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therinebuga/Downloads/"/>
    </mc:Choice>
  </mc:AlternateContent>
  <xr:revisionPtr revIDLastSave="0" documentId="8_{33883CA3-5D2F-9843-A064-3FD90FFDEE3A}" xr6:coauthVersionLast="47" xr6:coauthVersionMax="47" xr10:uidLastSave="{00000000-0000-0000-0000-000000000000}"/>
  <bookViews>
    <workbookView xWindow="0" yWindow="680" windowWidth="34200" windowHeight="20160" xr2:uid="{00000000-000D-0000-FFFF-FFFF00000000}"/>
  </bookViews>
  <sheets>
    <sheet name="Instructions" sheetId="1" r:id="rId1"/>
    <sheet name="1 Pricing Length" sheetId="2" r:id="rId2"/>
    <sheet name="2 Current Year" sheetId="3" r:id="rId3"/>
    <sheet name="3 CY Interim" sheetId="4" r:id="rId4"/>
    <sheet name="4 CY Summ" sheetId="5" r:id="rId5"/>
    <sheet name="5 Next Year" sheetId="6" r:id="rId6"/>
    <sheet name="6 NY Interim" sheetId="7" r:id="rId7"/>
    <sheet name="7 NY Summ" sheetId="8" r:id="rId8"/>
    <sheet name="8 NY Update" sheetId="9" r:id="rId9"/>
  </sheets>
  <externalReferences>
    <externalReference r:id="rId10"/>
    <externalReference r:id="rId11"/>
  </externalReferences>
  <definedNames>
    <definedName name="_xlnm._FilterDatabase" localSheetId="2" hidden="1">'2 Current Year'!$A$9:$K$250</definedName>
    <definedName name="_xlnm._FilterDatabase" localSheetId="5" hidden="1">'5 Next Year'!$A$9:$K$250</definedName>
    <definedName name="EDD">'[1]Pricing &amp; Length'!$A$8:$A$26</definedName>
    <definedName name="EDDNY">'[1]Pricing &amp; Length'!$A$8:$A$26</definedName>
    <definedName name="Lower_Upper" localSheetId="7">#REF!</definedName>
    <definedName name="Lower_Upper">#REF!</definedName>
    <definedName name="NYPrograms" localSheetId="7">#REF!</definedName>
    <definedName name="NYPrograms">#REF!</definedName>
    <definedName name="Pgms">'[2]Pricing &amp; Length CY'!$A$8:$A$34</definedName>
    <definedName name="Places">'[2]Sites &amp; Schools'!$B$4:$B$13</definedName>
    <definedName name="Programs" localSheetId="7">#REF!</definedName>
    <definedName name="Programs">#REF!</definedName>
    <definedName name="Sites" localSheetId="7">#REF!</definedName>
    <definedName name="Sites">#REF!</definedName>
    <definedName name="Update">'5 Next Year'!#REF!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HMMDqRBH3VRX80+oKRy11mmSNcO2YQAkqmvICvXRLYo="/>
    </ext>
  </extLst>
</workbook>
</file>

<file path=xl/calcChain.xml><?xml version="1.0" encoding="utf-8"?>
<calcChain xmlns="http://schemas.openxmlformats.org/spreadsheetml/2006/main">
  <c r="T250" i="9" l="1"/>
  <c r="R250" i="9"/>
  <c r="R249" i="9"/>
  <c r="T249" i="9" s="1"/>
  <c r="R248" i="9"/>
  <c r="T248" i="9" s="1"/>
  <c r="R247" i="9"/>
  <c r="T247" i="9" s="1"/>
  <c r="T246" i="9"/>
  <c r="R246" i="9"/>
  <c r="R245" i="9"/>
  <c r="T245" i="9" s="1"/>
  <c r="R244" i="9"/>
  <c r="T244" i="9" s="1"/>
  <c r="T243" i="9"/>
  <c r="R243" i="9"/>
  <c r="R242" i="9"/>
  <c r="T242" i="9" s="1"/>
  <c r="R241" i="9"/>
  <c r="T241" i="9" s="1"/>
  <c r="T240" i="9"/>
  <c r="R240" i="9"/>
  <c r="R239" i="9"/>
  <c r="T239" i="9" s="1"/>
  <c r="T238" i="9"/>
  <c r="R238" i="9"/>
  <c r="R237" i="9"/>
  <c r="T237" i="9" s="1"/>
  <c r="T236" i="9"/>
  <c r="R236" i="9"/>
  <c r="R235" i="9"/>
  <c r="T235" i="9" s="1"/>
  <c r="T234" i="9"/>
  <c r="R234" i="9"/>
  <c r="T233" i="9"/>
  <c r="R233" i="9"/>
  <c r="R232" i="9"/>
  <c r="T232" i="9" s="1"/>
  <c r="R231" i="9"/>
  <c r="T231" i="9" s="1"/>
  <c r="T230" i="9"/>
  <c r="R230" i="9"/>
  <c r="R229" i="9"/>
  <c r="T229" i="9" s="1"/>
  <c r="R228" i="9"/>
  <c r="T228" i="9" s="1"/>
  <c r="R227" i="9"/>
  <c r="T227" i="9" s="1"/>
  <c r="T226" i="9"/>
  <c r="R226" i="9"/>
  <c r="R225" i="9"/>
  <c r="T225" i="9" s="1"/>
  <c r="R224" i="9"/>
  <c r="T224" i="9" s="1"/>
  <c r="T223" i="9"/>
  <c r="R223" i="9"/>
  <c r="R222" i="9"/>
  <c r="T222" i="9" s="1"/>
  <c r="R221" i="9"/>
  <c r="T221" i="9" s="1"/>
  <c r="T220" i="9"/>
  <c r="R220" i="9"/>
  <c r="R219" i="9"/>
  <c r="T219" i="9" s="1"/>
  <c r="T218" i="9"/>
  <c r="R218" i="9"/>
  <c r="R217" i="9"/>
  <c r="T217" i="9" s="1"/>
  <c r="R216" i="9"/>
  <c r="T216" i="9" s="1"/>
  <c r="R215" i="9"/>
  <c r="T215" i="9" s="1"/>
  <c r="T214" i="9"/>
  <c r="R214" i="9"/>
  <c r="T213" i="9"/>
  <c r="R213" i="9"/>
  <c r="R212" i="9"/>
  <c r="T212" i="9" s="1"/>
  <c r="R211" i="9"/>
  <c r="T211" i="9" s="1"/>
  <c r="T210" i="9"/>
  <c r="R210" i="9"/>
  <c r="R209" i="9"/>
  <c r="T209" i="9" s="1"/>
  <c r="R208" i="9"/>
  <c r="T208" i="9" s="1"/>
  <c r="T207" i="9"/>
  <c r="R207" i="9"/>
  <c r="R206" i="9"/>
  <c r="T206" i="9" s="1"/>
  <c r="R205" i="9"/>
  <c r="T205" i="9" s="1"/>
  <c r="R204" i="9"/>
  <c r="T204" i="9" s="1"/>
  <c r="T203" i="9"/>
  <c r="R203" i="9"/>
  <c r="R202" i="9"/>
  <c r="T202" i="9" s="1"/>
  <c r="R201" i="9"/>
  <c r="T201" i="9" s="1"/>
  <c r="T200" i="9"/>
  <c r="R200" i="9"/>
  <c r="R199" i="9"/>
  <c r="T199" i="9" s="1"/>
  <c r="R198" i="9"/>
  <c r="T198" i="9" s="1"/>
  <c r="T197" i="9"/>
  <c r="R197" i="9"/>
  <c r="R196" i="9"/>
  <c r="T196" i="9" s="1"/>
  <c r="R195" i="9"/>
  <c r="T195" i="9" s="1"/>
  <c r="R194" i="9"/>
  <c r="T194" i="9" s="1"/>
  <c r="T193" i="9"/>
  <c r="R193" i="9"/>
  <c r="R192" i="9"/>
  <c r="T192" i="9" s="1"/>
  <c r="R191" i="9"/>
  <c r="T191" i="9" s="1"/>
  <c r="T190" i="9"/>
  <c r="R190" i="9"/>
  <c r="R189" i="9"/>
  <c r="T189" i="9" s="1"/>
  <c r="R188" i="9"/>
  <c r="T188" i="9" s="1"/>
  <c r="T187" i="9"/>
  <c r="R187" i="9"/>
  <c r="R186" i="9"/>
  <c r="T186" i="9" s="1"/>
  <c r="R185" i="9"/>
  <c r="T185" i="9" s="1"/>
  <c r="R184" i="9"/>
  <c r="T184" i="9" s="1"/>
  <c r="T183" i="9"/>
  <c r="R183" i="9"/>
  <c r="R182" i="9"/>
  <c r="T182" i="9" s="1"/>
  <c r="R181" i="9"/>
  <c r="T181" i="9" s="1"/>
  <c r="T180" i="9"/>
  <c r="R180" i="9"/>
  <c r="R179" i="9"/>
  <c r="T179" i="9" s="1"/>
  <c r="T178" i="9"/>
  <c r="R178" i="9"/>
  <c r="T177" i="9"/>
  <c r="R177" i="9"/>
  <c r="R176" i="9"/>
  <c r="T176" i="9" s="1"/>
  <c r="R175" i="9"/>
  <c r="T175" i="9" s="1"/>
  <c r="R174" i="9"/>
  <c r="T174" i="9" s="1"/>
  <c r="T173" i="9"/>
  <c r="R173" i="9"/>
  <c r="R172" i="9"/>
  <c r="T172" i="9" s="1"/>
  <c r="R171" i="9"/>
  <c r="T171" i="9" s="1"/>
  <c r="T170" i="9"/>
  <c r="R170" i="9"/>
  <c r="R169" i="9"/>
  <c r="T169" i="9" s="1"/>
  <c r="R168" i="9"/>
  <c r="T168" i="9" s="1"/>
  <c r="R167" i="9"/>
  <c r="T167" i="9" s="1"/>
  <c r="R166" i="9"/>
  <c r="T166" i="9" s="1"/>
  <c r="R165" i="9"/>
  <c r="T165" i="9" s="1"/>
  <c r="R164" i="9"/>
  <c r="T164" i="9" s="1"/>
  <c r="T163" i="9"/>
  <c r="R163" i="9"/>
  <c r="R162" i="9"/>
  <c r="T162" i="9" s="1"/>
  <c r="R161" i="9"/>
  <c r="T161" i="9" s="1"/>
  <c r="T160" i="9"/>
  <c r="R160" i="9"/>
  <c r="R159" i="9"/>
  <c r="T159" i="9" s="1"/>
  <c r="R158" i="9"/>
  <c r="T158" i="9" s="1"/>
  <c r="R157" i="9"/>
  <c r="T157" i="9" s="1"/>
  <c r="R156" i="9"/>
  <c r="T156" i="9" s="1"/>
  <c r="R155" i="9"/>
  <c r="T155" i="9" s="1"/>
  <c r="R154" i="9"/>
  <c r="T154" i="9" s="1"/>
  <c r="T153" i="9"/>
  <c r="R153" i="9"/>
  <c r="R152" i="9"/>
  <c r="T152" i="9" s="1"/>
  <c r="R151" i="9"/>
  <c r="T151" i="9" s="1"/>
  <c r="T150" i="9"/>
  <c r="R150" i="9"/>
  <c r="R149" i="9"/>
  <c r="T149" i="9" s="1"/>
  <c r="R148" i="9"/>
  <c r="T148" i="9" s="1"/>
  <c r="R147" i="9"/>
  <c r="T147" i="9" s="1"/>
  <c r="R146" i="9"/>
  <c r="T146" i="9" s="1"/>
  <c r="R145" i="9"/>
  <c r="T145" i="9" s="1"/>
  <c r="R144" i="9"/>
  <c r="T144" i="9" s="1"/>
  <c r="T143" i="9"/>
  <c r="R143" i="9"/>
  <c r="R142" i="9"/>
  <c r="T142" i="9" s="1"/>
  <c r="R141" i="9"/>
  <c r="T141" i="9" s="1"/>
  <c r="T140" i="9"/>
  <c r="R140" i="9"/>
  <c r="R139" i="9"/>
  <c r="T139" i="9" s="1"/>
  <c r="R138" i="9"/>
  <c r="T138" i="9" s="1"/>
  <c r="R137" i="9"/>
  <c r="T137" i="9" s="1"/>
  <c r="T136" i="9"/>
  <c r="R136" i="9"/>
  <c r="R135" i="9"/>
  <c r="T135" i="9" s="1"/>
  <c r="R134" i="9"/>
  <c r="T134" i="9" s="1"/>
  <c r="T133" i="9"/>
  <c r="R133" i="9"/>
  <c r="R132" i="9"/>
  <c r="T132" i="9" s="1"/>
  <c r="R131" i="9"/>
  <c r="T131" i="9" s="1"/>
  <c r="T130" i="9"/>
  <c r="R130" i="9"/>
  <c r="R129" i="9"/>
  <c r="T129" i="9" s="1"/>
  <c r="R128" i="9"/>
  <c r="T128" i="9" s="1"/>
  <c r="R127" i="9"/>
  <c r="T127" i="9" s="1"/>
  <c r="R126" i="9"/>
  <c r="T126" i="9" s="1"/>
  <c r="R125" i="9"/>
  <c r="T125" i="9" s="1"/>
  <c r="R124" i="9"/>
  <c r="T124" i="9" s="1"/>
  <c r="T123" i="9"/>
  <c r="R123" i="9"/>
  <c r="R122" i="9"/>
  <c r="T122" i="9" s="1"/>
  <c r="T121" i="9"/>
  <c r="R121" i="9"/>
  <c r="T120" i="9"/>
  <c r="R120" i="9"/>
  <c r="R119" i="9"/>
  <c r="T119" i="9" s="1"/>
  <c r="R118" i="9"/>
  <c r="T118" i="9" s="1"/>
  <c r="R117" i="9"/>
  <c r="T117" i="9" s="1"/>
  <c r="R116" i="9"/>
  <c r="T116" i="9" s="1"/>
  <c r="R115" i="9"/>
  <c r="T115" i="9" s="1"/>
  <c r="R114" i="9"/>
  <c r="T114" i="9" s="1"/>
  <c r="T113" i="9"/>
  <c r="R113" i="9"/>
  <c r="R112" i="9"/>
  <c r="T112" i="9" s="1"/>
  <c r="R111" i="9"/>
  <c r="T111" i="9" s="1"/>
  <c r="T110" i="9"/>
  <c r="R110" i="9"/>
  <c r="R109" i="9"/>
  <c r="T109" i="9" s="1"/>
  <c r="R108" i="9"/>
  <c r="T108" i="9" s="1"/>
  <c r="R107" i="9"/>
  <c r="T107" i="9" s="1"/>
  <c r="R106" i="9"/>
  <c r="T106" i="9" s="1"/>
  <c r="R105" i="9"/>
  <c r="T105" i="9" s="1"/>
  <c r="R104" i="9"/>
  <c r="T104" i="9" s="1"/>
  <c r="T103" i="9"/>
  <c r="R103" i="9"/>
  <c r="R102" i="9"/>
  <c r="T102" i="9" s="1"/>
  <c r="R101" i="9"/>
  <c r="T101" i="9" s="1"/>
  <c r="T100" i="9"/>
  <c r="R100" i="9"/>
  <c r="R99" i="9"/>
  <c r="T99" i="9" s="1"/>
  <c r="R98" i="9"/>
  <c r="T98" i="9" s="1"/>
  <c r="R97" i="9"/>
  <c r="T97" i="9" s="1"/>
  <c r="R96" i="9"/>
  <c r="T96" i="9" s="1"/>
  <c r="R95" i="9"/>
  <c r="T95" i="9" s="1"/>
  <c r="R94" i="9"/>
  <c r="T94" i="9" s="1"/>
  <c r="T93" i="9"/>
  <c r="R93" i="9"/>
  <c r="R92" i="9"/>
  <c r="T92" i="9" s="1"/>
  <c r="T91" i="9"/>
  <c r="R91" i="9"/>
  <c r="T90" i="9"/>
  <c r="R90" i="9"/>
  <c r="R89" i="9"/>
  <c r="T89" i="9" s="1"/>
  <c r="R88" i="9"/>
  <c r="T88" i="9" s="1"/>
  <c r="R87" i="9"/>
  <c r="T87" i="9" s="1"/>
  <c r="R86" i="9"/>
  <c r="T86" i="9" s="1"/>
  <c r="R85" i="9"/>
  <c r="T85" i="9" s="1"/>
  <c r="R84" i="9"/>
  <c r="T84" i="9" s="1"/>
  <c r="T83" i="9"/>
  <c r="R83" i="9"/>
  <c r="R82" i="9"/>
  <c r="T82" i="9" s="1"/>
  <c r="R81" i="9"/>
  <c r="T81" i="9" s="1"/>
  <c r="T80" i="9"/>
  <c r="R80" i="9"/>
  <c r="R79" i="9"/>
  <c r="T79" i="9" s="1"/>
  <c r="R78" i="9"/>
  <c r="T78" i="9" s="1"/>
  <c r="R77" i="9"/>
  <c r="T77" i="9" s="1"/>
  <c r="R76" i="9"/>
  <c r="T76" i="9" s="1"/>
  <c r="R75" i="9"/>
  <c r="T75" i="9" s="1"/>
  <c r="R74" i="9"/>
  <c r="T74" i="9" s="1"/>
  <c r="T73" i="9"/>
  <c r="R73" i="9"/>
  <c r="R72" i="9"/>
  <c r="T72" i="9" s="1"/>
  <c r="R71" i="9"/>
  <c r="T71" i="9" s="1"/>
  <c r="T70" i="9"/>
  <c r="R70" i="9"/>
  <c r="R69" i="9"/>
  <c r="T69" i="9" s="1"/>
  <c r="R68" i="9"/>
  <c r="T68" i="9" s="1"/>
  <c r="R67" i="9"/>
  <c r="T67" i="9" s="1"/>
  <c r="R66" i="9"/>
  <c r="T66" i="9" s="1"/>
  <c r="R65" i="9"/>
  <c r="T65" i="9" s="1"/>
  <c r="R64" i="9"/>
  <c r="T64" i="9" s="1"/>
  <c r="T63" i="9"/>
  <c r="R63" i="9"/>
  <c r="R62" i="9"/>
  <c r="T62" i="9" s="1"/>
  <c r="R61" i="9"/>
  <c r="T61" i="9" s="1"/>
  <c r="T60" i="9"/>
  <c r="R60" i="9"/>
  <c r="R59" i="9"/>
  <c r="T59" i="9" s="1"/>
  <c r="R58" i="9"/>
  <c r="T58" i="9" s="1"/>
  <c r="R57" i="9"/>
  <c r="T57" i="9" s="1"/>
  <c r="R56" i="9"/>
  <c r="T56" i="9" s="1"/>
  <c r="R55" i="9"/>
  <c r="T55" i="9" s="1"/>
  <c r="R54" i="9"/>
  <c r="T54" i="9" s="1"/>
  <c r="T53" i="9"/>
  <c r="R53" i="9"/>
  <c r="R52" i="9"/>
  <c r="T52" i="9" s="1"/>
  <c r="T51" i="9"/>
  <c r="R51" i="9"/>
  <c r="T50" i="9"/>
  <c r="R50" i="9"/>
  <c r="R49" i="9"/>
  <c r="T49" i="9" s="1"/>
  <c r="R48" i="9"/>
  <c r="T48" i="9" s="1"/>
  <c r="R47" i="9"/>
  <c r="T47" i="9" s="1"/>
  <c r="R46" i="9"/>
  <c r="T46" i="9" s="1"/>
  <c r="R45" i="9"/>
  <c r="T45" i="9" s="1"/>
  <c r="R44" i="9"/>
  <c r="T44" i="9" s="1"/>
  <c r="T43" i="9"/>
  <c r="R43" i="9"/>
  <c r="R42" i="9"/>
  <c r="T42" i="9" s="1"/>
  <c r="T41" i="9"/>
  <c r="R41" i="9"/>
  <c r="T40" i="9"/>
  <c r="R40" i="9"/>
  <c r="R39" i="9"/>
  <c r="T39" i="9" s="1"/>
  <c r="R38" i="9"/>
  <c r="T38" i="9" s="1"/>
  <c r="R37" i="9"/>
  <c r="T37" i="9" s="1"/>
  <c r="R36" i="9"/>
  <c r="T36" i="9" s="1"/>
  <c r="R35" i="9"/>
  <c r="T35" i="9" s="1"/>
  <c r="R34" i="9"/>
  <c r="T34" i="9" s="1"/>
  <c r="T33" i="9"/>
  <c r="R33" i="9"/>
  <c r="R32" i="9"/>
  <c r="T32" i="9" s="1"/>
  <c r="T31" i="9"/>
  <c r="R31" i="9"/>
  <c r="T30" i="9"/>
  <c r="R30" i="9"/>
  <c r="R29" i="9"/>
  <c r="T29" i="9" s="1"/>
  <c r="R28" i="9"/>
  <c r="T28" i="9" s="1"/>
  <c r="R27" i="9"/>
  <c r="T27" i="9" s="1"/>
  <c r="T26" i="9"/>
  <c r="R26" i="9"/>
  <c r="R25" i="9"/>
  <c r="T25" i="9" s="1"/>
  <c r="R24" i="9"/>
  <c r="T24" i="9" s="1"/>
  <c r="T23" i="9"/>
  <c r="R23" i="9"/>
  <c r="R22" i="9"/>
  <c r="T22" i="9" s="1"/>
  <c r="R21" i="9"/>
  <c r="T21" i="9" s="1"/>
  <c r="T20" i="9"/>
  <c r="R20" i="9"/>
  <c r="R19" i="9"/>
  <c r="T19" i="9" s="1"/>
  <c r="R18" i="9"/>
  <c r="T18" i="9" s="1"/>
  <c r="T17" i="9"/>
  <c r="R17" i="9"/>
  <c r="R16" i="9"/>
  <c r="T16" i="9" s="1"/>
  <c r="R15" i="9"/>
  <c r="T15" i="9" s="1"/>
  <c r="R14" i="9"/>
  <c r="T14" i="9" s="1"/>
  <c r="T13" i="9"/>
  <c r="R13" i="9"/>
  <c r="R12" i="9"/>
  <c r="T12" i="9" s="1"/>
  <c r="R11" i="9"/>
  <c r="T11" i="9" s="1"/>
  <c r="T10" i="9"/>
  <c r="T251" i="9" s="1"/>
  <c r="S10" i="9"/>
  <c r="S11" i="9" s="1"/>
  <c r="S12" i="9" s="1"/>
  <c r="S13" i="9" s="1"/>
  <c r="S14" i="9" s="1"/>
  <c r="S15" i="9" s="1"/>
  <c r="S16" i="9" s="1"/>
  <c r="S17" i="9" s="1"/>
  <c r="S18" i="9" s="1"/>
  <c r="S19" i="9" s="1"/>
  <c r="S20" i="9" s="1"/>
  <c r="S21" i="9" s="1"/>
  <c r="S22" i="9" s="1"/>
  <c r="S23" i="9" s="1"/>
  <c r="S24" i="9" s="1"/>
  <c r="S25" i="9" s="1"/>
  <c r="S26" i="9" s="1"/>
  <c r="S27" i="9" s="1"/>
  <c r="S28" i="9" s="1"/>
  <c r="S29" i="9" s="1"/>
  <c r="S30" i="9" s="1"/>
  <c r="S31" i="9" s="1"/>
  <c r="S32" i="9" s="1"/>
  <c r="S33" i="9" s="1"/>
  <c r="S34" i="9" s="1"/>
  <c r="S35" i="9" s="1"/>
  <c r="S36" i="9" s="1"/>
  <c r="S37" i="9" s="1"/>
  <c r="S38" i="9" s="1"/>
  <c r="S39" i="9" s="1"/>
  <c r="S40" i="9" s="1"/>
  <c r="S41" i="9" s="1"/>
  <c r="S42" i="9" s="1"/>
  <c r="S43" i="9" s="1"/>
  <c r="S44" i="9" s="1"/>
  <c r="S45" i="9" s="1"/>
  <c r="S46" i="9" s="1"/>
  <c r="S47" i="9" s="1"/>
  <c r="S48" i="9" s="1"/>
  <c r="S49" i="9" s="1"/>
  <c r="S50" i="9" s="1"/>
  <c r="S51" i="9" s="1"/>
  <c r="S52" i="9" s="1"/>
  <c r="S53" i="9" s="1"/>
  <c r="S54" i="9" s="1"/>
  <c r="S55" i="9" s="1"/>
  <c r="S56" i="9" s="1"/>
  <c r="S57" i="9" s="1"/>
  <c r="S58" i="9" s="1"/>
  <c r="S59" i="9" s="1"/>
  <c r="S60" i="9" s="1"/>
  <c r="S61" i="9" s="1"/>
  <c r="S62" i="9" s="1"/>
  <c r="S63" i="9" s="1"/>
  <c r="S64" i="9" s="1"/>
  <c r="S65" i="9" s="1"/>
  <c r="S66" i="9" s="1"/>
  <c r="S67" i="9" s="1"/>
  <c r="S68" i="9" s="1"/>
  <c r="S69" i="9" s="1"/>
  <c r="S70" i="9" s="1"/>
  <c r="S71" i="9" s="1"/>
  <c r="S72" i="9" s="1"/>
  <c r="S73" i="9" s="1"/>
  <c r="S74" i="9" s="1"/>
  <c r="S75" i="9" s="1"/>
  <c r="S76" i="9" s="1"/>
  <c r="S77" i="9" s="1"/>
  <c r="S78" i="9" s="1"/>
  <c r="S79" i="9" s="1"/>
  <c r="S80" i="9" s="1"/>
  <c r="S81" i="9" s="1"/>
  <c r="S82" i="9" s="1"/>
  <c r="S83" i="9" s="1"/>
  <c r="S84" i="9" s="1"/>
  <c r="S85" i="9" s="1"/>
  <c r="S86" i="9" s="1"/>
  <c r="S87" i="9" s="1"/>
  <c r="S88" i="9" s="1"/>
  <c r="S89" i="9" s="1"/>
  <c r="S90" i="9" s="1"/>
  <c r="S91" i="9" s="1"/>
  <c r="S92" i="9" s="1"/>
  <c r="S93" i="9" s="1"/>
  <c r="S94" i="9" s="1"/>
  <c r="S95" i="9" s="1"/>
  <c r="S96" i="9" s="1"/>
  <c r="S97" i="9" s="1"/>
  <c r="S98" i="9" s="1"/>
  <c r="S99" i="9" s="1"/>
  <c r="S100" i="9" s="1"/>
  <c r="S101" i="9" s="1"/>
  <c r="S102" i="9" s="1"/>
  <c r="S103" i="9" s="1"/>
  <c r="S104" i="9" s="1"/>
  <c r="S105" i="9" s="1"/>
  <c r="S106" i="9" s="1"/>
  <c r="S107" i="9" s="1"/>
  <c r="S108" i="9" s="1"/>
  <c r="S109" i="9" s="1"/>
  <c r="S110" i="9" s="1"/>
  <c r="S111" i="9" s="1"/>
  <c r="S112" i="9" s="1"/>
  <c r="S113" i="9" s="1"/>
  <c r="S114" i="9" s="1"/>
  <c r="S115" i="9" s="1"/>
  <c r="S116" i="9" s="1"/>
  <c r="S117" i="9" s="1"/>
  <c r="S118" i="9" s="1"/>
  <c r="S119" i="9" s="1"/>
  <c r="S120" i="9" s="1"/>
  <c r="S121" i="9" s="1"/>
  <c r="S122" i="9" s="1"/>
  <c r="S123" i="9" s="1"/>
  <c r="S124" i="9" s="1"/>
  <c r="S125" i="9" s="1"/>
  <c r="S126" i="9" s="1"/>
  <c r="S127" i="9" s="1"/>
  <c r="S128" i="9" s="1"/>
  <c r="S129" i="9" s="1"/>
  <c r="S130" i="9" s="1"/>
  <c r="S131" i="9" s="1"/>
  <c r="S132" i="9" s="1"/>
  <c r="S133" i="9" s="1"/>
  <c r="S134" i="9" s="1"/>
  <c r="S135" i="9" s="1"/>
  <c r="S136" i="9" s="1"/>
  <c r="S137" i="9" s="1"/>
  <c r="S138" i="9" s="1"/>
  <c r="S139" i="9" s="1"/>
  <c r="S140" i="9" s="1"/>
  <c r="S141" i="9" s="1"/>
  <c r="S142" i="9" s="1"/>
  <c r="S143" i="9" s="1"/>
  <c r="S144" i="9" s="1"/>
  <c r="S145" i="9" s="1"/>
  <c r="S146" i="9" s="1"/>
  <c r="S147" i="9" s="1"/>
  <c r="S148" i="9" s="1"/>
  <c r="S149" i="9" s="1"/>
  <c r="S150" i="9" s="1"/>
  <c r="S151" i="9" s="1"/>
  <c r="S152" i="9" s="1"/>
  <c r="S153" i="9" s="1"/>
  <c r="S154" i="9" s="1"/>
  <c r="S155" i="9" s="1"/>
  <c r="S156" i="9" s="1"/>
  <c r="S157" i="9" s="1"/>
  <c r="S158" i="9" s="1"/>
  <c r="S159" i="9" s="1"/>
  <c r="S160" i="9" s="1"/>
  <c r="S161" i="9" s="1"/>
  <c r="S162" i="9" s="1"/>
  <c r="S163" i="9" s="1"/>
  <c r="S164" i="9" s="1"/>
  <c r="S165" i="9" s="1"/>
  <c r="S166" i="9" s="1"/>
  <c r="S167" i="9" s="1"/>
  <c r="S168" i="9" s="1"/>
  <c r="S169" i="9" s="1"/>
  <c r="S170" i="9" s="1"/>
  <c r="S171" i="9" s="1"/>
  <c r="S172" i="9" s="1"/>
  <c r="S173" i="9" s="1"/>
  <c r="S174" i="9" s="1"/>
  <c r="S175" i="9" s="1"/>
  <c r="S176" i="9" s="1"/>
  <c r="S177" i="9" s="1"/>
  <c r="S178" i="9" s="1"/>
  <c r="S179" i="9" s="1"/>
  <c r="S180" i="9" s="1"/>
  <c r="S181" i="9" s="1"/>
  <c r="S182" i="9" s="1"/>
  <c r="S183" i="9" s="1"/>
  <c r="S184" i="9" s="1"/>
  <c r="S185" i="9" s="1"/>
  <c r="S186" i="9" s="1"/>
  <c r="S187" i="9" s="1"/>
  <c r="S188" i="9" s="1"/>
  <c r="S189" i="9" s="1"/>
  <c r="S190" i="9" s="1"/>
  <c r="S191" i="9" s="1"/>
  <c r="S192" i="9" s="1"/>
  <c r="S193" i="9" s="1"/>
  <c r="S194" i="9" s="1"/>
  <c r="S195" i="9" s="1"/>
  <c r="S196" i="9" s="1"/>
  <c r="S197" i="9" s="1"/>
  <c r="S198" i="9" s="1"/>
  <c r="S199" i="9" s="1"/>
  <c r="S200" i="9" s="1"/>
  <c r="S201" i="9" s="1"/>
  <c r="S202" i="9" s="1"/>
  <c r="S203" i="9" s="1"/>
  <c r="S204" i="9" s="1"/>
  <c r="S205" i="9" s="1"/>
  <c r="S206" i="9" s="1"/>
  <c r="S207" i="9" s="1"/>
  <c r="S208" i="9" s="1"/>
  <c r="S209" i="9" s="1"/>
  <c r="S210" i="9" s="1"/>
  <c r="S211" i="9" s="1"/>
  <c r="S212" i="9" s="1"/>
  <c r="S213" i="9" s="1"/>
  <c r="S214" i="9" s="1"/>
  <c r="S215" i="9" s="1"/>
  <c r="S216" i="9" s="1"/>
  <c r="S217" i="9" s="1"/>
  <c r="S218" i="9" s="1"/>
  <c r="S219" i="9" s="1"/>
  <c r="S220" i="9" s="1"/>
  <c r="S221" i="9" s="1"/>
  <c r="S222" i="9" s="1"/>
  <c r="S223" i="9" s="1"/>
  <c r="S224" i="9" s="1"/>
  <c r="S225" i="9" s="1"/>
  <c r="S226" i="9" s="1"/>
  <c r="S227" i="9" s="1"/>
  <c r="S228" i="9" s="1"/>
  <c r="S229" i="9" s="1"/>
  <c r="S230" i="9" s="1"/>
  <c r="S231" i="9" s="1"/>
  <c r="S232" i="9" s="1"/>
  <c r="S233" i="9" s="1"/>
  <c r="S234" i="9" s="1"/>
  <c r="S235" i="9" s="1"/>
  <c r="S236" i="9" s="1"/>
  <c r="S237" i="9" s="1"/>
  <c r="S238" i="9" s="1"/>
  <c r="S239" i="9" s="1"/>
  <c r="S240" i="9" s="1"/>
  <c r="S241" i="9" s="1"/>
  <c r="S242" i="9" s="1"/>
  <c r="S243" i="9" s="1"/>
  <c r="S244" i="9" s="1"/>
  <c r="S245" i="9" s="1"/>
  <c r="S246" i="9" s="1"/>
  <c r="S247" i="9" s="1"/>
  <c r="S248" i="9" s="1"/>
  <c r="S249" i="9" s="1"/>
  <c r="S250" i="9" s="1"/>
  <c r="E84" i="8"/>
  <c r="A84" i="8"/>
  <c r="D83" i="8"/>
  <c r="C83" i="8"/>
  <c r="C84" i="8" s="1"/>
  <c r="B83" i="8"/>
  <c r="A79" i="8"/>
  <c r="F65" i="8"/>
  <c r="E65" i="8"/>
  <c r="I57" i="8"/>
  <c r="I58" i="8" s="1"/>
  <c r="A57" i="8"/>
  <c r="A58" i="8" s="1"/>
  <c r="I56" i="8"/>
  <c r="A56" i="8"/>
  <c r="F55" i="8"/>
  <c r="B55" i="8"/>
  <c r="G49" i="8"/>
  <c r="K55" i="8" s="1"/>
  <c r="F49" i="8"/>
  <c r="C49" i="8"/>
  <c r="J55" i="8" s="1"/>
  <c r="L55" i="8" s="1"/>
  <c r="B48" i="8"/>
  <c r="A48" i="8"/>
  <c r="C48" i="8" s="1"/>
  <c r="B47" i="8"/>
  <c r="A47" i="8"/>
  <c r="B46" i="8"/>
  <c r="A46" i="8"/>
  <c r="C46" i="8" s="1"/>
  <c r="C45" i="8"/>
  <c r="B45" i="8"/>
  <c r="A45" i="8"/>
  <c r="C44" i="8"/>
  <c r="B44" i="8"/>
  <c r="A44" i="8"/>
  <c r="B43" i="8"/>
  <c r="A43" i="8"/>
  <c r="C42" i="8"/>
  <c r="B42" i="8"/>
  <c r="A42" i="8"/>
  <c r="B41" i="8"/>
  <c r="A41" i="8"/>
  <c r="C41" i="8" s="1"/>
  <c r="D40" i="8"/>
  <c r="C40" i="8"/>
  <c r="B40" i="8"/>
  <c r="A40" i="8"/>
  <c r="B39" i="8"/>
  <c r="A39" i="8"/>
  <c r="D38" i="8"/>
  <c r="C38" i="8"/>
  <c r="F38" i="8" s="1"/>
  <c r="B38" i="8"/>
  <c r="A38" i="8"/>
  <c r="B37" i="8"/>
  <c r="A37" i="8"/>
  <c r="B36" i="8"/>
  <c r="A36" i="8"/>
  <c r="B35" i="8"/>
  <c r="A35" i="8"/>
  <c r="C35" i="8" s="1"/>
  <c r="D35" i="8" s="1"/>
  <c r="C34" i="8"/>
  <c r="B34" i="8"/>
  <c r="A34" i="8"/>
  <c r="F33" i="8"/>
  <c r="D33" i="8"/>
  <c r="C33" i="8"/>
  <c r="B33" i="8"/>
  <c r="A33" i="8"/>
  <c r="B32" i="8"/>
  <c r="A32" i="8"/>
  <c r="B31" i="8"/>
  <c r="A31" i="8"/>
  <c r="B30" i="8"/>
  <c r="A30" i="8"/>
  <c r="C30" i="8" s="1"/>
  <c r="D30" i="8" s="1"/>
  <c r="B29" i="8"/>
  <c r="A29" i="8"/>
  <c r="C28" i="8"/>
  <c r="B28" i="8"/>
  <c r="A28" i="8"/>
  <c r="B27" i="8"/>
  <c r="A27" i="8"/>
  <c r="C27" i="8" s="1"/>
  <c r="B26" i="8"/>
  <c r="A26" i="8"/>
  <c r="C26" i="8" s="1"/>
  <c r="B25" i="8"/>
  <c r="A25" i="8"/>
  <c r="C25" i="8" s="1"/>
  <c r="D25" i="8" s="1"/>
  <c r="B24" i="8"/>
  <c r="A24" i="8"/>
  <c r="C23" i="8"/>
  <c r="B23" i="8"/>
  <c r="A23" i="8"/>
  <c r="C22" i="8"/>
  <c r="B22" i="8"/>
  <c r="A22" i="8"/>
  <c r="B21" i="8"/>
  <c r="A21" i="8"/>
  <c r="C21" i="8" s="1"/>
  <c r="B20" i="8"/>
  <c r="A20" i="8"/>
  <c r="C20" i="8" s="1"/>
  <c r="D20" i="8" s="1"/>
  <c r="B19" i="8"/>
  <c r="A19" i="8"/>
  <c r="C18" i="8"/>
  <c r="B18" i="8"/>
  <c r="A18" i="8"/>
  <c r="B17" i="8"/>
  <c r="A17" i="8"/>
  <c r="C16" i="8"/>
  <c r="B16" i="8"/>
  <c r="A16" i="8"/>
  <c r="F15" i="8"/>
  <c r="B15" i="8"/>
  <c r="A15" i="8"/>
  <c r="C15" i="8" s="1"/>
  <c r="D15" i="8" s="1"/>
  <c r="B14" i="8"/>
  <c r="A14" i="8"/>
  <c r="C13" i="8"/>
  <c r="B13" i="8"/>
  <c r="A13" i="8"/>
  <c r="B12" i="8"/>
  <c r="A12" i="8"/>
  <c r="B11" i="8"/>
  <c r="A11" i="8"/>
  <c r="B10" i="8"/>
  <c r="A10" i="8"/>
  <c r="C9" i="8"/>
  <c r="B9" i="8"/>
  <c r="A9" i="8"/>
  <c r="C8" i="8"/>
  <c r="D8" i="8" s="1"/>
  <c r="F8" i="8" s="1"/>
  <c r="B8" i="8"/>
  <c r="A8" i="8"/>
  <c r="B7" i="8"/>
  <c r="A7" i="8"/>
  <c r="A86" i="8" s="1"/>
  <c r="B6" i="8"/>
  <c r="A6" i="8"/>
  <c r="A1" i="8"/>
  <c r="I254" i="7"/>
  <c r="H254" i="7"/>
  <c r="N252" i="7"/>
  <c r="M252" i="7"/>
  <c r="L252" i="7"/>
  <c r="K252" i="7"/>
  <c r="J252" i="7"/>
  <c r="I252" i="7"/>
  <c r="H252" i="7"/>
  <c r="G252" i="7"/>
  <c r="AJ250" i="7"/>
  <c r="AI250" i="7"/>
  <c r="AH250" i="7"/>
  <c r="AG250" i="7"/>
  <c r="AE250" i="7"/>
  <c r="AD250" i="7"/>
  <c r="AA250" i="7"/>
  <c r="Z250" i="7"/>
  <c r="W250" i="7"/>
  <c r="V250" i="7"/>
  <c r="U250" i="7"/>
  <c r="T250" i="7"/>
  <c r="S250" i="7"/>
  <c r="R250" i="7"/>
  <c r="Q250" i="7"/>
  <c r="P250" i="7"/>
  <c r="F250" i="7"/>
  <c r="E250" i="7"/>
  <c r="C250" i="7"/>
  <c r="B250" i="7"/>
  <c r="A250" i="7"/>
  <c r="AJ249" i="7"/>
  <c r="AI249" i="7"/>
  <c r="AH249" i="7"/>
  <c r="AG249" i="7"/>
  <c r="AE249" i="7"/>
  <c r="AB249" i="7"/>
  <c r="AA249" i="7"/>
  <c r="Z249" i="7"/>
  <c r="Y249" i="7"/>
  <c r="W249" i="7"/>
  <c r="V249" i="7"/>
  <c r="U249" i="7"/>
  <c r="T249" i="7"/>
  <c r="S249" i="7"/>
  <c r="R249" i="7"/>
  <c r="Q249" i="7"/>
  <c r="AD249" i="7" s="1"/>
  <c r="P249" i="7"/>
  <c r="O249" i="7" s="1"/>
  <c r="F249" i="7"/>
  <c r="E249" i="7"/>
  <c r="C249" i="7"/>
  <c r="B249" i="7"/>
  <c r="A249" i="7"/>
  <c r="AJ248" i="7"/>
  <c r="AI248" i="7"/>
  <c r="AH248" i="7"/>
  <c r="AG248" i="7"/>
  <c r="AE248" i="7"/>
  <c r="Z248" i="7"/>
  <c r="W248" i="7"/>
  <c r="V248" i="7"/>
  <c r="U248" i="7"/>
  <c r="T248" i="7"/>
  <c r="S248" i="7"/>
  <c r="R248" i="7"/>
  <c r="Q248" i="7"/>
  <c r="AD248" i="7" s="1"/>
  <c r="P248" i="7"/>
  <c r="O248" i="7" s="1"/>
  <c r="F248" i="7"/>
  <c r="E248" i="7"/>
  <c r="C248" i="7"/>
  <c r="B248" i="7"/>
  <c r="A248" i="7"/>
  <c r="AJ247" i="7"/>
  <c r="AI247" i="7"/>
  <c r="AH247" i="7"/>
  <c r="AG247" i="7"/>
  <c r="AE247" i="7"/>
  <c r="AD247" i="7"/>
  <c r="Z247" i="7"/>
  <c r="W247" i="7"/>
  <c r="V247" i="7"/>
  <c r="U247" i="7"/>
  <c r="T247" i="7"/>
  <c r="S247" i="7"/>
  <c r="R247" i="7"/>
  <c r="Q247" i="7"/>
  <c r="P247" i="7"/>
  <c r="O247" i="7" s="1"/>
  <c r="F247" i="7"/>
  <c r="E247" i="7"/>
  <c r="C247" i="7"/>
  <c r="B247" i="7"/>
  <c r="A247" i="7"/>
  <c r="AJ246" i="7"/>
  <c r="AI246" i="7"/>
  <c r="AH246" i="7"/>
  <c r="AG246" i="7"/>
  <c r="Z246" i="7"/>
  <c r="W246" i="7"/>
  <c r="V246" i="7"/>
  <c r="U246" i="7"/>
  <c r="T246" i="7"/>
  <c r="S246" i="7"/>
  <c r="AE246" i="7" s="1"/>
  <c r="R246" i="7"/>
  <c r="Q246" i="7"/>
  <c r="AD246" i="7" s="1"/>
  <c r="P246" i="7"/>
  <c r="O246" i="7" s="1"/>
  <c r="F246" i="7"/>
  <c r="E246" i="7"/>
  <c r="C246" i="7"/>
  <c r="B246" i="7"/>
  <c r="A246" i="7"/>
  <c r="AJ245" i="7"/>
  <c r="AI245" i="7"/>
  <c r="AH245" i="7"/>
  <c r="AG245" i="7"/>
  <c r="AE245" i="7"/>
  <c r="AD245" i="7"/>
  <c r="Z245" i="7"/>
  <c r="W245" i="7"/>
  <c r="V245" i="7"/>
  <c r="U245" i="7"/>
  <c r="T245" i="7"/>
  <c r="S245" i="7"/>
  <c r="R245" i="7"/>
  <c r="Q245" i="7"/>
  <c r="P245" i="7"/>
  <c r="F245" i="7"/>
  <c r="E245" i="7"/>
  <c r="C245" i="7"/>
  <c r="B245" i="7"/>
  <c r="A245" i="7"/>
  <c r="AJ244" i="7"/>
  <c r="AI244" i="7"/>
  <c r="AH244" i="7"/>
  <c r="AG244" i="7"/>
  <c r="Z244" i="7"/>
  <c r="W244" i="7"/>
  <c r="V244" i="7"/>
  <c r="U244" i="7"/>
  <c r="T244" i="7"/>
  <c r="S244" i="7"/>
  <c r="AE244" i="7" s="1"/>
  <c r="R244" i="7"/>
  <c r="Q244" i="7"/>
  <c r="AD244" i="7" s="1"/>
  <c r="P244" i="7"/>
  <c r="O244" i="7" s="1"/>
  <c r="F244" i="7"/>
  <c r="E244" i="7"/>
  <c r="C244" i="7"/>
  <c r="B244" i="7"/>
  <c r="A244" i="7"/>
  <c r="AJ243" i="7"/>
  <c r="AI243" i="7"/>
  <c r="AH243" i="7"/>
  <c r="AG243" i="7"/>
  <c r="AE243" i="7"/>
  <c r="Z243" i="7"/>
  <c r="W243" i="7"/>
  <c r="V243" i="7"/>
  <c r="U243" i="7"/>
  <c r="T243" i="7"/>
  <c r="S243" i="7"/>
  <c r="R243" i="7"/>
  <c r="Q243" i="7"/>
  <c r="AD243" i="7" s="1"/>
  <c r="P243" i="7"/>
  <c r="O243" i="7" s="1"/>
  <c r="F243" i="7"/>
  <c r="E243" i="7"/>
  <c r="C243" i="7"/>
  <c r="B243" i="7"/>
  <c r="A243" i="7"/>
  <c r="AJ242" i="7"/>
  <c r="AI242" i="7"/>
  <c r="AH242" i="7"/>
  <c r="AG242" i="7"/>
  <c r="AE242" i="7"/>
  <c r="AD242" i="7"/>
  <c r="Z242" i="7"/>
  <c r="W242" i="7"/>
  <c r="V242" i="7"/>
  <c r="U242" i="7"/>
  <c r="T242" i="7"/>
  <c r="S242" i="7"/>
  <c r="R242" i="7"/>
  <c r="Q242" i="7"/>
  <c r="P242" i="7"/>
  <c r="O242" i="7" s="1"/>
  <c r="F242" i="7"/>
  <c r="E242" i="7"/>
  <c r="C242" i="7"/>
  <c r="B242" i="7"/>
  <c r="A242" i="7"/>
  <c r="AJ241" i="7"/>
  <c r="AI241" i="7"/>
  <c r="AH241" i="7"/>
  <c r="AG241" i="7"/>
  <c r="Z241" i="7"/>
  <c r="W241" i="7"/>
  <c r="V241" i="7"/>
  <c r="U241" i="7"/>
  <c r="T241" i="7"/>
  <c r="S241" i="7"/>
  <c r="AE241" i="7" s="1"/>
  <c r="R241" i="7"/>
  <c r="O241" i="7" s="1"/>
  <c r="Q241" i="7"/>
  <c r="AD241" i="7" s="1"/>
  <c r="P241" i="7"/>
  <c r="F241" i="7"/>
  <c r="E241" i="7"/>
  <c r="C241" i="7"/>
  <c r="B241" i="7"/>
  <c r="A241" i="7"/>
  <c r="AJ240" i="7"/>
  <c r="AI240" i="7"/>
  <c r="AH240" i="7"/>
  <c r="AG240" i="7"/>
  <c r="AE240" i="7"/>
  <c r="Z240" i="7"/>
  <c r="W240" i="7"/>
  <c r="V240" i="7"/>
  <c r="U240" i="7"/>
  <c r="T240" i="7"/>
  <c r="S240" i="7"/>
  <c r="R240" i="7"/>
  <c r="Q240" i="7"/>
  <c r="AD240" i="7" s="1"/>
  <c r="P240" i="7"/>
  <c r="F240" i="7"/>
  <c r="E240" i="7"/>
  <c r="C240" i="7"/>
  <c r="B240" i="7"/>
  <c r="A240" i="7"/>
  <c r="AJ239" i="7"/>
  <c r="AI239" i="7"/>
  <c r="AH239" i="7"/>
  <c r="AG239" i="7"/>
  <c r="Z239" i="7"/>
  <c r="W239" i="7"/>
  <c r="V239" i="7"/>
  <c r="U239" i="7"/>
  <c r="T239" i="7"/>
  <c r="S239" i="7"/>
  <c r="AE239" i="7" s="1"/>
  <c r="R239" i="7"/>
  <c r="Q239" i="7"/>
  <c r="AD239" i="7" s="1"/>
  <c r="P239" i="7"/>
  <c r="F239" i="7"/>
  <c r="E239" i="7"/>
  <c r="C239" i="7"/>
  <c r="B239" i="7"/>
  <c r="A239" i="7"/>
  <c r="AJ238" i="7"/>
  <c r="AI238" i="7"/>
  <c r="AH238" i="7"/>
  <c r="AG238" i="7"/>
  <c r="AE238" i="7"/>
  <c r="Z238" i="7"/>
  <c r="W238" i="7"/>
  <c r="V238" i="7"/>
  <c r="U238" i="7"/>
  <c r="T238" i="7"/>
  <c r="S238" i="7"/>
  <c r="R238" i="7"/>
  <c r="Q238" i="7"/>
  <c r="AD238" i="7" s="1"/>
  <c r="P238" i="7"/>
  <c r="O238" i="7"/>
  <c r="F238" i="7"/>
  <c r="E238" i="7"/>
  <c r="C238" i="7"/>
  <c r="B238" i="7"/>
  <c r="A238" i="7"/>
  <c r="AJ237" i="7"/>
  <c r="AI237" i="7"/>
  <c r="AH237" i="7"/>
  <c r="AG237" i="7"/>
  <c r="AE237" i="7"/>
  <c r="AD237" i="7"/>
  <c r="Z237" i="7"/>
  <c r="W237" i="7"/>
  <c r="V237" i="7"/>
  <c r="U237" i="7"/>
  <c r="T237" i="7"/>
  <c r="S237" i="7"/>
  <c r="R237" i="7"/>
  <c r="Q237" i="7"/>
  <c r="P237" i="7"/>
  <c r="F237" i="7"/>
  <c r="E237" i="7"/>
  <c r="C237" i="7"/>
  <c r="B237" i="7"/>
  <c r="A237" i="7"/>
  <c r="AJ236" i="7"/>
  <c r="AI236" i="7"/>
  <c r="AH236" i="7"/>
  <c r="AG236" i="7"/>
  <c r="Z236" i="7"/>
  <c r="W236" i="7"/>
  <c r="V236" i="7"/>
  <c r="U236" i="7"/>
  <c r="T236" i="7"/>
  <c r="S236" i="7"/>
  <c r="AE236" i="7" s="1"/>
  <c r="R236" i="7"/>
  <c r="Q236" i="7"/>
  <c r="AD236" i="7" s="1"/>
  <c r="P236" i="7"/>
  <c r="O236" i="7"/>
  <c r="F236" i="7"/>
  <c r="E236" i="7"/>
  <c r="C236" i="7"/>
  <c r="B236" i="7"/>
  <c r="A236" i="7"/>
  <c r="AJ235" i="7"/>
  <c r="AI235" i="7"/>
  <c r="AH235" i="7"/>
  <c r="AG235" i="7"/>
  <c r="AE235" i="7"/>
  <c r="Z235" i="7"/>
  <c r="W235" i="7"/>
  <c r="V235" i="7"/>
  <c r="U235" i="7"/>
  <c r="T235" i="7"/>
  <c r="S235" i="7"/>
  <c r="R235" i="7"/>
  <c r="Q235" i="7"/>
  <c r="AD235" i="7" s="1"/>
  <c r="P235" i="7"/>
  <c r="F235" i="7"/>
  <c r="E235" i="7"/>
  <c r="C235" i="7"/>
  <c r="B235" i="7"/>
  <c r="A235" i="7"/>
  <c r="AJ234" i="7"/>
  <c r="AI234" i="7"/>
  <c r="AH234" i="7"/>
  <c r="AG234" i="7"/>
  <c r="AD234" i="7"/>
  <c r="Z234" i="7"/>
  <c r="W234" i="7"/>
  <c r="V234" i="7"/>
  <c r="U234" i="7"/>
  <c r="T234" i="7"/>
  <c r="S234" i="7"/>
  <c r="AE234" i="7" s="1"/>
  <c r="R234" i="7"/>
  <c r="Q234" i="7"/>
  <c r="P234" i="7"/>
  <c r="O234" i="7" s="1"/>
  <c r="F234" i="7"/>
  <c r="E234" i="7"/>
  <c r="C234" i="7"/>
  <c r="B234" i="7"/>
  <c r="A234" i="7"/>
  <c r="AJ233" i="7"/>
  <c r="AI233" i="7"/>
  <c r="AH233" i="7"/>
  <c r="AG233" i="7"/>
  <c r="AE233" i="7"/>
  <c r="Z233" i="7"/>
  <c r="W233" i="7"/>
  <c r="V233" i="7"/>
  <c r="U233" i="7"/>
  <c r="T233" i="7"/>
  <c r="S233" i="7"/>
  <c r="R233" i="7"/>
  <c r="Q233" i="7"/>
  <c r="AD233" i="7" s="1"/>
  <c r="P233" i="7"/>
  <c r="O233" i="7" s="1"/>
  <c r="F233" i="7"/>
  <c r="E233" i="7"/>
  <c r="C233" i="7"/>
  <c r="B233" i="7"/>
  <c r="A233" i="7"/>
  <c r="AJ232" i="7"/>
  <c r="AI232" i="7"/>
  <c r="AH232" i="7"/>
  <c r="AG232" i="7"/>
  <c r="AD232" i="7"/>
  <c r="Z232" i="7"/>
  <c r="W232" i="7"/>
  <c r="V232" i="7"/>
  <c r="U232" i="7"/>
  <c r="T232" i="7"/>
  <c r="S232" i="7"/>
  <c r="AE232" i="7" s="1"/>
  <c r="R232" i="7"/>
  <c r="Q232" i="7"/>
  <c r="P232" i="7"/>
  <c r="F232" i="7"/>
  <c r="E232" i="7"/>
  <c r="C232" i="7"/>
  <c r="B232" i="7"/>
  <c r="A232" i="7"/>
  <c r="AJ231" i="7"/>
  <c r="AI231" i="7"/>
  <c r="AH231" i="7"/>
  <c r="AG231" i="7"/>
  <c r="Z231" i="7"/>
  <c r="W231" i="7"/>
  <c r="V231" i="7"/>
  <c r="U231" i="7"/>
  <c r="T231" i="7"/>
  <c r="S231" i="7"/>
  <c r="AE231" i="7" s="1"/>
  <c r="R231" i="7"/>
  <c r="Q231" i="7"/>
  <c r="AD231" i="7" s="1"/>
  <c r="P231" i="7"/>
  <c r="O231" i="7"/>
  <c r="F231" i="7"/>
  <c r="E231" i="7"/>
  <c r="C231" i="7"/>
  <c r="B231" i="7"/>
  <c r="A231" i="7"/>
  <c r="AJ230" i="7"/>
  <c r="AI230" i="7"/>
  <c r="AH230" i="7"/>
  <c r="AG230" i="7"/>
  <c r="AE230" i="7"/>
  <c r="Z230" i="7"/>
  <c r="W230" i="7"/>
  <c r="V230" i="7"/>
  <c r="U230" i="7"/>
  <c r="T230" i="7"/>
  <c r="S230" i="7"/>
  <c r="R230" i="7"/>
  <c r="Q230" i="7"/>
  <c r="AD230" i="7" s="1"/>
  <c r="P230" i="7"/>
  <c r="F230" i="7"/>
  <c r="E230" i="7"/>
  <c r="C230" i="7"/>
  <c r="B230" i="7"/>
  <c r="A230" i="7"/>
  <c r="AJ229" i="7"/>
  <c r="AI229" i="7"/>
  <c r="AH229" i="7"/>
  <c r="AG229" i="7"/>
  <c r="Z229" i="7"/>
  <c r="W229" i="7"/>
  <c r="V229" i="7"/>
  <c r="U229" i="7"/>
  <c r="T229" i="7"/>
  <c r="S229" i="7"/>
  <c r="AE229" i="7" s="1"/>
  <c r="R229" i="7"/>
  <c r="Q229" i="7"/>
  <c r="AD229" i="7" s="1"/>
  <c r="P229" i="7"/>
  <c r="O229" i="7" s="1"/>
  <c r="F229" i="7"/>
  <c r="E229" i="7"/>
  <c r="C229" i="7"/>
  <c r="B229" i="7"/>
  <c r="A229" i="7"/>
  <c r="AJ228" i="7"/>
  <c r="AI228" i="7"/>
  <c r="AH228" i="7"/>
  <c r="AG228" i="7"/>
  <c r="AE228" i="7"/>
  <c r="Z228" i="7"/>
  <c r="W228" i="7"/>
  <c r="V228" i="7"/>
  <c r="U228" i="7"/>
  <c r="T228" i="7"/>
  <c r="S228" i="7"/>
  <c r="R228" i="7"/>
  <c r="Q228" i="7"/>
  <c r="AD228" i="7" s="1"/>
  <c r="P228" i="7"/>
  <c r="O228" i="7" s="1"/>
  <c r="F228" i="7"/>
  <c r="E228" i="7"/>
  <c r="C228" i="7"/>
  <c r="B228" i="7"/>
  <c r="A228" i="7"/>
  <c r="AJ227" i="7"/>
  <c r="AI227" i="7"/>
  <c r="AH227" i="7"/>
  <c r="AG227" i="7"/>
  <c r="AD227" i="7"/>
  <c r="Z227" i="7"/>
  <c r="W227" i="7"/>
  <c r="V227" i="7"/>
  <c r="U227" i="7"/>
  <c r="T227" i="7"/>
  <c r="S227" i="7"/>
  <c r="AE227" i="7" s="1"/>
  <c r="R227" i="7"/>
  <c r="Q227" i="7"/>
  <c r="P227" i="7"/>
  <c r="F227" i="7"/>
  <c r="E227" i="7"/>
  <c r="C227" i="7"/>
  <c r="B227" i="7"/>
  <c r="A227" i="7"/>
  <c r="AJ226" i="7"/>
  <c r="AI226" i="7"/>
  <c r="AH226" i="7"/>
  <c r="AG226" i="7"/>
  <c r="Z226" i="7"/>
  <c r="W226" i="7"/>
  <c r="V226" i="7"/>
  <c r="U226" i="7"/>
  <c r="T226" i="7"/>
  <c r="S226" i="7"/>
  <c r="AE226" i="7" s="1"/>
  <c r="R226" i="7"/>
  <c r="Q226" i="7"/>
  <c r="AD226" i="7" s="1"/>
  <c r="P226" i="7"/>
  <c r="O226" i="7" s="1"/>
  <c r="F226" i="7"/>
  <c r="E226" i="7"/>
  <c r="C226" i="7"/>
  <c r="B226" i="7"/>
  <c r="A226" i="7"/>
  <c r="AJ225" i="7"/>
  <c r="AI225" i="7"/>
  <c r="AH225" i="7"/>
  <c r="AG225" i="7"/>
  <c r="AE225" i="7"/>
  <c r="Z225" i="7"/>
  <c r="W225" i="7"/>
  <c r="V225" i="7"/>
  <c r="U225" i="7"/>
  <c r="T225" i="7"/>
  <c r="S225" i="7"/>
  <c r="R225" i="7"/>
  <c r="Q225" i="7"/>
  <c r="AD225" i="7" s="1"/>
  <c r="P225" i="7"/>
  <c r="F225" i="7"/>
  <c r="E225" i="7"/>
  <c r="C225" i="7"/>
  <c r="B225" i="7"/>
  <c r="A225" i="7"/>
  <c r="AJ224" i="7"/>
  <c r="AI224" i="7"/>
  <c r="AH224" i="7"/>
  <c r="AG224" i="7"/>
  <c r="Z224" i="7"/>
  <c r="W224" i="7"/>
  <c r="V224" i="7"/>
  <c r="U224" i="7"/>
  <c r="T224" i="7"/>
  <c r="S224" i="7"/>
  <c r="AE224" i="7" s="1"/>
  <c r="R224" i="7"/>
  <c r="Q224" i="7"/>
  <c r="AD224" i="7" s="1"/>
  <c r="P224" i="7"/>
  <c r="O224" i="7" s="1"/>
  <c r="F224" i="7"/>
  <c r="E224" i="7"/>
  <c r="C224" i="7"/>
  <c r="B224" i="7"/>
  <c r="A224" i="7"/>
  <c r="AJ223" i="7"/>
  <c r="AI223" i="7"/>
  <c r="AH223" i="7"/>
  <c r="AG223" i="7"/>
  <c r="AE223" i="7"/>
  <c r="Z223" i="7"/>
  <c r="W223" i="7"/>
  <c r="V223" i="7"/>
  <c r="O223" i="7" s="1"/>
  <c r="U223" i="7"/>
  <c r="T223" i="7"/>
  <c r="S223" i="7"/>
  <c r="R223" i="7"/>
  <c r="Q223" i="7"/>
  <c r="AD223" i="7" s="1"/>
  <c r="P223" i="7"/>
  <c r="F223" i="7"/>
  <c r="E223" i="7"/>
  <c r="C223" i="7"/>
  <c r="B223" i="7"/>
  <c r="A223" i="7"/>
  <c r="AJ222" i="7"/>
  <c r="AI222" i="7"/>
  <c r="AH222" i="7"/>
  <c r="AG222" i="7"/>
  <c r="AD222" i="7"/>
  <c r="Z222" i="7"/>
  <c r="W222" i="7"/>
  <c r="V222" i="7"/>
  <c r="U222" i="7"/>
  <c r="T222" i="7"/>
  <c r="S222" i="7"/>
  <c r="AE222" i="7" s="1"/>
  <c r="R222" i="7"/>
  <c r="Q222" i="7"/>
  <c r="P222" i="7"/>
  <c r="F222" i="7"/>
  <c r="E222" i="7"/>
  <c r="C222" i="7"/>
  <c r="B222" i="7"/>
  <c r="A222" i="7"/>
  <c r="AJ221" i="7"/>
  <c r="AI221" i="7"/>
  <c r="AH221" i="7"/>
  <c r="AG221" i="7"/>
  <c r="Z221" i="7"/>
  <c r="W221" i="7"/>
  <c r="V221" i="7"/>
  <c r="U221" i="7"/>
  <c r="T221" i="7"/>
  <c r="S221" i="7"/>
  <c r="AE221" i="7" s="1"/>
  <c r="R221" i="7"/>
  <c r="Q221" i="7"/>
  <c r="AD221" i="7" s="1"/>
  <c r="P221" i="7"/>
  <c r="O221" i="7"/>
  <c r="F221" i="7"/>
  <c r="E221" i="7"/>
  <c r="C221" i="7"/>
  <c r="B221" i="7"/>
  <c r="A221" i="7"/>
  <c r="AJ220" i="7"/>
  <c r="AI220" i="7"/>
  <c r="AH220" i="7"/>
  <c r="AG220" i="7"/>
  <c r="AE220" i="7"/>
  <c r="Z220" i="7"/>
  <c r="W220" i="7"/>
  <c r="V220" i="7"/>
  <c r="U220" i="7"/>
  <c r="T220" i="7"/>
  <c r="S220" i="7"/>
  <c r="R220" i="7"/>
  <c r="Q220" i="7"/>
  <c r="AD220" i="7" s="1"/>
  <c r="P220" i="7"/>
  <c r="F220" i="7"/>
  <c r="E220" i="7"/>
  <c r="C220" i="7"/>
  <c r="B220" i="7"/>
  <c r="A220" i="7"/>
  <c r="AJ219" i="7"/>
  <c r="AI219" i="7"/>
  <c r="AH219" i="7"/>
  <c r="AG219" i="7"/>
  <c r="Z219" i="7"/>
  <c r="W219" i="7"/>
  <c r="V219" i="7"/>
  <c r="U219" i="7"/>
  <c r="T219" i="7"/>
  <c r="S219" i="7"/>
  <c r="AE219" i="7" s="1"/>
  <c r="R219" i="7"/>
  <c r="Q219" i="7"/>
  <c r="AD219" i="7" s="1"/>
  <c r="P219" i="7"/>
  <c r="F219" i="7"/>
  <c r="E219" i="7"/>
  <c r="C219" i="7"/>
  <c r="B219" i="7"/>
  <c r="A219" i="7"/>
  <c r="AJ218" i="7"/>
  <c r="AI218" i="7"/>
  <c r="AH218" i="7"/>
  <c r="AG218" i="7"/>
  <c r="AE218" i="7"/>
  <c r="Z218" i="7"/>
  <c r="W218" i="7"/>
  <c r="V218" i="7"/>
  <c r="O218" i="7" s="1"/>
  <c r="U218" i="7"/>
  <c r="T218" i="7"/>
  <c r="S218" i="7"/>
  <c r="R218" i="7"/>
  <c r="Q218" i="7"/>
  <c r="AD218" i="7" s="1"/>
  <c r="P218" i="7"/>
  <c r="F218" i="7"/>
  <c r="E218" i="7"/>
  <c r="C218" i="7"/>
  <c r="B218" i="7"/>
  <c r="A218" i="7"/>
  <c r="AJ217" i="7"/>
  <c r="AI217" i="7"/>
  <c r="AH217" i="7"/>
  <c r="AG217" i="7"/>
  <c r="AE217" i="7"/>
  <c r="AD217" i="7"/>
  <c r="Z217" i="7"/>
  <c r="W217" i="7"/>
  <c r="V217" i="7"/>
  <c r="U217" i="7"/>
  <c r="T217" i="7"/>
  <c r="S217" i="7"/>
  <c r="R217" i="7"/>
  <c r="Q217" i="7"/>
  <c r="P217" i="7"/>
  <c r="F217" i="7"/>
  <c r="E217" i="7"/>
  <c r="C217" i="7"/>
  <c r="B217" i="7"/>
  <c r="A217" i="7"/>
  <c r="AJ216" i="7"/>
  <c r="AI216" i="7"/>
  <c r="AH216" i="7"/>
  <c r="AG216" i="7"/>
  <c r="Z216" i="7"/>
  <c r="W216" i="7"/>
  <c r="V216" i="7"/>
  <c r="U216" i="7"/>
  <c r="T216" i="7"/>
  <c r="S216" i="7"/>
  <c r="AE216" i="7" s="1"/>
  <c r="R216" i="7"/>
  <c r="Q216" i="7"/>
  <c r="AD216" i="7" s="1"/>
  <c r="P216" i="7"/>
  <c r="O216" i="7"/>
  <c r="F216" i="7"/>
  <c r="E216" i="7"/>
  <c r="C216" i="7"/>
  <c r="B216" i="7"/>
  <c r="A216" i="7"/>
  <c r="AJ215" i="7"/>
  <c r="AI215" i="7"/>
  <c r="AH215" i="7"/>
  <c r="AG215" i="7"/>
  <c r="AE215" i="7"/>
  <c r="Z215" i="7"/>
  <c r="W215" i="7"/>
  <c r="V215" i="7"/>
  <c r="U215" i="7"/>
  <c r="T215" i="7"/>
  <c r="O215" i="7" s="1"/>
  <c r="S215" i="7"/>
  <c r="R215" i="7"/>
  <c r="Q215" i="7"/>
  <c r="AD215" i="7" s="1"/>
  <c r="P215" i="7"/>
  <c r="F215" i="7"/>
  <c r="E215" i="7"/>
  <c r="C215" i="7"/>
  <c r="B215" i="7"/>
  <c r="A215" i="7"/>
  <c r="AJ214" i="7"/>
  <c r="AI214" i="7"/>
  <c r="AH214" i="7"/>
  <c r="AG214" i="7"/>
  <c r="AD214" i="7"/>
  <c r="Z214" i="7"/>
  <c r="W214" i="7"/>
  <c r="V214" i="7"/>
  <c r="U214" i="7"/>
  <c r="T214" i="7"/>
  <c r="S214" i="7"/>
  <c r="AE214" i="7" s="1"/>
  <c r="R214" i="7"/>
  <c r="Q214" i="7"/>
  <c r="P214" i="7"/>
  <c r="F214" i="7"/>
  <c r="E214" i="7"/>
  <c r="C214" i="7"/>
  <c r="B214" i="7"/>
  <c r="A214" i="7"/>
  <c r="AJ213" i="7"/>
  <c r="AI213" i="7"/>
  <c r="AH213" i="7"/>
  <c r="AG213" i="7"/>
  <c r="AE213" i="7"/>
  <c r="Z213" i="7"/>
  <c r="W213" i="7"/>
  <c r="V213" i="7"/>
  <c r="O213" i="7" s="1"/>
  <c r="U213" i="7"/>
  <c r="T213" i="7"/>
  <c r="S213" i="7"/>
  <c r="R213" i="7"/>
  <c r="Q213" i="7"/>
  <c r="AD213" i="7" s="1"/>
  <c r="P213" i="7"/>
  <c r="F213" i="7"/>
  <c r="E213" i="7"/>
  <c r="C213" i="7"/>
  <c r="B213" i="7"/>
  <c r="A213" i="7"/>
  <c r="AJ212" i="7"/>
  <c r="AI212" i="7"/>
  <c r="AH212" i="7"/>
  <c r="AG212" i="7"/>
  <c r="AE212" i="7"/>
  <c r="AD212" i="7"/>
  <c r="Z212" i="7"/>
  <c r="W212" i="7"/>
  <c r="V212" i="7"/>
  <c r="U212" i="7"/>
  <c r="T212" i="7"/>
  <c r="S212" i="7"/>
  <c r="R212" i="7"/>
  <c r="Q212" i="7"/>
  <c r="P212" i="7"/>
  <c r="F212" i="7"/>
  <c r="E212" i="7"/>
  <c r="C212" i="7"/>
  <c r="B212" i="7"/>
  <c r="A212" i="7"/>
  <c r="AJ211" i="7"/>
  <c r="AI211" i="7"/>
  <c r="AH211" i="7"/>
  <c r="AG211" i="7"/>
  <c r="Z211" i="7"/>
  <c r="W211" i="7"/>
  <c r="V211" i="7"/>
  <c r="U211" i="7"/>
  <c r="T211" i="7"/>
  <c r="S211" i="7"/>
  <c r="AE211" i="7" s="1"/>
  <c r="R211" i="7"/>
  <c r="Q211" i="7"/>
  <c r="AD211" i="7" s="1"/>
  <c r="P211" i="7"/>
  <c r="O211" i="7" s="1"/>
  <c r="F211" i="7"/>
  <c r="E211" i="7"/>
  <c r="C211" i="7"/>
  <c r="B211" i="7"/>
  <c r="A211" i="7"/>
  <c r="AJ210" i="7"/>
  <c r="AI210" i="7"/>
  <c r="AH210" i="7"/>
  <c r="AG210" i="7"/>
  <c r="AE210" i="7"/>
  <c r="AD210" i="7"/>
  <c r="Z210" i="7"/>
  <c r="W210" i="7"/>
  <c r="V210" i="7"/>
  <c r="U210" i="7"/>
  <c r="T210" i="7"/>
  <c r="O210" i="7" s="1"/>
  <c r="S210" i="7"/>
  <c r="R210" i="7"/>
  <c r="Q210" i="7"/>
  <c r="P210" i="7"/>
  <c r="F210" i="7"/>
  <c r="E210" i="7"/>
  <c r="C210" i="7"/>
  <c r="B210" i="7"/>
  <c r="A210" i="7"/>
  <c r="AJ209" i="7"/>
  <c r="AI209" i="7"/>
  <c r="AH209" i="7"/>
  <c r="AG209" i="7"/>
  <c r="Z209" i="7"/>
  <c r="W209" i="7"/>
  <c r="V209" i="7"/>
  <c r="U209" i="7"/>
  <c r="T209" i="7"/>
  <c r="S209" i="7"/>
  <c r="AE209" i="7" s="1"/>
  <c r="R209" i="7"/>
  <c r="Q209" i="7"/>
  <c r="AD209" i="7" s="1"/>
  <c r="P209" i="7"/>
  <c r="O209" i="7" s="1"/>
  <c r="F209" i="7"/>
  <c r="E209" i="7"/>
  <c r="C209" i="7"/>
  <c r="B209" i="7"/>
  <c r="A209" i="7"/>
  <c r="AJ208" i="7"/>
  <c r="AI208" i="7"/>
  <c r="AH208" i="7"/>
  <c r="AG208" i="7"/>
  <c r="AE208" i="7"/>
  <c r="Z208" i="7"/>
  <c r="W208" i="7"/>
  <c r="V208" i="7"/>
  <c r="U208" i="7"/>
  <c r="T208" i="7"/>
  <c r="S208" i="7"/>
  <c r="R208" i="7"/>
  <c r="Q208" i="7"/>
  <c r="AD208" i="7" s="1"/>
  <c r="P208" i="7"/>
  <c r="O208" i="7" s="1"/>
  <c r="F208" i="7"/>
  <c r="E208" i="7"/>
  <c r="C208" i="7"/>
  <c r="B208" i="7"/>
  <c r="A208" i="7"/>
  <c r="AJ207" i="7"/>
  <c r="AI207" i="7"/>
  <c r="AH207" i="7"/>
  <c r="AG207" i="7"/>
  <c r="AD207" i="7"/>
  <c r="Z207" i="7"/>
  <c r="W207" i="7"/>
  <c r="V207" i="7"/>
  <c r="U207" i="7"/>
  <c r="T207" i="7"/>
  <c r="S207" i="7"/>
  <c r="AE207" i="7" s="1"/>
  <c r="R207" i="7"/>
  <c r="Q207" i="7"/>
  <c r="P207" i="7"/>
  <c r="F207" i="7"/>
  <c r="E207" i="7"/>
  <c r="C207" i="7"/>
  <c r="B207" i="7"/>
  <c r="A207" i="7"/>
  <c r="AJ206" i="7"/>
  <c r="AI206" i="7"/>
  <c r="AH206" i="7"/>
  <c r="AG206" i="7"/>
  <c r="Z206" i="7"/>
  <c r="W206" i="7"/>
  <c r="V206" i="7"/>
  <c r="U206" i="7"/>
  <c r="T206" i="7"/>
  <c r="S206" i="7"/>
  <c r="AE206" i="7" s="1"/>
  <c r="R206" i="7"/>
  <c r="Q206" i="7"/>
  <c r="AD206" i="7" s="1"/>
  <c r="P206" i="7"/>
  <c r="O206" i="7"/>
  <c r="F206" i="7"/>
  <c r="E206" i="7"/>
  <c r="C206" i="7"/>
  <c r="B206" i="7"/>
  <c r="A206" i="7"/>
  <c r="AJ205" i="7"/>
  <c r="AI205" i="7"/>
  <c r="AH205" i="7"/>
  <c r="AG205" i="7"/>
  <c r="AE205" i="7"/>
  <c r="Z205" i="7"/>
  <c r="W205" i="7"/>
  <c r="V205" i="7"/>
  <c r="U205" i="7"/>
  <c r="T205" i="7"/>
  <c r="S205" i="7"/>
  <c r="R205" i="7"/>
  <c r="Q205" i="7"/>
  <c r="AD205" i="7" s="1"/>
  <c r="P205" i="7"/>
  <c r="O205" i="7"/>
  <c r="F205" i="7"/>
  <c r="E205" i="7"/>
  <c r="C205" i="7"/>
  <c r="B205" i="7"/>
  <c r="A205" i="7"/>
  <c r="AJ204" i="7"/>
  <c r="AI204" i="7"/>
  <c r="AH204" i="7"/>
  <c r="AG204" i="7"/>
  <c r="AD204" i="7"/>
  <c r="Z204" i="7"/>
  <c r="W204" i="7"/>
  <c r="V204" i="7"/>
  <c r="U204" i="7"/>
  <c r="T204" i="7"/>
  <c r="S204" i="7"/>
  <c r="AE204" i="7" s="1"/>
  <c r="R204" i="7"/>
  <c r="Q204" i="7"/>
  <c r="P204" i="7"/>
  <c r="F204" i="7"/>
  <c r="E204" i="7"/>
  <c r="C204" i="7"/>
  <c r="B204" i="7"/>
  <c r="A204" i="7"/>
  <c r="AJ203" i="7"/>
  <c r="AI203" i="7"/>
  <c r="AH203" i="7"/>
  <c r="AG203" i="7"/>
  <c r="AE203" i="7"/>
  <c r="Z203" i="7"/>
  <c r="W203" i="7"/>
  <c r="V203" i="7"/>
  <c r="U203" i="7"/>
  <c r="T203" i="7"/>
  <c r="S203" i="7"/>
  <c r="R203" i="7"/>
  <c r="Q203" i="7"/>
  <c r="AD203" i="7" s="1"/>
  <c r="P203" i="7"/>
  <c r="O203" i="7" s="1"/>
  <c r="F203" i="7"/>
  <c r="E203" i="7"/>
  <c r="C203" i="7"/>
  <c r="B203" i="7"/>
  <c r="A203" i="7"/>
  <c r="AJ202" i="7"/>
  <c r="AI202" i="7"/>
  <c r="AH202" i="7"/>
  <c r="AG202" i="7"/>
  <c r="AE202" i="7"/>
  <c r="AD202" i="7"/>
  <c r="Z202" i="7"/>
  <c r="W202" i="7"/>
  <c r="V202" i="7"/>
  <c r="U202" i="7"/>
  <c r="T202" i="7"/>
  <c r="S202" i="7"/>
  <c r="R202" i="7"/>
  <c r="Q202" i="7"/>
  <c r="P202" i="7"/>
  <c r="O202" i="7" s="1"/>
  <c r="F202" i="7"/>
  <c r="E202" i="7"/>
  <c r="C202" i="7"/>
  <c r="B202" i="7"/>
  <c r="A202" i="7"/>
  <c r="AJ201" i="7"/>
  <c r="AI201" i="7"/>
  <c r="AH201" i="7"/>
  <c r="AG201" i="7"/>
  <c r="AD201" i="7"/>
  <c r="Z201" i="7"/>
  <c r="W201" i="7"/>
  <c r="V201" i="7"/>
  <c r="U201" i="7"/>
  <c r="T201" i="7"/>
  <c r="S201" i="7"/>
  <c r="AE201" i="7" s="1"/>
  <c r="R201" i="7"/>
  <c r="Q201" i="7"/>
  <c r="O201" i="7" s="1"/>
  <c r="P201" i="7"/>
  <c r="F201" i="7"/>
  <c r="E201" i="7"/>
  <c r="C201" i="7"/>
  <c r="B201" i="7"/>
  <c r="A201" i="7"/>
  <c r="AJ200" i="7"/>
  <c r="AI200" i="7"/>
  <c r="AH200" i="7"/>
  <c r="AG200" i="7"/>
  <c r="AE200" i="7"/>
  <c r="Z200" i="7"/>
  <c r="W200" i="7"/>
  <c r="V200" i="7"/>
  <c r="U200" i="7"/>
  <c r="O200" i="7" s="1"/>
  <c r="T200" i="7"/>
  <c r="S200" i="7"/>
  <c r="R200" i="7"/>
  <c r="Q200" i="7"/>
  <c r="AD200" i="7" s="1"/>
  <c r="P200" i="7"/>
  <c r="F200" i="7"/>
  <c r="E200" i="7"/>
  <c r="C200" i="7"/>
  <c r="B200" i="7"/>
  <c r="A200" i="7"/>
  <c r="AJ199" i="7"/>
  <c r="AI199" i="7"/>
  <c r="AH199" i="7"/>
  <c r="AG199" i="7"/>
  <c r="Z199" i="7"/>
  <c r="W199" i="7"/>
  <c r="V199" i="7"/>
  <c r="U199" i="7"/>
  <c r="T199" i="7"/>
  <c r="S199" i="7"/>
  <c r="AE199" i="7" s="1"/>
  <c r="R199" i="7"/>
  <c r="Q199" i="7"/>
  <c r="AD199" i="7" s="1"/>
  <c r="P199" i="7"/>
  <c r="O199" i="7" s="1"/>
  <c r="F199" i="7"/>
  <c r="E199" i="7"/>
  <c r="C199" i="7"/>
  <c r="B199" i="7"/>
  <c r="A199" i="7"/>
  <c r="AJ198" i="7"/>
  <c r="AI198" i="7"/>
  <c r="AH198" i="7"/>
  <c r="AG198" i="7"/>
  <c r="AE198" i="7"/>
  <c r="Z198" i="7"/>
  <c r="W198" i="7"/>
  <c r="V198" i="7"/>
  <c r="U198" i="7"/>
  <c r="T198" i="7"/>
  <c r="O198" i="7" s="1"/>
  <c r="S198" i="7"/>
  <c r="R198" i="7"/>
  <c r="Q198" i="7"/>
  <c r="AD198" i="7" s="1"/>
  <c r="P198" i="7"/>
  <c r="F198" i="7"/>
  <c r="E198" i="7"/>
  <c r="C198" i="7"/>
  <c r="B198" i="7"/>
  <c r="A198" i="7"/>
  <c r="AJ197" i="7"/>
  <c r="AI197" i="7"/>
  <c r="AH197" i="7"/>
  <c r="AG197" i="7"/>
  <c r="AE197" i="7"/>
  <c r="AD197" i="7"/>
  <c r="Z197" i="7"/>
  <c r="W197" i="7"/>
  <c r="V197" i="7"/>
  <c r="U197" i="7"/>
  <c r="T197" i="7"/>
  <c r="S197" i="7"/>
  <c r="R197" i="7"/>
  <c r="Q197" i="7"/>
  <c r="P197" i="7"/>
  <c r="F197" i="7"/>
  <c r="E197" i="7"/>
  <c r="C197" i="7"/>
  <c r="B197" i="7"/>
  <c r="A197" i="7"/>
  <c r="AJ196" i="7"/>
  <c r="AI196" i="7"/>
  <c r="AH196" i="7"/>
  <c r="AG196" i="7"/>
  <c r="Z196" i="7"/>
  <c r="W196" i="7"/>
  <c r="V196" i="7"/>
  <c r="U196" i="7"/>
  <c r="T196" i="7"/>
  <c r="S196" i="7"/>
  <c r="AE196" i="7" s="1"/>
  <c r="R196" i="7"/>
  <c r="Q196" i="7"/>
  <c r="AD196" i="7" s="1"/>
  <c r="P196" i="7"/>
  <c r="O196" i="7" s="1"/>
  <c r="F196" i="7"/>
  <c r="E196" i="7"/>
  <c r="C196" i="7"/>
  <c r="B196" i="7"/>
  <c r="A196" i="7"/>
  <c r="AJ195" i="7"/>
  <c r="AI195" i="7"/>
  <c r="AH195" i="7"/>
  <c r="AG195" i="7"/>
  <c r="AE195" i="7"/>
  <c r="Z195" i="7"/>
  <c r="W195" i="7"/>
  <c r="V195" i="7"/>
  <c r="U195" i="7"/>
  <c r="T195" i="7"/>
  <c r="S195" i="7"/>
  <c r="R195" i="7"/>
  <c r="O195" i="7" s="1"/>
  <c r="Q195" i="7"/>
  <c r="AD195" i="7" s="1"/>
  <c r="P195" i="7"/>
  <c r="F195" i="7"/>
  <c r="E195" i="7"/>
  <c r="C195" i="7"/>
  <c r="B195" i="7"/>
  <c r="A195" i="7"/>
  <c r="AJ194" i="7"/>
  <c r="AI194" i="7"/>
  <c r="AH194" i="7"/>
  <c r="AG194" i="7"/>
  <c r="Z194" i="7"/>
  <c r="W194" i="7"/>
  <c r="V194" i="7"/>
  <c r="U194" i="7"/>
  <c r="T194" i="7"/>
  <c r="S194" i="7"/>
  <c r="AE194" i="7" s="1"/>
  <c r="R194" i="7"/>
  <c r="Q194" i="7"/>
  <c r="AD194" i="7" s="1"/>
  <c r="P194" i="7"/>
  <c r="O194" i="7" s="1"/>
  <c r="F194" i="7"/>
  <c r="E194" i="7"/>
  <c r="C194" i="7"/>
  <c r="B194" i="7"/>
  <c r="A194" i="7"/>
  <c r="AJ193" i="7"/>
  <c r="AI193" i="7"/>
  <c r="AH193" i="7"/>
  <c r="AG193" i="7"/>
  <c r="AE193" i="7"/>
  <c r="Z193" i="7"/>
  <c r="W193" i="7"/>
  <c r="V193" i="7"/>
  <c r="U193" i="7"/>
  <c r="T193" i="7"/>
  <c r="S193" i="7"/>
  <c r="R193" i="7"/>
  <c r="Q193" i="7"/>
  <c r="AD193" i="7" s="1"/>
  <c r="P193" i="7"/>
  <c r="O193" i="7" s="1"/>
  <c r="F193" i="7"/>
  <c r="E193" i="7"/>
  <c r="C193" i="7"/>
  <c r="B193" i="7"/>
  <c r="A193" i="7"/>
  <c r="AJ192" i="7"/>
  <c r="AI192" i="7"/>
  <c r="AH192" i="7"/>
  <c r="AG192" i="7"/>
  <c r="AD192" i="7"/>
  <c r="Z192" i="7"/>
  <c r="W192" i="7"/>
  <c r="V192" i="7"/>
  <c r="U192" i="7"/>
  <c r="T192" i="7"/>
  <c r="S192" i="7"/>
  <c r="AE192" i="7" s="1"/>
  <c r="R192" i="7"/>
  <c r="Q192" i="7"/>
  <c r="P192" i="7"/>
  <c r="F192" i="7"/>
  <c r="E192" i="7"/>
  <c r="C192" i="7"/>
  <c r="B192" i="7"/>
  <c r="A192" i="7"/>
  <c r="AJ191" i="7"/>
  <c r="AI191" i="7"/>
  <c r="AH191" i="7"/>
  <c r="AG191" i="7"/>
  <c r="Z191" i="7"/>
  <c r="W191" i="7"/>
  <c r="V191" i="7"/>
  <c r="U191" i="7"/>
  <c r="T191" i="7"/>
  <c r="S191" i="7"/>
  <c r="AE191" i="7" s="1"/>
  <c r="R191" i="7"/>
  <c r="Q191" i="7"/>
  <c r="AD191" i="7" s="1"/>
  <c r="P191" i="7"/>
  <c r="O191" i="7"/>
  <c r="F191" i="7"/>
  <c r="E191" i="7"/>
  <c r="C191" i="7"/>
  <c r="B191" i="7"/>
  <c r="A191" i="7"/>
  <c r="AJ190" i="7"/>
  <c r="AI190" i="7"/>
  <c r="AH190" i="7"/>
  <c r="AG190" i="7"/>
  <c r="AE190" i="7"/>
  <c r="Z190" i="7"/>
  <c r="W190" i="7"/>
  <c r="V190" i="7"/>
  <c r="U190" i="7"/>
  <c r="T190" i="7"/>
  <c r="S190" i="7"/>
  <c r="R190" i="7"/>
  <c r="O190" i="7" s="1"/>
  <c r="Q190" i="7"/>
  <c r="AD190" i="7" s="1"/>
  <c r="P190" i="7"/>
  <c r="F190" i="7"/>
  <c r="E190" i="7"/>
  <c r="C190" i="7"/>
  <c r="B190" i="7"/>
  <c r="A190" i="7"/>
  <c r="AJ189" i="7"/>
  <c r="AI189" i="7"/>
  <c r="AH189" i="7"/>
  <c r="AG189" i="7"/>
  <c r="Z189" i="7"/>
  <c r="W189" i="7"/>
  <c r="V189" i="7"/>
  <c r="O189" i="7" s="1"/>
  <c r="U189" i="7"/>
  <c r="T189" i="7"/>
  <c r="S189" i="7"/>
  <c r="AE189" i="7" s="1"/>
  <c r="R189" i="7"/>
  <c r="Q189" i="7"/>
  <c r="AD189" i="7" s="1"/>
  <c r="P189" i="7"/>
  <c r="F189" i="7"/>
  <c r="E189" i="7"/>
  <c r="C189" i="7"/>
  <c r="B189" i="7"/>
  <c r="A189" i="7"/>
  <c r="AJ188" i="7"/>
  <c r="AI188" i="7"/>
  <c r="AH188" i="7"/>
  <c r="AG188" i="7"/>
  <c r="AD188" i="7"/>
  <c r="Z188" i="7"/>
  <c r="W188" i="7"/>
  <c r="V188" i="7"/>
  <c r="U188" i="7"/>
  <c r="T188" i="7"/>
  <c r="S188" i="7"/>
  <c r="AE188" i="7" s="1"/>
  <c r="R188" i="7"/>
  <c r="Q188" i="7"/>
  <c r="O188" i="7" s="1"/>
  <c r="P188" i="7"/>
  <c r="F188" i="7"/>
  <c r="E188" i="7"/>
  <c r="C188" i="7"/>
  <c r="B188" i="7"/>
  <c r="A188" i="7"/>
  <c r="AJ187" i="7"/>
  <c r="AI187" i="7"/>
  <c r="AH187" i="7"/>
  <c r="AG187" i="7"/>
  <c r="Z187" i="7"/>
  <c r="W187" i="7"/>
  <c r="V187" i="7"/>
  <c r="U187" i="7"/>
  <c r="T187" i="7"/>
  <c r="S187" i="7"/>
  <c r="AE187" i="7" s="1"/>
  <c r="R187" i="7"/>
  <c r="Q187" i="7"/>
  <c r="AD187" i="7" s="1"/>
  <c r="P187" i="7"/>
  <c r="O187" i="7"/>
  <c r="F187" i="7"/>
  <c r="E187" i="7"/>
  <c r="C187" i="7"/>
  <c r="B187" i="7"/>
  <c r="A187" i="7"/>
  <c r="AJ186" i="7"/>
  <c r="AI186" i="7"/>
  <c r="AH186" i="7"/>
  <c r="AG186" i="7"/>
  <c r="AE186" i="7"/>
  <c r="AD186" i="7"/>
  <c r="Z186" i="7"/>
  <c r="W186" i="7"/>
  <c r="V186" i="7"/>
  <c r="U186" i="7"/>
  <c r="T186" i="7"/>
  <c r="O186" i="7" s="1"/>
  <c r="S186" i="7"/>
  <c r="R186" i="7"/>
  <c r="Q186" i="7"/>
  <c r="P186" i="7"/>
  <c r="F186" i="7"/>
  <c r="E186" i="7"/>
  <c r="C186" i="7"/>
  <c r="B186" i="7"/>
  <c r="A186" i="7"/>
  <c r="AJ185" i="7"/>
  <c r="AI185" i="7"/>
  <c r="AH185" i="7"/>
  <c r="AG185" i="7"/>
  <c r="Z185" i="7"/>
  <c r="W185" i="7"/>
  <c r="V185" i="7"/>
  <c r="U185" i="7"/>
  <c r="T185" i="7"/>
  <c r="S185" i="7"/>
  <c r="AE185" i="7" s="1"/>
  <c r="R185" i="7"/>
  <c r="Q185" i="7"/>
  <c r="AD185" i="7" s="1"/>
  <c r="P185" i="7"/>
  <c r="O185" i="7" s="1"/>
  <c r="F185" i="7"/>
  <c r="E185" i="7"/>
  <c r="C185" i="7"/>
  <c r="B185" i="7"/>
  <c r="A185" i="7"/>
  <c r="AJ184" i="7"/>
  <c r="AI184" i="7"/>
  <c r="AH184" i="7"/>
  <c r="AG184" i="7"/>
  <c r="Z184" i="7"/>
  <c r="W184" i="7"/>
  <c r="V184" i="7"/>
  <c r="U184" i="7"/>
  <c r="T184" i="7"/>
  <c r="S184" i="7"/>
  <c r="AE184" i="7" s="1"/>
  <c r="R184" i="7"/>
  <c r="Q184" i="7"/>
  <c r="AD184" i="7" s="1"/>
  <c r="P184" i="7"/>
  <c r="O184" i="7" s="1"/>
  <c r="F184" i="7"/>
  <c r="E184" i="7"/>
  <c r="C184" i="7"/>
  <c r="B184" i="7"/>
  <c r="A184" i="7"/>
  <c r="AJ183" i="7"/>
  <c r="AI183" i="7"/>
  <c r="AH183" i="7"/>
  <c r="AG183" i="7"/>
  <c r="AD183" i="7"/>
  <c r="Z183" i="7"/>
  <c r="W183" i="7"/>
  <c r="V183" i="7"/>
  <c r="U183" i="7"/>
  <c r="T183" i="7"/>
  <c r="S183" i="7"/>
  <c r="AE183" i="7" s="1"/>
  <c r="R183" i="7"/>
  <c r="Q183" i="7"/>
  <c r="O183" i="7" s="1"/>
  <c r="P183" i="7"/>
  <c r="F183" i="7"/>
  <c r="E183" i="7"/>
  <c r="C183" i="7"/>
  <c r="B183" i="7"/>
  <c r="A183" i="7"/>
  <c r="AJ182" i="7"/>
  <c r="AI182" i="7"/>
  <c r="AH182" i="7"/>
  <c r="AG182" i="7"/>
  <c r="Z182" i="7"/>
  <c r="W182" i="7"/>
  <c r="V182" i="7"/>
  <c r="U182" i="7"/>
  <c r="T182" i="7"/>
  <c r="S182" i="7"/>
  <c r="AE182" i="7" s="1"/>
  <c r="R182" i="7"/>
  <c r="Q182" i="7"/>
  <c r="AD182" i="7" s="1"/>
  <c r="P182" i="7"/>
  <c r="O182" i="7"/>
  <c r="F182" i="7"/>
  <c r="E182" i="7"/>
  <c r="C182" i="7"/>
  <c r="B182" i="7"/>
  <c r="A182" i="7"/>
  <c r="AJ181" i="7"/>
  <c r="AI181" i="7"/>
  <c r="AH181" i="7"/>
  <c r="AG181" i="7"/>
  <c r="AE181" i="7"/>
  <c r="AD181" i="7"/>
  <c r="Z181" i="7"/>
  <c r="W181" i="7"/>
  <c r="V181" i="7"/>
  <c r="U181" i="7"/>
  <c r="T181" i="7"/>
  <c r="O181" i="7" s="1"/>
  <c r="S181" i="7"/>
  <c r="R181" i="7"/>
  <c r="Q181" i="7"/>
  <c r="P181" i="7"/>
  <c r="F181" i="7"/>
  <c r="E181" i="7"/>
  <c r="C181" i="7"/>
  <c r="B181" i="7"/>
  <c r="A181" i="7"/>
  <c r="AJ180" i="7"/>
  <c r="AI180" i="7"/>
  <c r="AH180" i="7"/>
  <c r="AG180" i="7"/>
  <c r="Z180" i="7"/>
  <c r="W180" i="7"/>
  <c r="V180" i="7"/>
  <c r="U180" i="7"/>
  <c r="T180" i="7"/>
  <c r="S180" i="7"/>
  <c r="AE180" i="7" s="1"/>
  <c r="R180" i="7"/>
  <c r="Q180" i="7"/>
  <c r="AD180" i="7" s="1"/>
  <c r="P180" i="7"/>
  <c r="O180" i="7" s="1"/>
  <c r="F180" i="7"/>
  <c r="E180" i="7"/>
  <c r="C180" i="7"/>
  <c r="B180" i="7"/>
  <c r="A180" i="7"/>
  <c r="AJ179" i="7"/>
  <c r="AI179" i="7"/>
  <c r="AH179" i="7"/>
  <c r="AG179" i="7"/>
  <c r="Z179" i="7"/>
  <c r="W179" i="7"/>
  <c r="V179" i="7"/>
  <c r="O179" i="7" s="1"/>
  <c r="U179" i="7"/>
  <c r="T179" i="7"/>
  <c r="S179" i="7"/>
  <c r="AE179" i="7" s="1"/>
  <c r="R179" i="7"/>
  <c r="Q179" i="7"/>
  <c r="AD179" i="7" s="1"/>
  <c r="P179" i="7"/>
  <c r="F179" i="7"/>
  <c r="E179" i="7"/>
  <c r="C179" i="7"/>
  <c r="B179" i="7"/>
  <c r="A179" i="7"/>
  <c r="AJ178" i="7"/>
  <c r="AI178" i="7"/>
  <c r="AH178" i="7"/>
  <c r="AG178" i="7"/>
  <c r="AD178" i="7"/>
  <c r="Z178" i="7"/>
  <c r="W178" i="7"/>
  <c r="V178" i="7"/>
  <c r="U178" i="7"/>
  <c r="T178" i="7"/>
  <c r="S178" i="7"/>
  <c r="AE178" i="7" s="1"/>
  <c r="R178" i="7"/>
  <c r="Q178" i="7"/>
  <c r="P178" i="7"/>
  <c r="O178" i="7" s="1"/>
  <c r="F178" i="7"/>
  <c r="E178" i="7"/>
  <c r="C178" i="7"/>
  <c r="B178" i="7"/>
  <c r="A178" i="7"/>
  <c r="AJ177" i="7"/>
  <c r="AI177" i="7"/>
  <c r="AH177" i="7"/>
  <c r="AG177" i="7"/>
  <c r="Z177" i="7"/>
  <c r="W177" i="7"/>
  <c r="V177" i="7"/>
  <c r="U177" i="7"/>
  <c r="T177" i="7"/>
  <c r="S177" i="7"/>
  <c r="AE177" i="7" s="1"/>
  <c r="R177" i="7"/>
  <c r="Q177" i="7"/>
  <c r="AD177" i="7" s="1"/>
  <c r="P177" i="7"/>
  <c r="O177" i="7" s="1"/>
  <c r="F177" i="7"/>
  <c r="E177" i="7"/>
  <c r="C177" i="7"/>
  <c r="B177" i="7"/>
  <c r="A177" i="7"/>
  <c r="AJ176" i="7"/>
  <c r="AI176" i="7"/>
  <c r="AH176" i="7"/>
  <c r="AG176" i="7"/>
  <c r="AE176" i="7"/>
  <c r="AD176" i="7"/>
  <c r="Z176" i="7"/>
  <c r="W176" i="7"/>
  <c r="V176" i="7"/>
  <c r="U176" i="7"/>
  <c r="T176" i="7"/>
  <c r="O176" i="7" s="1"/>
  <c r="S176" i="7"/>
  <c r="R176" i="7"/>
  <c r="Q176" i="7"/>
  <c r="P176" i="7"/>
  <c r="F176" i="7"/>
  <c r="E176" i="7"/>
  <c r="C176" i="7"/>
  <c r="B176" i="7"/>
  <c r="A176" i="7"/>
  <c r="AJ175" i="7"/>
  <c r="AI175" i="7"/>
  <c r="AH175" i="7"/>
  <c r="AG175" i="7"/>
  <c r="Z175" i="7"/>
  <c r="W175" i="7"/>
  <c r="V175" i="7"/>
  <c r="U175" i="7"/>
  <c r="T175" i="7"/>
  <c r="S175" i="7"/>
  <c r="AE175" i="7" s="1"/>
  <c r="R175" i="7"/>
  <c r="Q175" i="7"/>
  <c r="AD175" i="7" s="1"/>
  <c r="P175" i="7"/>
  <c r="O175" i="7" s="1"/>
  <c r="F175" i="7"/>
  <c r="E175" i="7"/>
  <c r="C175" i="7"/>
  <c r="B175" i="7"/>
  <c r="A175" i="7"/>
  <c r="AJ174" i="7"/>
  <c r="AI174" i="7"/>
  <c r="AH174" i="7"/>
  <c r="AG174" i="7"/>
  <c r="Z174" i="7"/>
  <c r="W174" i="7"/>
  <c r="V174" i="7"/>
  <c r="O174" i="7" s="1"/>
  <c r="U174" i="7"/>
  <c r="T174" i="7"/>
  <c r="S174" i="7"/>
  <c r="AE174" i="7" s="1"/>
  <c r="R174" i="7"/>
  <c r="Q174" i="7"/>
  <c r="AD174" i="7" s="1"/>
  <c r="P174" i="7"/>
  <c r="F174" i="7"/>
  <c r="E174" i="7"/>
  <c r="C174" i="7"/>
  <c r="B174" i="7"/>
  <c r="A174" i="7"/>
  <c r="AJ173" i="7"/>
  <c r="AI173" i="7"/>
  <c r="AH173" i="7"/>
  <c r="AG173" i="7"/>
  <c r="AE173" i="7"/>
  <c r="AD173" i="7"/>
  <c r="Z173" i="7"/>
  <c r="W173" i="7"/>
  <c r="V173" i="7"/>
  <c r="U173" i="7"/>
  <c r="T173" i="7"/>
  <c r="S173" i="7"/>
  <c r="R173" i="7"/>
  <c r="Q173" i="7"/>
  <c r="P173" i="7"/>
  <c r="O173" i="7" s="1"/>
  <c r="F173" i="7"/>
  <c r="E173" i="7"/>
  <c r="C173" i="7"/>
  <c r="B173" i="7"/>
  <c r="A173" i="7"/>
  <c r="AJ172" i="7"/>
  <c r="AI172" i="7"/>
  <c r="AH172" i="7"/>
  <c r="AG172" i="7"/>
  <c r="Z172" i="7"/>
  <c r="W172" i="7"/>
  <c r="V172" i="7"/>
  <c r="U172" i="7"/>
  <c r="T172" i="7"/>
  <c r="S172" i="7"/>
  <c r="AE172" i="7" s="1"/>
  <c r="R172" i="7"/>
  <c r="Q172" i="7"/>
  <c r="AD172" i="7" s="1"/>
  <c r="P172" i="7"/>
  <c r="O172" i="7" s="1"/>
  <c r="F172" i="7"/>
  <c r="E172" i="7"/>
  <c r="C172" i="7"/>
  <c r="B172" i="7"/>
  <c r="A172" i="7"/>
  <c r="AJ171" i="7"/>
  <c r="AI171" i="7"/>
  <c r="AH171" i="7"/>
  <c r="AG171" i="7"/>
  <c r="AE171" i="7"/>
  <c r="AD171" i="7"/>
  <c r="Z171" i="7"/>
  <c r="W171" i="7"/>
  <c r="V171" i="7"/>
  <c r="U171" i="7"/>
  <c r="T171" i="7"/>
  <c r="O171" i="7" s="1"/>
  <c r="S171" i="7"/>
  <c r="R171" i="7"/>
  <c r="Q171" i="7"/>
  <c r="P171" i="7"/>
  <c r="F171" i="7"/>
  <c r="E171" i="7"/>
  <c r="C171" i="7"/>
  <c r="B171" i="7"/>
  <c r="A171" i="7"/>
  <c r="AJ170" i="7"/>
  <c r="AI170" i="7"/>
  <c r="AH170" i="7"/>
  <c r="AG170" i="7"/>
  <c r="Z170" i="7"/>
  <c r="W170" i="7"/>
  <c r="V170" i="7"/>
  <c r="U170" i="7"/>
  <c r="T170" i="7"/>
  <c r="S170" i="7"/>
  <c r="AE170" i="7" s="1"/>
  <c r="R170" i="7"/>
  <c r="Q170" i="7"/>
  <c r="AD170" i="7" s="1"/>
  <c r="P170" i="7"/>
  <c r="O170" i="7" s="1"/>
  <c r="F170" i="7"/>
  <c r="E170" i="7"/>
  <c r="C170" i="7"/>
  <c r="B170" i="7"/>
  <c r="A170" i="7"/>
  <c r="AJ169" i="7"/>
  <c r="AI169" i="7"/>
  <c r="AH169" i="7"/>
  <c r="AG169" i="7"/>
  <c r="Z169" i="7"/>
  <c r="W169" i="7"/>
  <c r="V169" i="7"/>
  <c r="O169" i="7" s="1"/>
  <c r="U169" i="7"/>
  <c r="T169" i="7"/>
  <c r="S169" i="7"/>
  <c r="AE169" i="7" s="1"/>
  <c r="R169" i="7"/>
  <c r="Q169" i="7"/>
  <c r="AD169" i="7" s="1"/>
  <c r="P169" i="7"/>
  <c r="F169" i="7"/>
  <c r="E169" i="7"/>
  <c r="C169" i="7"/>
  <c r="B169" i="7"/>
  <c r="A169" i="7"/>
  <c r="AJ168" i="7"/>
  <c r="AI168" i="7"/>
  <c r="AH168" i="7"/>
  <c r="AG168" i="7"/>
  <c r="AE168" i="7"/>
  <c r="AD168" i="7"/>
  <c r="Z168" i="7"/>
  <c r="W168" i="7"/>
  <c r="V168" i="7"/>
  <c r="U168" i="7"/>
  <c r="T168" i="7"/>
  <c r="S168" i="7"/>
  <c r="R168" i="7"/>
  <c r="Q168" i="7"/>
  <c r="P168" i="7"/>
  <c r="O168" i="7" s="1"/>
  <c r="F168" i="7"/>
  <c r="E168" i="7"/>
  <c r="C168" i="7"/>
  <c r="B168" i="7"/>
  <c r="A168" i="7"/>
  <c r="AJ167" i="7"/>
  <c r="AI167" i="7"/>
  <c r="AH167" i="7"/>
  <c r="AG167" i="7"/>
  <c r="Z167" i="7"/>
  <c r="W167" i="7"/>
  <c r="V167" i="7"/>
  <c r="U167" i="7"/>
  <c r="T167" i="7"/>
  <c r="S167" i="7"/>
  <c r="AE167" i="7" s="1"/>
  <c r="R167" i="7"/>
  <c r="Q167" i="7"/>
  <c r="AD167" i="7" s="1"/>
  <c r="P167" i="7"/>
  <c r="O167" i="7" s="1"/>
  <c r="F167" i="7"/>
  <c r="E167" i="7"/>
  <c r="C167" i="7"/>
  <c r="B167" i="7"/>
  <c r="A167" i="7"/>
  <c r="AJ166" i="7"/>
  <c r="AI166" i="7"/>
  <c r="AH166" i="7"/>
  <c r="AG166" i="7"/>
  <c r="AE166" i="7"/>
  <c r="AD166" i="7"/>
  <c r="Z166" i="7"/>
  <c r="W166" i="7"/>
  <c r="V166" i="7"/>
  <c r="U166" i="7"/>
  <c r="T166" i="7"/>
  <c r="O166" i="7" s="1"/>
  <c r="S166" i="7"/>
  <c r="R166" i="7"/>
  <c r="Q166" i="7"/>
  <c r="P166" i="7"/>
  <c r="F166" i="7"/>
  <c r="E166" i="7"/>
  <c r="C166" i="7"/>
  <c r="B166" i="7"/>
  <c r="A166" i="7"/>
  <c r="AJ165" i="7"/>
  <c r="AI165" i="7"/>
  <c r="AH165" i="7"/>
  <c r="AG165" i="7"/>
  <c r="Z165" i="7"/>
  <c r="W165" i="7"/>
  <c r="V165" i="7"/>
  <c r="U165" i="7"/>
  <c r="T165" i="7"/>
  <c r="S165" i="7"/>
  <c r="AE165" i="7" s="1"/>
  <c r="R165" i="7"/>
  <c r="Q165" i="7"/>
  <c r="AD165" i="7" s="1"/>
  <c r="P165" i="7"/>
  <c r="O165" i="7" s="1"/>
  <c r="F165" i="7"/>
  <c r="E165" i="7"/>
  <c r="C165" i="7"/>
  <c r="B165" i="7"/>
  <c r="A165" i="7"/>
  <c r="AJ164" i="7"/>
  <c r="AI164" i="7"/>
  <c r="AH164" i="7"/>
  <c r="AG164" i="7"/>
  <c r="Z164" i="7"/>
  <c r="W164" i="7"/>
  <c r="V164" i="7"/>
  <c r="O164" i="7" s="1"/>
  <c r="U164" i="7"/>
  <c r="T164" i="7"/>
  <c r="S164" i="7"/>
  <c r="AE164" i="7" s="1"/>
  <c r="R164" i="7"/>
  <c r="Q164" i="7"/>
  <c r="AD164" i="7" s="1"/>
  <c r="P164" i="7"/>
  <c r="F164" i="7"/>
  <c r="E164" i="7"/>
  <c r="C164" i="7"/>
  <c r="B164" i="7"/>
  <c r="A164" i="7"/>
  <c r="AJ163" i="7"/>
  <c r="AI163" i="7"/>
  <c r="AH163" i="7"/>
  <c r="AG163" i="7"/>
  <c r="AE163" i="7"/>
  <c r="AD163" i="7"/>
  <c r="Z163" i="7"/>
  <c r="W163" i="7"/>
  <c r="V163" i="7"/>
  <c r="U163" i="7"/>
  <c r="T163" i="7"/>
  <c r="S163" i="7"/>
  <c r="R163" i="7"/>
  <c r="Q163" i="7"/>
  <c r="P163" i="7"/>
  <c r="O163" i="7" s="1"/>
  <c r="F163" i="7"/>
  <c r="E163" i="7"/>
  <c r="C163" i="7"/>
  <c r="B163" i="7"/>
  <c r="A163" i="7"/>
  <c r="AJ162" i="7"/>
  <c r="AI162" i="7"/>
  <c r="AH162" i="7"/>
  <c r="AG162" i="7"/>
  <c r="Z162" i="7"/>
  <c r="W162" i="7"/>
  <c r="V162" i="7"/>
  <c r="U162" i="7"/>
  <c r="T162" i="7"/>
  <c r="S162" i="7"/>
  <c r="AE162" i="7" s="1"/>
  <c r="R162" i="7"/>
  <c r="Q162" i="7"/>
  <c r="AD162" i="7" s="1"/>
  <c r="P162" i="7"/>
  <c r="O162" i="7" s="1"/>
  <c r="F162" i="7"/>
  <c r="E162" i="7"/>
  <c r="C162" i="7"/>
  <c r="B162" i="7"/>
  <c r="A162" i="7"/>
  <c r="AJ161" i="7"/>
  <c r="AI161" i="7"/>
  <c r="AH161" i="7"/>
  <c r="AG161" i="7"/>
  <c r="AE161" i="7"/>
  <c r="AD161" i="7"/>
  <c r="Z161" i="7"/>
  <c r="W161" i="7"/>
  <c r="V161" i="7"/>
  <c r="U161" i="7"/>
  <c r="T161" i="7"/>
  <c r="O161" i="7" s="1"/>
  <c r="S161" i="7"/>
  <c r="R161" i="7"/>
  <c r="Q161" i="7"/>
  <c r="P161" i="7"/>
  <c r="F161" i="7"/>
  <c r="E161" i="7"/>
  <c r="C161" i="7"/>
  <c r="B161" i="7"/>
  <c r="A161" i="7"/>
  <c r="AJ160" i="7"/>
  <c r="AI160" i="7"/>
  <c r="AH160" i="7"/>
  <c r="AG160" i="7"/>
  <c r="Z160" i="7"/>
  <c r="W160" i="7"/>
  <c r="V160" i="7"/>
  <c r="U160" i="7"/>
  <c r="T160" i="7"/>
  <c r="S160" i="7"/>
  <c r="AE160" i="7" s="1"/>
  <c r="R160" i="7"/>
  <c r="Q160" i="7"/>
  <c r="AD160" i="7" s="1"/>
  <c r="P160" i="7"/>
  <c r="O160" i="7" s="1"/>
  <c r="F160" i="7"/>
  <c r="E160" i="7"/>
  <c r="C160" i="7"/>
  <c r="B160" i="7"/>
  <c r="A160" i="7"/>
  <c r="AJ159" i="7"/>
  <c r="AI159" i="7"/>
  <c r="AH159" i="7"/>
  <c r="AG159" i="7"/>
  <c r="Z159" i="7"/>
  <c r="W159" i="7"/>
  <c r="V159" i="7"/>
  <c r="O159" i="7" s="1"/>
  <c r="U159" i="7"/>
  <c r="T159" i="7"/>
  <c r="S159" i="7"/>
  <c r="AE159" i="7" s="1"/>
  <c r="R159" i="7"/>
  <c r="Q159" i="7"/>
  <c r="AD159" i="7" s="1"/>
  <c r="P159" i="7"/>
  <c r="F159" i="7"/>
  <c r="E159" i="7"/>
  <c r="C159" i="7"/>
  <c r="B159" i="7"/>
  <c r="A159" i="7"/>
  <c r="AJ158" i="7"/>
  <c r="AI158" i="7"/>
  <c r="AH158" i="7"/>
  <c r="AG158" i="7"/>
  <c r="AE158" i="7"/>
  <c r="AD158" i="7"/>
  <c r="Z158" i="7"/>
  <c r="W158" i="7"/>
  <c r="V158" i="7"/>
  <c r="U158" i="7"/>
  <c r="T158" i="7"/>
  <c r="S158" i="7"/>
  <c r="R158" i="7"/>
  <c r="Q158" i="7"/>
  <c r="P158" i="7"/>
  <c r="O158" i="7" s="1"/>
  <c r="F158" i="7"/>
  <c r="E158" i="7"/>
  <c r="C158" i="7"/>
  <c r="B158" i="7"/>
  <c r="A158" i="7"/>
  <c r="AJ157" i="7"/>
  <c r="AI157" i="7"/>
  <c r="AH157" i="7"/>
  <c r="AG157" i="7"/>
  <c r="Z157" i="7"/>
  <c r="W157" i="7"/>
  <c r="V157" i="7"/>
  <c r="U157" i="7"/>
  <c r="T157" i="7"/>
  <c r="S157" i="7"/>
  <c r="AE157" i="7" s="1"/>
  <c r="R157" i="7"/>
  <c r="Q157" i="7"/>
  <c r="AD157" i="7" s="1"/>
  <c r="P157" i="7"/>
  <c r="O157" i="7" s="1"/>
  <c r="F157" i="7"/>
  <c r="E157" i="7"/>
  <c r="C157" i="7"/>
  <c r="B157" i="7"/>
  <c r="A157" i="7"/>
  <c r="AJ156" i="7"/>
  <c r="AI156" i="7"/>
  <c r="AH156" i="7"/>
  <c r="AG156" i="7"/>
  <c r="AE156" i="7"/>
  <c r="AD156" i="7"/>
  <c r="Z156" i="7"/>
  <c r="W156" i="7"/>
  <c r="V156" i="7"/>
  <c r="U156" i="7"/>
  <c r="T156" i="7"/>
  <c r="O156" i="7" s="1"/>
  <c r="S156" i="7"/>
  <c r="R156" i="7"/>
  <c r="Q156" i="7"/>
  <c r="P156" i="7"/>
  <c r="F156" i="7"/>
  <c r="E156" i="7"/>
  <c r="C156" i="7"/>
  <c r="B156" i="7"/>
  <c r="A156" i="7"/>
  <c r="AJ155" i="7"/>
  <c r="AI155" i="7"/>
  <c r="AH155" i="7"/>
  <c r="AG155" i="7"/>
  <c r="AE155" i="7"/>
  <c r="Z155" i="7"/>
  <c r="W155" i="7"/>
  <c r="V155" i="7"/>
  <c r="U155" i="7"/>
  <c r="T155" i="7"/>
  <c r="S155" i="7"/>
  <c r="R155" i="7"/>
  <c r="Q155" i="7"/>
  <c r="AD155" i="7" s="1"/>
  <c r="P155" i="7"/>
  <c r="O155" i="7" s="1"/>
  <c r="F155" i="7"/>
  <c r="E155" i="7"/>
  <c r="C155" i="7"/>
  <c r="B155" i="7"/>
  <c r="A155" i="7"/>
  <c r="AJ154" i="7"/>
  <c r="AI154" i="7"/>
  <c r="AH154" i="7"/>
  <c r="AG154" i="7"/>
  <c r="Z154" i="7"/>
  <c r="W154" i="7"/>
  <c r="V154" i="7"/>
  <c r="U154" i="7"/>
  <c r="T154" i="7"/>
  <c r="S154" i="7"/>
  <c r="AE154" i="7" s="1"/>
  <c r="R154" i="7"/>
  <c r="Q154" i="7"/>
  <c r="AD154" i="7" s="1"/>
  <c r="P154" i="7"/>
  <c r="O154" i="7" s="1"/>
  <c r="F154" i="7"/>
  <c r="E154" i="7"/>
  <c r="C154" i="7"/>
  <c r="B154" i="7"/>
  <c r="A154" i="7"/>
  <c r="AJ153" i="7"/>
  <c r="AI153" i="7"/>
  <c r="AH153" i="7"/>
  <c r="AG153" i="7"/>
  <c r="AE153" i="7"/>
  <c r="AD153" i="7"/>
  <c r="Z153" i="7"/>
  <c r="W153" i="7"/>
  <c r="V153" i="7"/>
  <c r="U153" i="7"/>
  <c r="T153" i="7"/>
  <c r="S153" i="7"/>
  <c r="R153" i="7"/>
  <c r="Q153" i="7"/>
  <c r="P153" i="7"/>
  <c r="O153" i="7" s="1"/>
  <c r="F153" i="7"/>
  <c r="E153" i="7"/>
  <c r="C153" i="7"/>
  <c r="B153" i="7"/>
  <c r="A153" i="7"/>
  <c r="AJ152" i="7"/>
  <c r="AI152" i="7"/>
  <c r="AH152" i="7"/>
  <c r="AG152" i="7"/>
  <c r="Z152" i="7"/>
  <c r="W152" i="7"/>
  <c r="V152" i="7"/>
  <c r="U152" i="7"/>
  <c r="T152" i="7"/>
  <c r="S152" i="7"/>
  <c r="AE152" i="7" s="1"/>
  <c r="R152" i="7"/>
  <c r="Q152" i="7"/>
  <c r="AD152" i="7" s="1"/>
  <c r="P152" i="7"/>
  <c r="O152" i="7" s="1"/>
  <c r="F152" i="7"/>
  <c r="E152" i="7"/>
  <c r="C152" i="7"/>
  <c r="B152" i="7"/>
  <c r="A152" i="7"/>
  <c r="AJ151" i="7"/>
  <c r="AI151" i="7"/>
  <c r="AH151" i="7"/>
  <c r="AG151" i="7"/>
  <c r="AE151" i="7"/>
  <c r="AD151" i="7"/>
  <c r="Z151" i="7"/>
  <c r="W151" i="7"/>
  <c r="V151" i="7"/>
  <c r="U151" i="7"/>
  <c r="T151" i="7"/>
  <c r="O151" i="7" s="1"/>
  <c r="S151" i="7"/>
  <c r="R151" i="7"/>
  <c r="Q151" i="7"/>
  <c r="P151" i="7"/>
  <c r="F151" i="7"/>
  <c r="E151" i="7"/>
  <c r="C151" i="7"/>
  <c r="B151" i="7"/>
  <c r="A151" i="7"/>
  <c r="AJ150" i="7"/>
  <c r="AI150" i="7"/>
  <c r="AH150" i="7"/>
  <c r="AG150" i="7"/>
  <c r="Z150" i="7"/>
  <c r="W150" i="7"/>
  <c r="V150" i="7"/>
  <c r="U150" i="7"/>
  <c r="T150" i="7"/>
  <c r="S150" i="7"/>
  <c r="AE150" i="7" s="1"/>
  <c r="R150" i="7"/>
  <c r="Q150" i="7"/>
  <c r="AD150" i="7" s="1"/>
  <c r="P150" i="7"/>
  <c r="O150" i="7" s="1"/>
  <c r="F150" i="7"/>
  <c r="E150" i="7"/>
  <c r="C150" i="7"/>
  <c r="B150" i="7"/>
  <c r="A150" i="7"/>
  <c r="AJ149" i="7"/>
  <c r="AI149" i="7"/>
  <c r="AH149" i="7"/>
  <c r="AG149" i="7"/>
  <c r="Z149" i="7"/>
  <c r="W149" i="7"/>
  <c r="V149" i="7"/>
  <c r="U149" i="7"/>
  <c r="T149" i="7"/>
  <c r="S149" i="7"/>
  <c r="AE149" i="7" s="1"/>
  <c r="R149" i="7"/>
  <c r="Q149" i="7"/>
  <c r="AD149" i="7" s="1"/>
  <c r="P149" i="7"/>
  <c r="F149" i="7"/>
  <c r="E149" i="7"/>
  <c r="C149" i="7"/>
  <c r="B149" i="7"/>
  <c r="A149" i="7"/>
  <c r="AJ148" i="7"/>
  <c r="AI148" i="7"/>
  <c r="AH148" i="7"/>
  <c r="AG148" i="7"/>
  <c r="AE148" i="7"/>
  <c r="AD148" i="7"/>
  <c r="Z148" i="7"/>
  <c r="W148" i="7"/>
  <c r="V148" i="7"/>
  <c r="U148" i="7"/>
  <c r="T148" i="7"/>
  <c r="S148" i="7"/>
  <c r="R148" i="7"/>
  <c r="Q148" i="7"/>
  <c r="P148" i="7"/>
  <c r="O148" i="7" s="1"/>
  <c r="F148" i="7"/>
  <c r="E148" i="7"/>
  <c r="C148" i="7"/>
  <c r="B148" i="7"/>
  <c r="A148" i="7"/>
  <c r="AJ147" i="7"/>
  <c r="AI147" i="7"/>
  <c r="AH147" i="7"/>
  <c r="AG147" i="7"/>
  <c r="Z147" i="7"/>
  <c r="W147" i="7"/>
  <c r="V147" i="7"/>
  <c r="U147" i="7"/>
  <c r="T147" i="7"/>
  <c r="S147" i="7"/>
  <c r="AE147" i="7" s="1"/>
  <c r="R147" i="7"/>
  <c r="Q147" i="7"/>
  <c r="AD147" i="7" s="1"/>
  <c r="P147" i="7"/>
  <c r="O147" i="7" s="1"/>
  <c r="F147" i="7"/>
  <c r="E147" i="7"/>
  <c r="C147" i="7"/>
  <c r="B147" i="7"/>
  <c r="A147" i="7"/>
  <c r="AJ146" i="7"/>
  <c r="AI146" i="7"/>
  <c r="AH146" i="7"/>
  <c r="AG146" i="7"/>
  <c r="AE146" i="7"/>
  <c r="AD146" i="7"/>
  <c r="Z146" i="7"/>
  <c r="W146" i="7"/>
  <c r="V146" i="7"/>
  <c r="U146" i="7"/>
  <c r="T146" i="7"/>
  <c r="O146" i="7" s="1"/>
  <c r="S146" i="7"/>
  <c r="R146" i="7"/>
  <c r="Q146" i="7"/>
  <c r="P146" i="7"/>
  <c r="F146" i="7"/>
  <c r="E146" i="7"/>
  <c r="C146" i="7"/>
  <c r="B146" i="7"/>
  <c r="A146" i="7"/>
  <c r="AJ145" i="7"/>
  <c r="AI145" i="7"/>
  <c r="AH145" i="7"/>
  <c r="AG145" i="7"/>
  <c r="Z145" i="7"/>
  <c r="W145" i="7"/>
  <c r="V145" i="7"/>
  <c r="U145" i="7"/>
  <c r="T145" i="7"/>
  <c r="S145" i="7"/>
  <c r="AE145" i="7" s="1"/>
  <c r="R145" i="7"/>
  <c r="Q145" i="7"/>
  <c r="AD145" i="7" s="1"/>
  <c r="P145" i="7"/>
  <c r="O145" i="7" s="1"/>
  <c r="F145" i="7"/>
  <c r="E145" i="7"/>
  <c r="C145" i="7"/>
  <c r="B145" i="7"/>
  <c r="A145" i="7"/>
  <c r="AJ144" i="7"/>
  <c r="AI144" i="7"/>
  <c r="AH144" i="7"/>
  <c r="AG144" i="7"/>
  <c r="Z144" i="7"/>
  <c r="W144" i="7"/>
  <c r="O144" i="7" s="1"/>
  <c r="V144" i="7"/>
  <c r="U144" i="7"/>
  <c r="T144" i="7"/>
  <c r="S144" i="7"/>
  <c r="AE144" i="7" s="1"/>
  <c r="R144" i="7"/>
  <c r="Q144" i="7"/>
  <c r="AD144" i="7" s="1"/>
  <c r="P144" i="7"/>
  <c r="F144" i="7"/>
  <c r="E144" i="7"/>
  <c r="C144" i="7"/>
  <c r="B144" i="7"/>
  <c r="A144" i="7"/>
  <c r="AJ143" i="7"/>
  <c r="AI143" i="7"/>
  <c r="AH143" i="7"/>
  <c r="AG143" i="7"/>
  <c r="AE143" i="7"/>
  <c r="AD143" i="7"/>
  <c r="Z143" i="7"/>
  <c r="W143" i="7"/>
  <c r="V143" i="7"/>
  <c r="U143" i="7"/>
  <c r="T143" i="7"/>
  <c r="S143" i="7"/>
  <c r="R143" i="7"/>
  <c r="Q143" i="7"/>
  <c r="P143" i="7"/>
  <c r="O143" i="7" s="1"/>
  <c r="F143" i="7"/>
  <c r="E143" i="7"/>
  <c r="C143" i="7"/>
  <c r="B143" i="7"/>
  <c r="A143" i="7"/>
  <c r="AJ142" i="7"/>
  <c r="AI142" i="7"/>
  <c r="AH142" i="7"/>
  <c r="AG142" i="7"/>
  <c r="Z142" i="7"/>
  <c r="W142" i="7"/>
  <c r="V142" i="7"/>
  <c r="U142" i="7"/>
  <c r="T142" i="7"/>
  <c r="S142" i="7"/>
  <c r="AE142" i="7" s="1"/>
  <c r="R142" i="7"/>
  <c r="Q142" i="7"/>
  <c r="AD142" i="7" s="1"/>
  <c r="P142" i="7"/>
  <c r="F142" i="7"/>
  <c r="E142" i="7"/>
  <c r="C142" i="7"/>
  <c r="B142" i="7"/>
  <c r="A142" i="7"/>
  <c r="AJ141" i="7"/>
  <c r="AI141" i="7"/>
  <c r="AH141" i="7"/>
  <c r="AG141" i="7"/>
  <c r="AE141" i="7"/>
  <c r="AD141" i="7"/>
  <c r="Z141" i="7"/>
  <c r="W141" i="7"/>
  <c r="V141" i="7"/>
  <c r="U141" i="7"/>
  <c r="T141" i="7"/>
  <c r="O141" i="7" s="1"/>
  <c r="S141" i="7"/>
  <c r="R141" i="7"/>
  <c r="Q141" i="7"/>
  <c r="P141" i="7"/>
  <c r="F141" i="7"/>
  <c r="E141" i="7"/>
  <c r="C141" i="7"/>
  <c r="B141" i="7"/>
  <c r="A141" i="7"/>
  <c r="AJ140" i="7"/>
  <c r="AI140" i="7"/>
  <c r="AH140" i="7"/>
  <c r="AG140" i="7"/>
  <c r="Z140" i="7"/>
  <c r="W140" i="7"/>
  <c r="V140" i="7"/>
  <c r="U140" i="7"/>
  <c r="T140" i="7"/>
  <c r="S140" i="7"/>
  <c r="AE140" i="7" s="1"/>
  <c r="R140" i="7"/>
  <c r="Q140" i="7"/>
  <c r="AD140" i="7" s="1"/>
  <c r="P140" i="7"/>
  <c r="O140" i="7" s="1"/>
  <c r="F140" i="7"/>
  <c r="E140" i="7"/>
  <c r="C140" i="7"/>
  <c r="B140" i="7"/>
  <c r="A140" i="7"/>
  <c r="AJ139" i="7"/>
  <c r="AI139" i="7"/>
  <c r="AH139" i="7"/>
  <c r="AG139" i="7"/>
  <c r="Z139" i="7"/>
  <c r="W139" i="7"/>
  <c r="V139" i="7"/>
  <c r="U139" i="7"/>
  <c r="T139" i="7"/>
  <c r="S139" i="7"/>
  <c r="AE139" i="7" s="1"/>
  <c r="R139" i="7"/>
  <c r="Q139" i="7"/>
  <c r="AD139" i="7" s="1"/>
  <c r="P139" i="7"/>
  <c r="O139" i="7"/>
  <c r="F139" i="7"/>
  <c r="E139" i="7"/>
  <c r="C139" i="7"/>
  <c r="B139" i="7"/>
  <c r="A139" i="7"/>
  <c r="AJ138" i="7"/>
  <c r="AI138" i="7"/>
  <c r="AH138" i="7"/>
  <c r="AG138" i="7"/>
  <c r="AE138" i="7"/>
  <c r="AD138" i="7"/>
  <c r="Z138" i="7"/>
  <c r="W138" i="7"/>
  <c r="V138" i="7"/>
  <c r="U138" i="7"/>
  <c r="T138" i="7"/>
  <c r="S138" i="7"/>
  <c r="R138" i="7"/>
  <c r="Q138" i="7"/>
  <c r="P138" i="7"/>
  <c r="O138" i="7" s="1"/>
  <c r="F138" i="7"/>
  <c r="E138" i="7"/>
  <c r="C138" i="7"/>
  <c r="B138" i="7"/>
  <c r="A138" i="7"/>
  <c r="AJ137" i="7"/>
  <c r="AI137" i="7"/>
  <c r="AH137" i="7"/>
  <c r="AG137" i="7"/>
  <c r="Z137" i="7"/>
  <c r="W137" i="7"/>
  <c r="V137" i="7"/>
  <c r="U137" i="7"/>
  <c r="T137" i="7"/>
  <c r="S137" i="7"/>
  <c r="AE137" i="7" s="1"/>
  <c r="R137" i="7"/>
  <c r="O137" i="7" s="1"/>
  <c r="Q137" i="7"/>
  <c r="AD137" i="7" s="1"/>
  <c r="P137" i="7"/>
  <c r="F137" i="7"/>
  <c r="E137" i="7"/>
  <c r="C137" i="7"/>
  <c r="B137" i="7"/>
  <c r="A137" i="7"/>
  <c r="AJ136" i="7"/>
  <c r="AI136" i="7"/>
  <c r="AH136" i="7"/>
  <c r="AG136" i="7"/>
  <c r="AE136" i="7"/>
  <c r="AD136" i="7"/>
  <c r="Z136" i="7"/>
  <c r="W136" i="7"/>
  <c r="V136" i="7"/>
  <c r="U136" i="7"/>
  <c r="T136" i="7"/>
  <c r="S136" i="7"/>
  <c r="R136" i="7"/>
  <c r="Q136" i="7"/>
  <c r="P136" i="7"/>
  <c r="F136" i="7"/>
  <c r="E136" i="7"/>
  <c r="C136" i="7"/>
  <c r="B136" i="7"/>
  <c r="A136" i="7"/>
  <c r="AJ135" i="7"/>
  <c r="AI135" i="7"/>
  <c r="AH135" i="7"/>
  <c r="AG135" i="7"/>
  <c r="Z135" i="7"/>
  <c r="W135" i="7"/>
  <c r="V135" i="7"/>
  <c r="U135" i="7"/>
  <c r="T135" i="7"/>
  <c r="S135" i="7"/>
  <c r="AE135" i="7" s="1"/>
  <c r="R135" i="7"/>
  <c r="Q135" i="7"/>
  <c r="AD135" i="7" s="1"/>
  <c r="P135" i="7"/>
  <c r="O135" i="7" s="1"/>
  <c r="F135" i="7"/>
  <c r="E135" i="7"/>
  <c r="C135" i="7"/>
  <c r="B135" i="7"/>
  <c r="A135" i="7"/>
  <c r="AJ134" i="7"/>
  <c r="AI134" i="7"/>
  <c r="AH134" i="7"/>
  <c r="AG134" i="7"/>
  <c r="Z134" i="7"/>
  <c r="W134" i="7"/>
  <c r="V134" i="7"/>
  <c r="U134" i="7"/>
  <c r="T134" i="7"/>
  <c r="S134" i="7"/>
  <c r="AE134" i="7" s="1"/>
  <c r="R134" i="7"/>
  <c r="Q134" i="7"/>
  <c r="AD134" i="7" s="1"/>
  <c r="P134" i="7"/>
  <c r="O134" i="7"/>
  <c r="F134" i="7"/>
  <c r="E134" i="7"/>
  <c r="C134" i="7"/>
  <c r="B134" i="7"/>
  <c r="A134" i="7"/>
  <c r="AJ133" i="7"/>
  <c r="AI133" i="7"/>
  <c r="AH133" i="7"/>
  <c r="AG133" i="7"/>
  <c r="AE133" i="7"/>
  <c r="AD133" i="7"/>
  <c r="Z133" i="7"/>
  <c r="W133" i="7"/>
  <c r="V133" i="7"/>
  <c r="U133" i="7"/>
  <c r="T133" i="7"/>
  <c r="S133" i="7"/>
  <c r="R133" i="7"/>
  <c r="Q133" i="7"/>
  <c r="O133" i="7" s="1"/>
  <c r="P133" i="7"/>
  <c r="F133" i="7"/>
  <c r="E133" i="7"/>
  <c r="C133" i="7"/>
  <c r="B133" i="7"/>
  <c r="A133" i="7"/>
  <c r="AJ132" i="7"/>
  <c r="AI132" i="7"/>
  <c r="AH132" i="7"/>
  <c r="AG132" i="7"/>
  <c r="Z132" i="7"/>
  <c r="W132" i="7"/>
  <c r="V132" i="7"/>
  <c r="U132" i="7"/>
  <c r="T132" i="7"/>
  <c r="S132" i="7"/>
  <c r="AE132" i="7" s="1"/>
  <c r="R132" i="7"/>
  <c r="Q132" i="7"/>
  <c r="AD132" i="7" s="1"/>
  <c r="P132" i="7"/>
  <c r="O132" i="7"/>
  <c r="F132" i="7"/>
  <c r="E132" i="7"/>
  <c r="C132" i="7"/>
  <c r="B132" i="7"/>
  <c r="A132" i="7"/>
  <c r="AJ131" i="7"/>
  <c r="AI131" i="7"/>
  <c r="AH131" i="7"/>
  <c r="AG131" i="7"/>
  <c r="AE131" i="7"/>
  <c r="AD131" i="7"/>
  <c r="Z131" i="7"/>
  <c r="W131" i="7"/>
  <c r="V131" i="7"/>
  <c r="U131" i="7"/>
  <c r="T131" i="7"/>
  <c r="S131" i="7"/>
  <c r="R131" i="7"/>
  <c r="Q131" i="7"/>
  <c r="P131" i="7"/>
  <c r="F131" i="7"/>
  <c r="E131" i="7"/>
  <c r="C131" i="7"/>
  <c r="B131" i="7"/>
  <c r="A131" i="7"/>
  <c r="AJ130" i="7"/>
  <c r="AI130" i="7"/>
  <c r="AH130" i="7"/>
  <c r="AG130" i="7"/>
  <c r="Z130" i="7"/>
  <c r="W130" i="7"/>
  <c r="V130" i="7"/>
  <c r="U130" i="7"/>
  <c r="T130" i="7"/>
  <c r="S130" i="7"/>
  <c r="AE130" i="7" s="1"/>
  <c r="R130" i="7"/>
  <c r="Q130" i="7"/>
  <c r="AD130" i="7" s="1"/>
  <c r="P130" i="7"/>
  <c r="O130" i="7" s="1"/>
  <c r="F130" i="7"/>
  <c r="E130" i="7"/>
  <c r="C130" i="7"/>
  <c r="B130" i="7"/>
  <c r="A130" i="7"/>
  <c r="AJ129" i="7"/>
  <c r="AI129" i="7"/>
  <c r="AH129" i="7"/>
  <c r="AG129" i="7"/>
  <c r="Z129" i="7"/>
  <c r="W129" i="7"/>
  <c r="V129" i="7"/>
  <c r="U129" i="7"/>
  <c r="T129" i="7"/>
  <c r="S129" i="7"/>
  <c r="AE129" i="7" s="1"/>
  <c r="R129" i="7"/>
  <c r="Q129" i="7"/>
  <c r="AD129" i="7" s="1"/>
  <c r="P129" i="7"/>
  <c r="O129" i="7" s="1"/>
  <c r="F129" i="7"/>
  <c r="E129" i="7"/>
  <c r="C129" i="7"/>
  <c r="B129" i="7"/>
  <c r="A129" i="7"/>
  <c r="AJ128" i="7"/>
  <c r="AI128" i="7"/>
  <c r="AH128" i="7"/>
  <c r="AG128" i="7"/>
  <c r="AD128" i="7"/>
  <c r="Z128" i="7"/>
  <c r="W128" i="7"/>
  <c r="V128" i="7"/>
  <c r="U128" i="7"/>
  <c r="T128" i="7"/>
  <c r="S128" i="7"/>
  <c r="AE128" i="7" s="1"/>
  <c r="R128" i="7"/>
  <c r="Q128" i="7"/>
  <c r="P128" i="7"/>
  <c r="F128" i="7"/>
  <c r="E128" i="7"/>
  <c r="C128" i="7"/>
  <c r="B128" i="7"/>
  <c r="A128" i="7"/>
  <c r="AJ127" i="7"/>
  <c r="AI127" i="7"/>
  <c r="AH127" i="7"/>
  <c r="AG127" i="7"/>
  <c r="Z127" i="7"/>
  <c r="W127" i="7"/>
  <c r="V127" i="7"/>
  <c r="U127" i="7"/>
  <c r="T127" i="7"/>
  <c r="S127" i="7"/>
  <c r="AE127" i="7" s="1"/>
  <c r="R127" i="7"/>
  <c r="Q127" i="7"/>
  <c r="AD127" i="7" s="1"/>
  <c r="P127" i="7"/>
  <c r="O127" i="7"/>
  <c r="F127" i="7"/>
  <c r="E127" i="7"/>
  <c r="C127" i="7"/>
  <c r="B127" i="7"/>
  <c r="A127" i="7"/>
  <c r="AJ126" i="7"/>
  <c r="AI126" i="7"/>
  <c r="AH126" i="7"/>
  <c r="AG126" i="7"/>
  <c r="AE126" i="7"/>
  <c r="AD126" i="7"/>
  <c r="Z126" i="7"/>
  <c r="W126" i="7"/>
  <c r="V126" i="7"/>
  <c r="U126" i="7"/>
  <c r="T126" i="7"/>
  <c r="S126" i="7"/>
  <c r="R126" i="7"/>
  <c r="Q126" i="7"/>
  <c r="P126" i="7"/>
  <c r="O126" i="7"/>
  <c r="F126" i="7"/>
  <c r="E126" i="7"/>
  <c r="C126" i="7"/>
  <c r="B126" i="7"/>
  <c r="A126" i="7"/>
  <c r="AJ125" i="7"/>
  <c r="AI125" i="7"/>
  <c r="AH125" i="7"/>
  <c r="AG125" i="7"/>
  <c r="AD125" i="7"/>
  <c r="Z125" i="7"/>
  <c r="W125" i="7"/>
  <c r="V125" i="7"/>
  <c r="U125" i="7"/>
  <c r="T125" i="7"/>
  <c r="S125" i="7"/>
  <c r="AE125" i="7" s="1"/>
  <c r="R125" i="7"/>
  <c r="Q125" i="7"/>
  <c r="P125" i="7"/>
  <c r="F125" i="7"/>
  <c r="E125" i="7"/>
  <c r="C125" i="7"/>
  <c r="B125" i="7"/>
  <c r="A125" i="7"/>
  <c r="AJ124" i="7"/>
  <c r="AI124" i="7"/>
  <c r="AH124" i="7"/>
  <c r="AG124" i="7"/>
  <c r="Z124" i="7"/>
  <c r="W124" i="7"/>
  <c r="V124" i="7"/>
  <c r="O124" i="7" s="1"/>
  <c r="U124" i="7"/>
  <c r="T124" i="7"/>
  <c r="S124" i="7"/>
  <c r="AE124" i="7" s="1"/>
  <c r="R124" i="7"/>
  <c r="Q124" i="7"/>
  <c r="AD124" i="7" s="1"/>
  <c r="P124" i="7"/>
  <c r="F124" i="7"/>
  <c r="E124" i="7"/>
  <c r="C124" i="7"/>
  <c r="B124" i="7"/>
  <c r="A124" i="7"/>
  <c r="AJ123" i="7"/>
  <c r="AI123" i="7"/>
  <c r="AH123" i="7"/>
  <c r="AG123" i="7"/>
  <c r="AE123" i="7"/>
  <c r="AD123" i="7"/>
  <c r="Z123" i="7"/>
  <c r="W123" i="7"/>
  <c r="V123" i="7"/>
  <c r="U123" i="7"/>
  <c r="T123" i="7"/>
  <c r="S123" i="7"/>
  <c r="R123" i="7"/>
  <c r="Q123" i="7"/>
  <c r="P123" i="7"/>
  <c r="F123" i="7"/>
  <c r="E123" i="7"/>
  <c r="C123" i="7"/>
  <c r="B123" i="7"/>
  <c r="A123" i="7"/>
  <c r="AJ122" i="7"/>
  <c r="AI122" i="7"/>
  <c r="AH122" i="7"/>
  <c r="AG122" i="7"/>
  <c r="Z122" i="7"/>
  <c r="W122" i="7"/>
  <c r="V122" i="7"/>
  <c r="U122" i="7"/>
  <c r="T122" i="7"/>
  <c r="S122" i="7"/>
  <c r="AE122" i="7" s="1"/>
  <c r="R122" i="7"/>
  <c r="Q122" i="7"/>
  <c r="AD122" i="7" s="1"/>
  <c r="P122" i="7"/>
  <c r="O122" i="7" s="1"/>
  <c r="F122" i="7"/>
  <c r="E122" i="7"/>
  <c r="C122" i="7"/>
  <c r="B122" i="7"/>
  <c r="A122" i="7"/>
  <c r="AJ121" i="7"/>
  <c r="AI121" i="7"/>
  <c r="AH121" i="7"/>
  <c r="AG121" i="7"/>
  <c r="AE121" i="7"/>
  <c r="Z121" i="7"/>
  <c r="W121" i="7"/>
  <c r="V121" i="7"/>
  <c r="U121" i="7"/>
  <c r="T121" i="7"/>
  <c r="O121" i="7" s="1"/>
  <c r="S121" i="7"/>
  <c r="R121" i="7"/>
  <c r="Q121" i="7"/>
  <c r="AD121" i="7" s="1"/>
  <c r="P121" i="7"/>
  <c r="F121" i="7"/>
  <c r="E121" i="7"/>
  <c r="C121" i="7"/>
  <c r="B121" i="7"/>
  <c r="A121" i="7"/>
  <c r="AJ120" i="7"/>
  <c r="AI120" i="7"/>
  <c r="AH120" i="7"/>
  <c r="AG120" i="7"/>
  <c r="Z120" i="7"/>
  <c r="W120" i="7"/>
  <c r="V120" i="7"/>
  <c r="U120" i="7"/>
  <c r="T120" i="7"/>
  <c r="S120" i="7"/>
  <c r="AE120" i="7" s="1"/>
  <c r="R120" i="7"/>
  <c r="Q120" i="7"/>
  <c r="AD120" i="7" s="1"/>
  <c r="P120" i="7"/>
  <c r="O120" i="7" s="1"/>
  <c r="F120" i="7"/>
  <c r="E120" i="7"/>
  <c r="C120" i="7"/>
  <c r="B120" i="7"/>
  <c r="A120" i="7"/>
  <c r="AJ119" i="7"/>
  <c r="AI119" i="7"/>
  <c r="AH119" i="7"/>
  <c r="AG119" i="7"/>
  <c r="Z119" i="7"/>
  <c r="W119" i="7"/>
  <c r="V119" i="7"/>
  <c r="U119" i="7"/>
  <c r="T119" i="7"/>
  <c r="S119" i="7"/>
  <c r="AE119" i="7" s="1"/>
  <c r="R119" i="7"/>
  <c r="Q119" i="7"/>
  <c r="AD119" i="7" s="1"/>
  <c r="P119" i="7"/>
  <c r="O119" i="7"/>
  <c r="F119" i="7"/>
  <c r="E119" i="7"/>
  <c r="C119" i="7"/>
  <c r="B119" i="7"/>
  <c r="A119" i="7"/>
  <c r="AJ118" i="7"/>
  <c r="AI118" i="7"/>
  <c r="AH118" i="7"/>
  <c r="AG118" i="7"/>
  <c r="AE118" i="7"/>
  <c r="AD118" i="7"/>
  <c r="Z118" i="7"/>
  <c r="W118" i="7"/>
  <c r="V118" i="7"/>
  <c r="U118" i="7"/>
  <c r="T118" i="7"/>
  <c r="S118" i="7"/>
  <c r="R118" i="7"/>
  <c r="Q118" i="7"/>
  <c r="P118" i="7"/>
  <c r="F118" i="7"/>
  <c r="E118" i="7"/>
  <c r="C118" i="7"/>
  <c r="B118" i="7"/>
  <c r="A118" i="7"/>
  <c r="AJ117" i="7"/>
  <c r="AI117" i="7"/>
  <c r="AH117" i="7"/>
  <c r="AG117" i="7"/>
  <c r="Z117" i="7"/>
  <c r="W117" i="7"/>
  <c r="V117" i="7"/>
  <c r="U117" i="7"/>
  <c r="T117" i="7"/>
  <c r="S117" i="7"/>
  <c r="AE117" i="7" s="1"/>
  <c r="R117" i="7"/>
  <c r="Q117" i="7"/>
  <c r="AD117" i="7" s="1"/>
  <c r="P117" i="7"/>
  <c r="O117" i="7"/>
  <c r="F117" i="7"/>
  <c r="E117" i="7"/>
  <c r="C117" i="7"/>
  <c r="B117" i="7"/>
  <c r="A117" i="7"/>
  <c r="AJ116" i="7"/>
  <c r="AI116" i="7"/>
  <c r="AH116" i="7"/>
  <c r="AG116" i="7"/>
  <c r="AE116" i="7"/>
  <c r="Z116" i="7"/>
  <c r="W116" i="7"/>
  <c r="O116" i="7" s="1"/>
  <c r="V116" i="7"/>
  <c r="U116" i="7"/>
  <c r="T116" i="7"/>
  <c r="S116" i="7"/>
  <c r="R116" i="7"/>
  <c r="Q116" i="7"/>
  <c r="AD116" i="7" s="1"/>
  <c r="P116" i="7"/>
  <c r="F116" i="7"/>
  <c r="E116" i="7"/>
  <c r="C116" i="7"/>
  <c r="B116" i="7"/>
  <c r="A116" i="7"/>
  <c r="AJ115" i="7"/>
  <c r="AI115" i="7"/>
  <c r="AH115" i="7"/>
  <c r="AG115" i="7"/>
  <c r="Z115" i="7"/>
  <c r="W115" i="7"/>
  <c r="V115" i="7"/>
  <c r="U115" i="7"/>
  <c r="T115" i="7"/>
  <c r="S115" i="7"/>
  <c r="AE115" i="7" s="1"/>
  <c r="R115" i="7"/>
  <c r="Q115" i="7"/>
  <c r="AD115" i="7" s="1"/>
  <c r="P115" i="7"/>
  <c r="F115" i="7"/>
  <c r="E115" i="7"/>
  <c r="C115" i="7"/>
  <c r="B115" i="7"/>
  <c r="A115" i="7"/>
  <c r="AJ114" i="7"/>
  <c r="AI114" i="7"/>
  <c r="AH114" i="7"/>
  <c r="AG114" i="7"/>
  <c r="Z114" i="7"/>
  <c r="W114" i="7"/>
  <c r="V114" i="7"/>
  <c r="O114" i="7" s="1"/>
  <c r="U114" i="7"/>
  <c r="T114" i="7"/>
  <c r="S114" i="7"/>
  <c r="AE114" i="7" s="1"/>
  <c r="R114" i="7"/>
  <c r="Q114" i="7"/>
  <c r="AD114" i="7" s="1"/>
  <c r="P114" i="7"/>
  <c r="F114" i="7"/>
  <c r="E114" i="7"/>
  <c r="C114" i="7"/>
  <c r="B114" i="7"/>
  <c r="A114" i="7"/>
  <c r="AJ113" i="7"/>
  <c r="AI113" i="7"/>
  <c r="AH113" i="7"/>
  <c r="AG113" i="7"/>
  <c r="AE113" i="7"/>
  <c r="AD113" i="7"/>
  <c r="Z113" i="7"/>
  <c r="W113" i="7"/>
  <c r="V113" i="7"/>
  <c r="U113" i="7"/>
  <c r="T113" i="7"/>
  <c r="S113" i="7"/>
  <c r="R113" i="7"/>
  <c r="Q113" i="7"/>
  <c r="P113" i="7"/>
  <c r="F113" i="7"/>
  <c r="E113" i="7"/>
  <c r="C113" i="7"/>
  <c r="B113" i="7"/>
  <c r="A113" i="7"/>
  <c r="AJ112" i="7"/>
  <c r="AI112" i="7"/>
  <c r="AH112" i="7"/>
  <c r="AG112" i="7"/>
  <c r="Z112" i="7"/>
  <c r="W112" i="7"/>
  <c r="V112" i="7"/>
  <c r="U112" i="7"/>
  <c r="T112" i="7"/>
  <c r="S112" i="7"/>
  <c r="AE112" i="7" s="1"/>
  <c r="R112" i="7"/>
  <c r="Q112" i="7"/>
  <c r="AD112" i="7" s="1"/>
  <c r="P112" i="7"/>
  <c r="O112" i="7"/>
  <c r="F112" i="7"/>
  <c r="E112" i="7"/>
  <c r="C112" i="7"/>
  <c r="B112" i="7"/>
  <c r="A112" i="7"/>
  <c r="AJ111" i="7"/>
  <c r="AI111" i="7"/>
  <c r="AH111" i="7"/>
  <c r="AG111" i="7"/>
  <c r="AE111" i="7"/>
  <c r="Z111" i="7"/>
  <c r="W111" i="7"/>
  <c r="V111" i="7"/>
  <c r="U111" i="7"/>
  <c r="T111" i="7"/>
  <c r="O111" i="7" s="1"/>
  <c r="S111" i="7"/>
  <c r="R111" i="7"/>
  <c r="Q111" i="7"/>
  <c r="AD111" i="7" s="1"/>
  <c r="P111" i="7"/>
  <c r="F111" i="7"/>
  <c r="E111" i="7"/>
  <c r="C111" i="7"/>
  <c r="B111" i="7"/>
  <c r="A111" i="7"/>
  <c r="AJ110" i="7"/>
  <c r="AI110" i="7"/>
  <c r="AH110" i="7"/>
  <c r="AG110" i="7"/>
  <c r="Z110" i="7"/>
  <c r="W110" i="7"/>
  <c r="V110" i="7"/>
  <c r="U110" i="7"/>
  <c r="T110" i="7"/>
  <c r="S110" i="7"/>
  <c r="AE110" i="7" s="1"/>
  <c r="R110" i="7"/>
  <c r="Q110" i="7"/>
  <c r="AD110" i="7" s="1"/>
  <c r="P110" i="7"/>
  <c r="F110" i="7"/>
  <c r="E110" i="7"/>
  <c r="C110" i="7"/>
  <c r="B110" i="7"/>
  <c r="A110" i="7"/>
  <c r="AJ109" i="7"/>
  <c r="AI109" i="7"/>
  <c r="AH109" i="7"/>
  <c r="AG109" i="7"/>
  <c r="Z109" i="7"/>
  <c r="W109" i="7"/>
  <c r="O109" i="7" s="1"/>
  <c r="V109" i="7"/>
  <c r="U109" i="7"/>
  <c r="T109" i="7"/>
  <c r="S109" i="7"/>
  <c r="AE109" i="7" s="1"/>
  <c r="R109" i="7"/>
  <c r="Q109" i="7"/>
  <c r="AD109" i="7" s="1"/>
  <c r="P109" i="7"/>
  <c r="F109" i="7"/>
  <c r="E109" i="7"/>
  <c r="C109" i="7"/>
  <c r="B109" i="7"/>
  <c r="A109" i="7"/>
  <c r="AJ108" i="7"/>
  <c r="AI108" i="7"/>
  <c r="AH108" i="7"/>
  <c r="AG108" i="7"/>
  <c r="AE108" i="7"/>
  <c r="AD108" i="7"/>
  <c r="Z108" i="7"/>
  <c r="W108" i="7"/>
  <c r="V108" i="7"/>
  <c r="U108" i="7"/>
  <c r="T108" i="7"/>
  <c r="S108" i="7"/>
  <c r="R108" i="7"/>
  <c r="Q108" i="7"/>
  <c r="P108" i="7"/>
  <c r="O108" i="7" s="1"/>
  <c r="F108" i="7"/>
  <c r="E108" i="7"/>
  <c r="C108" i="7"/>
  <c r="B108" i="7"/>
  <c r="A108" i="7"/>
  <c r="AJ107" i="7"/>
  <c r="AI107" i="7"/>
  <c r="AH107" i="7"/>
  <c r="AG107" i="7"/>
  <c r="AD107" i="7"/>
  <c r="Z107" i="7"/>
  <c r="W107" i="7"/>
  <c r="V107" i="7"/>
  <c r="U107" i="7"/>
  <c r="T107" i="7"/>
  <c r="S107" i="7"/>
  <c r="AE107" i="7" s="1"/>
  <c r="R107" i="7"/>
  <c r="O107" i="7" s="1"/>
  <c r="Q107" i="7"/>
  <c r="P107" i="7"/>
  <c r="F107" i="7"/>
  <c r="E107" i="7"/>
  <c r="C107" i="7"/>
  <c r="B107" i="7"/>
  <c r="A107" i="7"/>
  <c r="AJ106" i="7"/>
  <c r="AI106" i="7"/>
  <c r="AH106" i="7"/>
  <c r="AG106" i="7"/>
  <c r="AE106" i="7"/>
  <c r="AD106" i="7"/>
  <c r="Z106" i="7"/>
  <c r="W106" i="7"/>
  <c r="V106" i="7"/>
  <c r="O106" i="7" s="1"/>
  <c r="U106" i="7"/>
  <c r="T106" i="7"/>
  <c r="S106" i="7"/>
  <c r="R106" i="7"/>
  <c r="Q106" i="7"/>
  <c r="P106" i="7"/>
  <c r="F106" i="7"/>
  <c r="E106" i="7"/>
  <c r="C106" i="7"/>
  <c r="B106" i="7"/>
  <c r="A106" i="7"/>
  <c r="AJ105" i="7"/>
  <c r="AI105" i="7"/>
  <c r="AH105" i="7"/>
  <c r="AG105" i="7"/>
  <c r="Z105" i="7"/>
  <c r="W105" i="7"/>
  <c r="V105" i="7"/>
  <c r="U105" i="7"/>
  <c r="T105" i="7"/>
  <c r="S105" i="7"/>
  <c r="AE105" i="7" s="1"/>
  <c r="R105" i="7"/>
  <c r="Q105" i="7"/>
  <c r="AD105" i="7" s="1"/>
  <c r="P105" i="7"/>
  <c r="O105" i="7" s="1"/>
  <c r="F105" i="7"/>
  <c r="E105" i="7"/>
  <c r="C105" i="7"/>
  <c r="B105" i="7"/>
  <c r="A105" i="7"/>
  <c r="AJ104" i="7"/>
  <c r="AI104" i="7"/>
  <c r="AH104" i="7"/>
  <c r="AG104" i="7"/>
  <c r="Z104" i="7"/>
  <c r="W104" i="7"/>
  <c r="V104" i="7"/>
  <c r="U104" i="7"/>
  <c r="T104" i="7"/>
  <c r="S104" i="7"/>
  <c r="AE104" i="7" s="1"/>
  <c r="R104" i="7"/>
  <c r="Q104" i="7"/>
  <c r="AD104" i="7" s="1"/>
  <c r="P104" i="7"/>
  <c r="F104" i="7"/>
  <c r="E104" i="7"/>
  <c r="C104" i="7"/>
  <c r="B104" i="7"/>
  <c r="A104" i="7"/>
  <c r="AJ103" i="7"/>
  <c r="AI103" i="7"/>
  <c r="AH103" i="7"/>
  <c r="AG103" i="7"/>
  <c r="AD103" i="7"/>
  <c r="Z103" i="7"/>
  <c r="W103" i="7"/>
  <c r="V103" i="7"/>
  <c r="U103" i="7"/>
  <c r="T103" i="7"/>
  <c r="S103" i="7"/>
  <c r="AE103" i="7" s="1"/>
  <c r="R103" i="7"/>
  <c r="Q103" i="7"/>
  <c r="P103" i="7"/>
  <c r="F103" i="7"/>
  <c r="E103" i="7"/>
  <c r="C103" i="7"/>
  <c r="B103" i="7"/>
  <c r="A103" i="7"/>
  <c r="AJ102" i="7"/>
  <c r="AI102" i="7"/>
  <c r="AH102" i="7"/>
  <c r="AG102" i="7"/>
  <c r="Z102" i="7"/>
  <c r="W102" i="7"/>
  <c r="V102" i="7"/>
  <c r="U102" i="7"/>
  <c r="T102" i="7"/>
  <c r="S102" i="7"/>
  <c r="AE102" i="7" s="1"/>
  <c r="R102" i="7"/>
  <c r="Q102" i="7"/>
  <c r="AD102" i="7" s="1"/>
  <c r="P102" i="7"/>
  <c r="O102" i="7"/>
  <c r="F102" i="7"/>
  <c r="E102" i="7"/>
  <c r="C102" i="7"/>
  <c r="B102" i="7"/>
  <c r="A102" i="7"/>
  <c r="AJ101" i="7"/>
  <c r="AI101" i="7"/>
  <c r="AH101" i="7"/>
  <c r="AG101" i="7"/>
  <c r="AE101" i="7"/>
  <c r="Z101" i="7"/>
  <c r="W101" i="7"/>
  <c r="V101" i="7"/>
  <c r="U101" i="7"/>
  <c r="T101" i="7"/>
  <c r="O101" i="7" s="1"/>
  <c r="S101" i="7"/>
  <c r="R101" i="7"/>
  <c r="Q101" i="7"/>
  <c r="AD101" i="7" s="1"/>
  <c r="P101" i="7"/>
  <c r="F101" i="7"/>
  <c r="E101" i="7"/>
  <c r="C101" i="7"/>
  <c r="B101" i="7"/>
  <c r="A101" i="7"/>
  <c r="AJ100" i="7"/>
  <c r="AI100" i="7"/>
  <c r="AH100" i="7"/>
  <c r="AG100" i="7"/>
  <c r="Z100" i="7"/>
  <c r="W100" i="7"/>
  <c r="V100" i="7"/>
  <c r="U100" i="7"/>
  <c r="T100" i="7"/>
  <c r="S100" i="7"/>
  <c r="AE100" i="7" s="1"/>
  <c r="R100" i="7"/>
  <c r="Q100" i="7"/>
  <c r="AD100" i="7" s="1"/>
  <c r="P100" i="7"/>
  <c r="F100" i="7"/>
  <c r="E100" i="7"/>
  <c r="C100" i="7"/>
  <c r="B100" i="7"/>
  <c r="A100" i="7"/>
  <c r="AJ99" i="7"/>
  <c r="AI99" i="7"/>
  <c r="AH99" i="7"/>
  <c r="AG99" i="7"/>
  <c r="Z99" i="7"/>
  <c r="W99" i="7"/>
  <c r="V99" i="7"/>
  <c r="O99" i="7" s="1"/>
  <c r="U99" i="7"/>
  <c r="T99" i="7"/>
  <c r="S99" i="7"/>
  <c r="AE99" i="7" s="1"/>
  <c r="R99" i="7"/>
  <c r="Q99" i="7"/>
  <c r="AD99" i="7" s="1"/>
  <c r="P99" i="7"/>
  <c r="F99" i="7"/>
  <c r="E99" i="7"/>
  <c r="C99" i="7"/>
  <c r="B99" i="7"/>
  <c r="A99" i="7"/>
  <c r="AJ98" i="7"/>
  <c r="AI98" i="7"/>
  <c r="AH98" i="7"/>
  <c r="AG98" i="7"/>
  <c r="AE98" i="7"/>
  <c r="AD98" i="7"/>
  <c r="Z98" i="7"/>
  <c r="W98" i="7"/>
  <c r="V98" i="7"/>
  <c r="U98" i="7"/>
  <c r="T98" i="7"/>
  <c r="S98" i="7"/>
  <c r="R98" i="7"/>
  <c r="Q98" i="7"/>
  <c r="P98" i="7"/>
  <c r="O98" i="7" s="1"/>
  <c r="F98" i="7"/>
  <c r="E98" i="7"/>
  <c r="C98" i="7"/>
  <c r="B98" i="7"/>
  <c r="A98" i="7"/>
  <c r="AJ97" i="7"/>
  <c r="AI97" i="7"/>
  <c r="AH97" i="7"/>
  <c r="AG97" i="7"/>
  <c r="AD97" i="7"/>
  <c r="Z97" i="7"/>
  <c r="W97" i="7"/>
  <c r="V97" i="7"/>
  <c r="U97" i="7"/>
  <c r="T97" i="7"/>
  <c r="S97" i="7"/>
  <c r="AE97" i="7" s="1"/>
  <c r="R97" i="7"/>
  <c r="Q97" i="7"/>
  <c r="O97" i="7" s="1"/>
  <c r="P97" i="7"/>
  <c r="F97" i="7"/>
  <c r="E97" i="7"/>
  <c r="C97" i="7"/>
  <c r="B97" i="7"/>
  <c r="A97" i="7"/>
  <c r="AJ96" i="7"/>
  <c r="AI96" i="7"/>
  <c r="AH96" i="7"/>
  <c r="AG96" i="7"/>
  <c r="AE96" i="7"/>
  <c r="Z96" i="7"/>
  <c r="W96" i="7"/>
  <c r="V96" i="7"/>
  <c r="U96" i="7"/>
  <c r="T96" i="7"/>
  <c r="O96" i="7" s="1"/>
  <c r="S96" i="7"/>
  <c r="R96" i="7"/>
  <c r="Q96" i="7"/>
  <c r="AD96" i="7" s="1"/>
  <c r="P96" i="7"/>
  <c r="F96" i="7"/>
  <c r="E96" i="7"/>
  <c r="C96" i="7"/>
  <c r="B96" i="7"/>
  <c r="A96" i="7"/>
  <c r="AJ95" i="7"/>
  <c r="AI95" i="7"/>
  <c r="AH95" i="7"/>
  <c r="AG95" i="7"/>
  <c r="Z95" i="7"/>
  <c r="W95" i="7"/>
  <c r="V95" i="7"/>
  <c r="U95" i="7"/>
  <c r="T95" i="7"/>
  <c r="S95" i="7"/>
  <c r="AE95" i="7" s="1"/>
  <c r="R95" i="7"/>
  <c r="Q95" i="7"/>
  <c r="AD95" i="7" s="1"/>
  <c r="P95" i="7"/>
  <c r="O95" i="7" s="1"/>
  <c r="F95" i="7"/>
  <c r="E95" i="7"/>
  <c r="C95" i="7"/>
  <c r="B95" i="7"/>
  <c r="A95" i="7"/>
  <c r="AJ94" i="7"/>
  <c r="AI94" i="7"/>
  <c r="AH94" i="7"/>
  <c r="AG94" i="7"/>
  <c r="Z94" i="7"/>
  <c r="W94" i="7"/>
  <c r="V94" i="7"/>
  <c r="U94" i="7"/>
  <c r="T94" i="7"/>
  <c r="S94" i="7"/>
  <c r="AE94" i="7" s="1"/>
  <c r="R94" i="7"/>
  <c r="Q94" i="7"/>
  <c r="AD94" i="7" s="1"/>
  <c r="P94" i="7"/>
  <c r="O94" i="7" s="1"/>
  <c r="F94" i="7"/>
  <c r="E94" i="7"/>
  <c r="C94" i="7"/>
  <c r="B94" i="7"/>
  <c r="A94" i="7"/>
  <c r="AJ93" i="7"/>
  <c r="AI93" i="7"/>
  <c r="AH93" i="7"/>
  <c r="AG93" i="7"/>
  <c r="AD93" i="7"/>
  <c r="Z93" i="7"/>
  <c r="W93" i="7"/>
  <c r="V93" i="7"/>
  <c r="U93" i="7"/>
  <c r="T93" i="7"/>
  <c r="S93" i="7"/>
  <c r="AE93" i="7" s="1"/>
  <c r="R93" i="7"/>
  <c r="Q93" i="7"/>
  <c r="P93" i="7"/>
  <c r="F93" i="7"/>
  <c r="E93" i="7"/>
  <c r="C93" i="7"/>
  <c r="B93" i="7"/>
  <c r="A93" i="7"/>
  <c r="AJ92" i="7"/>
  <c r="AI92" i="7"/>
  <c r="AH92" i="7"/>
  <c r="AG92" i="7"/>
  <c r="Z92" i="7"/>
  <c r="W92" i="7"/>
  <c r="V92" i="7"/>
  <c r="U92" i="7"/>
  <c r="T92" i="7"/>
  <c r="S92" i="7"/>
  <c r="AE92" i="7" s="1"/>
  <c r="R92" i="7"/>
  <c r="Q92" i="7"/>
  <c r="AD92" i="7" s="1"/>
  <c r="P92" i="7"/>
  <c r="O92" i="7"/>
  <c r="F92" i="7"/>
  <c r="E92" i="7"/>
  <c r="C92" i="7"/>
  <c r="B92" i="7"/>
  <c r="A92" i="7"/>
  <c r="AJ91" i="7"/>
  <c r="AI91" i="7"/>
  <c r="AH91" i="7"/>
  <c r="AG91" i="7"/>
  <c r="AE91" i="7"/>
  <c r="Z91" i="7"/>
  <c r="W91" i="7"/>
  <c r="V91" i="7"/>
  <c r="U91" i="7"/>
  <c r="T91" i="7"/>
  <c r="S91" i="7"/>
  <c r="R91" i="7"/>
  <c r="Q91" i="7"/>
  <c r="AD91" i="7" s="1"/>
  <c r="P91" i="7"/>
  <c r="O91" i="7"/>
  <c r="F91" i="7"/>
  <c r="E91" i="7"/>
  <c r="C91" i="7"/>
  <c r="B91" i="7"/>
  <c r="A91" i="7"/>
  <c r="AJ90" i="7"/>
  <c r="AI90" i="7"/>
  <c r="AH90" i="7"/>
  <c r="AG90" i="7"/>
  <c r="AD90" i="7"/>
  <c r="Z90" i="7"/>
  <c r="W90" i="7"/>
  <c r="V90" i="7"/>
  <c r="U90" i="7"/>
  <c r="T90" i="7"/>
  <c r="S90" i="7"/>
  <c r="AE90" i="7" s="1"/>
  <c r="R90" i="7"/>
  <c r="Q90" i="7"/>
  <c r="P90" i="7"/>
  <c r="F90" i="7"/>
  <c r="E90" i="7"/>
  <c r="C90" i="7"/>
  <c r="B90" i="7"/>
  <c r="A90" i="7"/>
  <c r="AJ89" i="7"/>
  <c r="AI89" i="7"/>
  <c r="AH89" i="7"/>
  <c r="AG89" i="7"/>
  <c r="AE89" i="7"/>
  <c r="Z89" i="7"/>
  <c r="W89" i="7"/>
  <c r="V89" i="7"/>
  <c r="O89" i="7" s="1"/>
  <c r="U89" i="7"/>
  <c r="T89" i="7"/>
  <c r="S89" i="7"/>
  <c r="R89" i="7"/>
  <c r="Q89" i="7"/>
  <c r="AD89" i="7" s="1"/>
  <c r="P89" i="7"/>
  <c r="F89" i="7"/>
  <c r="E89" i="7"/>
  <c r="C89" i="7"/>
  <c r="B89" i="7"/>
  <c r="A89" i="7"/>
  <c r="AJ88" i="7"/>
  <c r="AI88" i="7"/>
  <c r="AH88" i="7"/>
  <c r="AG88" i="7"/>
  <c r="AE88" i="7"/>
  <c r="AD88" i="7"/>
  <c r="Z88" i="7"/>
  <c r="W88" i="7"/>
  <c r="V88" i="7"/>
  <c r="U88" i="7"/>
  <c r="T88" i="7"/>
  <c r="S88" i="7"/>
  <c r="R88" i="7"/>
  <c r="Q88" i="7"/>
  <c r="P88" i="7"/>
  <c r="F88" i="7"/>
  <c r="E88" i="7"/>
  <c r="C88" i="7"/>
  <c r="B88" i="7"/>
  <c r="A88" i="7"/>
  <c r="AJ87" i="7"/>
  <c r="AI87" i="7"/>
  <c r="AH87" i="7"/>
  <c r="AG87" i="7"/>
  <c r="Z87" i="7"/>
  <c r="W87" i="7"/>
  <c r="V87" i="7"/>
  <c r="U87" i="7"/>
  <c r="T87" i="7"/>
  <c r="S87" i="7"/>
  <c r="AE87" i="7" s="1"/>
  <c r="R87" i="7"/>
  <c r="Q87" i="7"/>
  <c r="AD87" i="7" s="1"/>
  <c r="P87" i="7"/>
  <c r="O87" i="7" s="1"/>
  <c r="F87" i="7"/>
  <c r="E87" i="7"/>
  <c r="C87" i="7"/>
  <c r="B87" i="7"/>
  <c r="A87" i="7"/>
  <c r="AJ86" i="7"/>
  <c r="AI86" i="7"/>
  <c r="AH86" i="7"/>
  <c r="AG86" i="7"/>
  <c r="AE86" i="7"/>
  <c r="Z86" i="7"/>
  <c r="W86" i="7"/>
  <c r="V86" i="7"/>
  <c r="U86" i="7"/>
  <c r="T86" i="7"/>
  <c r="O86" i="7" s="1"/>
  <c r="S86" i="7"/>
  <c r="R86" i="7"/>
  <c r="Q86" i="7"/>
  <c r="AD86" i="7" s="1"/>
  <c r="P86" i="7"/>
  <c r="F86" i="7"/>
  <c r="E86" i="7"/>
  <c r="C86" i="7"/>
  <c r="B86" i="7"/>
  <c r="A86" i="7"/>
  <c r="AJ85" i="7"/>
  <c r="AI85" i="7"/>
  <c r="AH85" i="7"/>
  <c r="AG85" i="7"/>
  <c r="Z85" i="7"/>
  <c r="W85" i="7"/>
  <c r="V85" i="7"/>
  <c r="U85" i="7"/>
  <c r="T85" i="7"/>
  <c r="S85" i="7"/>
  <c r="AE85" i="7" s="1"/>
  <c r="R85" i="7"/>
  <c r="Q85" i="7"/>
  <c r="AD85" i="7" s="1"/>
  <c r="P85" i="7"/>
  <c r="O85" i="7" s="1"/>
  <c r="F85" i="7"/>
  <c r="E85" i="7"/>
  <c r="C85" i="7"/>
  <c r="B85" i="7"/>
  <c r="A85" i="7"/>
  <c r="AJ84" i="7"/>
  <c r="AI84" i="7"/>
  <c r="AH84" i="7"/>
  <c r="AG84" i="7"/>
  <c r="Z84" i="7"/>
  <c r="W84" i="7"/>
  <c r="V84" i="7"/>
  <c r="U84" i="7"/>
  <c r="T84" i="7"/>
  <c r="S84" i="7"/>
  <c r="AE84" i="7" s="1"/>
  <c r="R84" i="7"/>
  <c r="Q84" i="7"/>
  <c r="AD84" i="7" s="1"/>
  <c r="P84" i="7"/>
  <c r="O84" i="7"/>
  <c r="F84" i="7"/>
  <c r="E84" i="7"/>
  <c r="C84" i="7"/>
  <c r="B84" i="7"/>
  <c r="A84" i="7"/>
  <c r="AJ83" i="7"/>
  <c r="AI83" i="7"/>
  <c r="AH83" i="7"/>
  <c r="AG83" i="7"/>
  <c r="AE83" i="7"/>
  <c r="AD83" i="7"/>
  <c r="Z83" i="7"/>
  <c r="W83" i="7"/>
  <c r="V83" i="7"/>
  <c r="U83" i="7"/>
  <c r="T83" i="7"/>
  <c r="S83" i="7"/>
  <c r="R83" i="7"/>
  <c r="Q83" i="7"/>
  <c r="O83" i="7" s="1"/>
  <c r="P83" i="7"/>
  <c r="F83" i="7"/>
  <c r="E83" i="7"/>
  <c r="C83" i="7"/>
  <c r="B83" i="7"/>
  <c r="A83" i="7"/>
  <c r="AJ82" i="7"/>
  <c r="AI82" i="7"/>
  <c r="AH82" i="7"/>
  <c r="AG82" i="7"/>
  <c r="Z82" i="7"/>
  <c r="W82" i="7"/>
  <c r="V82" i="7"/>
  <c r="U82" i="7"/>
  <c r="T82" i="7"/>
  <c r="S82" i="7"/>
  <c r="AE82" i="7" s="1"/>
  <c r="R82" i="7"/>
  <c r="Q82" i="7"/>
  <c r="AD82" i="7" s="1"/>
  <c r="P82" i="7"/>
  <c r="O82" i="7"/>
  <c r="F82" i="7"/>
  <c r="E82" i="7"/>
  <c r="C82" i="7"/>
  <c r="B82" i="7"/>
  <c r="A82" i="7"/>
  <c r="AJ81" i="7"/>
  <c r="AI81" i="7"/>
  <c r="AH81" i="7"/>
  <c r="AG81" i="7"/>
  <c r="AE81" i="7"/>
  <c r="Z81" i="7"/>
  <c r="W81" i="7"/>
  <c r="O81" i="7" s="1"/>
  <c r="V81" i="7"/>
  <c r="U81" i="7"/>
  <c r="T81" i="7"/>
  <c r="S81" i="7"/>
  <c r="R81" i="7"/>
  <c r="Q81" i="7"/>
  <c r="AD81" i="7" s="1"/>
  <c r="P81" i="7"/>
  <c r="F81" i="7"/>
  <c r="E81" i="7"/>
  <c r="C81" i="7"/>
  <c r="B81" i="7"/>
  <c r="A81" i="7"/>
  <c r="AJ80" i="7"/>
  <c r="AI80" i="7"/>
  <c r="AH80" i="7"/>
  <c r="AG80" i="7"/>
  <c r="Z80" i="7"/>
  <c r="W80" i="7"/>
  <c r="V80" i="7"/>
  <c r="U80" i="7"/>
  <c r="T80" i="7"/>
  <c r="S80" i="7"/>
  <c r="AE80" i="7" s="1"/>
  <c r="R80" i="7"/>
  <c r="Q80" i="7"/>
  <c r="AD80" i="7" s="1"/>
  <c r="P80" i="7"/>
  <c r="F80" i="7"/>
  <c r="E80" i="7"/>
  <c r="C80" i="7"/>
  <c r="B80" i="7"/>
  <c r="A80" i="7"/>
  <c r="AJ79" i="7"/>
  <c r="AI79" i="7"/>
  <c r="AH79" i="7"/>
  <c r="AG79" i="7"/>
  <c r="Z79" i="7"/>
  <c r="W79" i="7"/>
  <c r="V79" i="7"/>
  <c r="O79" i="7" s="1"/>
  <c r="U79" i="7"/>
  <c r="T79" i="7"/>
  <c r="S79" i="7"/>
  <c r="AE79" i="7" s="1"/>
  <c r="R79" i="7"/>
  <c r="Q79" i="7"/>
  <c r="AD79" i="7" s="1"/>
  <c r="P79" i="7"/>
  <c r="F79" i="7"/>
  <c r="E79" i="7"/>
  <c r="C79" i="7"/>
  <c r="B79" i="7"/>
  <c r="A79" i="7"/>
  <c r="AJ78" i="7"/>
  <c r="AI78" i="7"/>
  <c r="AH78" i="7"/>
  <c r="AG78" i="7"/>
  <c r="AE78" i="7"/>
  <c r="AD78" i="7"/>
  <c r="Z78" i="7"/>
  <c r="W78" i="7"/>
  <c r="V78" i="7"/>
  <c r="U78" i="7"/>
  <c r="T78" i="7"/>
  <c r="S78" i="7"/>
  <c r="R78" i="7"/>
  <c r="Q78" i="7"/>
  <c r="P78" i="7"/>
  <c r="F78" i="7"/>
  <c r="E78" i="7"/>
  <c r="C78" i="7"/>
  <c r="B78" i="7"/>
  <c r="A78" i="7"/>
  <c r="AJ77" i="7"/>
  <c r="AI77" i="7"/>
  <c r="AH77" i="7"/>
  <c r="AG77" i="7"/>
  <c r="AD77" i="7"/>
  <c r="Z77" i="7"/>
  <c r="W77" i="7"/>
  <c r="V77" i="7"/>
  <c r="U77" i="7"/>
  <c r="T77" i="7"/>
  <c r="S77" i="7"/>
  <c r="AE77" i="7" s="1"/>
  <c r="R77" i="7"/>
  <c r="Q77" i="7"/>
  <c r="P77" i="7"/>
  <c r="O77" i="7"/>
  <c r="F77" i="7"/>
  <c r="E77" i="7"/>
  <c r="C77" i="7"/>
  <c r="B77" i="7"/>
  <c r="A77" i="7"/>
  <c r="AJ76" i="7"/>
  <c r="AI76" i="7"/>
  <c r="AH76" i="7"/>
  <c r="AG76" i="7"/>
  <c r="AE76" i="7"/>
  <c r="Z76" i="7"/>
  <c r="W76" i="7"/>
  <c r="V76" i="7"/>
  <c r="U76" i="7"/>
  <c r="T76" i="7"/>
  <c r="O76" i="7" s="1"/>
  <c r="S76" i="7"/>
  <c r="R76" i="7"/>
  <c r="Q76" i="7"/>
  <c r="AD76" i="7" s="1"/>
  <c r="P76" i="7"/>
  <c r="F76" i="7"/>
  <c r="E76" i="7"/>
  <c r="C76" i="7"/>
  <c r="B76" i="7"/>
  <c r="A76" i="7"/>
  <c r="AJ75" i="7"/>
  <c r="AI75" i="7"/>
  <c r="AH75" i="7"/>
  <c r="AG75" i="7"/>
  <c r="Z75" i="7"/>
  <c r="W75" i="7"/>
  <c r="V75" i="7"/>
  <c r="U75" i="7"/>
  <c r="T75" i="7"/>
  <c r="S75" i="7"/>
  <c r="AE75" i="7" s="1"/>
  <c r="R75" i="7"/>
  <c r="Q75" i="7"/>
  <c r="AD75" i="7" s="1"/>
  <c r="P75" i="7"/>
  <c r="F75" i="7"/>
  <c r="E75" i="7"/>
  <c r="C75" i="7"/>
  <c r="B75" i="7"/>
  <c r="A75" i="7"/>
  <c r="AJ74" i="7"/>
  <c r="AI74" i="7"/>
  <c r="AH74" i="7"/>
  <c r="AG74" i="7"/>
  <c r="Z74" i="7"/>
  <c r="W74" i="7"/>
  <c r="V74" i="7"/>
  <c r="U74" i="7"/>
  <c r="T74" i="7"/>
  <c r="S74" i="7"/>
  <c r="AE74" i="7" s="1"/>
  <c r="R74" i="7"/>
  <c r="Q74" i="7"/>
  <c r="AD74" i="7" s="1"/>
  <c r="P74" i="7"/>
  <c r="O74" i="7" s="1"/>
  <c r="F74" i="7"/>
  <c r="E74" i="7"/>
  <c r="C74" i="7"/>
  <c r="B74" i="7"/>
  <c r="A74" i="7"/>
  <c r="AJ73" i="7"/>
  <c r="AI73" i="7"/>
  <c r="AH73" i="7"/>
  <c r="AG73" i="7"/>
  <c r="AD73" i="7"/>
  <c r="Z73" i="7"/>
  <c r="W73" i="7"/>
  <c r="V73" i="7"/>
  <c r="U73" i="7"/>
  <c r="T73" i="7"/>
  <c r="S73" i="7"/>
  <c r="AE73" i="7" s="1"/>
  <c r="R73" i="7"/>
  <c r="Q73" i="7"/>
  <c r="P73" i="7"/>
  <c r="F73" i="7"/>
  <c r="E73" i="7"/>
  <c r="C73" i="7"/>
  <c r="B73" i="7"/>
  <c r="A73" i="7"/>
  <c r="AJ72" i="7"/>
  <c r="AI72" i="7"/>
  <c r="AH72" i="7"/>
  <c r="AG72" i="7"/>
  <c r="AD72" i="7"/>
  <c r="Z72" i="7"/>
  <c r="W72" i="7"/>
  <c r="V72" i="7"/>
  <c r="U72" i="7"/>
  <c r="T72" i="7"/>
  <c r="S72" i="7"/>
  <c r="AE72" i="7" s="1"/>
  <c r="R72" i="7"/>
  <c r="O72" i="7" s="1"/>
  <c r="Q72" i="7"/>
  <c r="P72" i="7"/>
  <c r="F72" i="7"/>
  <c r="E72" i="7"/>
  <c r="C72" i="7"/>
  <c r="B72" i="7"/>
  <c r="A72" i="7"/>
  <c r="AJ71" i="7"/>
  <c r="AI71" i="7"/>
  <c r="AH71" i="7"/>
  <c r="AG71" i="7"/>
  <c r="AD71" i="7"/>
  <c r="Z71" i="7"/>
  <c r="W71" i="7"/>
  <c r="V71" i="7"/>
  <c r="U71" i="7"/>
  <c r="T71" i="7"/>
  <c r="S71" i="7"/>
  <c r="AE71" i="7" s="1"/>
  <c r="R71" i="7"/>
  <c r="Q71" i="7"/>
  <c r="P71" i="7"/>
  <c r="O71" i="7"/>
  <c r="F71" i="7"/>
  <c r="E71" i="7"/>
  <c r="C71" i="7"/>
  <c r="B71" i="7"/>
  <c r="A71" i="7"/>
  <c r="AJ70" i="7"/>
  <c r="AI70" i="7"/>
  <c r="AH70" i="7"/>
  <c r="AG70" i="7"/>
  <c r="AE70" i="7"/>
  <c r="Z70" i="7"/>
  <c r="W70" i="7"/>
  <c r="V70" i="7"/>
  <c r="U70" i="7"/>
  <c r="O70" i="7" s="1"/>
  <c r="T70" i="7"/>
  <c r="S70" i="7"/>
  <c r="R70" i="7"/>
  <c r="Q70" i="7"/>
  <c r="AD70" i="7" s="1"/>
  <c r="P70" i="7"/>
  <c r="F70" i="7"/>
  <c r="E70" i="7"/>
  <c r="C70" i="7"/>
  <c r="B70" i="7"/>
  <c r="A70" i="7"/>
  <c r="AJ69" i="7"/>
  <c r="AI69" i="7"/>
  <c r="AH69" i="7"/>
  <c r="AG69" i="7"/>
  <c r="AE69" i="7"/>
  <c r="Z69" i="7"/>
  <c r="W69" i="7"/>
  <c r="V69" i="7"/>
  <c r="U69" i="7"/>
  <c r="T69" i="7"/>
  <c r="S69" i="7"/>
  <c r="R69" i="7"/>
  <c r="Q69" i="7"/>
  <c r="AD69" i="7" s="1"/>
  <c r="P69" i="7"/>
  <c r="O69" i="7" s="1"/>
  <c r="F69" i="7"/>
  <c r="E69" i="7"/>
  <c r="C69" i="7"/>
  <c r="B69" i="7"/>
  <c r="A69" i="7"/>
  <c r="AJ68" i="7"/>
  <c r="AI68" i="7"/>
  <c r="AH68" i="7"/>
  <c r="AG68" i="7"/>
  <c r="Z68" i="7"/>
  <c r="W68" i="7"/>
  <c r="V68" i="7"/>
  <c r="U68" i="7"/>
  <c r="T68" i="7"/>
  <c r="S68" i="7"/>
  <c r="AE68" i="7" s="1"/>
  <c r="R68" i="7"/>
  <c r="Q68" i="7"/>
  <c r="AD68" i="7" s="1"/>
  <c r="P68" i="7"/>
  <c r="O68" i="7" s="1"/>
  <c r="F68" i="7"/>
  <c r="E68" i="7"/>
  <c r="C68" i="7"/>
  <c r="B68" i="7"/>
  <c r="A68" i="7"/>
  <c r="AJ67" i="7"/>
  <c r="AI67" i="7"/>
  <c r="AH67" i="7"/>
  <c r="AG67" i="7"/>
  <c r="AD67" i="7"/>
  <c r="Z67" i="7"/>
  <c r="W67" i="7"/>
  <c r="V67" i="7"/>
  <c r="U67" i="7"/>
  <c r="T67" i="7"/>
  <c r="S67" i="7"/>
  <c r="AE67" i="7" s="1"/>
  <c r="R67" i="7"/>
  <c r="O67" i="7" s="1"/>
  <c r="Q67" i="7"/>
  <c r="P67" i="7"/>
  <c r="F67" i="7"/>
  <c r="E67" i="7"/>
  <c r="C67" i="7"/>
  <c r="B67" i="7"/>
  <c r="A67" i="7"/>
  <c r="AJ66" i="7"/>
  <c r="AI66" i="7"/>
  <c r="AH66" i="7"/>
  <c r="AG66" i="7"/>
  <c r="AD66" i="7"/>
  <c r="Z66" i="7"/>
  <c r="W66" i="7"/>
  <c r="V66" i="7"/>
  <c r="U66" i="7"/>
  <c r="T66" i="7"/>
  <c r="S66" i="7"/>
  <c r="AE66" i="7" s="1"/>
  <c r="R66" i="7"/>
  <c r="Q66" i="7"/>
  <c r="P66" i="7"/>
  <c r="O66" i="7"/>
  <c r="F66" i="7"/>
  <c r="E66" i="7"/>
  <c r="C66" i="7"/>
  <c r="B66" i="7"/>
  <c r="A66" i="7"/>
  <c r="AJ65" i="7"/>
  <c r="AI65" i="7"/>
  <c r="AH65" i="7"/>
  <c r="AG65" i="7"/>
  <c r="AE65" i="7"/>
  <c r="Z65" i="7"/>
  <c r="W65" i="7"/>
  <c r="V65" i="7"/>
  <c r="U65" i="7"/>
  <c r="O65" i="7" s="1"/>
  <c r="T65" i="7"/>
  <c r="S65" i="7"/>
  <c r="R65" i="7"/>
  <c r="Q65" i="7"/>
  <c r="AD65" i="7" s="1"/>
  <c r="P65" i="7"/>
  <c r="F65" i="7"/>
  <c r="E65" i="7"/>
  <c r="C65" i="7"/>
  <c r="B65" i="7"/>
  <c r="A65" i="7"/>
  <c r="AJ64" i="7"/>
  <c r="AI64" i="7"/>
  <c r="AH64" i="7"/>
  <c r="AG64" i="7"/>
  <c r="AE64" i="7"/>
  <c r="Z64" i="7"/>
  <c r="W64" i="7"/>
  <c r="V64" i="7"/>
  <c r="U64" i="7"/>
  <c r="T64" i="7"/>
  <c r="S64" i="7"/>
  <c r="R64" i="7"/>
  <c r="Q64" i="7"/>
  <c r="AD64" i="7" s="1"/>
  <c r="P64" i="7"/>
  <c r="O64" i="7" s="1"/>
  <c r="F64" i="7"/>
  <c r="E64" i="7"/>
  <c r="C64" i="7"/>
  <c r="B64" i="7"/>
  <c r="A64" i="7"/>
  <c r="AJ63" i="7"/>
  <c r="AI63" i="7"/>
  <c r="AH63" i="7"/>
  <c r="AG63" i="7"/>
  <c r="Z63" i="7"/>
  <c r="W63" i="7"/>
  <c r="V63" i="7"/>
  <c r="U63" i="7"/>
  <c r="T63" i="7"/>
  <c r="S63" i="7"/>
  <c r="AE63" i="7" s="1"/>
  <c r="R63" i="7"/>
  <c r="Q63" i="7"/>
  <c r="AD63" i="7" s="1"/>
  <c r="P63" i="7"/>
  <c r="O63" i="7" s="1"/>
  <c r="F63" i="7"/>
  <c r="E63" i="7"/>
  <c r="C63" i="7"/>
  <c r="B63" i="7"/>
  <c r="A63" i="7"/>
  <c r="AJ62" i="7"/>
  <c r="AI62" i="7"/>
  <c r="AH62" i="7"/>
  <c r="AG62" i="7"/>
  <c r="AD62" i="7"/>
  <c r="Z62" i="7"/>
  <c r="W62" i="7"/>
  <c r="V62" i="7"/>
  <c r="U62" i="7"/>
  <c r="T62" i="7"/>
  <c r="S62" i="7"/>
  <c r="AE62" i="7" s="1"/>
  <c r="R62" i="7"/>
  <c r="O62" i="7" s="1"/>
  <c r="Q62" i="7"/>
  <c r="P62" i="7"/>
  <c r="F62" i="7"/>
  <c r="E62" i="7"/>
  <c r="C62" i="7"/>
  <c r="B62" i="7"/>
  <c r="A62" i="7"/>
  <c r="AJ61" i="7"/>
  <c r="AI61" i="7"/>
  <c r="AH61" i="7"/>
  <c r="AG61" i="7"/>
  <c r="AD61" i="7"/>
  <c r="Z61" i="7"/>
  <c r="W61" i="7"/>
  <c r="V61" i="7"/>
  <c r="U61" i="7"/>
  <c r="T61" i="7"/>
  <c r="S61" i="7"/>
  <c r="AE61" i="7" s="1"/>
  <c r="R61" i="7"/>
  <c r="Q61" i="7"/>
  <c r="P61" i="7"/>
  <c r="O61" i="7"/>
  <c r="F61" i="7"/>
  <c r="E61" i="7"/>
  <c r="C61" i="7"/>
  <c r="B61" i="7"/>
  <c r="A61" i="7"/>
  <c r="AJ60" i="7"/>
  <c r="AI60" i="7"/>
  <c r="AH60" i="7"/>
  <c r="AG60" i="7"/>
  <c r="AE60" i="7"/>
  <c r="Z60" i="7"/>
  <c r="W60" i="7"/>
  <c r="V60" i="7"/>
  <c r="U60" i="7"/>
  <c r="O60" i="7" s="1"/>
  <c r="T60" i="7"/>
  <c r="S60" i="7"/>
  <c r="R60" i="7"/>
  <c r="Q60" i="7"/>
  <c r="AD60" i="7" s="1"/>
  <c r="P60" i="7"/>
  <c r="F60" i="7"/>
  <c r="E60" i="7"/>
  <c r="C60" i="7"/>
  <c r="B60" i="7"/>
  <c r="A60" i="7"/>
  <c r="AJ59" i="7"/>
  <c r="AI59" i="7"/>
  <c r="AH59" i="7"/>
  <c r="AG59" i="7"/>
  <c r="AE59" i="7"/>
  <c r="Z59" i="7"/>
  <c r="W59" i="7"/>
  <c r="V59" i="7"/>
  <c r="U59" i="7"/>
  <c r="T59" i="7"/>
  <c r="S59" i="7"/>
  <c r="R59" i="7"/>
  <c r="Q59" i="7"/>
  <c r="AD59" i="7" s="1"/>
  <c r="P59" i="7"/>
  <c r="O59" i="7" s="1"/>
  <c r="F59" i="7"/>
  <c r="E59" i="7"/>
  <c r="C59" i="7"/>
  <c r="B59" i="7"/>
  <c r="A59" i="7"/>
  <c r="AJ58" i="7"/>
  <c r="AI58" i="7"/>
  <c r="AH58" i="7"/>
  <c r="AG58" i="7"/>
  <c r="Z58" i="7"/>
  <c r="W58" i="7"/>
  <c r="V58" i="7"/>
  <c r="U58" i="7"/>
  <c r="T58" i="7"/>
  <c r="S58" i="7"/>
  <c r="AE58" i="7" s="1"/>
  <c r="R58" i="7"/>
  <c r="Q58" i="7"/>
  <c r="AD58" i="7" s="1"/>
  <c r="P58" i="7"/>
  <c r="O58" i="7" s="1"/>
  <c r="F58" i="7"/>
  <c r="E58" i="7"/>
  <c r="C58" i="7"/>
  <c r="B58" i="7"/>
  <c r="A58" i="7"/>
  <c r="AJ57" i="7"/>
  <c r="AI57" i="7"/>
  <c r="AH57" i="7"/>
  <c r="AG57" i="7"/>
  <c r="AD57" i="7"/>
  <c r="Z57" i="7"/>
  <c r="W57" i="7"/>
  <c r="V57" i="7"/>
  <c r="U57" i="7"/>
  <c r="T57" i="7"/>
  <c r="S57" i="7"/>
  <c r="AE57" i="7" s="1"/>
  <c r="R57" i="7"/>
  <c r="O57" i="7" s="1"/>
  <c r="Q57" i="7"/>
  <c r="P57" i="7"/>
  <c r="F57" i="7"/>
  <c r="E57" i="7"/>
  <c r="C57" i="7"/>
  <c r="B57" i="7"/>
  <c r="A57" i="7"/>
  <c r="AJ56" i="7"/>
  <c r="AI56" i="7"/>
  <c r="AH56" i="7"/>
  <c r="AG56" i="7"/>
  <c r="AD56" i="7"/>
  <c r="Z56" i="7"/>
  <c r="W56" i="7"/>
  <c r="V56" i="7"/>
  <c r="U56" i="7"/>
  <c r="T56" i="7"/>
  <c r="S56" i="7"/>
  <c r="AE56" i="7" s="1"/>
  <c r="R56" i="7"/>
  <c r="Q56" i="7"/>
  <c r="P56" i="7"/>
  <c r="O56" i="7"/>
  <c r="F56" i="7"/>
  <c r="E56" i="7"/>
  <c r="C56" i="7"/>
  <c r="B56" i="7"/>
  <c r="A56" i="7"/>
  <c r="AJ55" i="7"/>
  <c r="AI55" i="7"/>
  <c r="AH55" i="7"/>
  <c r="AG55" i="7"/>
  <c r="AE55" i="7"/>
  <c r="Z55" i="7"/>
  <c r="W55" i="7"/>
  <c r="V55" i="7"/>
  <c r="U55" i="7"/>
  <c r="O55" i="7" s="1"/>
  <c r="T55" i="7"/>
  <c r="S55" i="7"/>
  <c r="R55" i="7"/>
  <c r="Q55" i="7"/>
  <c r="AD55" i="7" s="1"/>
  <c r="P55" i="7"/>
  <c r="F55" i="7"/>
  <c r="E55" i="7"/>
  <c r="C55" i="7"/>
  <c r="B55" i="7"/>
  <c r="A55" i="7"/>
  <c r="AJ54" i="7"/>
  <c r="AI54" i="7"/>
  <c r="AH54" i="7"/>
  <c r="AG54" i="7"/>
  <c r="AE54" i="7"/>
  <c r="Z54" i="7"/>
  <c r="W54" i="7"/>
  <c r="V54" i="7"/>
  <c r="U54" i="7"/>
  <c r="T54" i="7"/>
  <c r="S54" i="7"/>
  <c r="R54" i="7"/>
  <c r="Q54" i="7"/>
  <c r="AD54" i="7" s="1"/>
  <c r="P54" i="7"/>
  <c r="O54" i="7" s="1"/>
  <c r="F54" i="7"/>
  <c r="E54" i="7"/>
  <c r="C54" i="7"/>
  <c r="B54" i="7"/>
  <c r="A54" i="7"/>
  <c r="AJ53" i="7"/>
  <c r="AI53" i="7"/>
  <c r="AH53" i="7"/>
  <c r="AG53" i="7"/>
  <c r="Z53" i="7"/>
  <c r="W53" i="7"/>
  <c r="V53" i="7"/>
  <c r="U53" i="7"/>
  <c r="T53" i="7"/>
  <c r="S53" i="7"/>
  <c r="AE53" i="7" s="1"/>
  <c r="R53" i="7"/>
  <c r="Q53" i="7"/>
  <c r="AD53" i="7" s="1"/>
  <c r="P53" i="7"/>
  <c r="O53" i="7" s="1"/>
  <c r="F53" i="7"/>
  <c r="E53" i="7"/>
  <c r="C53" i="7"/>
  <c r="B53" i="7"/>
  <c r="A53" i="7"/>
  <c r="AJ52" i="7"/>
  <c r="AI52" i="7"/>
  <c r="AH52" i="7"/>
  <c r="AG52" i="7"/>
  <c r="AD52" i="7"/>
  <c r="Z52" i="7"/>
  <c r="W52" i="7"/>
  <c r="V52" i="7"/>
  <c r="U52" i="7"/>
  <c r="T52" i="7"/>
  <c r="S52" i="7"/>
  <c r="AE52" i="7" s="1"/>
  <c r="R52" i="7"/>
  <c r="O52" i="7" s="1"/>
  <c r="Q52" i="7"/>
  <c r="P52" i="7"/>
  <c r="F52" i="7"/>
  <c r="E52" i="7"/>
  <c r="C52" i="7"/>
  <c r="B52" i="7"/>
  <c r="A52" i="7"/>
  <c r="AJ51" i="7"/>
  <c r="AI51" i="7"/>
  <c r="AH51" i="7"/>
  <c r="AG51" i="7"/>
  <c r="AD51" i="7"/>
  <c r="Z51" i="7"/>
  <c r="W51" i="7"/>
  <c r="V51" i="7"/>
  <c r="U51" i="7"/>
  <c r="T51" i="7"/>
  <c r="S51" i="7"/>
  <c r="AE51" i="7" s="1"/>
  <c r="R51" i="7"/>
  <c r="Q51" i="7"/>
  <c r="P51" i="7"/>
  <c r="O51" i="7"/>
  <c r="F51" i="7"/>
  <c r="E51" i="7"/>
  <c r="C51" i="7"/>
  <c r="B51" i="7"/>
  <c r="A51" i="7"/>
  <c r="AJ50" i="7"/>
  <c r="AI50" i="7"/>
  <c r="AH50" i="7"/>
  <c r="AG50" i="7"/>
  <c r="AE50" i="7"/>
  <c r="Z50" i="7"/>
  <c r="W50" i="7"/>
  <c r="V50" i="7"/>
  <c r="U50" i="7"/>
  <c r="O50" i="7" s="1"/>
  <c r="T50" i="7"/>
  <c r="S50" i="7"/>
  <c r="R50" i="7"/>
  <c r="Q50" i="7"/>
  <c r="AD50" i="7" s="1"/>
  <c r="P50" i="7"/>
  <c r="F50" i="7"/>
  <c r="E50" i="7"/>
  <c r="C50" i="7"/>
  <c r="B50" i="7"/>
  <c r="A50" i="7"/>
  <c r="AJ49" i="7"/>
  <c r="AI49" i="7"/>
  <c r="AH49" i="7"/>
  <c r="AG49" i="7"/>
  <c r="AE49" i="7"/>
  <c r="Z49" i="7"/>
  <c r="W49" i="7"/>
  <c r="V49" i="7"/>
  <c r="U49" i="7"/>
  <c r="T49" i="7"/>
  <c r="S49" i="7"/>
  <c r="R49" i="7"/>
  <c r="Q49" i="7"/>
  <c r="AD49" i="7" s="1"/>
  <c r="P49" i="7"/>
  <c r="O49" i="7" s="1"/>
  <c r="F49" i="7"/>
  <c r="E49" i="7"/>
  <c r="C49" i="7"/>
  <c r="B49" i="7"/>
  <c r="A49" i="7"/>
  <c r="AJ48" i="7"/>
  <c r="AI48" i="7"/>
  <c r="AH48" i="7"/>
  <c r="AG48" i="7"/>
  <c r="Z48" i="7"/>
  <c r="W48" i="7"/>
  <c r="V48" i="7"/>
  <c r="U48" i="7"/>
  <c r="T48" i="7"/>
  <c r="S48" i="7"/>
  <c r="AE48" i="7" s="1"/>
  <c r="R48" i="7"/>
  <c r="Q48" i="7"/>
  <c r="AD48" i="7" s="1"/>
  <c r="P48" i="7"/>
  <c r="O48" i="7" s="1"/>
  <c r="F48" i="7"/>
  <c r="E48" i="7"/>
  <c r="C48" i="7"/>
  <c r="B48" i="7"/>
  <c r="A48" i="7"/>
  <c r="AJ47" i="7"/>
  <c r="AI47" i="7"/>
  <c r="AH47" i="7"/>
  <c r="AG47" i="7"/>
  <c r="AD47" i="7"/>
  <c r="Z47" i="7"/>
  <c r="W47" i="7"/>
  <c r="V47" i="7"/>
  <c r="U47" i="7"/>
  <c r="T47" i="7"/>
  <c r="S47" i="7"/>
  <c r="AE47" i="7" s="1"/>
  <c r="R47" i="7"/>
  <c r="O47" i="7" s="1"/>
  <c r="Q47" i="7"/>
  <c r="P47" i="7"/>
  <c r="F47" i="7"/>
  <c r="E47" i="7"/>
  <c r="C47" i="7"/>
  <c r="B47" i="7"/>
  <c r="A47" i="7"/>
  <c r="AJ46" i="7"/>
  <c r="AI46" i="7"/>
  <c r="AH46" i="7"/>
  <c r="AG46" i="7"/>
  <c r="AD46" i="7"/>
  <c r="Z46" i="7"/>
  <c r="W46" i="7"/>
  <c r="V46" i="7"/>
  <c r="U46" i="7"/>
  <c r="T46" i="7"/>
  <c r="S46" i="7"/>
  <c r="AE46" i="7" s="1"/>
  <c r="R46" i="7"/>
  <c r="Q46" i="7"/>
  <c r="P46" i="7"/>
  <c r="O46" i="7"/>
  <c r="F46" i="7"/>
  <c r="E46" i="7"/>
  <c r="C46" i="7"/>
  <c r="B46" i="7"/>
  <c r="A46" i="7"/>
  <c r="AJ45" i="7"/>
  <c r="AI45" i="7"/>
  <c r="AH45" i="7"/>
  <c r="AG45" i="7"/>
  <c r="AE45" i="7"/>
  <c r="Z45" i="7"/>
  <c r="W45" i="7"/>
  <c r="V45" i="7"/>
  <c r="U45" i="7"/>
  <c r="O45" i="7" s="1"/>
  <c r="T45" i="7"/>
  <c r="S45" i="7"/>
  <c r="R45" i="7"/>
  <c r="Q45" i="7"/>
  <c r="AD45" i="7" s="1"/>
  <c r="P45" i="7"/>
  <c r="F45" i="7"/>
  <c r="E45" i="7"/>
  <c r="C45" i="7"/>
  <c r="B45" i="7"/>
  <c r="A45" i="7"/>
  <c r="AJ44" i="7"/>
  <c r="AI44" i="7"/>
  <c r="AH44" i="7"/>
  <c r="AG44" i="7"/>
  <c r="AE44" i="7"/>
  <c r="Z44" i="7"/>
  <c r="W44" i="7"/>
  <c r="V44" i="7"/>
  <c r="U44" i="7"/>
  <c r="T44" i="7"/>
  <c r="S44" i="7"/>
  <c r="R44" i="7"/>
  <c r="Q44" i="7"/>
  <c r="AD44" i="7" s="1"/>
  <c r="P44" i="7"/>
  <c r="O44" i="7" s="1"/>
  <c r="F44" i="7"/>
  <c r="E44" i="7"/>
  <c r="C44" i="7"/>
  <c r="B44" i="7"/>
  <c r="A44" i="7"/>
  <c r="AJ43" i="7"/>
  <c r="AI43" i="7"/>
  <c r="AH43" i="7"/>
  <c r="AG43" i="7"/>
  <c r="Z43" i="7"/>
  <c r="W43" i="7"/>
  <c r="V43" i="7"/>
  <c r="U43" i="7"/>
  <c r="T43" i="7"/>
  <c r="S43" i="7"/>
  <c r="AE43" i="7" s="1"/>
  <c r="R43" i="7"/>
  <c r="Q43" i="7"/>
  <c r="AD43" i="7" s="1"/>
  <c r="P43" i="7"/>
  <c r="O43" i="7" s="1"/>
  <c r="F43" i="7"/>
  <c r="E43" i="7"/>
  <c r="C43" i="7"/>
  <c r="B43" i="7"/>
  <c r="A43" i="7"/>
  <c r="AJ42" i="7"/>
  <c r="AI42" i="7"/>
  <c r="AH42" i="7"/>
  <c r="AG42" i="7"/>
  <c r="AD42" i="7"/>
  <c r="Z42" i="7"/>
  <c r="W42" i="7"/>
  <c r="V42" i="7"/>
  <c r="U42" i="7"/>
  <c r="T42" i="7"/>
  <c r="S42" i="7"/>
  <c r="AE42" i="7" s="1"/>
  <c r="R42" i="7"/>
  <c r="O42" i="7" s="1"/>
  <c r="Q42" i="7"/>
  <c r="P42" i="7"/>
  <c r="F42" i="7"/>
  <c r="E42" i="7"/>
  <c r="C42" i="7"/>
  <c r="B42" i="7"/>
  <c r="A42" i="7"/>
  <c r="AJ41" i="7"/>
  <c r="AI41" i="7"/>
  <c r="AH41" i="7"/>
  <c r="AG41" i="7"/>
  <c r="AD41" i="7"/>
  <c r="Z41" i="7"/>
  <c r="W41" i="7"/>
  <c r="V41" i="7"/>
  <c r="U41" i="7"/>
  <c r="T41" i="7"/>
  <c r="S41" i="7"/>
  <c r="AE41" i="7" s="1"/>
  <c r="R41" i="7"/>
  <c r="Q41" i="7"/>
  <c r="P41" i="7"/>
  <c r="O41" i="7"/>
  <c r="F41" i="7"/>
  <c r="E41" i="7"/>
  <c r="C41" i="7"/>
  <c r="B41" i="7"/>
  <c r="A41" i="7"/>
  <c r="AJ40" i="7"/>
  <c r="AI40" i="7"/>
  <c r="AH40" i="7"/>
  <c r="AG40" i="7"/>
  <c r="AE40" i="7"/>
  <c r="Z40" i="7"/>
  <c r="W40" i="7"/>
  <c r="V40" i="7"/>
  <c r="U40" i="7"/>
  <c r="O40" i="7" s="1"/>
  <c r="T40" i="7"/>
  <c r="S40" i="7"/>
  <c r="R40" i="7"/>
  <c r="Q40" i="7"/>
  <c r="AD40" i="7" s="1"/>
  <c r="P40" i="7"/>
  <c r="F40" i="7"/>
  <c r="E40" i="7"/>
  <c r="C40" i="7"/>
  <c r="B40" i="7"/>
  <c r="A40" i="7"/>
  <c r="AJ39" i="7"/>
  <c r="AI39" i="7"/>
  <c r="AH39" i="7"/>
  <c r="AG39" i="7"/>
  <c r="AE39" i="7"/>
  <c r="Z39" i="7"/>
  <c r="W39" i="7"/>
  <c r="V39" i="7"/>
  <c r="U39" i="7"/>
  <c r="T39" i="7"/>
  <c r="S39" i="7"/>
  <c r="R39" i="7"/>
  <c r="Q39" i="7"/>
  <c r="AD39" i="7" s="1"/>
  <c r="P39" i="7"/>
  <c r="O39" i="7" s="1"/>
  <c r="F39" i="7"/>
  <c r="E39" i="7"/>
  <c r="C39" i="7"/>
  <c r="B39" i="7"/>
  <c r="A39" i="7"/>
  <c r="AJ38" i="7"/>
  <c r="AI38" i="7"/>
  <c r="AH38" i="7"/>
  <c r="AG38" i="7"/>
  <c r="Z38" i="7"/>
  <c r="W38" i="7"/>
  <c r="V38" i="7"/>
  <c r="U38" i="7"/>
  <c r="T38" i="7"/>
  <c r="S38" i="7"/>
  <c r="AE38" i="7" s="1"/>
  <c r="R38" i="7"/>
  <c r="Q38" i="7"/>
  <c r="AD38" i="7" s="1"/>
  <c r="P38" i="7"/>
  <c r="O38" i="7" s="1"/>
  <c r="F38" i="7"/>
  <c r="E38" i="7"/>
  <c r="C38" i="7"/>
  <c r="B38" i="7"/>
  <c r="A38" i="7"/>
  <c r="AJ37" i="7"/>
  <c r="AI37" i="7"/>
  <c r="AH37" i="7"/>
  <c r="AD37" i="7"/>
  <c r="Z37" i="7"/>
  <c r="W37" i="7"/>
  <c r="V37" i="7"/>
  <c r="U37" i="7"/>
  <c r="T37" i="7"/>
  <c r="S37" i="7"/>
  <c r="AE37" i="7" s="1"/>
  <c r="R37" i="7"/>
  <c r="O37" i="7" s="1"/>
  <c r="Q37" i="7"/>
  <c r="P37" i="7"/>
  <c r="F37" i="7"/>
  <c r="E37" i="7"/>
  <c r="C37" i="7"/>
  <c r="B37" i="7"/>
  <c r="A37" i="7"/>
  <c r="AJ36" i="7"/>
  <c r="AI36" i="7"/>
  <c r="AH36" i="7"/>
  <c r="AG36" i="7"/>
  <c r="AD36" i="7"/>
  <c r="Z36" i="7"/>
  <c r="W36" i="7"/>
  <c r="V36" i="7"/>
  <c r="U36" i="7"/>
  <c r="T36" i="7"/>
  <c r="S36" i="7"/>
  <c r="AE36" i="7" s="1"/>
  <c r="R36" i="7"/>
  <c r="Q36" i="7"/>
  <c r="P36" i="7"/>
  <c r="O36" i="7"/>
  <c r="F36" i="7"/>
  <c r="E36" i="7"/>
  <c r="C36" i="7"/>
  <c r="B36" i="7"/>
  <c r="A36" i="7"/>
  <c r="AJ35" i="7"/>
  <c r="AI35" i="7"/>
  <c r="AH35" i="7"/>
  <c r="AG35" i="7"/>
  <c r="AE35" i="7"/>
  <c r="Z35" i="7"/>
  <c r="W35" i="7"/>
  <c r="V35" i="7"/>
  <c r="U35" i="7"/>
  <c r="O35" i="7" s="1"/>
  <c r="T35" i="7"/>
  <c r="S35" i="7"/>
  <c r="R35" i="7"/>
  <c r="Q35" i="7"/>
  <c r="AD35" i="7" s="1"/>
  <c r="P35" i="7"/>
  <c r="F35" i="7"/>
  <c r="E35" i="7"/>
  <c r="C35" i="7"/>
  <c r="B35" i="7"/>
  <c r="A35" i="7"/>
  <c r="AI34" i="7"/>
  <c r="AH34" i="7"/>
  <c r="AG34" i="7"/>
  <c r="AE34" i="7"/>
  <c r="Z34" i="7"/>
  <c r="W34" i="7"/>
  <c r="V34" i="7"/>
  <c r="U34" i="7"/>
  <c r="T34" i="7"/>
  <c r="S34" i="7"/>
  <c r="R34" i="7"/>
  <c r="Q34" i="7"/>
  <c r="AD34" i="7" s="1"/>
  <c r="P34" i="7"/>
  <c r="O34" i="7" s="1"/>
  <c r="F34" i="7"/>
  <c r="E34" i="7"/>
  <c r="C34" i="7"/>
  <c r="B34" i="7"/>
  <c r="A34" i="7"/>
  <c r="AJ33" i="7"/>
  <c r="AI33" i="7"/>
  <c r="AH33" i="7"/>
  <c r="AG33" i="7"/>
  <c r="AE33" i="7"/>
  <c r="Z33" i="7"/>
  <c r="W33" i="7"/>
  <c r="V33" i="7"/>
  <c r="U33" i="7"/>
  <c r="T33" i="7"/>
  <c r="S33" i="7"/>
  <c r="R33" i="7"/>
  <c r="Q33" i="7"/>
  <c r="AD33" i="7" s="1"/>
  <c r="P33" i="7"/>
  <c r="O33" i="7" s="1"/>
  <c r="F33" i="7"/>
  <c r="E33" i="7"/>
  <c r="C33" i="7"/>
  <c r="B33" i="7"/>
  <c r="A33" i="7"/>
  <c r="AJ32" i="7"/>
  <c r="AI32" i="7"/>
  <c r="AH32" i="7"/>
  <c r="AD32" i="7"/>
  <c r="Z32" i="7"/>
  <c r="W32" i="7"/>
  <c r="V32" i="7"/>
  <c r="U32" i="7"/>
  <c r="T32" i="7"/>
  <c r="S32" i="7"/>
  <c r="AE32" i="7" s="1"/>
  <c r="R32" i="7"/>
  <c r="Q32" i="7"/>
  <c r="P32" i="7"/>
  <c r="O32" i="7" s="1"/>
  <c r="F32" i="7"/>
  <c r="E32" i="7"/>
  <c r="C32" i="7"/>
  <c r="B32" i="7"/>
  <c r="A32" i="7"/>
  <c r="AJ31" i="7"/>
  <c r="AI31" i="7"/>
  <c r="AH31" i="7"/>
  <c r="AG31" i="7"/>
  <c r="AD31" i="7"/>
  <c r="Z31" i="7"/>
  <c r="W31" i="7"/>
  <c r="V31" i="7"/>
  <c r="U31" i="7"/>
  <c r="T31" i="7"/>
  <c r="S31" i="7"/>
  <c r="AE31" i="7" s="1"/>
  <c r="R31" i="7"/>
  <c r="Q31" i="7"/>
  <c r="P31" i="7"/>
  <c r="O31" i="7"/>
  <c r="F31" i="7"/>
  <c r="E31" i="7"/>
  <c r="C31" i="7"/>
  <c r="B31" i="7"/>
  <c r="A31" i="7"/>
  <c r="AI30" i="7"/>
  <c r="AH30" i="7"/>
  <c r="AG30" i="7"/>
  <c r="AE30" i="7"/>
  <c r="Z30" i="7"/>
  <c r="W30" i="7"/>
  <c r="V30" i="7"/>
  <c r="U30" i="7"/>
  <c r="O30" i="7" s="1"/>
  <c r="T30" i="7"/>
  <c r="S30" i="7"/>
  <c r="R30" i="7"/>
  <c r="Q30" i="7"/>
  <c r="AD30" i="7" s="1"/>
  <c r="P30" i="7"/>
  <c r="F30" i="7"/>
  <c r="E30" i="7"/>
  <c r="C30" i="7"/>
  <c r="B30" i="7"/>
  <c r="A30" i="7"/>
  <c r="AJ29" i="7"/>
  <c r="AI29" i="7"/>
  <c r="AH29" i="7"/>
  <c r="AG29" i="7"/>
  <c r="AE29" i="7"/>
  <c r="Z29" i="7"/>
  <c r="W29" i="7"/>
  <c r="V29" i="7"/>
  <c r="U29" i="7"/>
  <c r="T29" i="7"/>
  <c r="S29" i="7"/>
  <c r="R29" i="7"/>
  <c r="Q29" i="7"/>
  <c r="AD29" i="7" s="1"/>
  <c r="P29" i="7"/>
  <c r="O29" i="7" s="1"/>
  <c r="F29" i="7"/>
  <c r="E29" i="7"/>
  <c r="C29" i="7"/>
  <c r="B29" i="7"/>
  <c r="A29" i="7"/>
  <c r="AH28" i="7"/>
  <c r="Z28" i="7"/>
  <c r="W28" i="7"/>
  <c r="V28" i="7"/>
  <c r="U28" i="7"/>
  <c r="T28" i="7"/>
  <c r="S28" i="7"/>
  <c r="AE28" i="7" s="1"/>
  <c r="R28" i="7"/>
  <c r="Q28" i="7"/>
  <c r="AD28" i="7" s="1"/>
  <c r="P28" i="7"/>
  <c r="O28" i="7" s="1"/>
  <c r="F28" i="7"/>
  <c r="E28" i="7"/>
  <c r="C28" i="7"/>
  <c r="B28" i="7"/>
  <c r="A28" i="7"/>
  <c r="AH27" i="7"/>
  <c r="AD27" i="7"/>
  <c r="Z27" i="7"/>
  <c r="W27" i="7"/>
  <c r="V27" i="7"/>
  <c r="U27" i="7"/>
  <c r="T27" i="7"/>
  <c r="S27" i="7"/>
  <c r="AE27" i="7" s="1"/>
  <c r="R27" i="7"/>
  <c r="Q27" i="7"/>
  <c r="P27" i="7"/>
  <c r="O27" i="7" s="1"/>
  <c r="F27" i="7"/>
  <c r="E27" i="7"/>
  <c r="C27" i="7"/>
  <c r="B27" i="7"/>
  <c r="A27" i="7"/>
  <c r="AH26" i="7"/>
  <c r="AD26" i="7"/>
  <c r="Z26" i="7"/>
  <c r="W26" i="7"/>
  <c r="V26" i="7"/>
  <c r="U26" i="7"/>
  <c r="T26" i="7"/>
  <c r="S26" i="7"/>
  <c r="AE26" i="7" s="1"/>
  <c r="R26" i="7"/>
  <c r="Q26" i="7"/>
  <c r="P26" i="7"/>
  <c r="O26" i="7"/>
  <c r="F26" i="7"/>
  <c r="E26" i="7"/>
  <c r="C26" i="7"/>
  <c r="B26" i="7"/>
  <c r="A26" i="7"/>
  <c r="AH25" i="7"/>
  <c r="AE25" i="7"/>
  <c r="Z25" i="7"/>
  <c r="W25" i="7"/>
  <c r="V25" i="7"/>
  <c r="U25" i="7"/>
  <c r="O25" i="7" s="1"/>
  <c r="T25" i="7"/>
  <c r="S25" i="7"/>
  <c r="R25" i="7"/>
  <c r="Q25" i="7"/>
  <c r="AD25" i="7" s="1"/>
  <c r="P25" i="7"/>
  <c r="F25" i="7"/>
  <c r="E25" i="7"/>
  <c r="C25" i="7"/>
  <c r="B25" i="7"/>
  <c r="A25" i="7"/>
  <c r="AH24" i="7"/>
  <c r="AE24" i="7"/>
  <c r="Z24" i="7"/>
  <c r="W24" i="7"/>
  <c r="V24" i="7"/>
  <c r="U24" i="7"/>
  <c r="T24" i="7"/>
  <c r="S24" i="7"/>
  <c r="R24" i="7"/>
  <c r="Q24" i="7"/>
  <c r="AD24" i="7" s="1"/>
  <c r="P24" i="7"/>
  <c r="O24" i="7" s="1"/>
  <c r="F24" i="7"/>
  <c r="E24" i="7"/>
  <c r="C24" i="7"/>
  <c r="B24" i="7"/>
  <c r="A24" i="7"/>
  <c r="AH23" i="7"/>
  <c r="Z23" i="7"/>
  <c r="W23" i="7"/>
  <c r="V23" i="7"/>
  <c r="U23" i="7"/>
  <c r="T23" i="7"/>
  <c r="S23" i="7"/>
  <c r="AE23" i="7" s="1"/>
  <c r="R23" i="7"/>
  <c r="Q23" i="7"/>
  <c r="AD23" i="7" s="1"/>
  <c r="P23" i="7"/>
  <c r="O23" i="7" s="1"/>
  <c r="F23" i="7"/>
  <c r="E23" i="7"/>
  <c r="C23" i="7"/>
  <c r="B23" i="7"/>
  <c r="A23" i="7"/>
  <c r="AH22" i="7"/>
  <c r="AD22" i="7"/>
  <c r="Z22" i="7"/>
  <c r="W22" i="7"/>
  <c r="V22" i="7"/>
  <c r="U22" i="7"/>
  <c r="T22" i="7"/>
  <c r="S22" i="7"/>
  <c r="AE22" i="7" s="1"/>
  <c r="R22" i="7"/>
  <c r="Q22" i="7"/>
  <c r="P22" i="7"/>
  <c r="O22" i="7" s="1"/>
  <c r="F22" i="7"/>
  <c r="E22" i="7"/>
  <c r="C22" i="7"/>
  <c r="B22" i="7"/>
  <c r="A22" i="7"/>
  <c r="AH21" i="7"/>
  <c r="AD21" i="7"/>
  <c r="Z21" i="7"/>
  <c r="W21" i="7"/>
  <c r="V21" i="7"/>
  <c r="U21" i="7"/>
  <c r="T21" i="7"/>
  <c r="S21" i="7"/>
  <c r="AE21" i="7" s="1"/>
  <c r="R21" i="7"/>
  <c r="Q21" i="7"/>
  <c r="P21" i="7"/>
  <c r="O21" i="7"/>
  <c r="F21" i="7"/>
  <c r="E21" i="7"/>
  <c r="C21" i="7"/>
  <c r="B21" i="7"/>
  <c r="A21" i="7"/>
  <c r="AH20" i="7"/>
  <c r="AE20" i="7"/>
  <c r="AD20" i="7"/>
  <c r="Z20" i="7"/>
  <c r="W20" i="7"/>
  <c r="V20" i="7"/>
  <c r="U20" i="7"/>
  <c r="O20" i="7" s="1"/>
  <c r="T20" i="7"/>
  <c r="S20" i="7"/>
  <c r="R20" i="7"/>
  <c r="Q20" i="7"/>
  <c r="P20" i="7"/>
  <c r="F20" i="7"/>
  <c r="E20" i="7"/>
  <c r="C20" i="7"/>
  <c r="B20" i="7"/>
  <c r="A20" i="7"/>
  <c r="AH19" i="7"/>
  <c r="AE19" i="7"/>
  <c r="Z19" i="7"/>
  <c r="W19" i="7"/>
  <c r="V19" i="7"/>
  <c r="U19" i="7"/>
  <c r="T19" i="7"/>
  <c r="S19" i="7"/>
  <c r="R19" i="7"/>
  <c r="Q19" i="7"/>
  <c r="AD19" i="7" s="1"/>
  <c r="P19" i="7"/>
  <c r="O19" i="7" s="1"/>
  <c r="F19" i="7"/>
  <c r="E19" i="7"/>
  <c r="C19" i="7"/>
  <c r="B19" i="7"/>
  <c r="A19" i="7"/>
  <c r="AH18" i="7"/>
  <c r="Z18" i="7"/>
  <c r="W18" i="7"/>
  <c r="V18" i="7"/>
  <c r="U18" i="7"/>
  <c r="T18" i="7"/>
  <c r="S18" i="7"/>
  <c r="AE18" i="7" s="1"/>
  <c r="R18" i="7"/>
  <c r="Q18" i="7"/>
  <c r="AD18" i="7" s="1"/>
  <c r="P18" i="7"/>
  <c r="O18" i="7" s="1"/>
  <c r="F18" i="7"/>
  <c r="E18" i="7"/>
  <c r="C18" i="7"/>
  <c r="B18" i="7"/>
  <c r="A18" i="7"/>
  <c r="AH17" i="7"/>
  <c r="AD17" i="7"/>
  <c r="Z17" i="7"/>
  <c r="W17" i="7"/>
  <c r="V17" i="7"/>
  <c r="U17" i="7"/>
  <c r="T17" i="7"/>
  <c r="S17" i="7"/>
  <c r="AE17" i="7" s="1"/>
  <c r="R17" i="7"/>
  <c r="Q17" i="7"/>
  <c r="O17" i="7" s="1"/>
  <c r="P17" i="7"/>
  <c r="F17" i="7"/>
  <c r="E17" i="7"/>
  <c r="C17" i="7"/>
  <c r="B17" i="7"/>
  <c r="A17" i="7"/>
  <c r="AH16" i="7"/>
  <c r="AD16" i="7"/>
  <c r="Z16" i="7"/>
  <c r="W16" i="7"/>
  <c r="V16" i="7"/>
  <c r="U16" i="7"/>
  <c r="T16" i="7"/>
  <c r="S16" i="7"/>
  <c r="AE16" i="7" s="1"/>
  <c r="R16" i="7"/>
  <c r="Q16" i="7"/>
  <c r="P16" i="7"/>
  <c r="O16" i="7"/>
  <c r="F16" i="7"/>
  <c r="E16" i="7"/>
  <c r="C16" i="7"/>
  <c r="B16" i="7"/>
  <c r="A16" i="7"/>
  <c r="AH15" i="7"/>
  <c r="AE15" i="7"/>
  <c r="Z15" i="7"/>
  <c r="W15" i="7"/>
  <c r="V15" i="7"/>
  <c r="U15" i="7"/>
  <c r="O15" i="7" s="1"/>
  <c r="T15" i="7"/>
  <c r="S15" i="7"/>
  <c r="R15" i="7"/>
  <c r="Q15" i="7"/>
  <c r="AD15" i="7" s="1"/>
  <c r="P15" i="7"/>
  <c r="F15" i="7"/>
  <c r="E15" i="7"/>
  <c r="C15" i="7"/>
  <c r="B15" i="7"/>
  <c r="A15" i="7"/>
  <c r="AH14" i="7"/>
  <c r="AE14" i="7"/>
  <c r="Z14" i="7"/>
  <c r="W14" i="7"/>
  <c r="V14" i="7"/>
  <c r="U14" i="7"/>
  <c r="T14" i="7"/>
  <c r="S14" i="7"/>
  <c r="R14" i="7"/>
  <c r="Q14" i="7"/>
  <c r="AD14" i="7" s="1"/>
  <c r="P14" i="7"/>
  <c r="O14" i="7" s="1"/>
  <c r="F14" i="7"/>
  <c r="E14" i="7"/>
  <c r="C14" i="7"/>
  <c r="B14" i="7"/>
  <c r="A14" i="7"/>
  <c r="AH13" i="7"/>
  <c r="Z13" i="7"/>
  <c r="W13" i="7"/>
  <c r="V13" i="7"/>
  <c r="U13" i="7"/>
  <c r="T13" i="7"/>
  <c r="S13" i="7"/>
  <c r="AE13" i="7" s="1"/>
  <c r="R13" i="7"/>
  <c r="Q13" i="7"/>
  <c r="AD13" i="7" s="1"/>
  <c r="P13" i="7"/>
  <c r="O13" i="7" s="1"/>
  <c r="F13" i="7"/>
  <c r="E13" i="7"/>
  <c r="C13" i="7"/>
  <c r="B13" i="7"/>
  <c r="A13" i="7"/>
  <c r="AH12" i="7"/>
  <c r="AE12" i="7"/>
  <c r="AD12" i="7"/>
  <c r="Z12" i="7"/>
  <c r="W12" i="7"/>
  <c r="V12" i="7"/>
  <c r="U12" i="7"/>
  <c r="T12" i="7"/>
  <c r="S12" i="7"/>
  <c r="R12" i="7"/>
  <c r="Q12" i="7"/>
  <c r="P12" i="7"/>
  <c r="O12" i="7" s="1"/>
  <c r="F12" i="7"/>
  <c r="E12" i="7"/>
  <c r="C12" i="7"/>
  <c r="B12" i="7"/>
  <c r="A12" i="7"/>
  <c r="AH11" i="7"/>
  <c r="AD11" i="7"/>
  <c r="Z11" i="7"/>
  <c r="W11" i="7"/>
  <c r="V11" i="7"/>
  <c r="U11" i="7"/>
  <c r="T11" i="7"/>
  <c r="S11" i="7"/>
  <c r="AE11" i="7" s="1"/>
  <c r="R11" i="7"/>
  <c r="Q11" i="7"/>
  <c r="P11" i="7"/>
  <c r="O11" i="7" s="1"/>
  <c r="F11" i="7"/>
  <c r="E11" i="7"/>
  <c r="C11" i="7"/>
  <c r="B11" i="7"/>
  <c r="A11" i="7"/>
  <c r="AH10" i="7"/>
  <c r="AE10" i="7"/>
  <c r="Z10" i="7"/>
  <c r="W10" i="7"/>
  <c r="V10" i="7"/>
  <c r="V252" i="7" s="1"/>
  <c r="U10" i="7"/>
  <c r="U252" i="7" s="1"/>
  <c r="T10" i="7"/>
  <c r="S10" i="7"/>
  <c r="R10" i="7"/>
  <c r="Q10" i="7"/>
  <c r="P10" i="7"/>
  <c r="O10" i="7"/>
  <c r="F10" i="7"/>
  <c r="E10" i="7"/>
  <c r="C10" i="7"/>
  <c r="B10" i="7"/>
  <c r="H8" i="8" s="1"/>
  <c r="I8" i="8" s="1"/>
  <c r="J8" i="8" s="1"/>
  <c r="K8" i="8" s="1"/>
  <c r="L8" i="8" s="1"/>
  <c r="M8" i="8" s="1"/>
  <c r="N8" i="8" s="1"/>
  <c r="O8" i="8" s="1"/>
  <c r="G8" i="8" s="1"/>
  <c r="A10" i="7"/>
  <c r="N9" i="7"/>
  <c r="M9" i="7"/>
  <c r="L9" i="7"/>
  <c r="K9" i="7"/>
  <c r="J9" i="7"/>
  <c r="I9" i="7"/>
  <c r="H9" i="7"/>
  <c r="G9" i="7"/>
  <c r="N8" i="7"/>
  <c r="G8" i="7"/>
  <c r="H8" i="7" s="1"/>
  <c r="I8" i="7" s="1"/>
  <c r="J8" i="7" s="1"/>
  <c r="K8" i="7" s="1"/>
  <c r="L8" i="7" s="1"/>
  <c r="M8" i="7" s="1"/>
  <c r="O3" i="7"/>
  <c r="A2" i="7"/>
  <c r="AT255" i="6"/>
  <c r="AQ255" i="6"/>
  <c r="AM253" i="6"/>
  <c r="BA250" i="6"/>
  <c r="AY250" i="6"/>
  <c r="AX250" i="6"/>
  <c r="AT250" i="6"/>
  <c r="AF250" i="6"/>
  <c r="AE250" i="6"/>
  <c r="T250" i="6" s="1"/>
  <c r="R250" i="6"/>
  <c r="Q250" i="6"/>
  <c r="O250" i="6"/>
  <c r="N250" i="6"/>
  <c r="M250" i="6"/>
  <c r="L250" i="6"/>
  <c r="BA249" i="6"/>
  <c r="AY249" i="6"/>
  <c r="AX249" i="6"/>
  <c r="AT249" i="6"/>
  <c r="AF249" i="6"/>
  <c r="R249" i="6"/>
  <c r="Q249" i="6"/>
  <c r="P249" i="6"/>
  <c r="S249" i="6" s="1"/>
  <c r="O249" i="6"/>
  <c r="AB247" i="7" s="1"/>
  <c r="N249" i="6"/>
  <c r="M249" i="6"/>
  <c r="L249" i="6"/>
  <c r="AE249" i="6" s="1"/>
  <c r="BA248" i="6"/>
  <c r="AY248" i="6"/>
  <c r="AX248" i="6"/>
  <c r="AT248" i="6"/>
  <c r="AF248" i="6"/>
  <c r="AE248" i="6"/>
  <c r="R248" i="6"/>
  <c r="Q248" i="6"/>
  <c r="P248" i="6"/>
  <c r="O248" i="6"/>
  <c r="S248" i="6" s="1"/>
  <c r="N248" i="6"/>
  <c r="M248" i="6"/>
  <c r="L248" i="6"/>
  <c r="BA247" i="6"/>
  <c r="AY247" i="6"/>
  <c r="AX247" i="6"/>
  <c r="AT247" i="6"/>
  <c r="AF247" i="6"/>
  <c r="AE247" i="6"/>
  <c r="T247" i="6"/>
  <c r="R247" i="6"/>
  <c r="Q247" i="6"/>
  <c r="S247" i="6" s="1"/>
  <c r="P247" i="6"/>
  <c r="O247" i="6"/>
  <c r="N247" i="6"/>
  <c r="M247" i="6"/>
  <c r="L247" i="6"/>
  <c r="BA246" i="6"/>
  <c r="AY246" i="6"/>
  <c r="AX246" i="6"/>
  <c r="AT246" i="6"/>
  <c r="AF246" i="6"/>
  <c r="AE246" i="6"/>
  <c r="T246" i="6"/>
  <c r="S246" i="6"/>
  <c r="R246" i="6"/>
  <c r="Q246" i="6"/>
  <c r="P246" i="6"/>
  <c r="O246" i="6"/>
  <c r="AB246" i="7" s="1"/>
  <c r="N246" i="6"/>
  <c r="M246" i="6"/>
  <c r="L246" i="6"/>
  <c r="BA245" i="6"/>
  <c r="AY245" i="6"/>
  <c r="AX245" i="6"/>
  <c r="AT245" i="6"/>
  <c r="AF245" i="6"/>
  <c r="AE245" i="6"/>
  <c r="R245" i="6"/>
  <c r="Q245" i="6"/>
  <c r="O245" i="6"/>
  <c r="N245" i="6"/>
  <c r="M245" i="6"/>
  <c r="L245" i="6"/>
  <c r="BA244" i="6"/>
  <c r="AY244" i="6"/>
  <c r="AX244" i="6"/>
  <c r="AT244" i="6"/>
  <c r="AF244" i="6"/>
  <c r="R244" i="6"/>
  <c r="Q244" i="6"/>
  <c r="P244" i="6"/>
  <c r="O244" i="6"/>
  <c r="N244" i="6"/>
  <c r="M244" i="6"/>
  <c r="L244" i="6"/>
  <c r="AE244" i="6" s="1"/>
  <c r="BA243" i="6"/>
  <c r="AY243" i="6"/>
  <c r="AX243" i="6"/>
  <c r="AT243" i="6"/>
  <c r="AF243" i="6"/>
  <c r="R243" i="6"/>
  <c r="Q243" i="6"/>
  <c r="P243" i="6"/>
  <c r="O243" i="6"/>
  <c r="N243" i="6"/>
  <c r="M243" i="6"/>
  <c r="L243" i="6"/>
  <c r="AE243" i="6" s="1"/>
  <c r="BA242" i="6"/>
  <c r="AY242" i="6"/>
  <c r="AX242" i="6"/>
  <c r="AT242" i="6"/>
  <c r="AF242" i="6"/>
  <c r="R242" i="6"/>
  <c r="Q242" i="6"/>
  <c r="P242" i="6"/>
  <c r="O242" i="6"/>
  <c r="N242" i="6"/>
  <c r="M242" i="6"/>
  <c r="L242" i="6"/>
  <c r="AE242" i="6" s="1"/>
  <c r="BA241" i="6"/>
  <c r="AY241" i="6"/>
  <c r="AX241" i="6"/>
  <c r="AT241" i="6"/>
  <c r="AF241" i="6"/>
  <c r="AE241" i="6"/>
  <c r="R241" i="6"/>
  <c r="Q241" i="6"/>
  <c r="P241" i="6"/>
  <c r="S241" i="6" s="1"/>
  <c r="O241" i="6"/>
  <c r="AB241" i="7" s="1"/>
  <c r="N241" i="6"/>
  <c r="M241" i="6"/>
  <c r="L241" i="6"/>
  <c r="BA240" i="6"/>
  <c r="AY240" i="6"/>
  <c r="AX240" i="6"/>
  <c r="AT240" i="6"/>
  <c r="AF240" i="6"/>
  <c r="AE240" i="6"/>
  <c r="R240" i="6"/>
  <c r="Q240" i="6"/>
  <c r="O240" i="6"/>
  <c r="N240" i="6"/>
  <c r="M240" i="6"/>
  <c r="L240" i="6"/>
  <c r="BA239" i="6"/>
  <c r="AY239" i="6"/>
  <c r="AX239" i="6"/>
  <c r="AT239" i="6"/>
  <c r="AF239" i="6"/>
  <c r="AE239" i="6"/>
  <c r="R239" i="6"/>
  <c r="Q239" i="6"/>
  <c r="O239" i="6"/>
  <c r="N239" i="6"/>
  <c r="M239" i="6"/>
  <c r="L239" i="6"/>
  <c r="BA238" i="6"/>
  <c r="AY238" i="6"/>
  <c r="AX238" i="6"/>
  <c r="AT238" i="6"/>
  <c r="AF238" i="6"/>
  <c r="R238" i="6"/>
  <c r="Q238" i="6"/>
  <c r="P238" i="6"/>
  <c r="O238" i="6"/>
  <c r="N238" i="6"/>
  <c r="M238" i="6"/>
  <c r="L238" i="6"/>
  <c r="AE238" i="6" s="1"/>
  <c r="BA237" i="6"/>
  <c r="AY237" i="6"/>
  <c r="AX237" i="6"/>
  <c r="AT237" i="6"/>
  <c r="AF237" i="6"/>
  <c r="AE237" i="6"/>
  <c r="R237" i="6"/>
  <c r="Q237" i="6"/>
  <c r="O237" i="6"/>
  <c r="AB237" i="7" s="1"/>
  <c r="N237" i="6"/>
  <c r="M237" i="6"/>
  <c r="L237" i="6"/>
  <c r="BA236" i="6"/>
  <c r="AY236" i="6"/>
  <c r="AX236" i="6"/>
  <c r="AT236" i="6"/>
  <c r="AF236" i="6"/>
  <c r="AE236" i="6"/>
  <c r="T236" i="6"/>
  <c r="R236" i="6"/>
  <c r="Q236" i="6"/>
  <c r="S236" i="6" s="1"/>
  <c r="P236" i="6"/>
  <c r="O236" i="6"/>
  <c r="AB236" i="7" s="1"/>
  <c r="N236" i="6"/>
  <c r="M236" i="6"/>
  <c r="L236" i="6"/>
  <c r="BA235" i="6"/>
  <c r="AY235" i="6"/>
  <c r="AX235" i="6"/>
  <c r="AT235" i="6"/>
  <c r="AF235" i="6"/>
  <c r="AE235" i="6"/>
  <c r="T235" i="6"/>
  <c r="R235" i="6"/>
  <c r="Q235" i="6"/>
  <c r="O235" i="6"/>
  <c r="AB235" i="7" s="1"/>
  <c r="N235" i="6"/>
  <c r="M235" i="6"/>
  <c r="L235" i="6"/>
  <c r="BA234" i="6"/>
  <c r="AY234" i="6"/>
  <c r="AX234" i="6"/>
  <c r="AT234" i="6"/>
  <c r="AF234" i="6"/>
  <c r="R234" i="6"/>
  <c r="Q234" i="6"/>
  <c r="P234" i="6"/>
  <c r="O234" i="6"/>
  <c r="N234" i="6"/>
  <c r="M234" i="6"/>
  <c r="L234" i="6"/>
  <c r="AE234" i="6" s="1"/>
  <c r="BA233" i="6"/>
  <c r="AY233" i="6"/>
  <c r="AX233" i="6"/>
  <c r="AT233" i="6"/>
  <c r="AF233" i="6"/>
  <c r="AE233" i="6"/>
  <c r="R233" i="6"/>
  <c r="Q233" i="6"/>
  <c r="P233" i="6"/>
  <c r="O233" i="6"/>
  <c r="N233" i="6"/>
  <c r="M233" i="6"/>
  <c r="L233" i="6"/>
  <c r="BA232" i="6"/>
  <c r="AY232" i="6"/>
  <c r="AX232" i="6"/>
  <c r="AT232" i="6"/>
  <c r="AF232" i="6"/>
  <c r="R232" i="6"/>
  <c r="Q232" i="6"/>
  <c r="O232" i="6"/>
  <c r="AB232" i="7" s="1"/>
  <c r="N232" i="6"/>
  <c r="M232" i="6"/>
  <c r="L232" i="6"/>
  <c r="AE232" i="6" s="1"/>
  <c r="BA231" i="6"/>
  <c r="AY231" i="6"/>
  <c r="AX231" i="6"/>
  <c r="AT231" i="6"/>
  <c r="AF231" i="6"/>
  <c r="AE231" i="6"/>
  <c r="T231" i="6"/>
  <c r="R231" i="6"/>
  <c r="Q231" i="6"/>
  <c r="S231" i="6" s="1"/>
  <c r="P231" i="6"/>
  <c r="O231" i="6"/>
  <c r="AB231" i="7" s="1"/>
  <c r="N231" i="6"/>
  <c r="M231" i="6"/>
  <c r="L231" i="6"/>
  <c r="BA230" i="6"/>
  <c r="AY230" i="6"/>
  <c r="AX230" i="6"/>
  <c r="AT230" i="6"/>
  <c r="AF230" i="6"/>
  <c r="AE230" i="6"/>
  <c r="R230" i="6"/>
  <c r="Q230" i="6"/>
  <c r="O230" i="6"/>
  <c r="AB230" i="7" s="1"/>
  <c r="N230" i="6"/>
  <c r="M230" i="6"/>
  <c r="L230" i="6"/>
  <c r="BA229" i="6"/>
  <c r="AY229" i="6"/>
  <c r="AX229" i="6"/>
  <c r="AT229" i="6"/>
  <c r="AF229" i="6"/>
  <c r="R229" i="6"/>
  <c r="Q229" i="6"/>
  <c r="P229" i="6"/>
  <c r="O229" i="6"/>
  <c r="N229" i="6"/>
  <c r="M229" i="6"/>
  <c r="L229" i="6"/>
  <c r="AE229" i="6" s="1"/>
  <c r="BA228" i="6"/>
  <c r="AY228" i="6"/>
  <c r="AX228" i="6"/>
  <c r="AT228" i="6"/>
  <c r="AF228" i="6"/>
  <c r="R228" i="6"/>
  <c r="Q228" i="6"/>
  <c r="P228" i="6"/>
  <c r="O228" i="6"/>
  <c r="N228" i="6"/>
  <c r="M228" i="6"/>
  <c r="L228" i="6"/>
  <c r="AE228" i="6" s="1"/>
  <c r="BA227" i="6"/>
  <c r="AY227" i="6"/>
  <c r="AX227" i="6"/>
  <c r="AT227" i="6"/>
  <c r="AF227" i="6"/>
  <c r="R227" i="6"/>
  <c r="Q227" i="6"/>
  <c r="O227" i="6"/>
  <c r="N227" i="6"/>
  <c r="M227" i="6"/>
  <c r="L227" i="6"/>
  <c r="AE227" i="6" s="1"/>
  <c r="BA226" i="6"/>
  <c r="AY226" i="6"/>
  <c r="AX226" i="6"/>
  <c r="AT226" i="6"/>
  <c r="AF226" i="6"/>
  <c r="R226" i="6"/>
  <c r="Q226" i="6"/>
  <c r="S226" i="6" s="1"/>
  <c r="P226" i="6"/>
  <c r="O226" i="6"/>
  <c r="AB226" i="7" s="1"/>
  <c r="N226" i="6"/>
  <c r="M226" i="6"/>
  <c r="L226" i="6"/>
  <c r="AE226" i="6" s="1"/>
  <c r="BA225" i="6"/>
  <c r="AY225" i="6"/>
  <c r="AX225" i="6"/>
  <c r="AT225" i="6"/>
  <c r="AF225" i="6"/>
  <c r="AE225" i="6"/>
  <c r="T225" i="6"/>
  <c r="R225" i="6"/>
  <c r="Q225" i="6"/>
  <c r="O225" i="6"/>
  <c r="N225" i="6"/>
  <c r="M225" i="6"/>
  <c r="L225" i="6"/>
  <c r="BA224" i="6"/>
  <c r="AY224" i="6"/>
  <c r="AX224" i="6"/>
  <c r="AT224" i="6"/>
  <c r="AF224" i="6"/>
  <c r="AE224" i="6"/>
  <c r="R224" i="6"/>
  <c r="Q224" i="6"/>
  <c r="P224" i="6"/>
  <c r="O224" i="6"/>
  <c r="N224" i="6"/>
  <c r="M224" i="6"/>
  <c r="L224" i="6"/>
  <c r="BA223" i="6"/>
  <c r="AY223" i="6"/>
  <c r="AX223" i="6"/>
  <c r="AT223" i="6"/>
  <c r="AF223" i="6"/>
  <c r="AE223" i="6"/>
  <c r="S223" i="6"/>
  <c r="R223" i="6"/>
  <c r="Q223" i="6"/>
  <c r="P223" i="6"/>
  <c r="O223" i="6"/>
  <c r="AB223" i="7" s="1"/>
  <c r="N223" i="6"/>
  <c r="M223" i="6"/>
  <c r="L223" i="6"/>
  <c r="BA222" i="6"/>
  <c r="AY222" i="6"/>
  <c r="AX222" i="6"/>
  <c r="AT222" i="6"/>
  <c r="AF222" i="6"/>
  <c r="AE222" i="6"/>
  <c r="R222" i="6"/>
  <c r="Q222" i="6"/>
  <c r="O222" i="6"/>
  <c r="AB222" i="7" s="1"/>
  <c r="N222" i="6"/>
  <c r="M222" i="6"/>
  <c r="L222" i="6"/>
  <c r="BA221" i="6"/>
  <c r="AY221" i="6"/>
  <c r="AX221" i="6"/>
  <c r="AT221" i="6"/>
  <c r="AF221" i="6"/>
  <c r="T221" i="6"/>
  <c r="R221" i="6"/>
  <c r="Q221" i="6"/>
  <c r="S221" i="6" s="1"/>
  <c r="P221" i="6"/>
  <c r="O221" i="6"/>
  <c r="AB221" i="7" s="1"/>
  <c r="N221" i="6"/>
  <c r="M221" i="6"/>
  <c r="L221" i="6"/>
  <c r="AE221" i="6" s="1"/>
  <c r="BA220" i="6"/>
  <c r="AY220" i="6"/>
  <c r="AX220" i="6"/>
  <c r="AT220" i="6"/>
  <c r="AF220" i="6"/>
  <c r="R220" i="6"/>
  <c r="Q220" i="6"/>
  <c r="O220" i="6"/>
  <c r="N220" i="6"/>
  <c r="M220" i="6"/>
  <c r="L220" i="6"/>
  <c r="AE220" i="6" s="1"/>
  <c r="BA219" i="6"/>
  <c r="AY219" i="6"/>
  <c r="AX219" i="6"/>
  <c r="AT219" i="6"/>
  <c r="AF219" i="6"/>
  <c r="AE219" i="6"/>
  <c r="R219" i="6"/>
  <c r="Q219" i="6"/>
  <c r="O219" i="6"/>
  <c r="AB219" i="7" s="1"/>
  <c r="N219" i="6"/>
  <c r="M219" i="6"/>
  <c r="L219" i="6"/>
  <c r="BA218" i="6"/>
  <c r="AY218" i="6"/>
  <c r="AX218" i="6"/>
  <c r="AT218" i="6"/>
  <c r="AF218" i="6"/>
  <c r="AE218" i="6"/>
  <c r="R218" i="6"/>
  <c r="Q218" i="6"/>
  <c r="P218" i="6"/>
  <c r="O218" i="6"/>
  <c r="N218" i="6"/>
  <c r="M218" i="6"/>
  <c r="L218" i="6"/>
  <c r="BA217" i="6"/>
  <c r="AY217" i="6"/>
  <c r="AX217" i="6"/>
  <c r="AT217" i="6"/>
  <c r="AF217" i="6"/>
  <c r="R217" i="6"/>
  <c r="Q217" i="6"/>
  <c r="O217" i="6"/>
  <c r="N217" i="6"/>
  <c r="M217" i="6"/>
  <c r="L217" i="6"/>
  <c r="AE217" i="6" s="1"/>
  <c r="BA216" i="6"/>
  <c r="AY216" i="6"/>
  <c r="AX216" i="6"/>
  <c r="AT216" i="6"/>
  <c r="AF216" i="6"/>
  <c r="R216" i="6"/>
  <c r="Q216" i="6"/>
  <c r="P216" i="6"/>
  <c r="O216" i="6"/>
  <c r="N216" i="6"/>
  <c r="M216" i="6"/>
  <c r="L216" i="6"/>
  <c r="AE216" i="6" s="1"/>
  <c r="BA215" i="6"/>
  <c r="AY215" i="6"/>
  <c r="AX215" i="6"/>
  <c r="AT215" i="6"/>
  <c r="AF215" i="6"/>
  <c r="AE215" i="6"/>
  <c r="R215" i="6"/>
  <c r="Q215" i="6"/>
  <c r="P215" i="6"/>
  <c r="O215" i="6"/>
  <c r="N215" i="6"/>
  <c r="M215" i="6"/>
  <c r="L215" i="6"/>
  <c r="BA214" i="6"/>
  <c r="AY214" i="6"/>
  <c r="AX214" i="6"/>
  <c r="AT214" i="6"/>
  <c r="AF214" i="6"/>
  <c r="AE214" i="6"/>
  <c r="R214" i="6"/>
  <c r="Q214" i="6"/>
  <c r="O214" i="6"/>
  <c r="AB214" i="7" s="1"/>
  <c r="N214" i="6"/>
  <c r="M214" i="6"/>
  <c r="L214" i="6"/>
  <c r="BA213" i="6"/>
  <c r="AY213" i="6"/>
  <c r="AX213" i="6"/>
  <c r="AT213" i="6"/>
  <c r="AF213" i="6"/>
  <c r="S213" i="6"/>
  <c r="R213" i="6"/>
  <c r="Q213" i="6"/>
  <c r="P213" i="6"/>
  <c r="O213" i="6"/>
  <c r="AB213" i="7" s="1"/>
  <c r="N213" i="6"/>
  <c r="M213" i="6"/>
  <c r="L213" i="6"/>
  <c r="AE213" i="6" s="1"/>
  <c r="BA212" i="6"/>
  <c r="AY212" i="6"/>
  <c r="AX212" i="6"/>
  <c r="AT212" i="6"/>
  <c r="AF212" i="6"/>
  <c r="AE212" i="6"/>
  <c r="T212" i="6"/>
  <c r="R212" i="6"/>
  <c r="Q212" i="6"/>
  <c r="O212" i="6"/>
  <c r="AB212" i="7" s="1"/>
  <c r="N212" i="6"/>
  <c r="M212" i="6"/>
  <c r="L212" i="6"/>
  <c r="BA211" i="6"/>
  <c r="AY211" i="6"/>
  <c r="AX211" i="6"/>
  <c r="AT211" i="6"/>
  <c r="AF211" i="6"/>
  <c r="AE211" i="6"/>
  <c r="R211" i="6"/>
  <c r="Q211" i="6"/>
  <c r="S211" i="6" s="1"/>
  <c r="P211" i="6"/>
  <c r="O211" i="6"/>
  <c r="AB211" i="7" s="1"/>
  <c r="N211" i="6"/>
  <c r="M211" i="6"/>
  <c r="L211" i="6"/>
  <c r="BA210" i="6"/>
  <c r="AY210" i="6"/>
  <c r="AX210" i="6"/>
  <c r="AT210" i="6"/>
  <c r="AF210" i="6"/>
  <c r="AE210" i="6"/>
  <c r="T210" i="6"/>
  <c r="R210" i="6"/>
  <c r="Q210" i="6"/>
  <c r="P210" i="6"/>
  <c r="O210" i="6"/>
  <c r="N210" i="6"/>
  <c r="M210" i="6"/>
  <c r="L210" i="6"/>
  <c r="BA209" i="6"/>
  <c r="AY209" i="6"/>
  <c r="AX209" i="6"/>
  <c r="AT209" i="6"/>
  <c r="AF209" i="6"/>
  <c r="T209" i="6"/>
  <c r="S209" i="6"/>
  <c r="R209" i="6"/>
  <c r="Q209" i="6"/>
  <c r="P209" i="6"/>
  <c r="O209" i="6"/>
  <c r="AB209" i="7" s="1"/>
  <c r="N209" i="6"/>
  <c r="M209" i="6"/>
  <c r="L209" i="6"/>
  <c r="AE209" i="6" s="1"/>
  <c r="BA208" i="6"/>
  <c r="AY208" i="6"/>
  <c r="AX208" i="6"/>
  <c r="AT208" i="6"/>
  <c r="AF208" i="6"/>
  <c r="AE208" i="6"/>
  <c r="R208" i="6"/>
  <c r="Q208" i="6"/>
  <c r="P208" i="6"/>
  <c r="O208" i="6"/>
  <c r="N208" i="6"/>
  <c r="M208" i="6"/>
  <c r="L208" i="6"/>
  <c r="BA207" i="6"/>
  <c r="AY207" i="6"/>
  <c r="AX207" i="6"/>
  <c r="AT207" i="6"/>
  <c r="AF207" i="6"/>
  <c r="R207" i="6"/>
  <c r="Q207" i="6"/>
  <c r="O207" i="6"/>
  <c r="N207" i="6"/>
  <c r="M207" i="6"/>
  <c r="L207" i="6"/>
  <c r="AE207" i="6" s="1"/>
  <c r="BA206" i="6"/>
  <c r="AY206" i="6"/>
  <c r="AX206" i="6"/>
  <c r="AT206" i="6"/>
  <c r="AF206" i="6"/>
  <c r="R206" i="6"/>
  <c r="Q206" i="6"/>
  <c r="P206" i="6"/>
  <c r="O206" i="6"/>
  <c r="N206" i="6"/>
  <c r="M206" i="6"/>
  <c r="L206" i="6"/>
  <c r="AE206" i="6" s="1"/>
  <c r="BA205" i="6"/>
  <c r="AY205" i="6"/>
  <c r="AX205" i="6"/>
  <c r="AT205" i="6"/>
  <c r="AF205" i="6"/>
  <c r="T205" i="6"/>
  <c r="S205" i="6"/>
  <c r="R205" i="6"/>
  <c r="Q205" i="6"/>
  <c r="P205" i="6"/>
  <c r="O205" i="6"/>
  <c r="AB205" i="7" s="1"/>
  <c r="N205" i="6"/>
  <c r="M205" i="6"/>
  <c r="L205" i="6"/>
  <c r="AE205" i="6" s="1"/>
  <c r="BA204" i="6"/>
  <c r="AY204" i="6"/>
  <c r="AX204" i="6"/>
  <c r="AT204" i="6"/>
  <c r="AF204" i="6"/>
  <c r="AE204" i="6"/>
  <c r="R204" i="6"/>
  <c r="Q204" i="6"/>
  <c r="O204" i="6"/>
  <c r="AB204" i="7" s="1"/>
  <c r="N204" i="6"/>
  <c r="M204" i="6"/>
  <c r="L204" i="6"/>
  <c r="BA203" i="6"/>
  <c r="AY203" i="6"/>
  <c r="AX203" i="6"/>
  <c r="AT203" i="6"/>
  <c r="AF203" i="6"/>
  <c r="AE203" i="6"/>
  <c r="R203" i="6"/>
  <c r="Q203" i="6"/>
  <c r="P203" i="6"/>
  <c r="O203" i="6"/>
  <c r="N203" i="6"/>
  <c r="M203" i="6"/>
  <c r="L203" i="6"/>
  <c r="BA202" i="6"/>
  <c r="AY202" i="6"/>
  <c r="AX202" i="6"/>
  <c r="AT202" i="6"/>
  <c r="AF202" i="6"/>
  <c r="R202" i="6"/>
  <c r="Q202" i="6"/>
  <c r="P202" i="6"/>
  <c r="O202" i="6"/>
  <c r="N202" i="6"/>
  <c r="M202" i="6"/>
  <c r="L202" i="6"/>
  <c r="AE202" i="6" s="1"/>
  <c r="BA201" i="6"/>
  <c r="AY201" i="6"/>
  <c r="AX201" i="6"/>
  <c r="AT201" i="6"/>
  <c r="AF201" i="6"/>
  <c r="R201" i="6"/>
  <c r="Q201" i="6"/>
  <c r="P201" i="6"/>
  <c r="S201" i="6" s="1"/>
  <c r="O201" i="6"/>
  <c r="AB201" i="7" s="1"/>
  <c r="N201" i="6"/>
  <c r="M201" i="6"/>
  <c r="L201" i="6"/>
  <c r="AE201" i="6" s="1"/>
  <c r="BA200" i="6"/>
  <c r="AY200" i="6"/>
  <c r="AX200" i="6"/>
  <c r="AT200" i="6"/>
  <c r="AF200" i="6"/>
  <c r="AE200" i="6"/>
  <c r="S200" i="6"/>
  <c r="R200" i="6"/>
  <c r="Q200" i="6"/>
  <c r="P200" i="6"/>
  <c r="O200" i="6"/>
  <c r="AB200" i="7" s="1"/>
  <c r="N200" i="6"/>
  <c r="M200" i="6"/>
  <c r="L200" i="6"/>
  <c r="BA199" i="6"/>
  <c r="AY199" i="6"/>
  <c r="AX199" i="6"/>
  <c r="AT199" i="6"/>
  <c r="AF199" i="6"/>
  <c r="AE199" i="6"/>
  <c r="R199" i="6"/>
  <c r="S199" i="6" s="1"/>
  <c r="Q199" i="6"/>
  <c r="P199" i="6"/>
  <c r="O199" i="6"/>
  <c r="AB199" i="7" s="1"/>
  <c r="N199" i="6"/>
  <c r="M199" i="6"/>
  <c r="L199" i="6"/>
  <c r="BA198" i="6"/>
  <c r="AY198" i="6"/>
  <c r="AX198" i="6"/>
  <c r="AT198" i="6"/>
  <c r="AF198" i="6"/>
  <c r="AE198" i="6"/>
  <c r="R198" i="6"/>
  <c r="Q198" i="6"/>
  <c r="P198" i="6"/>
  <c r="O198" i="6"/>
  <c r="N198" i="6"/>
  <c r="M198" i="6"/>
  <c r="L198" i="6"/>
  <c r="BA197" i="6"/>
  <c r="AY197" i="6"/>
  <c r="AX197" i="6"/>
  <c r="AT197" i="6"/>
  <c r="AF197" i="6"/>
  <c r="AE197" i="6"/>
  <c r="R197" i="6"/>
  <c r="Q197" i="6"/>
  <c r="O197" i="6"/>
  <c r="N197" i="6"/>
  <c r="M197" i="6"/>
  <c r="L197" i="6"/>
  <c r="BA196" i="6"/>
  <c r="AY196" i="6"/>
  <c r="AX196" i="6"/>
  <c r="AT196" i="6"/>
  <c r="AF196" i="6"/>
  <c r="R196" i="6"/>
  <c r="Q196" i="6"/>
  <c r="P196" i="6"/>
  <c r="O196" i="6"/>
  <c r="N196" i="6"/>
  <c r="M196" i="6"/>
  <c r="L196" i="6"/>
  <c r="AE196" i="6" s="1"/>
  <c r="BA195" i="6"/>
  <c r="AY195" i="6"/>
  <c r="AX195" i="6"/>
  <c r="AT195" i="6"/>
  <c r="AF195" i="6"/>
  <c r="AE195" i="6"/>
  <c r="S195" i="6"/>
  <c r="R195" i="6"/>
  <c r="Q195" i="6"/>
  <c r="P195" i="6"/>
  <c r="O195" i="6"/>
  <c r="AB195" i="7" s="1"/>
  <c r="N195" i="6"/>
  <c r="M195" i="6"/>
  <c r="L195" i="6"/>
  <c r="BA194" i="6"/>
  <c r="AY194" i="6"/>
  <c r="AX194" i="6"/>
  <c r="AT194" i="6"/>
  <c r="AF194" i="6"/>
  <c r="AE194" i="6"/>
  <c r="R194" i="6"/>
  <c r="Q194" i="6"/>
  <c r="S194" i="6" s="1"/>
  <c r="P194" i="6"/>
  <c r="O194" i="6"/>
  <c r="AB194" i="7" s="1"/>
  <c r="N194" i="6"/>
  <c r="M194" i="6"/>
  <c r="L194" i="6"/>
  <c r="BA193" i="6"/>
  <c r="AY193" i="6"/>
  <c r="AX193" i="6"/>
  <c r="AT193" i="6"/>
  <c r="AF193" i="6"/>
  <c r="AE193" i="6"/>
  <c r="T193" i="6"/>
  <c r="R193" i="6"/>
  <c r="S193" i="6" s="1"/>
  <c r="Q193" i="6"/>
  <c r="P193" i="6"/>
  <c r="O193" i="6"/>
  <c r="AB193" i="7" s="1"/>
  <c r="N193" i="6"/>
  <c r="M193" i="6"/>
  <c r="L193" i="6"/>
  <c r="BA192" i="6"/>
  <c r="AY192" i="6"/>
  <c r="AX192" i="6"/>
  <c r="AT192" i="6"/>
  <c r="AF192" i="6"/>
  <c r="R192" i="6"/>
  <c r="Q192" i="6"/>
  <c r="O192" i="6"/>
  <c r="N192" i="6"/>
  <c r="M192" i="6"/>
  <c r="L192" i="6"/>
  <c r="AE192" i="6" s="1"/>
  <c r="BA191" i="6"/>
  <c r="AY191" i="6"/>
  <c r="AX191" i="6"/>
  <c r="AT191" i="6"/>
  <c r="AF191" i="6"/>
  <c r="R191" i="6"/>
  <c r="Q191" i="6"/>
  <c r="S191" i="6" s="1"/>
  <c r="P191" i="6"/>
  <c r="O191" i="6"/>
  <c r="AB191" i="7" s="1"/>
  <c r="N191" i="6"/>
  <c r="M191" i="6"/>
  <c r="L191" i="6"/>
  <c r="AE191" i="6" s="1"/>
  <c r="BA190" i="6"/>
  <c r="AY190" i="6"/>
  <c r="AX190" i="6"/>
  <c r="AT190" i="6"/>
  <c r="AF190" i="6"/>
  <c r="R190" i="6"/>
  <c r="Q190" i="6"/>
  <c r="P190" i="6"/>
  <c r="O190" i="6"/>
  <c r="N190" i="6"/>
  <c r="M190" i="6"/>
  <c r="L190" i="6"/>
  <c r="AE190" i="6" s="1"/>
  <c r="BA189" i="6"/>
  <c r="AY189" i="6"/>
  <c r="AX189" i="6"/>
  <c r="AT189" i="6"/>
  <c r="AF189" i="6"/>
  <c r="AE189" i="6"/>
  <c r="S189" i="6"/>
  <c r="R189" i="6"/>
  <c r="Q189" i="6"/>
  <c r="P189" i="6"/>
  <c r="O189" i="6"/>
  <c r="AB189" i="7" s="1"/>
  <c r="N189" i="6"/>
  <c r="M189" i="6"/>
  <c r="L189" i="6"/>
  <c r="BA188" i="6"/>
  <c r="AY188" i="6"/>
  <c r="AX188" i="6"/>
  <c r="AT188" i="6"/>
  <c r="AF188" i="6"/>
  <c r="R188" i="6"/>
  <c r="Q188" i="6"/>
  <c r="P188" i="6"/>
  <c r="O188" i="6"/>
  <c r="N188" i="6"/>
  <c r="M188" i="6"/>
  <c r="L188" i="6"/>
  <c r="AE188" i="6" s="1"/>
  <c r="BA187" i="6"/>
  <c r="AY187" i="6"/>
  <c r="AX187" i="6"/>
  <c r="AT187" i="6"/>
  <c r="AF187" i="6"/>
  <c r="AE187" i="6"/>
  <c r="S187" i="6"/>
  <c r="R187" i="6"/>
  <c r="Q187" i="6"/>
  <c r="P187" i="6"/>
  <c r="O187" i="6"/>
  <c r="AB187" i="7" s="1"/>
  <c r="N187" i="6"/>
  <c r="M187" i="6"/>
  <c r="L187" i="6"/>
  <c r="BA186" i="6"/>
  <c r="AY186" i="6"/>
  <c r="AX186" i="6"/>
  <c r="AT186" i="6"/>
  <c r="AF186" i="6"/>
  <c r="R186" i="6"/>
  <c r="Q186" i="6"/>
  <c r="P186" i="6"/>
  <c r="O186" i="6"/>
  <c r="AB186" i="7" s="1"/>
  <c r="N186" i="6"/>
  <c r="M186" i="6"/>
  <c r="L186" i="6"/>
  <c r="AE186" i="6" s="1"/>
  <c r="BA185" i="6"/>
  <c r="AY185" i="6"/>
  <c r="AX185" i="6"/>
  <c r="AT185" i="6"/>
  <c r="AF185" i="6"/>
  <c r="AE185" i="6"/>
  <c r="R185" i="6"/>
  <c r="Q185" i="6"/>
  <c r="S185" i="6" s="1"/>
  <c r="P185" i="6"/>
  <c r="O185" i="6"/>
  <c r="AB185" i="7" s="1"/>
  <c r="N185" i="6"/>
  <c r="M185" i="6"/>
  <c r="L185" i="6"/>
  <c r="BA184" i="6"/>
  <c r="AY184" i="6"/>
  <c r="AX184" i="6"/>
  <c r="AT184" i="6"/>
  <c r="AF184" i="6"/>
  <c r="AE184" i="6"/>
  <c r="R184" i="6"/>
  <c r="Q184" i="6"/>
  <c r="P184" i="6"/>
  <c r="O184" i="6"/>
  <c r="AB184" i="7" s="1"/>
  <c r="N184" i="6"/>
  <c r="M184" i="6"/>
  <c r="L184" i="6"/>
  <c r="BA183" i="6"/>
  <c r="AY183" i="6"/>
  <c r="AX183" i="6"/>
  <c r="AT183" i="6"/>
  <c r="AF183" i="6"/>
  <c r="AE183" i="6"/>
  <c r="T183" i="6"/>
  <c r="S183" i="6"/>
  <c r="R183" i="6"/>
  <c r="Q183" i="6"/>
  <c r="P183" i="6"/>
  <c r="O183" i="6"/>
  <c r="AB183" i="7" s="1"/>
  <c r="N183" i="6"/>
  <c r="M183" i="6"/>
  <c r="L183" i="6"/>
  <c r="BA182" i="6"/>
  <c r="AY182" i="6"/>
  <c r="AX182" i="6"/>
  <c r="AT182" i="6"/>
  <c r="AF182" i="6"/>
  <c r="AE182" i="6"/>
  <c r="R182" i="6"/>
  <c r="Q182" i="6"/>
  <c r="P182" i="6"/>
  <c r="O182" i="6"/>
  <c r="N182" i="6"/>
  <c r="M182" i="6"/>
  <c r="L182" i="6"/>
  <c r="BA181" i="6"/>
  <c r="AY181" i="6"/>
  <c r="AX181" i="6"/>
  <c r="AT181" i="6"/>
  <c r="AF181" i="6"/>
  <c r="S181" i="6"/>
  <c r="R181" i="6"/>
  <c r="Q181" i="6"/>
  <c r="P181" i="6"/>
  <c r="O181" i="6"/>
  <c r="AB181" i="7" s="1"/>
  <c r="N181" i="6"/>
  <c r="M181" i="6"/>
  <c r="L181" i="6"/>
  <c r="AE181" i="6" s="1"/>
  <c r="BA180" i="6"/>
  <c r="AY180" i="6"/>
  <c r="AX180" i="6"/>
  <c r="AT180" i="6"/>
  <c r="AF180" i="6"/>
  <c r="AE180" i="6"/>
  <c r="R180" i="6"/>
  <c r="Q180" i="6"/>
  <c r="P180" i="6"/>
  <c r="O180" i="6"/>
  <c r="N180" i="6"/>
  <c r="M180" i="6"/>
  <c r="L180" i="6"/>
  <c r="BA179" i="6"/>
  <c r="AY179" i="6"/>
  <c r="AX179" i="6"/>
  <c r="AT179" i="6"/>
  <c r="AF179" i="6"/>
  <c r="AE179" i="6"/>
  <c r="S179" i="6"/>
  <c r="R179" i="6"/>
  <c r="Q179" i="6"/>
  <c r="P179" i="6"/>
  <c r="O179" i="6"/>
  <c r="AB179" i="7" s="1"/>
  <c r="N179" i="6"/>
  <c r="M179" i="6"/>
  <c r="L179" i="6"/>
  <c r="BA178" i="6"/>
  <c r="AY178" i="6"/>
  <c r="AX178" i="6"/>
  <c r="AT178" i="6"/>
  <c r="AF178" i="6"/>
  <c r="AE178" i="6"/>
  <c r="R178" i="6"/>
  <c r="Q178" i="6"/>
  <c r="P178" i="6"/>
  <c r="O178" i="6"/>
  <c r="N178" i="6"/>
  <c r="M178" i="6"/>
  <c r="L178" i="6"/>
  <c r="BA177" i="6"/>
  <c r="AY177" i="6"/>
  <c r="AX177" i="6"/>
  <c r="AT177" i="6"/>
  <c r="AF177" i="6"/>
  <c r="R177" i="6"/>
  <c r="Q177" i="6"/>
  <c r="P177" i="6"/>
  <c r="O177" i="6"/>
  <c r="N177" i="6"/>
  <c r="M177" i="6"/>
  <c r="L177" i="6"/>
  <c r="AE177" i="6" s="1"/>
  <c r="BA176" i="6"/>
  <c r="AY176" i="6"/>
  <c r="AX176" i="6"/>
  <c r="AT176" i="6"/>
  <c r="AF176" i="6"/>
  <c r="T176" i="6"/>
  <c r="S176" i="6"/>
  <c r="R176" i="6"/>
  <c r="Q176" i="6"/>
  <c r="P176" i="6"/>
  <c r="O176" i="6"/>
  <c r="AB176" i="7" s="1"/>
  <c r="N176" i="6"/>
  <c r="M176" i="6"/>
  <c r="L176" i="6"/>
  <c r="AE176" i="6" s="1"/>
  <c r="BA175" i="6"/>
  <c r="AY175" i="6"/>
  <c r="AX175" i="6"/>
  <c r="AT175" i="6"/>
  <c r="AF175" i="6"/>
  <c r="AE175" i="6"/>
  <c r="T175" i="6"/>
  <c r="S175" i="6"/>
  <c r="R175" i="6"/>
  <c r="Q175" i="6"/>
  <c r="P175" i="6"/>
  <c r="O175" i="6"/>
  <c r="AB175" i="7" s="1"/>
  <c r="N175" i="6"/>
  <c r="M175" i="6"/>
  <c r="L175" i="6"/>
  <c r="BA174" i="6"/>
  <c r="AY174" i="6"/>
  <c r="AX174" i="6"/>
  <c r="AT174" i="6"/>
  <c r="AF174" i="6"/>
  <c r="AE174" i="6"/>
  <c r="R174" i="6"/>
  <c r="Q174" i="6"/>
  <c r="P174" i="6"/>
  <c r="S174" i="6" s="1"/>
  <c r="O174" i="6"/>
  <c r="AB174" i="7" s="1"/>
  <c r="N174" i="6"/>
  <c r="M174" i="6"/>
  <c r="L174" i="6"/>
  <c r="BA173" i="6"/>
  <c r="AY173" i="6"/>
  <c r="AX173" i="6"/>
  <c r="AT173" i="6"/>
  <c r="AF173" i="6"/>
  <c r="AE173" i="6"/>
  <c r="R173" i="6"/>
  <c r="Q173" i="6"/>
  <c r="P173" i="6"/>
  <c r="O173" i="6"/>
  <c r="N173" i="6"/>
  <c r="M173" i="6"/>
  <c r="L173" i="6"/>
  <c r="BA172" i="6"/>
  <c r="AY172" i="6"/>
  <c r="AX172" i="6"/>
  <c r="AT172" i="6"/>
  <c r="AF172" i="6"/>
  <c r="R172" i="6"/>
  <c r="Q172" i="6"/>
  <c r="P172" i="6"/>
  <c r="O172" i="6"/>
  <c r="N172" i="6"/>
  <c r="M172" i="6"/>
  <c r="L172" i="6"/>
  <c r="AE172" i="6" s="1"/>
  <c r="BA171" i="6"/>
  <c r="AY171" i="6"/>
  <c r="AX171" i="6"/>
  <c r="AT171" i="6"/>
  <c r="AF171" i="6"/>
  <c r="R171" i="6"/>
  <c r="Q171" i="6"/>
  <c r="P171" i="6"/>
  <c r="O171" i="6"/>
  <c r="N171" i="6"/>
  <c r="M171" i="6"/>
  <c r="L171" i="6"/>
  <c r="AE171" i="6" s="1"/>
  <c r="T171" i="6" s="1"/>
  <c r="BA170" i="6"/>
  <c r="AY170" i="6"/>
  <c r="AX170" i="6"/>
  <c r="AT170" i="6"/>
  <c r="AF170" i="6"/>
  <c r="AE170" i="6"/>
  <c r="R170" i="6"/>
  <c r="S170" i="6" s="1"/>
  <c r="Q170" i="6"/>
  <c r="P170" i="6"/>
  <c r="O170" i="6"/>
  <c r="AB170" i="7" s="1"/>
  <c r="N170" i="6"/>
  <c r="M170" i="6"/>
  <c r="L170" i="6"/>
  <c r="BA169" i="6"/>
  <c r="AY169" i="6"/>
  <c r="AX169" i="6"/>
  <c r="AT169" i="6"/>
  <c r="AF169" i="6"/>
  <c r="R169" i="6"/>
  <c r="Q169" i="6"/>
  <c r="S169" i="6" s="1"/>
  <c r="P169" i="6"/>
  <c r="O169" i="6"/>
  <c r="AB169" i="7" s="1"/>
  <c r="N169" i="6"/>
  <c r="M169" i="6"/>
  <c r="L169" i="6"/>
  <c r="AE169" i="6" s="1"/>
  <c r="BA168" i="6"/>
  <c r="AY168" i="6"/>
  <c r="AX168" i="6"/>
  <c r="AT168" i="6"/>
  <c r="AF168" i="6"/>
  <c r="R168" i="6"/>
  <c r="S168" i="6" s="1"/>
  <c r="Q168" i="6"/>
  <c r="P168" i="6"/>
  <c r="O168" i="6"/>
  <c r="AB168" i="7" s="1"/>
  <c r="N168" i="6"/>
  <c r="M168" i="6"/>
  <c r="L168" i="6"/>
  <c r="AE168" i="6" s="1"/>
  <c r="BA167" i="6"/>
  <c r="AY167" i="6"/>
  <c r="AX167" i="6"/>
  <c r="AT167" i="6"/>
  <c r="AF167" i="6"/>
  <c r="AE167" i="6"/>
  <c r="S167" i="6"/>
  <c r="R167" i="6"/>
  <c r="Q167" i="6"/>
  <c r="P167" i="6"/>
  <c r="O167" i="6"/>
  <c r="AB167" i="7" s="1"/>
  <c r="N167" i="6"/>
  <c r="M167" i="6"/>
  <c r="L167" i="6"/>
  <c r="BA166" i="6"/>
  <c r="AY166" i="6"/>
  <c r="AX166" i="6"/>
  <c r="AT166" i="6"/>
  <c r="AF166" i="6"/>
  <c r="R166" i="6"/>
  <c r="Q166" i="6"/>
  <c r="P166" i="6"/>
  <c r="O166" i="6"/>
  <c r="N166" i="6"/>
  <c r="M166" i="6"/>
  <c r="L166" i="6"/>
  <c r="AE166" i="6" s="1"/>
  <c r="BA165" i="6"/>
  <c r="AY165" i="6"/>
  <c r="AX165" i="6"/>
  <c r="AT165" i="6"/>
  <c r="AF165" i="6"/>
  <c r="R165" i="6"/>
  <c r="Q165" i="6"/>
  <c r="P165" i="6"/>
  <c r="O165" i="6"/>
  <c r="N165" i="6"/>
  <c r="M165" i="6"/>
  <c r="L165" i="6"/>
  <c r="AE165" i="6" s="1"/>
  <c r="T165" i="6" s="1"/>
  <c r="BA164" i="6"/>
  <c r="AY164" i="6"/>
  <c r="AX164" i="6"/>
  <c r="AT164" i="6"/>
  <c r="AF164" i="6"/>
  <c r="R164" i="6"/>
  <c r="Q164" i="6"/>
  <c r="P164" i="6"/>
  <c r="O164" i="6"/>
  <c r="N164" i="6"/>
  <c r="M164" i="6"/>
  <c r="L164" i="6"/>
  <c r="AE164" i="6" s="1"/>
  <c r="BA163" i="6"/>
  <c r="AY163" i="6"/>
  <c r="AX163" i="6"/>
  <c r="AT163" i="6"/>
  <c r="AF163" i="6"/>
  <c r="R163" i="6"/>
  <c r="Q163" i="6"/>
  <c r="P163" i="6"/>
  <c r="O163" i="6"/>
  <c r="N163" i="6"/>
  <c r="M163" i="6"/>
  <c r="L163" i="6"/>
  <c r="AE163" i="6" s="1"/>
  <c r="BA162" i="6"/>
  <c r="AY162" i="6"/>
  <c r="AX162" i="6"/>
  <c r="AT162" i="6"/>
  <c r="AF162" i="6"/>
  <c r="AE162" i="6"/>
  <c r="T162" i="6"/>
  <c r="R162" i="6"/>
  <c r="Q162" i="6"/>
  <c r="S162" i="6" s="1"/>
  <c r="P162" i="6"/>
  <c r="O162" i="6"/>
  <c r="AB162" i="7" s="1"/>
  <c r="N162" i="6"/>
  <c r="M162" i="6"/>
  <c r="L162" i="6"/>
  <c r="BA161" i="6"/>
  <c r="AY161" i="6"/>
  <c r="AX161" i="6"/>
  <c r="AT161" i="6"/>
  <c r="AF161" i="6"/>
  <c r="AE161" i="6"/>
  <c r="T161" i="6" s="1"/>
  <c r="R161" i="6"/>
  <c r="Q161" i="6"/>
  <c r="P161" i="6"/>
  <c r="S161" i="6" s="1"/>
  <c r="O161" i="6"/>
  <c r="AB161" i="7" s="1"/>
  <c r="N161" i="6"/>
  <c r="M161" i="6"/>
  <c r="L161" i="6"/>
  <c r="BA160" i="6"/>
  <c r="AY160" i="6"/>
  <c r="AX160" i="6"/>
  <c r="AT160" i="6"/>
  <c r="AF160" i="6"/>
  <c r="AE160" i="6"/>
  <c r="T160" i="6"/>
  <c r="R160" i="6"/>
  <c r="S160" i="6" s="1"/>
  <c r="Q160" i="6"/>
  <c r="P160" i="6"/>
  <c r="O160" i="6"/>
  <c r="AB160" i="7" s="1"/>
  <c r="N160" i="6"/>
  <c r="M160" i="6"/>
  <c r="L160" i="6"/>
  <c r="BA159" i="6"/>
  <c r="AY159" i="6"/>
  <c r="AX159" i="6"/>
  <c r="AT159" i="6"/>
  <c r="AF159" i="6"/>
  <c r="AE159" i="6"/>
  <c r="R159" i="6"/>
  <c r="Q159" i="6"/>
  <c r="P159" i="6"/>
  <c r="S159" i="6" s="1"/>
  <c r="O159" i="6"/>
  <c r="AB159" i="7" s="1"/>
  <c r="N159" i="6"/>
  <c r="M159" i="6"/>
  <c r="L159" i="6"/>
  <c r="BA158" i="6"/>
  <c r="AY158" i="6"/>
  <c r="AX158" i="6"/>
  <c r="AT158" i="6"/>
  <c r="AF158" i="6"/>
  <c r="S158" i="6"/>
  <c r="R158" i="6"/>
  <c r="Q158" i="6"/>
  <c r="P158" i="6"/>
  <c r="O158" i="6"/>
  <c r="AB158" i="7" s="1"/>
  <c r="N158" i="6"/>
  <c r="M158" i="6"/>
  <c r="L158" i="6"/>
  <c r="AE158" i="6" s="1"/>
  <c r="BA157" i="6"/>
  <c r="AY157" i="6"/>
  <c r="AX157" i="6"/>
  <c r="AT157" i="6"/>
  <c r="AF157" i="6"/>
  <c r="AE157" i="6"/>
  <c r="T157" i="6"/>
  <c r="R157" i="6"/>
  <c r="S157" i="6" s="1"/>
  <c r="Q157" i="6"/>
  <c r="P157" i="6"/>
  <c r="O157" i="6"/>
  <c r="AB157" i="7" s="1"/>
  <c r="N157" i="6"/>
  <c r="M157" i="6"/>
  <c r="L157" i="6"/>
  <c r="BA156" i="6"/>
  <c r="AY156" i="6"/>
  <c r="AX156" i="6"/>
  <c r="AT156" i="6"/>
  <c r="AF156" i="6"/>
  <c r="R156" i="6"/>
  <c r="Q156" i="6"/>
  <c r="P156" i="6"/>
  <c r="O156" i="6"/>
  <c r="N156" i="6"/>
  <c r="M156" i="6"/>
  <c r="L156" i="6"/>
  <c r="AE156" i="6" s="1"/>
  <c r="T156" i="6" s="1"/>
  <c r="BA155" i="6"/>
  <c r="AY155" i="6"/>
  <c r="AX155" i="6"/>
  <c r="AT155" i="6"/>
  <c r="AF155" i="6"/>
  <c r="R155" i="6"/>
  <c r="Q155" i="6"/>
  <c r="P155" i="6"/>
  <c r="O155" i="6"/>
  <c r="N155" i="6"/>
  <c r="M155" i="6"/>
  <c r="L155" i="6"/>
  <c r="AE155" i="6" s="1"/>
  <c r="BA154" i="6"/>
  <c r="AY154" i="6"/>
  <c r="AX154" i="6"/>
  <c r="AT154" i="6"/>
  <c r="AF154" i="6"/>
  <c r="S154" i="6"/>
  <c r="R154" i="6"/>
  <c r="Q154" i="6"/>
  <c r="P154" i="6"/>
  <c r="O154" i="6"/>
  <c r="AB154" i="7" s="1"/>
  <c r="N154" i="6"/>
  <c r="M154" i="6"/>
  <c r="L154" i="6"/>
  <c r="AE154" i="6" s="1"/>
  <c r="BA153" i="6"/>
  <c r="AY153" i="6"/>
  <c r="AX153" i="6"/>
  <c r="AT153" i="6"/>
  <c r="AF153" i="6"/>
  <c r="AE153" i="6"/>
  <c r="T153" i="6"/>
  <c r="R153" i="6"/>
  <c r="Q153" i="6"/>
  <c r="P153" i="6"/>
  <c r="O153" i="6"/>
  <c r="AB153" i="7" s="1"/>
  <c r="N153" i="6"/>
  <c r="M153" i="6"/>
  <c r="L153" i="6"/>
  <c r="BA152" i="6"/>
  <c r="AY152" i="6"/>
  <c r="AX152" i="6"/>
  <c r="AT152" i="6"/>
  <c r="AF152" i="6"/>
  <c r="T152" i="6" s="1"/>
  <c r="AE152" i="6"/>
  <c r="R152" i="6"/>
  <c r="Q152" i="6"/>
  <c r="P152" i="6"/>
  <c r="O152" i="6"/>
  <c r="AB152" i="7" s="1"/>
  <c r="N152" i="6"/>
  <c r="M152" i="6"/>
  <c r="L152" i="6"/>
  <c r="BA151" i="6"/>
  <c r="AY151" i="6"/>
  <c r="AX151" i="6"/>
  <c r="AT151" i="6"/>
  <c r="AF151" i="6"/>
  <c r="AE151" i="6"/>
  <c r="S151" i="6"/>
  <c r="R151" i="6"/>
  <c r="Q151" i="6"/>
  <c r="P151" i="6"/>
  <c r="O151" i="6"/>
  <c r="AB151" i="7" s="1"/>
  <c r="N151" i="6"/>
  <c r="M151" i="6"/>
  <c r="L151" i="6"/>
  <c r="BA150" i="6"/>
  <c r="AY150" i="6"/>
  <c r="AX150" i="6"/>
  <c r="AT150" i="6"/>
  <c r="AF150" i="6"/>
  <c r="AE150" i="6"/>
  <c r="S150" i="6"/>
  <c r="R150" i="6"/>
  <c r="Q150" i="6"/>
  <c r="P150" i="6"/>
  <c r="O150" i="6"/>
  <c r="AB150" i="7" s="1"/>
  <c r="N150" i="6"/>
  <c r="M150" i="6"/>
  <c r="L150" i="6"/>
  <c r="BA149" i="6"/>
  <c r="AY149" i="6"/>
  <c r="AX149" i="6"/>
  <c r="AT149" i="6"/>
  <c r="AF149" i="6"/>
  <c r="AE149" i="6"/>
  <c r="R149" i="6"/>
  <c r="Q149" i="6"/>
  <c r="O149" i="6"/>
  <c r="AB149" i="7" s="1"/>
  <c r="N149" i="6"/>
  <c r="M149" i="6"/>
  <c r="L149" i="6"/>
  <c r="BA148" i="6"/>
  <c r="AY148" i="6"/>
  <c r="AX148" i="6"/>
  <c r="AT148" i="6"/>
  <c r="AF148" i="6"/>
  <c r="AE148" i="6"/>
  <c r="R148" i="6"/>
  <c r="S148" i="6" s="1"/>
  <c r="Q148" i="6"/>
  <c r="P148" i="6"/>
  <c r="O148" i="6"/>
  <c r="AB148" i="7" s="1"/>
  <c r="N148" i="6"/>
  <c r="M148" i="6"/>
  <c r="L148" i="6"/>
  <c r="BA147" i="6"/>
  <c r="AY147" i="6"/>
  <c r="AX147" i="6"/>
  <c r="AT147" i="6"/>
  <c r="AF147" i="6"/>
  <c r="AE147" i="6"/>
  <c r="S147" i="6"/>
  <c r="R147" i="6"/>
  <c r="Q147" i="6"/>
  <c r="P147" i="6"/>
  <c r="O147" i="6"/>
  <c r="AB147" i="7" s="1"/>
  <c r="N147" i="6"/>
  <c r="M147" i="6"/>
  <c r="L147" i="6"/>
  <c r="BA146" i="6"/>
  <c r="AY146" i="6"/>
  <c r="AX146" i="6"/>
  <c r="AT146" i="6"/>
  <c r="AF146" i="6"/>
  <c r="R146" i="6"/>
  <c r="Q146" i="6"/>
  <c r="P146" i="6"/>
  <c r="O146" i="6"/>
  <c r="N146" i="6"/>
  <c r="M146" i="6"/>
  <c r="L146" i="6"/>
  <c r="AE146" i="6" s="1"/>
  <c r="BA145" i="6"/>
  <c r="AY145" i="6"/>
  <c r="AX145" i="6"/>
  <c r="AT145" i="6"/>
  <c r="AF145" i="6"/>
  <c r="R145" i="6"/>
  <c r="Q145" i="6"/>
  <c r="P145" i="6"/>
  <c r="O145" i="6"/>
  <c r="N145" i="6"/>
  <c r="M145" i="6"/>
  <c r="L145" i="6"/>
  <c r="AE145" i="6" s="1"/>
  <c r="T145" i="6" s="1"/>
  <c r="BA144" i="6"/>
  <c r="AY144" i="6"/>
  <c r="AX144" i="6"/>
  <c r="AT144" i="6"/>
  <c r="AF144" i="6"/>
  <c r="R144" i="6"/>
  <c r="Q144" i="6"/>
  <c r="P144" i="6"/>
  <c r="O144" i="6"/>
  <c r="N144" i="6"/>
  <c r="M144" i="6"/>
  <c r="L144" i="6"/>
  <c r="AE144" i="6" s="1"/>
  <c r="BA143" i="6"/>
  <c r="AY143" i="6"/>
  <c r="AX143" i="6"/>
  <c r="AT143" i="6"/>
  <c r="AF143" i="6"/>
  <c r="R143" i="6"/>
  <c r="Q143" i="6"/>
  <c r="P143" i="6"/>
  <c r="O143" i="6"/>
  <c r="N143" i="6"/>
  <c r="M143" i="6"/>
  <c r="L143" i="6"/>
  <c r="AE143" i="6" s="1"/>
  <c r="BA142" i="6"/>
  <c r="AY142" i="6"/>
  <c r="AX142" i="6"/>
  <c r="AT142" i="6"/>
  <c r="AF142" i="6"/>
  <c r="AE142" i="6"/>
  <c r="R142" i="6"/>
  <c r="Q142" i="6"/>
  <c r="O142" i="6"/>
  <c r="AB142" i="7" s="1"/>
  <c r="N142" i="6"/>
  <c r="M142" i="6"/>
  <c r="L142" i="6"/>
  <c r="BA141" i="6"/>
  <c r="AY141" i="6"/>
  <c r="AX141" i="6"/>
  <c r="AT141" i="6"/>
  <c r="AF141" i="6"/>
  <c r="AE141" i="6"/>
  <c r="T141" i="6"/>
  <c r="S141" i="6"/>
  <c r="R141" i="6"/>
  <c r="Q141" i="6"/>
  <c r="P141" i="6"/>
  <c r="O141" i="6"/>
  <c r="AB141" i="7" s="1"/>
  <c r="N141" i="6"/>
  <c r="M141" i="6"/>
  <c r="L141" i="6"/>
  <c r="BA140" i="6"/>
  <c r="AY140" i="6"/>
  <c r="AX140" i="6"/>
  <c r="AT140" i="6"/>
  <c r="AF140" i="6"/>
  <c r="AE140" i="6"/>
  <c r="T140" i="6"/>
  <c r="R140" i="6"/>
  <c r="S140" i="6" s="1"/>
  <c r="Q140" i="6"/>
  <c r="P140" i="6"/>
  <c r="O140" i="6"/>
  <c r="AB140" i="7" s="1"/>
  <c r="N140" i="6"/>
  <c r="M140" i="6"/>
  <c r="L140" i="6"/>
  <c r="BA139" i="6"/>
  <c r="AY139" i="6"/>
  <c r="AX139" i="6"/>
  <c r="AT139" i="6"/>
  <c r="AF139" i="6"/>
  <c r="R139" i="6"/>
  <c r="S139" i="6" s="1"/>
  <c r="Q139" i="6"/>
  <c r="P139" i="6"/>
  <c r="O139" i="6"/>
  <c r="AB139" i="7" s="1"/>
  <c r="N139" i="6"/>
  <c r="M139" i="6"/>
  <c r="L139" i="6"/>
  <c r="AE139" i="6" s="1"/>
  <c r="BA138" i="6"/>
  <c r="AY138" i="6"/>
  <c r="AX138" i="6"/>
  <c r="AT138" i="6"/>
  <c r="AF138" i="6"/>
  <c r="S138" i="6"/>
  <c r="R138" i="6"/>
  <c r="Q138" i="6"/>
  <c r="P138" i="6"/>
  <c r="O138" i="6"/>
  <c r="AB138" i="7" s="1"/>
  <c r="N138" i="6"/>
  <c r="M138" i="6"/>
  <c r="L138" i="6"/>
  <c r="AE138" i="6" s="1"/>
  <c r="BA137" i="6"/>
  <c r="AY137" i="6"/>
  <c r="AX137" i="6"/>
  <c r="AT137" i="6"/>
  <c r="AF137" i="6"/>
  <c r="T137" i="6"/>
  <c r="S137" i="6"/>
  <c r="R137" i="6"/>
  <c r="Q137" i="6"/>
  <c r="P137" i="6"/>
  <c r="O137" i="6"/>
  <c r="AB137" i="7" s="1"/>
  <c r="N137" i="6"/>
  <c r="M137" i="6"/>
  <c r="L137" i="6"/>
  <c r="AE137" i="6" s="1"/>
  <c r="BA136" i="6"/>
  <c r="AY136" i="6"/>
  <c r="AX136" i="6"/>
  <c r="AT136" i="6"/>
  <c r="AF136" i="6"/>
  <c r="R136" i="6"/>
  <c r="Q136" i="6"/>
  <c r="O136" i="6"/>
  <c r="N136" i="6"/>
  <c r="M136" i="6"/>
  <c r="L136" i="6"/>
  <c r="AE136" i="6" s="1"/>
  <c r="BA135" i="6"/>
  <c r="AY135" i="6"/>
  <c r="AX135" i="6"/>
  <c r="AT135" i="6"/>
  <c r="AF135" i="6"/>
  <c r="R135" i="6"/>
  <c r="Q135" i="6"/>
  <c r="P135" i="6"/>
  <c r="O135" i="6"/>
  <c r="N135" i="6"/>
  <c r="M135" i="6"/>
  <c r="L135" i="6"/>
  <c r="AE135" i="6" s="1"/>
  <c r="T135" i="6" s="1"/>
  <c r="BA134" i="6"/>
  <c r="AY134" i="6"/>
  <c r="AX134" i="6"/>
  <c r="AT134" i="6"/>
  <c r="AF134" i="6"/>
  <c r="R134" i="6"/>
  <c r="Q134" i="6"/>
  <c r="P134" i="6"/>
  <c r="O134" i="6"/>
  <c r="AB134" i="7" s="1"/>
  <c r="N134" i="6"/>
  <c r="M134" i="6"/>
  <c r="L134" i="6"/>
  <c r="AE134" i="6" s="1"/>
  <c r="BA133" i="6"/>
  <c r="AY133" i="6"/>
  <c r="AX133" i="6"/>
  <c r="AT133" i="6"/>
  <c r="AF133" i="6"/>
  <c r="R133" i="6"/>
  <c r="Q133" i="6"/>
  <c r="P133" i="6"/>
  <c r="O133" i="6"/>
  <c r="N133" i="6"/>
  <c r="M133" i="6"/>
  <c r="L133" i="6"/>
  <c r="AE133" i="6" s="1"/>
  <c r="BA132" i="6"/>
  <c r="AY132" i="6"/>
  <c r="AX132" i="6"/>
  <c r="AT132" i="6"/>
  <c r="AF132" i="6"/>
  <c r="AE132" i="6"/>
  <c r="R132" i="6"/>
  <c r="Q132" i="6"/>
  <c r="P132" i="6"/>
  <c r="S132" i="6" s="1"/>
  <c r="O132" i="6"/>
  <c r="AB132" i="7" s="1"/>
  <c r="N132" i="6"/>
  <c r="M132" i="6"/>
  <c r="L132" i="6"/>
  <c r="BA131" i="6"/>
  <c r="AY131" i="6"/>
  <c r="AX131" i="6"/>
  <c r="AT131" i="6"/>
  <c r="AF131" i="6"/>
  <c r="R131" i="6"/>
  <c r="Q131" i="6"/>
  <c r="O131" i="6"/>
  <c r="N131" i="6"/>
  <c r="M131" i="6"/>
  <c r="L131" i="6"/>
  <c r="AE131" i="6" s="1"/>
  <c r="BA130" i="6"/>
  <c r="AY130" i="6"/>
  <c r="AX130" i="6"/>
  <c r="AT130" i="6"/>
  <c r="AF130" i="6"/>
  <c r="R130" i="6"/>
  <c r="Q130" i="6"/>
  <c r="P130" i="6"/>
  <c r="O130" i="6"/>
  <c r="N130" i="6"/>
  <c r="M130" i="6"/>
  <c r="L130" i="6"/>
  <c r="AE130" i="6" s="1"/>
  <c r="BA129" i="6"/>
  <c r="AY129" i="6"/>
  <c r="AX129" i="6"/>
  <c r="AT129" i="6"/>
  <c r="AF129" i="6"/>
  <c r="S129" i="6"/>
  <c r="R129" i="6"/>
  <c r="Q129" i="6"/>
  <c r="P129" i="6"/>
  <c r="O129" i="6"/>
  <c r="AB129" i="7" s="1"/>
  <c r="N129" i="6"/>
  <c r="M129" i="6"/>
  <c r="L129" i="6"/>
  <c r="AE129" i="6" s="1"/>
  <c r="BA128" i="6"/>
  <c r="AY128" i="6"/>
  <c r="AX128" i="6"/>
  <c r="AT128" i="6"/>
  <c r="AF128" i="6"/>
  <c r="AE128" i="6"/>
  <c r="T128" i="6"/>
  <c r="R128" i="6"/>
  <c r="Q128" i="6"/>
  <c r="O128" i="6"/>
  <c r="AB128" i="7" s="1"/>
  <c r="N128" i="6"/>
  <c r="M128" i="6"/>
  <c r="L128" i="6"/>
  <c r="BA127" i="6"/>
  <c r="AY127" i="6"/>
  <c r="AX127" i="6"/>
  <c r="AT127" i="6"/>
  <c r="AF127" i="6"/>
  <c r="AE127" i="6"/>
  <c r="R127" i="6"/>
  <c r="Q127" i="6"/>
  <c r="P127" i="6"/>
  <c r="O127" i="6"/>
  <c r="AB127" i="7" s="1"/>
  <c r="N127" i="6"/>
  <c r="M127" i="6"/>
  <c r="L127" i="6"/>
  <c r="BA126" i="6"/>
  <c r="AY126" i="6"/>
  <c r="AX126" i="6"/>
  <c r="AT126" i="6"/>
  <c r="AF126" i="6"/>
  <c r="R126" i="6"/>
  <c r="Q126" i="6"/>
  <c r="P126" i="6"/>
  <c r="O126" i="6"/>
  <c r="N126" i="6"/>
  <c r="M126" i="6"/>
  <c r="L126" i="6"/>
  <c r="AE126" i="6" s="1"/>
  <c r="BA125" i="6"/>
  <c r="AY125" i="6"/>
  <c r="AX125" i="6"/>
  <c r="AT125" i="6"/>
  <c r="AF125" i="6"/>
  <c r="R125" i="6"/>
  <c r="Q125" i="6"/>
  <c r="O125" i="6"/>
  <c r="N125" i="6"/>
  <c r="M125" i="6"/>
  <c r="L125" i="6"/>
  <c r="AE125" i="6" s="1"/>
  <c r="T125" i="6" s="1"/>
  <c r="BA124" i="6"/>
  <c r="AY124" i="6"/>
  <c r="AX124" i="6"/>
  <c r="AT124" i="6"/>
  <c r="AF124" i="6"/>
  <c r="S124" i="6"/>
  <c r="R124" i="6"/>
  <c r="Q124" i="6"/>
  <c r="P124" i="6"/>
  <c r="O124" i="6"/>
  <c r="AB124" i="7" s="1"/>
  <c r="N124" i="6"/>
  <c r="M124" i="6"/>
  <c r="L124" i="6"/>
  <c r="AE124" i="6" s="1"/>
  <c r="BA123" i="6"/>
  <c r="AY123" i="6"/>
  <c r="AX123" i="6"/>
  <c r="AT123" i="6"/>
  <c r="AF123" i="6"/>
  <c r="AE123" i="6"/>
  <c r="R123" i="6"/>
  <c r="Q123" i="6"/>
  <c r="O123" i="6"/>
  <c r="AB123" i="7" s="1"/>
  <c r="N123" i="6"/>
  <c r="M123" i="6"/>
  <c r="L123" i="6"/>
  <c r="BA122" i="6"/>
  <c r="AY122" i="6"/>
  <c r="AX122" i="6"/>
  <c r="AT122" i="6"/>
  <c r="AF122" i="6"/>
  <c r="AE122" i="6"/>
  <c r="R122" i="6"/>
  <c r="Q122" i="6"/>
  <c r="P122" i="6"/>
  <c r="O122" i="6"/>
  <c r="AB122" i="7" s="1"/>
  <c r="N122" i="6"/>
  <c r="M122" i="6"/>
  <c r="L122" i="6"/>
  <c r="BA121" i="6"/>
  <c r="AY121" i="6"/>
  <c r="AX121" i="6"/>
  <c r="AT121" i="6"/>
  <c r="AF121" i="6"/>
  <c r="R121" i="6"/>
  <c r="Q121" i="6"/>
  <c r="P121" i="6"/>
  <c r="O121" i="6"/>
  <c r="N121" i="6"/>
  <c r="M121" i="6"/>
  <c r="L121" i="6"/>
  <c r="AE121" i="6" s="1"/>
  <c r="BA120" i="6"/>
  <c r="AY120" i="6"/>
  <c r="AX120" i="6"/>
  <c r="AT120" i="6"/>
  <c r="AF120" i="6"/>
  <c r="T120" i="6"/>
  <c r="R120" i="6"/>
  <c r="Q120" i="6"/>
  <c r="P120" i="6"/>
  <c r="O120" i="6"/>
  <c r="N120" i="6"/>
  <c r="M120" i="6"/>
  <c r="L120" i="6"/>
  <c r="AE120" i="6" s="1"/>
  <c r="BA119" i="6"/>
  <c r="AY119" i="6"/>
  <c r="AX119" i="6"/>
  <c r="AT119" i="6"/>
  <c r="AF119" i="6"/>
  <c r="AE119" i="6"/>
  <c r="S119" i="6"/>
  <c r="R119" i="6"/>
  <c r="Q119" i="6"/>
  <c r="P119" i="6"/>
  <c r="O119" i="6"/>
  <c r="AB119" i="7" s="1"/>
  <c r="N119" i="6"/>
  <c r="M119" i="6"/>
  <c r="L119" i="6"/>
  <c r="BA118" i="6"/>
  <c r="AY118" i="6"/>
  <c r="AX118" i="6"/>
  <c r="AT118" i="6"/>
  <c r="AF118" i="6"/>
  <c r="AE118" i="6"/>
  <c r="R118" i="6"/>
  <c r="Q118" i="6"/>
  <c r="O118" i="6"/>
  <c r="AB118" i="7" s="1"/>
  <c r="N118" i="6"/>
  <c r="M118" i="6"/>
  <c r="L118" i="6"/>
  <c r="BA117" i="6"/>
  <c r="AY117" i="6"/>
  <c r="AX117" i="6"/>
  <c r="AT117" i="6"/>
  <c r="AF117" i="6"/>
  <c r="AE117" i="6"/>
  <c r="S117" i="6"/>
  <c r="R117" i="6"/>
  <c r="Q117" i="6"/>
  <c r="P117" i="6"/>
  <c r="O117" i="6"/>
  <c r="AB117" i="7" s="1"/>
  <c r="N117" i="6"/>
  <c r="M117" i="6"/>
  <c r="L117" i="6"/>
  <c r="BA116" i="6"/>
  <c r="AY116" i="6"/>
  <c r="AX116" i="6"/>
  <c r="AT116" i="6"/>
  <c r="AF116" i="6"/>
  <c r="R116" i="6"/>
  <c r="Q116" i="6"/>
  <c r="P116" i="6"/>
  <c r="O116" i="6"/>
  <c r="N116" i="6"/>
  <c r="M116" i="6"/>
  <c r="L116" i="6"/>
  <c r="AE116" i="6" s="1"/>
  <c r="BA115" i="6"/>
  <c r="AY115" i="6"/>
  <c r="AX115" i="6"/>
  <c r="AT115" i="6"/>
  <c r="AF115" i="6"/>
  <c r="R115" i="6"/>
  <c r="Q115" i="6"/>
  <c r="O115" i="6"/>
  <c r="N115" i="6"/>
  <c r="M115" i="6"/>
  <c r="L115" i="6"/>
  <c r="AE115" i="6" s="1"/>
  <c r="T115" i="6" s="1"/>
  <c r="BA114" i="6"/>
  <c r="AY114" i="6"/>
  <c r="AX114" i="6"/>
  <c r="AT114" i="6"/>
  <c r="AF114" i="6"/>
  <c r="AE114" i="6"/>
  <c r="R114" i="6"/>
  <c r="Q114" i="6"/>
  <c r="P114" i="6"/>
  <c r="O114" i="6"/>
  <c r="N114" i="6"/>
  <c r="M114" i="6"/>
  <c r="L114" i="6"/>
  <c r="BA113" i="6"/>
  <c r="AY113" i="6"/>
  <c r="AX113" i="6"/>
  <c r="AT113" i="6"/>
  <c r="AF113" i="6"/>
  <c r="R113" i="6"/>
  <c r="Q113" i="6"/>
  <c r="O113" i="6"/>
  <c r="N113" i="6"/>
  <c r="M113" i="6"/>
  <c r="L113" i="6"/>
  <c r="AE113" i="6" s="1"/>
  <c r="T113" i="6" s="1"/>
  <c r="BA112" i="6"/>
  <c r="AY112" i="6"/>
  <c r="AX112" i="6"/>
  <c r="AT112" i="6"/>
  <c r="AF112" i="6"/>
  <c r="R112" i="6"/>
  <c r="Q112" i="6"/>
  <c r="P112" i="6"/>
  <c r="O112" i="6"/>
  <c r="N112" i="6"/>
  <c r="M112" i="6"/>
  <c r="L112" i="6"/>
  <c r="AE112" i="6" s="1"/>
  <c r="BA111" i="6"/>
  <c r="AY111" i="6"/>
  <c r="AX111" i="6"/>
  <c r="AT111" i="6"/>
  <c r="AF111" i="6"/>
  <c r="R111" i="6"/>
  <c r="Q111" i="6"/>
  <c r="P111" i="6"/>
  <c r="O111" i="6"/>
  <c r="N111" i="6"/>
  <c r="M111" i="6"/>
  <c r="L111" i="6"/>
  <c r="AE111" i="6" s="1"/>
  <c r="BA110" i="6"/>
  <c r="AY110" i="6"/>
  <c r="AX110" i="6"/>
  <c r="AT110" i="6"/>
  <c r="AF110" i="6"/>
  <c r="AE110" i="6"/>
  <c r="T110" i="6"/>
  <c r="R110" i="6"/>
  <c r="Q110" i="6"/>
  <c r="O110" i="6"/>
  <c r="AB110" i="7" s="1"/>
  <c r="N110" i="6"/>
  <c r="M110" i="6"/>
  <c r="L110" i="6"/>
  <c r="BA109" i="6"/>
  <c r="AY109" i="6"/>
  <c r="AX109" i="6"/>
  <c r="AT109" i="6"/>
  <c r="AF109" i="6"/>
  <c r="AE109" i="6"/>
  <c r="T109" i="6"/>
  <c r="R109" i="6"/>
  <c r="Q109" i="6"/>
  <c r="P109" i="6"/>
  <c r="O109" i="6"/>
  <c r="N109" i="6"/>
  <c r="M109" i="6"/>
  <c r="L109" i="6"/>
  <c r="BA108" i="6"/>
  <c r="AY108" i="6"/>
  <c r="AX108" i="6"/>
  <c r="AT108" i="6"/>
  <c r="AF108" i="6"/>
  <c r="AE108" i="6"/>
  <c r="T108" i="6"/>
  <c r="S108" i="6"/>
  <c r="R108" i="6"/>
  <c r="Q108" i="6"/>
  <c r="P108" i="6"/>
  <c r="O108" i="6"/>
  <c r="AB108" i="7" s="1"/>
  <c r="N108" i="6"/>
  <c r="M108" i="6"/>
  <c r="L108" i="6"/>
  <c r="BA107" i="6"/>
  <c r="AY107" i="6"/>
  <c r="AX107" i="6"/>
  <c r="AT107" i="6"/>
  <c r="AF107" i="6"/>
  <c r="S107" i="6"/>
  <c r="R107" i="6"/>
  <c r="Q107" i="6"/>
  <c r="P107" i="6"/>
  <c r="O107" i="6"/>
  <c r="AB107" i="7" s="1"/>
  <c r="N107" i="6"/>
  <c r="M107" i="6"/>
  <c r="L107" i="6"/>
  <c r="AE107" i="6" s="1"/>
  <c r="BA106" i="6"/>
  <c r="AY106" i="6"/>
  <c r="AX106" i="6"/>
  <c r="AT106" i="6"/>
  <c r="AR106" i="6"/>
  <c r="AF106" i="6"/>
  <c r="S106" i="6"/>
  <c r="R106" i="6"/>
  <c r="Q106" i="6"/>
  <c r="P106" i="6"/>
  <c r="O106" i="6"/>
  <c r="AB106" i="7" s="1"/>
  <c r="N106" i="6"/>
  <c r="M106" i="6"/>
  <c r="L106" i="6"/>
  <c r="AE106" i="6" s="1"/>
  <c r="BA105" i="6"/>
  <c r="AY105" i="6"/>
  <c r="AX105" i="6"/>
  <c r="AT105" i="6"/>
  <c r="AF105" i="6"/>
  <c r="S105" i="6"/>
  <c r="R105" i="6"/>
  <c r="Q105" i="6"/>
  <c r="P105" i="6"/>
  <c r="O105" i="6"/>
  <c r="AB105" i="7" s="1"/>
  <c r="N105" i="6"/>
  <c r="M105" i="6"/>
  <c r="L105" i="6"/>
  <c r="AE105" i="6" s="1"/>
  <c r="BA104" i="6"/>
  <c r="AY104" i="6"/>
  <c r="AX104" i="6"/>
  <c r="AT104" i="6"/>
  <c r="AR104" i="6"/>
  <c r="AF104" i="6"/>
  <c r="R104" i="6"/>
  <c r="Q104" i="6"/>
  <c r="O104" i="6"/>
  <c r="N104" i="6"/>
  <c r="M104" i="6"/>
  <c r="L104" i="6"/>
  <c r="AE104" i="6" s="1"/>
  <c r="BA103" i="6"/>
  <c r="AY103" i="6"/>
  <c r="AX103" i="6"/>
  <c r="AT103" i="6"/>
  <c r="AF103" i="6"/>
  <c r="R103" i="6"/>
  <c r="Q103" i="6"/>
  <c r="O103" i="6"/>
  <c r="N103" i="6"/>
  <c r="M103" i="6"/>
  <c r="L103" i="6"/>
  <c r="AE103" i="6" s="1"/>
  <c r="BA102" i="6"/>
  <c r="AY102" i="6"/>
  <c r="AX102" i="6"/>
  <c r="AT102" i="6"/>
  <c r="AF102" i="6"/>
  <c r="R102" i="6"/>
  <c r="Q102" i="6"/>
  <c r="P102" i="6"/>
  <c r="O102" i="6"/>
  <c r="N102" i="6"/>
  <c r="M102" i="6"/>
  <c r="L102" i="6"/>
  <c r="AE102" i="6" s="1"/>
  <c r="BA101" i="6"/>
  <c r="AY101" i="6"/>
  <c r="AX101" i="6"/>
  <c r="AT101" i="6"/>
  <c r="AF101" i="6"/>
  <c r="R101" i="6"/>
  <c r="Q101" i="6"/>
  <c r="P101" i="6"/>
  <c r="O101" i="6"/>
  <c r="N101" i="6"/>
  <c r="M101" i="6"/>
  <c r="L101" i="6"/>
  <c r="AE101" i="6" s="1"/>
  <c r="BA100" i="6"/>
  <c r="AY100" i="6"/>
  <c r="AX100" i="6"/>
  <c r="AT100" i="6"/>
  <c r="AF100" i="6"/>
  <c r="AE100" i="6"/>
  <c r="T100" i="6"/>
  <c r="R100" i="6"/>
  <c r="Q100" i="6"/>
  <c r="O100" i="6"/>
  <c r="AB100" i="7" s="1"/>
  <c r="N100" i="6"/>
  <c r="M100" i="6"/>
  <c r="L100" i="6"/>
  <c r="BA99" i="6"/>
  <c r="AY99" i="6"/>
  <c r="AX99" i="6"/>
  <c r="AT99" i="6"/>
  <c r="AF99" i="6"/>
  <c r="AE99" i="6"/>
  <c r="T99" i="6"/>
  <c r="S99" i="6"/>
  <c r="R99" i="6"/>
  <c r="Q99" i="6"/>
  <c r="P99" i="6"/>
  <c r="O99" i="6"/>
  <c r="AB99" i="7" s="1"/>
  <c r="N99" i="6"/>
  <c r="M99" i="6"/>
  <c r="L99" i="6"/>
  <c r="BA98" i="6"/>
  <c r="AY98" i="6"/>
  <c r="AX98" i="6"/>
  <c r="AT98" i="6"/>
  <c r="AF98" i="6"/>
  <c r="AE98" i="6"/>
  <c r="T98" i="6"/>
  <c r="S98" i="6"/>
  <c r="R98" i="6"/>
  <c r="Q98" i="6"/>
  <c r="P98" i="6"/>
  <c r="O98" i="6"/>
  <c r="AB98" i="7" s="1"/>
  <c r="N98" i="6"/>
  <c r="M98" i="6"/>
  <c r="L98" i="6"/>
  <c r="BA97" i="6"/>
  <c r="AY97" i="6"/>
  <c r="AX97" i="6"/>
  <c r="AT97" i="6"/>
  <c r="AF97" i="6"/>
  <c r="AE97" i="6"/>
  <c r="T97" i="6"/>
  <c r="S97" i="6"/>
  <c r="R97" i="6"/>
  <c r="Q97" i="6"/>
  <c r="P97" i="6"/>
  <c r="O97" i="6"/>
  <c r="AB97" i="7" s="1"/>
  <c r="N97" i="6"/>
  <c r="M97" i="6"/>
  <c r="L97" i="6"/>
  <c r="BA96" i="6"/>
  <c r="AY96" i="6"/>
  <c r="AX96" i="6"/>
  <c r="AT96" i="6"/>
  <c r="AF96" i="6"/>
  <c r="AE96" i="6"/>
  <c r="T96" i="6"/>
  <c r="S96" i="6"/>
  <c r="R96" i="6"/>
  <c r="Q96" i="6"/>
  <c r="P96" i="6"/>
  <c r="O96" i="6"/>
  <c r="AB96" i="7" s="1"/>
  <c r="N96" i="6"/>
  <c r="M96" i="6"/>
  <c r="L96" i="6"/>
  <c r="BA95" i="6"/>
  <c r="AY95" i="6"/>
  <c r="AX95" i="6"/>
  <c r="AT95" i="6"/>
  <c r="AF95" i="6"/>
  <c r="AE95" i="6"/>
  <c r="T95" i="6"/>
  <c r="S95" i="6"/>
  <c r="R95" i="6"/>
  <c r="Q95" i="6"/>
  <c r="P95" i="6"/>
  <c r="O95" i="6"/>
  <c r="AB95" i="7" s="1"/>
  <c r="N95" i="6"/>
  <c r="M95" i="6"/>
  <c r="L95" i="6"/>
  <c r="BA94" i="6"/>
  <c r="AY94" i="6"/>
  <c r="AX94" i="6"/>
  <c r="AT94" i="6"/>
  <c r="AF94" i="6"/>
  <c r="AE94" i="6"/>
  <c r="T94" i="6"/>
  <c r="R94" i="6"/>
  <c r="Q94" i="6"/>
  <c r="P94" i="6"/>
  <c r="O94" i="6"/>
  <c r="N94" i="6"/>
  <c r="M94" i="6"/>
  <c r="L94" i="6"/>
  <c r="BA93" i="6"/>
  <c r="AY93" i="6"/>
  <c r="AX93" i="6"/>
  <c r="AT93" i="6"/>
  <c r="AF93" i="6"/>
  <c r="R93" i="6"/>
  <c r="Q93" i="6"/>
  <c r="O93" i="6"/>
  <c r="N93" i="6"/>
  <c r="M93" i="6"/>
  <c r="L93" i="6"/>
  <c r="AE93" i="6" s="1"/>
  <c r="BA92" i="6"/>
  <c r="AY92" i="6"/>
  <c r="AX92" i="6"/>
  <c r="AT92" i="6"/>
  <c r="AF92" i="6"/>
  <c r="R92" i="6"/>
  <c r="Q92" i="6"/>
  <c r="P92" i="6"/>
  <c r="O92" i="6"/>
  <c r="N92" i="6"/>
  <c r="M92" i="6"/>
  <c r="L92" i="6"/>
  <c r="AE92" i="6" s="1"/>
  <c r="BA91" i="6"/>
  <c r="AY91" i="6"/>
  <c r="AX91" i="6"/>
  <c r="AT91" i="6"/>
  <c r="AR91" i="6"/>
  <c r="AF91" i="6"/>
  <c r="R91" i="6"/>
  <c r="Q91" i="6"/>
  <c r="P91" i="6"/>
  <c r="O91" i="6"/>
  <c r="N91" i="6"/>
  <c r="M91" i="6"/>
  <c r="L91" i="6"/>
  <c r="AE91" i="6" s="1"/>
  <c r="BA90" i="6"/>
  <c r="AY90" i="6"/>
  <c r="AX90" i="6"/>
  <c r="AT90" i="6"/>
  <c r="AF90" i="6"/>
  <c r="AE90" i="6"/>
  <c r="T90" i="6"/>
  <c r="R90" i="6"/>
  <c r="Q90" i="6"/>
  <c r="O90" i="6"/>
  <c r="N90" i="6"/>
  <c r="M90" i="6"/>
  <c r="L90" i="6"/>
  <c r="BA89" i="6"/>
  <c r="AY89" i="6"/>
  <c r="AX89" i="6"/>
  <c r="AT89" i="6"/>
  <c r="AF89" i="6"/>
  <c r="AE89" i="6"/>
  <c r="R89" i="6"/>
  <c r="Q89" i="6"/>
  <c r="P89" i="6"/>
  <c r="O89" i="6"/>
  <c r="N89" i="6"/>
  <c r="M89" i="6"/>
  <c r="L89" i="6"/>
  <c r="BA88" i="6"/>
  <c r="AY88" i="6"/>
  <c r="AX88" i="6"/>
  <c r="AT88" i="6"/>
  <c r="AF88" i="6"/>
  <c r="AE88" i="6"/>
  <c r="R88" i="6"/>
  <c r="Q88" i="6"/>
  <c r="O88" i="6"/>
  <c r="AB88" i="7" s="1"/>
  <c r="N88" i="6"/>
  <c r="M88" i="6"/>
  <c r="L88" i="6"/>
  <c r="BA87" i="6"/>
  <c r="AY87" i="6"/>
  <c r="AX87" i="6"/>
  <c r="AT87" i="6"/>
  <c r="AF87" i="6"/>
  <c r="AE87" i="6"/>
  <c r="R87" i="6"/>
  <c r="Q87" i="6"/>
  <c r="S87" i="6" s="1"/>
  <c r="P87" i="6"/>
  <c r="O87" i="6"/>
  <c r="AB87" i="7" s="1"/>
  <c r="N87" i="6"/>
  <c r="M87" i="6"/>
  <c r="L87" i="6"/>
  <c r="BA86" i="6"/>
  <c r="AY86" i="6"/>
  <c r="AX86" i="6"/>
  <c r="AT86" i="6"/>
  <c r="AF86" i="6"/>
  <c r="R86" i="6"/>
  <c r="S86" i="6" s="1"/>
  <c r="Q86" i="6"/>
  <c r="P86" i="6"/>
  <c r="O86" i="6"/>
  <c r="AB86" i="7" s="1"/>
  <c r="N86" i="6"/>
  <c r="M86" i="6"/>
  <c r="L86" i="6"/>
  <c r="AE86" i="6" s="1"/>
  <c r="BA85" i="6"/>
  <c r="AY85" i="6"/>
  <c r="AX85" i="6"/>
  <c r="AT85" i="6"/>
  <c r="AR85" i="6"/>
  <c r="AF85" i="6"/>
  <c r="S85" i="6"/>
  <c r="R85" i="6"/>
  <c r="Q85" i="6"/>
  <c r="P85" i="6"/>
  <c r="O85" i="6"/>
  <c r="AB85" i="7" s="1"/>
  <c r="N85" i="6"/>
  <c r="M85" i="6"/>
  <c r="L85" i="6"/>
  <c r="AE85" i="6" s="1"/>
  <c r="BA84" i="6"/>
  <c r="AY84" i="6"/>
  <c r="AX84" i="6"/>
  <c r="AT84" i="6"/>
  <c r="AF84" i="6"/>
  <c r="AE84" i="6"/>
  <c r="R84" i="6"/>
  <c r="Q84" i="6"/>
  <c r="P84" i="6"/>
  <c r="O84" i="6"/>
  <c r="N84" i="6"/>
  <c r="M84" i="6"/>
  <c r="L84" i="6"/>
  <c r="BA83" i="6"/>
  <c r="AY83" i="6"/>
  <c r="AX83" i="6"/>
  <c r="AT83" i="6"/>
  <c r="AR83" i="6"/>
  <c r="AF83" i="6"/>
  <c r="R83" i="6"/>
  <c r="Q83" i="6"/>
  <c r="P83" i="6"/>
  <c r="O83" i="6"/>
  <c r="N83" i="6"/>
  <c r="M83" i="6"/>
  <c r="L83" i="6"/>
  <c r="AE83" i="6" s="1"/>
  <c r="T83" i="6" s="1"/>
  <c r="BA82" i="6"/>
  <c r="AY82" i="6"/>
  <c r="AX82" i="6"/>
  <c r="AT82" i="6"/>
  <c r="AR82" i="6"/>
  <c r="AF82" i="6"/>
  <c r="R82" i="6"/>
  <c r="Q82" i="6"/>
  <c r="P82" i="6"/>
  <c r="O82" i="6"/>
  <c r="N82" i="6"/>
  <c r="M82" i="6"/>
  <c r="L82" i="6"/>
  <c r="AE82" i="6" s="1"/>
  <c r="BA81" i="6"/>
  <c r="AY81" i="6"/>
  <c r="AX81" i="6"/>
  <c r="AT81" i="6"/>
  <c r="AF81" i="6"/>
  <c r="R81" i="6"/>
  <c r="Q81" i="6"/>
  <c r="P81" i="6"/>
  <c r="O81" i="6"/>
  <c r="N81" i="6"/>
  <c r="M81" i="6"/>
  <c r="L81" i="6"/>
  <c r="AE81" i="6" s="1"/>
  <c r="BA80" i="6"/>
  <c r="AY80" i="6"/>
  <c r="AX80" i="6"/>
  <c r="AT80" i="6"/>
  <c r="AF80" i="6"/>
  <c r="AE80" i="6"/>
  <c r="T80" i="6"/>
  <c r="R80" i="6"/>
  <c r="Q80" i="6"/>
  <c r="O80" i="6"/>
  <c r="AB80" i="7" s="1"/>
  <c r="N80" i="6"/>
  <c r="M80" i="6"/>
  <c r="L80" i="6"/>
  <c r="BA79" i="6"/>
  <c r="AY79" i="6"/>
  <c r="AX79" i="6"/>
  <c r="AT79" i="6"/>
  <c r="AF79" i="6"/>
  <c r="AE79" i="6"/>
  <c r="T79" i="6"/>
  <c r="S79" i="6"/>
  <c r="R79" i="6"/>
  <c r="Q79" i="6"/>
  <c r="P79" i="6"/>
  <c r="O79" i="6"/>
  <c r="AB79" i="7" s="1"/>
  <c r="N79" i="6"/>
  <c r="M79" i="6"/>
  <c r="L79" i="6"/>
  <c r="BA78" i="6"/>
  <c r="AY78" i="6"/>
  <c r="AX78" i="6"/>
  <c r="AT78" i="6"/>
  <c r="AF78" i="6"/>
  <c r="AE78" i="6"/>
  <c r="R78" i="6"/>
  <c r="Q78" i="6"/>
  <c r="O78" i="6"/>
  <c r="AB78" i="7" s="1"/>
  <c r="N78" i="6"/>
  <c r="M78" i="6"/>
  <c r="L78" i="6"/>
  <c r="BA77" i="6"/>
  <c r="AY77" i="6"/>
  <c r="AX77" i="6"/>
  <c r="AT77" i="6"/>
  <c r="AF77" i="6"/>
  <c r="T77" i="6"/>
  <c r="R77" i="6"/>
  <c r="Q77" i="6"/>
  <c r="S77" i="6" s="1"/>
  <c r="P77" i="6"/>
  <c r="O77" i="6"/>
  <c r="AB77" i="7" s="1"/>
  <c r="N77" i="6"/>
  <c r="M77" i="6"/>
  <c r="L77" i="6"/>
  <c r="AE77" i="6" s="1"/>
  <c r="BA76" i="6"/>
  <c r="AY76" i="6"/>
  <c r="AX76" i="6"/>
  <c r="AT76" i="6"/>
  <c r="AF76" i="6"/>
  <c r="R76" i="6"/>
  <c r="S76" i="6" s="1"/>
  <c r="Q76" i="6"/>
  <c r="P76" i="6"/>
  <c r="O76" i="6"/>
  <c r="AB76" i="7" s="1"/>
  <c r="N76" i="6"/>
  <c r="M76" i="6"/>
  <c r="L76" i="6"/>
  <c r="AE76" i="6" s="1"/>
  <c r="BA75" i="6"/>
  <c r="AY75" i="6"/>
  <c r="AX75" i="6"/>
  <c r="AT75" i="6"/>
  <c r="AF75" i="6"/>
  <c r="T75" i="6" s="1"/>
  <c r="AE75" i="6"/>
  <c r="R75" i="6"/>
  <c r="Q75" i="6"/>
  <c r="O75" i="6"/>
  <c r="AB75" i="7" s="1"/>
  <c r="N75" i="6"/>
  <c r="M75" i="6"/>
  <c r="L75" i="6"/>
  <c r="BA74" i="6"/>
  <c r="AY74" i="6"/>
  <c r="AX74" i="6"/>
  <c r="AT74" i="6"/>
  <c r="AF74" i="6"/>
  <c r="AE74" i="6"/>
  <c r="R74" i="6"/>
  <c r="Q74" i="6"/>
  <c r="P74" i="6"/>
  <c r="O74" i="6"/>
  <c r="N74" i="6"/>
  <c r="M74" i="6"/>
  <c r="L74" i="6"/>
  <c r="BA73" i="6"/>
  <c r="AY73" i="6"/>
  <c r="AX73" i="6"/>
  <c r="AT73" i="6"/>
  <c r="AF73" i="6"/>
  <c r="R73" i="6"/>
  <c r="Q73" i="6"/>
  <c r="O73" i="6"/>
  <c r="N73" i="6"/>
  <c r="M73" i="6"/>
  <c r="L73" i="6"/>
  <c r="AE73" i="6" s="1"/>
  <c r="BA72" i="6"/>
  <c r="AY72" i="6"/>
  <c r="AX72" i="6"/>
  <c r="AT72" i="6"/>
  <c r="AR72" i="6"/>
  <c r="AF72" i="6"/>
  <c r="R72" i="6"/>
  <c r="Q72" i="6"/>
  <c r="P72" i="6"/>
  <c r="O72" i="6"/>
  <c r="N72" i="6"/>
  <c r="M72" i="6"/>
  <c r="L72" i="6"/>
  <c r="AE72" i="6" s="1"/>
  <c r="BA71" i="6"/>
  <c r="AY71" i="6"/>
  <c r="AX71" i="6"/>
  <c r="AT71" i="6"/>
  <c r="AR71" i="6"/>
  <c r="AF71" i="6"/>
  <c r="R71" i="6"/>
  <c r="Q71" i="6"/>
  <c r="P71" i="6"/>
  <c r="O71" i="6"/>
  <c r="N71" i="6"/>
  <c r="M71" i="6"/>
  <c r="L71" i="6"/>
  <c r="AE71" i="6" s="1"/>
  <c r="BA70" i="6"/>
  <c r="AY70" i="6"/>
  <c r="AX70" i="6"/>
  <c r="AT70" i="6"/>
  <c r="AF70" i="6"/>
  <c r="AE70" i="6"/>
  <c r="T70" i="6"/>
  <c r="R70" i="6"/>
  <c r="Q70" i="6"/>
  <c r="P70" i="6"/>
  <c r="O70" i="6"/>
  <c r="N70" i="6"/>
  <c r="M70" i="6"/>
  <c r="L70" i="6"/>
  <c r="BA69" i="6"/>
  <c r="AY69" i="6"/>
  <c r="AX69" i="6"/>
  <c r="AT69" i="6"/>
  <c r="AF69" i="6"/>
  <c r="AE69" i="6"/>
  <c r="R69" i="6"/>
  <c r="Q69" i="6"/>
  <c r="P69" i="6"/>
  <c r="O69" i="6"/>
  <c r="N69" i="6"/>
  <c r="M69" i="6"/>
  <c r="L69" i="6"/>
  <c r="BA68" i="6"/>
  <c r="AY68" i="6"/>
  <c r="AX68" i="6"/>
  <c r="AT68" i="6"/>
  <c r="AF68" i="6"/>
  <c r="AE68" i="6"/>
  <c r="R68" i="6"/>
  <c r="Q68" i="6"/>
  <c r="P68" i="6"/>
  <c r="S68" i="6" s="1"/>
  <c r="O68" i="6"/>
  <c r="AB68" i="7" s="1"/>
  <c r="N68" i="6"/>
  <c r="M68" i="6"/>
  <c r="L68" i="6"/>
  <c r="BA67" i="6"/>
  <c r="AY67" i="6"/>
  <c r="AX67" i="6"/>
  <c r="AT67" i="6"/>
  <c r="AF67" i="6"/>
  <c r="AE67" i="6"/>
  <c r="R67" i="6"/>
  <c r="Q67" i="6"/>
  <c r="S67" i="6" s="1"/>
  <c r="P67" i="6"/>
  <c r="O67" i="6"/>
  <c r="AB67" i="7" s="1"/>
  <c r="N67" i="6"/>
  <c r="M67" i="6"/>
  <c r="L67" i="6"/>
  <c r="BA66" i="6"/>
  <c r="AY66" i="6"/>
  <c r="AX66" i="6"/>
  <c r="AT66" i="6"/>
  <c r="AR66" i="6"/>
  <c r="AF66" i="6"/>
  <c r="R66" i="6"/>
  <c r="Q66" i="6"/>
  <c r="S66" i="6" s="1"/>
  <c r="P66" i="6"/>
  <c r="O66" i="6"/>
  <c r="AB66" i="7" s="1"/>
  <c r="N66" i="6"/>
  <c r="M66" i="6"/>
  <c r="L66" i="6"/>
  <c r="AE66" i="6" s="1"/>
  <c r="BA65" i="6"/>
  <c r="AY65" i="6"/>
  <c r="AX65" i="6"/>
  <c r="AT65" i="6"/>
  <c r="AF65" i="6"/>
  <c r="T65" i="6"/>
  <c r="R65" i="6"/>
  <c r="Q65" i="6"/>
  <c r="P65" i="6"/>
  <c r="O65" i="6"/>
  <c r="N65" i="6"/>
  <c r="M65" i="6"/>
  <c r="L65" i="6"/>
  <c r="AE65" i="6" s="1"/>
  <c r="BA64" i="6"/>
  <c r="AY64" i="6"/>
  <c r="AX64" i="6"/>
  <c r="AT64" i="6"/>
  <c r="AR64" i="6"/>
  <c r="AF64" i="6"/>
  <c r="S64" i="6"/>
  <c r="R64" i="6"/>
  <c r="Q64" i="6"/>
  <c r="P64" i="6"/>
  <c r="O64" i="6"/>
  <c r="AB64" i="7" s="1"/>
  <c r="N64" i="6"/>
  <c r="M64" i="6"/>
  <c r="L64" i="6"/>
  <c r="AE64" i="6" s="1"/>
  <c r="BA63" i="6"/>
  <c r="AY63" i="6"/>
  <c r="AX63" i="6"/>
  <c r="AT63" i="6"/>
  <c r="AR63" i="6"/>
  <c r="AF63" i="6"/>
  <c r="AE63" i="6"/>
  <c r="T63" i="6"/>
  <c r="R63" i="6"/>
  <c r="Q63" i="6"/>
  <c r="P63" i="6"/>
  <c r="O63" i="6"/>
  <c r="N63" i="6"/>
  <c r="M63" i="6"/>
  <c r="L63" i="6"/>
  <c r="BA62" i="6"/>
  <c r="AY62" i="6"/>
  <c r="AX62" i="6"/>
  <c r="AT62" i="6"/>
  <c r="AF62" i="6"/>
  <c r="R62" i="6"/>
  <c r="Q62" i="6"/>
  <c r="P62" i="6"/>
  <c r="S62" i="6" s="1"/>
  <c r="O62" i="6"/>
  <c r="AB62" i="7" s="1"/>
  <c r="N62" i="6"/>
  <c r="M62" i="6"/>
  <c r="L62" i="6"/>
  <c r="AE62" i="6" s="1"/>
  <c r="BA61" i="6"/>
  <c r="AY61" i="6"/>
  <c r="AX61" i="6"/>
  <c r="AT61" i="6"/>
  <c r="AF61" i="6"/>
  <c r="R61" i="6"/>
  <c r="Q61" i="6"/>
  <c r="P61" i="6"/>
  <c r="O61" i="6"/>
  <c r="N61" i="6"/>
  <c r="M61" i="6"/>
  <c r="L61" i="6"/>
  <c r="AE61" i="6" s="1"/>
  <c r="BA60" i="6"/>
  <c r="AY60" i="6"/>
  <c r="AX60" i="6"/>
  <c r="AT60" i="6"/>
  <c r="AF60" i="6"/>
  <c r="AE60" i="6"/>
  <c r="R60" i="6"/>
  <c r="Q60" i="6"/>
  <c r="P60" i="6"/>
  <c r="O60" i="6"/>
  <c r="N60" i="6"/>
  <c r="M60" i="6"/>
  <c r="L60" i="6"/>
  <c r="BA59" i="6"/>
  <c r="AY59" i="6"/>
  <c r="AX59" i="6"/>
  <c r="AT59" i="6"/>
  <c r="AF59" i="6"/>
  <c r="R59" i="6"/>
  <c r="S59" i="6" s="1"/>
  <c r="Q59" i="6"/>
  <c r="P59" i="6"/>
  <c r="O59" i="6"/>
  <c r="AB59" i="7" s="1"/>
  <c r="N59" i="6"/>
  <c r="M59" i="6"/>
  <c r="L59" i="6"/>
  <c r="AE59" i="6" s="1"/>
  <c r="BA58" i="6"/>
  <c r="AY58" i="6"/>
  <c r="AX58" i="6"/>
  <c r="AT58" i="6"/>
  <c r="AR58" i="6"/>
  <c r="AF58" i="6"/>
  <c r="AE58" i="6"/>
  <c r="T58" i="6"/>
  <c r="R58" i="6"/>
  <c r="S58" i="6" s="1"/>
  <c r="Q58" i="6"/>
  <c r="P58" i="6"/>
  <c r="O58" i="6"/>
  <c r="AB58" i="7" s="1"/>
  <c r="N58" i="6"/>
  <c r="M58" i="6"/>
  <c r="L58" i="6"/>
  <c r="BA57" i="6"/>
  <c r="AY57" i="6"/>
  <c r="AX57" i="6"/>
  <c r="AT57" i="6"/>
  <c r="AF57" i="6"/>
  <c r="AE57" i="6"/>
  <c r="R57" i="6"/>
  <c r="Q57" i="6"/>
  <c r="P57" i="6"/>
  <c r="S57" i="6" s="1"/>
  <c r="O57" i="6"/>
  <c r="AB57" i="7" s="1"/>
  <c r="N57" i="6"/>
  <c r="M57" i="6"/>
  <c r="L57" i="6"/>
  <c r="BA56" i="6"/>
  <c r="AY56" i="6"/>
  <c r="AX56" i="6"/>
  <c r="AT56" i="6"/>
  <c r="AF56" i="6"/>
  <c r="R56" i="6"/>
  <c r="Q56" i="6"/>
  <c r="P56" i="6"/>
  <c r="O56" i="6"/>
  <c r="N56" i="6"/>
  <c r="M56" i="6"/>
  <c r="L56" i="6"/>
  <c r="AE56" i="6" s="1"/>
  <c r="BA55" i="6"/>
  <c r="AY55" i="6"/>
  <c r="AX55" i="6"/>
  <c r="AT55" i="6"/>
  <c r="AR55" i="6"/>
  <c r="AF55" i="6"/>
  <c r="R55" i="6"/>
  <c r="Q55" i="6"/>
  <c r="P55" i="6"/>
  <c r="O55" i="6"/>
  <c r="N55" i="6"/>
  <c r="M55" i="6"/>
  <c r="L55" i="6"/>
  <c r="AE55" i="6" s="1"/>
  <c r="T55" i="6" s="1"/>
  <c r="BA54" i="6"/>
  <c r="AY54" i="6"/>
  <c r="AX54" i="6"/>
  <c r="AT54" i="6"/>
  <c r="AR54" i="6"/>
  <c r="AF54" i="6"/>
  <c r="S54" i="6"/>
  <c r="R54" i="6"/>
  <c r="Q54" i="6"/>
  <c r="P54" i="6"/>
  <c r="O54" i="6"/>
  <c r="AB54" i="7" s="1"/>
  <c r="N54" i="6"/>
  <c r="M54" i="6"/>
  <c r="L54" i="6"/>
  <c r="AE54" i="6" s="1"/>
  <c r="BA53" i="6"/>
  <c r="AY53" i="6"/>
  <c r="AX53" i="6"/>
  <c r="AT53" i="6"/>
  <c r="AF53" i="6"/>
  <c r="R53" i="6"/>
  <c r="Q53" i="6"/>
  <c r="P53" i="6"/>
  <c r="O53" i="6"/>
  <c r="N53" i="6"/>
  <c r="M53" i="6"/>
  <c r="L53" i="6"/>
  <c r="AE53" i="6" s="1"/>
  <c r="BA52" i="6"/>
  <c r="AY52" i="6"/>
  <c r="AX52" i="6"/>
  <c r="AT52" i="6"/>
  <c r="AF52" i="6"/>
  <c r="R52" i="6"/>
  <c r="Q52" i="6"/>
  <c r="P52" i="6"/>
  <c r="O52" i="6"/>
  <c r="AB52" i="7" s="1"/>
  <c r="N52" i="6"/>
  <c r="M52" i="6"/>
  <c r="L52" i="6"/>
  <c r="AE52" i="6" s="1"/>
  <c r="BA51" i="6"/>
  <c r="AY51" i="6"/>
  <c r="AX51" i="6"/>
  <c r="AT51" i="6"/>
  <c r="AF51" i="6"/>
  <c r="AE51" i="6"/>
  <c r="R51" i="6"/>
  <c r="Q51" i="6"/>
  <c r="P51" i="6"/>
  <c r="O51" i="6"/>
  <c r="N51" i="6"/>
  <c r="M51" i="6"/>
  <c r="L51" i="6"/>
  <c r="BA50" i="6"/>
  <c r="AY50" i="6"/>
  <c r="AX50" i="6"/>
  <c r="AT50" i="6"/>
  <c r="AF50" i="6"/>
  <c r="AE50" i="6"/>
  <c r="T50" i="6"/>
  <c r="R50" i="6"/>
  <c r="Q50" i="6"/>
  <c r="P50" i="6"/>
  <c r="O50" i="6"/>
  <c r="N50" i="6"/>
  <c r="M50" i="6"/>
  <c r="L50" i="6"/>
  <c r="BA49" i="6"/>
  <c r="AY49" i="6"/>
  <c r="AX49" i="6"/>
  <c r="AT49" i="6"/>
  <c r="AF49" i="6"/>
  <c r="S49" i="6"/>
  <c r="R49" i="6"/>
  <c r="Q49" i="6"/>
  <c r="P49" i="6"/>
  <c r="O49" i="6"/>
  <c r="AB49" i="7" s="1"/>
  <c r="N49" i="6"/>
  <c r="M49" i="6"/>
  <c r="L49" i="6"/>
  <c r="AE49" i="6" s="1"/>
  <c r="BA48" i="6"/>
  <c r="AY48" i="6"/>
  <c r="AX48" i="6"/>
  <c r="AT48" i="6"/>
  <c r="AF48" i="6"/>
  <c r="AE48" i="6"/>
  <c r="R48" i="6"/>
  <c r="Q48" i="6"/>
  <c r="S48" i="6" s="1"/>
  <c r="P48" i="6"/>
  <c r="O48" i="6"/>
  <c r="AB48" i="7" s="1"/>
  <c r="N48" i="6"/>
  <c r="M48" i="6"/>
  <c r="L48" i="6"/>
  <c r="BA47" i="6"/>
  <c r="AY47" i="6"/>
  <c r="AX47" i="6"/>
  <c r="AT47" i="6"/>
  <c r="AF47" i="6"/>
  <c r="AE47" i="6"/>
  <c r="R47" i="6"/>
  <c r="Q47" i="6"/>
  <c r="P47" i="6"/>
  <c r="S47" i="6" s="1"/>
  <c r="O47" i="6"/>
  <c r="AB47" i="7" s="1"/>
  <c r="N47" i="6"/>
  <c r="M47" i="6"/>
  <c r="L47" i="6"/>
  <c r="BA46" i="6"/>
  <c r="AY46" i="6"/>
  <c r="AX46" i="6"/>
  <c r="AT46" i="6"/>
  <c r="AF46" i="6"/>
  <c r="AE46" i="6"/>
  <c r="R46" i="6"/>
  <c r="Q46" i="6"/>
  <c r="P46" i="6"/>
  <c r="O46" i="6"/>
  <c r="AB46" i="7" s="1"/>
  <c r="N46" i="6"/>
  <c r="M46" i="6"/>
  <c r="L46" i="6"/>
  <c r="BA45" i="6"/>
  <c r="AY45" i="6"/>
  <c r="AX45" i="6"/>
  <c r="AT45" i="6"/>
  <c r="AF45" i="6"/>
  <c r="AE45" i="6"/>
  <c r="R45" i="6"/>
  <c r="Q45" i="6"/>
  <c r="P45" i="6"/>
  <c r="S45" i="6" s="1"/>
  <c r="O45" i="6"/>
  <c r="AB45" i="7" s="1"/>
  <c r="N45" i="6"/>
  <c r="M45" i="6"/>
  <c r="L45" i="6"/>
  <c r="BA44" i="6"/>
  <c r="AY44" i="6"/>
  <c r="AX44" i="6"/>
  <c r="AT44" i="6"/>
  <c r="AF44" i="6"/>
  <c r="AE44" i="6"/>
  <c r="R44" i="6"/>
  <c r="Q44" i="6"/>
  <c r="S44" i="6" s="1"/>
  <c r="P44" i="6"/>
  <c r="O44" i="6"/>
  <c r="AB44" i="7" s="1"/>
  <c r="N44" i="6"/>
  <c r="M44" i="6"/>
  <c r="L44" i="6"/>
  <c r="BA43" i="6"/>
  <c r="AY43" i="6"/>
  <c r="AX43" i="6"/>
  <c r="AT43" i="6"/>
  <c r="AR43" i="6"/>
  <c r="AF43" i="6"/>
  <c r="AE43" i="6"/>
  <c r="R43" i="6"/>
  <c r="S43" i="6" s="1"/>
  <c r="Q43" i="6"/>
  <c r="P43" i="6"/>
  <c r="O43" i="6"/>
  <c r="AB43" i="7" s="1"/>
  <c r="N43" i="6"/>
  <c r="M43" i="6"/>
  <c r="L43" i="6"/>
  <c r="BA42" i="6"/>
  <c r="AY42" i="6"/>
  <c r="AX42" i="6"/>
  <c r="AT42" i="6"/>
  <c r="AR42" i="6"/>
  <c r="AF42" i="6"/>
  <c r="AE42" i="6"/>
  <c r="S42" i="6"/>
  <c r="R42" i="6"/>
  <c r="Q42" i="6"/>
  <c r="P42" i="6"/>
  <c r="O42" i="6"/>
  <c r="AB42" i="7" s="1"/>
  <c r="N42" i="6"/>
  <c r="M42" i="6"/>
  <c r="L42" i="6"/>
  <c r="BA41" i="6"/>
  <c r="AY41" i="6"/>
  <c r="AX41" i="6"/>
  <c r="AT41" i="6"/>
  <c r="AR41" i="6"/>
  <c r="AF41" i="6"/>
  <c r="R41" i="6"/>
  <c r="Q41" i="6"/>
  <c r="P41" i="6"/>
  <c r="O41" i="6"/>
  <c r="N41" i="6"/>
  <c r="M41" i="6"/>
  <c r="L41" i="6"/>
  <c r="AE41" i="6" s="1"/>
  <c r="BA40" i="6"/>
  <c r="AY40" i="6"/>
  <c r="AX40" i="6"/>
  <c r="AT40" i="6"/>
  <c r="AR40" i="6"/>
  <c r="AF40" i="6"/>
  <c r="R40" i="6"/>
  <c r="Q40" i="6"/>
  <c r="P40" i="6"/>
  <c r="O40" i="6"/>
  <c r="N40" i="6"/>
  <c r="M40" i="6"/>
  <c r="L40" i="6"/>
  <c r="AE40" i="6" s="1"/>
  <c r="T40" i="6" s="1"/>
  <c r="BA39" i="6"/>
  <c r="AY39" i="6"/>
  <c r="AX39" i="6"/>
  <c r="AT39" i="6"/>
  <c r="AR39" i="6"/>
  <c r="AF39" i="6"/>
  <c r="R39" i="6"/>
  <c r="Q39" i="6"/>
  <c r="P39" i="6"/>
  <c r="O39" i="6"/>
  <c r="N39" i="6"/>
  <c r="M39" i="6"/>
  <c r="L39" i="6"/>
  <c r="AE39" i="6" s="1"/>
  <c r="BA38" i="6"/>
  <c r="AY38" i="6"/>
  <c r="AX38" i="6"/>
  <c r="AT38" i="6"/>
  <c r="AR38" i="6"/>
  <c r="AF38" i="6"/>
  <c r="AE38" i="6"/>
  <c r="T38" i="6"/>
  <c r="R38" i="6"/>
  <c r="Q38" i="6"/>
  <c r="P38" i="6"/>
  <c r="O38" i="6"/>
  <c r="N38" i="6"/>
  <c r="M38" i="6"/>
  <c r="L38" i="6"/>
  <c r="BA37" i="6"/>
  <c r="AY37" i="6"/>
  <c r="AX37" i="6"/>
  <c r="AT37" i="6"/>
  <c r="AF37" i="6"/>
  <c r="AE37" i="6"/>
  <c r="T37" i="6"/>
  <c r="R37" i="6"/>
  <c r="Q37" i="6"/>
  <c r="P37" i="6"/>
  <c r="O37" i="6"/>
  <c r="AB37" i="7" s="1"/>
  <c r="N37" i="6"/>
  <c r="M37" i="6"/>
  <c r="L37" i="6"/>
  <c r="BA36" i="6"/>
  <c r="AY36" i="6"/>
  <c r="AX36" i="6"/>
  <c r="AT36" i="6"/>
  <c r="AF36" i="6"/>
  <c r="AE36" i="6"/>
  <c r="R36" i="6"/>
  <c r="Q36" i="6"/>
  <c r="P36" i="6"/>
  <c r="O36" i="6"/>
  <c r="AB36" i="7" s="1"/>
  <c r="N36" i="6"/>
  <c r="M36" i="6"/>
  <c r="L36" i="6"/>
  <c r="BA35" i="6"/>
  <c r="AY35" i="6"/>
  <c r="AX35" i="6"/>
  <c r="AT35" i="6"/>
  <c r="AF35" i="6"/>
  <c r="AE35" i="6"/>
  <c r="R35" i="6"/>
  <c r="Q35" i="6"/>
  <c r="P35" i="6"/>
  <c r="S35" i="6" s="1"/>
  <c r="O35" i="6"/>
  <c r="AB35" i="7" s="1"/>
  <c r="N35" i="6"/>
  <c r="M35" i="6"/>
  <c r="L35" i="6"/>
  <c r="BA34" i="6"/>
  <c r="AY34" i="6"/>
  <c r="AX34" i="6"/>
  <c r="AT34" i="6"/>
  <c r="AF34" i="6"/>
  <c r="AE34" i="6"/>
  <c r="R34" i="6"/>
  <c r="Q34" i="6"/>
  <c r="S34" i="6" s="1"/>
  <c r="P34" i="6"/>
  <c r="O34" i="6"/>
  <c r="AB34" i="7" s="1"/>
  <c r="N34" i="6"/>
  <c r="M34" i="6"/>
  <c r="L34" i="6"/>
  <c r="BA33" i="6"/>
  <c r="AY33" i="6"/>
  <c r="AX33" i="6"/>
  <c r="AT33" i="6"/>
  <c r="AR33" i="6"/>
  <c r="AF33" i="6"/>
  <c r="AE33" i="6"/>
  <c r="R33" i="6"/>
  <c r="S33" i="6" s="1"/>
  <c r="Q33" i="6"/>
  <c r="P33" i="6"/>
  <c r="O33" i="6"/>
  <c r="AB33" i="7" s="1"/>
  <c r="N33" i="6"/>
  <c r="M33" i="6"/>
  <c r="L33" i="6"/>
  <c r="BA32" i="6"/>
  <c r="AY32" i="6"/>
  <c r="AX32" i="6"/>
  <c r="AT32" i="6"/>
  <c r="AR32" i="6"/>
  <c r="AF32" i="6"/>
  <c r="AE32" i="6"/>
  <c r="S32" i="6"/>
  <c r="R32" i="6"/>
  <c r="Q32" i="6"/>
  <c r="P32" i="6"/>
  <c r="O32" i="6"/>
  <c r="AB32" i="7" s="1"/>
  <c r="N32" i="6"/>
  <c r="M32" i="6"/>
  <c r="L32" i="6"/>
  <c r="BA31" i="6"/>
  <c r="AY31" i="6"/>
  <c r="AX31" i="6"/>
  <c r="AT31" i="6"/>
  <c r="AR31" i="6"/>
  <c r="AF31" i="6"/>
  <c r="R31" i="6"/>
  <c r="Q31" i="6"/>
  <c r="P31" i="6"/>
  <c r="O31" i="6"/>
  <c r="N31" i="6"/>
  <c r="M31" i="6"/>
  <c r="L31" i="6"/>
  <c r="AE31" i="6" s="1"/>
  <c r="BA30" i="6"/>
  <c r="AY30" i="6"/>
  <c r="AX30" i="6"/>
  <c r="AT30" i="6"/>
  <c r="AR30" i="6"/>
  <c r="AF30" i="6"/>
  <c r="R30" i="6"/>
  <c r="Q30" i="6"/>
  <c r="P30" i="6"/>
  <c r="O30" i="6"/>
  <c r="N30" i="6"/>
  <c r="M30" i="6"/>
  <c r="L30" i="6"/>
  <c r="AE30" i="6" s="1"/>
  <c r="T30" i="6" s="1"/>
  <c r="BA29" i="6"/>
  <c r="AY29" i="6"/>
  <c r="AX29" i="6"/>
  <c r="AT29" i="6"/>
  <c r="AR29" i="6"/>
  <c r="AF29" i="6"/>
  <c r="R29" i="6"/>
  <c r="Q29" i="6"/>
  <c r="P29" i="6"/>
  <c r="O29" i="6"/>
  <c r="N29" i="6"/>
  <c r="M29" i="6"/>
  <c r="L29" i="6"/>
  <c r="AE29" i="6" s="1"/>
  <c r="BA28" i="6"/>
  <c r="AY28" i="6"/>
  <c r="AX28" i="6"/>
  <c r="AT28" i="6"/>
  <c r="AR28" i="6"/>
  <c r="AF28" i="6"/>
  <c r="AE28" i="6"/>
  <c r="T28" i="6"/>
  <c r="R28" i="6"/>
  <c r="Q28" i="6"/>
  <c r="P28" i="6"/>
  <c r="O28" i="6"/>
  <c r="N28" i="6"/>
  <c r="M28" i="6"/>
  <c r="L28" i="6"/>
  <c r="BA27" i="6"/>
  <c r="AY27" i="6"/>
  <c r="AX27" i="6"/>
  <c r="AT27" i="6"/>
  <c r="AF27" i="6"/>
  <c r="AE27" i="6"/>
  <c r="T27" i="6"/>
  <c r="R27" i="6"/>
  <c r="Q27" i="6"/>
  <c r="P27" i="6"/>
  <c r="O27" i="6"/>
  <c r="N27" i="6"/>
  <c r="M27" i="6"/>
  <c r="L27" i="6"/>
  <c r="BA26" i="6"/>
  <c r="AY26" i="6"/>
  <c r="AX26" i="6"/>
  <c r="AT26" i="6"/>
  <c r="AF26" i="6"/>
  <c r="AE26" i="6"/>
  <c r="T26" i="6"/>
  <c r="S26" i="6"/>
  <c r="R26" i="6"/>
  <c r="Q26" i="6"/>
  <c r="P26" i="6"/>
  <c r="O26" i="6"/>
  <c r="N26" i="6"/>
  <c r="M26" i="6"/>
  <c r="L26" i="6"/>
  <c r="BA25" i="6"/>
  <c r="AY25" i="6"/>
  <c r="AX25" i="6"/>
  <c r="AT25" i="6"/>
  <c r="AF25" i="6"/>
  <c r="AE25" i="6"/>
  <c r="T25" i="6"/>
  <c r="S25" i="6"/>
  <c r="R25" i="6"/>
  <c r="Q25" i="6"/>
  <c r="P25" i="6"/>
  <c r="O25" i="6"/>
  <c r="N25" i="6"/>
  <c r="M25" i="6"/>
  <c r="L25" i="6"/>
  <c r="BA24" i="6"/>
  <c r="AY24" i="6"/>
  <c r="AX24" i="6"/>
  <c r="AT24" i="6"/>
  <c r="AF24" i="6"/>
  <c r="S24" i="6"/>
  <c r="R24" i="6"/>
  <c r="Q24" i="6"/>
  <c r="P24" i="6"/>
  <c r="O24" i="6"/>
  <c r="N24" i="6"/>
  <c r="M24" i="6"/>
  <c r="L24" i="6"/>
  <c r="AE24" i="6" s="1"/>
  <c r="BA23" i="6"/>
  <c r="AY23" i="6"/>
  <c r="AX23" i="6"/>
  <c r="AT23" i="6"/>
  <c r="AF23" i="6"/>
  <c r="S23" i="6"/>
  <c r="R23" i="6"/>
  <c r="Q23" i="6"/>
  <c r="P23" i="6"/>
  <c r="O23" i="6"/>
  <c r="N23" i="6"/>
  <c r="M23" i="6"/>
  <c r="L23" i="6"/>
  <c r="AE23" i="6" s="1"/>
  <c r="T23" i="6" s="1"/>
  <c r="BA22" i="6"/>
  <c r="AY22" i="6"/>
  <c r="AX22" i="6"/>
  <c r="AT22" i="6"/>
  <c r="AF22" i="6"/>
  <c r="S22" i="6"/>
  <c r="R22" i="6"/>
  <c r="Q22" i="6"/>
  <c r="P22" i="6"/>
  <c r="O22" i="6"/>
  <c r="N22" i="6"/>
  <c r="M22" i="6"/>
  <c r="L22" i="6"/>
  <c r="AE22" i="6" s="1"/>
  <c r="BA21" i="6"/>
  <c r="AY21" i="6"/>
  <c r="AX21" i="6"/>
  <c r="AT21" i="6"/>
  <c r="AR21" i="6"/>
  <c r="AF21" i="6"/>
  <c r="R21" i="6"/>
  <c r="Q21" i="6"/>
  <c r="P21" i="6"/>
  <c r="O21" i="6"/>
  <c r="N21" i="6"/>
  <c r="M21" i="6"/>
  <c r="L21" i="6"/>
  <c r="AE21" i="6" s="1"/>
  <c r="BA20" i="6"/>
  <c r="AY20" i="6"/>
  <c r="AX20" i="6"/>
  <c r="AT20" i="6"/>
  <c r="AR20" i="6"/>
  <c r="R20" i="6"/>
  <c r="Q20" i="6"/>
  <c r="P20" i="6"/>
  <c r="O20" i="6"/>
  <c r="M20" i="6"/>
  <c r="L20" i="6"/>
  <c r="BA19" i="6"/>
  <c r="AY19" i="6"/>
  <c r="AX19" i="6"/>
  <c r="AT19" i="6"/>
  <c r="AR19" i="6"/>
  <c r="R19" i="6"/>
  <c r="Q19" i="6"/>
  <c r="P19" i="6"/>
  <c r="O19" i="6"/>
  <c r="M19" i="6"/>
  <c r="BA18" i="6"/>
  <c r="AY18" i="6"/>
  <c r="AX18" i="6"/>
  <c r="AT18" i="6"/>
  <c r="AR18" i="6"/>
  <c r="R18" i="6"/>
  <c r="S18" i="6" s="1"/>
  <c r="Q18" i="6"/>
  <c r="P18" i="6"/>
  <c r="O18" i="6"/>
  <c r="M18" i="6"/>
  <c r="BA17" i="6"/>
  <c r="AY17" i="6"/>
  <c r="AX17" i="6"/>
  <c r="AT17" i="6"/>
  <c r="R17" i="6"/>
  <c r="Q17" i="6"/>
  <c r="P17" i="6"/>
  <c r="O17" i="6"/>
  <c r="M17" i="6"/>
  <c r="BA16" i="6"/>
  <c r="AY16" i="6"/>
  <c r="AX16" i="6"/>
  <c r="AT16" i="6"/>
  <c r="R16" i="6"/>
  <c r="Q16" i="6"/>
  <c r="P16" i="6"/>
  <c r="O16" i="6"/>
  <c r="M16" i="6"/>
  <c r="L16" i="6"/>
  <c r="BA15" i="6"/>
  <c r="AY15" i="6"/>
  <c r="AX15" i="6"/>
  <c r="AT15" i="6"/>
  <c r="AR15" i="6"/>
  <c r="R15" i="6"/>
  <c r="Q15" i="6"/>
  <c r="P15" i="6"/>
  <c r="O15" i="6"/>
  <c r="M15" i="6"/>
  <c r="L15" i="6"/>
  <c r="BA14" i="6"/>
  <c r="AY14" i="6"/>
  <c r="AX14" i="6"/>
  <c r="AT14" i="6"/>
  <c r="AR14" i="6"/>
  <c r="R14" i="6"/>
  <c r="Q14" i="6"/>
  <c r="P14" i="6"/>
  <c r="O14" i="6"/>
  <c r="M14" i="6"/>
  <c r="L14" i="6"/>
  <c r="BA13" i="6"/>
  <c r="AY13" i="6"/>
  <c r="AX13" i="6"/>
  <c r="AT13" i="6"/>
  <c r="AR13" i="6"/>
  <c r="R13" i="6"/>
  <c r="Q13" i="6"/>
  <c r="P13" i="6"/>
  <c r="O13" i="6"/>
  <c r="M13" i="6"/>
  <c r="L13" i="6"/>
  <c r="BA12" i="6"/>
  <c r="AY12" i="6"/>
  <c r="AX12" i="6"/>
  <c r="AT12" i="6"/>
  <c r="AR12" i="6"/>
  <c r="R12" i="6"/>
  <c r="Q12" i="6"/>
  <c r="P12" i="6"/>
  <c r="O12" i="6"/>
  <c r="M12" i="6"/>
  <c r="L12" i="6"/>
  <c r="BA11" i="6"/>
  <c r="AY11" i="6"/>
  <c r="AX11" i="6"/>
  <c r="AT11" i="6"/>
  <c r="AR11" i="6"/>
  <c r="P11" i="6"/>
  <c r="M11" i="6"/>
  <c r="BA10" i="6"/>
  <c r="AY10" i="6"/>
  <c r="AX10" i="6"/>
  <c r="AT10" i="6"/>
  <c r="P10" i="6"/>
  <c r="M10" i="6"/>
  <c r="L10" i="6"/>
  <c r="AH5" i="6"/>
  <c r="V5" i="6"/>
  <c r="AR81" i="6" s="1"/>
  <c r="Z3" i="6"/>
  <c r="A2" i="6"/>
  <c r="B86" i="5"/>
  <c r="A85" i="5"/>
  <c r="E84" i="5"/>
  <c r="A84" i="5"/>
  <c r="F83" i="5"/>
  <c r="D83" i="5"/>
  <c r="D84" i="5" s="1"/>
  <c r="C83" i="5"/>
  <c r="C84" i="5" s="1"/>
  <c r="B83" i="5"/>
  <c r="A79" i="5"/>
  <c r="I57" i="5"/>
  <c r="I58" i="5" s="1"/>
  <c r="I56" i="5"/>
  <c r="A56" i="5"/>
  <c r="D48" i="5"/>
  <c r="C48" i="5"/>
  <c r="B48" i="5"/>
  <c r="A48" i="5"/>
  <c r="H48" i="5" s="1"/>
  <c r="H47" i="5"/>
  <c r="D47" i="5"/>
  <c r="F47" i="5" s="1"/>
  <c r="C47" i="5"/>
  <c r="B47" i="5"/>
  <c r="A47" i="5"/>
  <c r="H46" i="5"/>
  <c r="B46" i="5"/>
  <c r="A46" i="5"/>
  <c r="C46" i="5" s="1"/>
  <c r="C45" i="5"/>
  <c r="D45" i="5" s="1"/>
  <c r="F45" i="5" s="1"/>
  <c r="B45" i="5"/>
  <c r="A45" i="5"/>
  <c r="H45" i="5" s="1"/>
  <c r="H44" i="5"/>
  <c r="F44" i="5"/>
  <c r="B44" i="5"/>
  <c r="A44" i="5"/>
  <c r="C44" i="5" s="1"/>
  <c r="D44" i="5" s="1"/>
  <c r="C43" i="5"/>
  <c r="B43" i="5"/>
  <c r="A43" i="5"/>
  <c r="H43" i="5" s="1"/>
  <c r="H42" i="5"/>
  <c r="C42" i="5"/>
  <c r="D42" i="5" s="1"/>
  <c r="F42" i="5" s="1"/>
  <c r="B42" i="5"/>
  <c r="A42" i="5"/>
  <c r="H41" i="5"/>
  <c r="B41" i="5"/>
  <c r="A41" i="5"/>
  <c r="C41" i="5" s="1"/>
  <c r="C40" i="5"/>
  <c r="B40" i="5"/>
  <c r="A40" i="5"/>
  <c r="H40" i="5" s="1"/>
  <c r="H39" i="5"/>
  <c r="B39" i="5"/>
  <c r="A39" i="5"/>
  <c r="C39" i="5" s="1"/>
  <c r="D39" i="5" s="1"/>
  <c r="B38" i="5"/>
  <c r="A38" i="5"/>
  <c r="H38" i="5" s="1"/>
  <c r="H37" i="5"/>
  <c r="C37" i="5"/>
  <c r="D37" i="5" s="1"/>
  <c r="F37" i="5" s="1"/>
  <c r="B37" i="5"/>
  <c r="A37" i="5"/>
  <c r="H36" i="5"/>
  <c r="B36" i="5"/>
  <c r="A36" i="5"/>
  <c r="C36" i="5" s="1"/>
  <c r="D35" i="5"/>
  <c r="F35" i="5" s="1"/>
  <c r="C35" i="5"/>
  <c r="B35" i="5"/>
  <c r="A35" i="5"/>
  <c r="H35" i="5" s="1"/>
  <c r="H34" i="5"/>
  <c r="F34" i="5"/>
  <c r="B34" i="5"/>
  <c r="A34" i="5"/>
  <c r="C34" i="5" s="1"/>
  <c r="D34" i="5" s="1"/>
  <c r="C33" i="5"/>
  <c r="B33" i="5"/>
  <c r="A33" i="5"/>
  <c r="H33" i="5" s="1"/>
  <c r="H32" i="5"/>
  <c r="C32" i="5"/>
  <c r="D32" i="5" s="1"/>
  <c r="F32" i="5" s="1"/>
  <c r="B32" i="5"/>
  <c r="A32" i="5"/>
  <c r="H31" i="5"/>
  <c r="B31" i="5"/>
  <c r="A31" i="5"/>
  <c r="C31" i="5" s="1"/>
  <c r="C30" i="5"/>
  <c r="D30" i="5" s="1"/>
  <c r="F30" i="5" s="1"/>
  <c r="B30" i="5"/>
  <c r="A30" i="5"/>
  <c r="H30" i="5" s="1"/>
  <c r="H29" i="5"/>
  <c r="F29" i="5"/>
  <c r="B29" i="5"/>
  <c r="A29" i="5"/>
  <c r="C29" i="5" s="1"/>
  <c r="D29" i="5" s="1"/>
  <c r="C28" i="5"/>
  <c r="B28" i="5"/>
  <c r="A28" i="5"/>
  <c r="H28" i="5" s="1"/>
  <c r="H27" i="5"/>
  <c r="C27" i="5"/>
  <c r="B27" i="5"/>
  <c r="A27" i="5"/>
  <c r="B26" i="5"/>
  <c r="A26" i="5"/>
  <c r="C26" i="5" s="1"/>
  <c r="B25" i="5"/>
  <c r="A25" i="5"/>
  <c r="H25" i="5" s="1"/>
  <c r="H24" i="5"/>
  <c r="F24" i="5"/>
  <c r="B24" i="5"/>
  <c r="A24" i="5"/>
  <c r="C24" i="5" s="1"/>
  <c r="D24" i="5" s="1"/>
  <c r="D23" i="5"/>
  <c r="C23" i="5"/>
  <c r="B23" i="5"/>
  <c r="A23" i="5"/>
  <c r="H23" i="5" s="1"/>
  <c r="H22" i="5"/>
  <c r="F22" i="5"/>
  <c r="D22" i="5"/>
  <c r="C22" i="5"/>
  <c r="B22" i="5"/>
  <c r="A22" i="5"/>
  <c r="H21" i="5"/>
  <c r="B21" i="5"/>
  <c r="A21" i="5"/>
  <c r="C21" i="5" s="1"/>
  <c r="C20" i="5"/>
  <c r="D20" i="5" s="1"/>
  <c r="F20" i="5" s="1"/>
  <c r="B20" i="5"/>
  <c r="A20" i="5"/>
  <c r="H20" i="5" s="1"/>
  <c r="H19" i="5"/>
  <c r="F19" i="5"/>
  <c r="B19" i="5"/>
  <c r="A19" i="5"/>
  <c r="C19" i="5" s="1"/>
  <c r="D19" i="5" s="1"/>
  <c r="C18" i="5"/>
  <c r="B18" i="5"/>
  <c r="A18" i="5"/>
  <c r="H18" i="5" s="1"/>
  <c r="H17" i="5"/>
  <c r="C17" i="5"/>
  <c r="D17" i="5" s="1"/>
  <c r="F17" i="5" s="1"/>
  <c r="B17" i="5"/>
  <c r="A17" i="5"/>
  <c r="H16" i="5"/>
  <c r="B16" i="5"/>
  <c r="A16" i="5"/>
  <c r="C16" i="5" s="1"/>
  <c r="C15" i="5"/>
  <c r="B15" i="5"/>
  <c r="A15" i="5"/>
  <c r="H15" i="5" s="1"/>
  <c r="H14" i="5"/>
  <c r="F14" i="5"/>
  <c r="D14" i="5"/>
  <c r="C14" i="5"/>
  <c r="B14" i="5"/>
  <c r="A14" i="5"/>
  <c r="C13" i="5"/>
  <c r="B13" i="5"/>
  <c r="A13" i="5"/>
  <c r="H13" i="5" s="1"/>
  <c r="B12" i="5"/>
  <c r="A12" i="5"/>
  <c r="B11" i="5"/>
  <c r="A11" i="5"/>
  <c r="B10" i="5"/>
  <c r="A10" i="5"/>
  <c r="B9" i="5"/>
  <c r="A9" i="5"/>
  <c r="C9" i="5" s="1"/>
  <c r="D9" i="5" s="1"/>
  <c r="B8" i="5"/>
  <c r="A8" i="5"/>
  <c r="B7" i="5"/>
  <c r="A7" i="5"/>
  <c r="A86" i="5" s="1"/>
  <c r="B6" i="5"/>
  <c r="A6" i="5"/>
  <c r="A1" i="5"/>
  <c r="I254" i="4"/>
  <c r="H254" i="4"/>
  <c r="N252" i="4"/>
  <c r="M252" i="4"/>
  <c r="L252" i="4"/>
  <c r="K252" i="4"/>
  <c r="J252" i="4"/>
  <c r="I252" i="4"/>
  <c r="H252" i="4"/>
  <c r="G252" i="4"/>
  <c r="AE250" i="4"/>
  <c r="AA250" i="4"/>
  <c r="X250" i="4"/>
  <c r="W250" i="4"/>
  <c r="V250" i="4"/>
  <c r="U250" i="4"/>
  <c r="T250" i="4"/>
  <c r="S250" i="4"/>
  <c r="R250" i="4"/>
  <c r="Q250" i="4"/>
  <c r="P250" i="4" s="1"/>
  <c r="F250" i="4"/>
  <c r="E250" i="4"/>
  <c r="C250" i="4"/>
  <c r="B250" i="4"/>
  <c r="A250" i="4"/>
  <c r="AE249" i="4"/>
  <c r="AA249" i="4"/>
  <c r="X249" i="4"/>
  <c r="W249" i="4"/>
  <c r="V249" i="4"/>
  <c r="U249" i="4"/>
  <c r="T249" i="4"/>
  <c r="S249" i="4"/>
  <c r="R249" i="4"/>
  <c r="Q249" i="4"/>
  <c r="P249" i="4"/>
  <c r="F249" i="4"/>
  <c r="E249" i="4"/>
  <c r="C249" i="4"/>
  <c r="B249" i="4"/>
  <c r="A249" i="4"/>
  <c r="AE248" i="4"/>
  <c r="AA248" i="4"/>
  <c r="X248" i="4"/>
  <c r="W248" i="4"/>
  <c r="V248" i="4"/>
  <c r="U248" i="4"/>
  <c r="T248" i="4"/>
  <c r="S248" i="4"/>
  <c r="R248" i="4"/>
  <c r="Q248" i="4"/>
  <c r="P248" i="4" s="1"/>
  <c r="F248" i="4"/>
  <c r="E248" i="4"/>
  <c r="C248" i="4"/>
  <c r="B248" i="4"/>
  <c r="A248" i="4"/>
  <c r="AE247" i="4"/>
  <c r="AA247" i="4"/>
  <c r="X247" i="4"/>
  <c r="W247" i="4"/>
  <c r="V247" i="4"/>
  <c r="U247" i="4"/>
  <c r="T247" i="4"/>
  <c r="S247" i="4"/>
  <c r="P247" i="4" s="1"/>
  <c r="R247" i="4"/>
  <c r="Q247" i="4"/>
  <c r="F247" i="4"/>
  <c r="E247" i="4"/>
  <c r="C247" i="4"/>
  <c r="B247" i="4"/>
  <c r="A247" i="4"/>
  <c r="AE246" i="4"/>
  <c r="AA246" i="4"/>
  <c r="X246" i="4"/>
  <c r="W246" i="4"/>
  <c r="V246" i="4"/>
  <c r="U246" i="4"/>
  <c r="T246" i="4"/>
  <c r="S246" i="4"/>
  <c r="R246" i="4"/>
  <c r="Q246" i="4"/>
  <c r="P246" i="4" s="1"/>
  <c r="F246" i="4"/>
  <c r="E246" i="4"/>
  <c r="C246" i="4"/>
  <c r="B246" i="4"/>
  <c r="A246" i="4"/>
  <c r="AE245" i="4"/>
  <c r="AA245" i="4"/>
  <c r="X245" i="4"/>
  <c r="W245" i="4"/>
  <c r="V245" i="4"/>
  <c r="U245" i="4"/>
  <c r="T245" i="4"/>
  <c r="S245" i="4"/>
  <c r="R245" i="4"/>
  <c r="Q245" i="4"/>
  <c r="P245" i="4" s="1"/>
  <c r="F245" i="4"/>
  <c r="E245" i="4"/>
  <c r="C245" i="4"/>
  <c r="B245" i="4"/>
  <c r="A245" i="4"/>
  <c r="AE244" i="4"/>
  <c r="AA244" i="4"/>
  <c r="X244" i="4"/>
  <c r="W244" i="4"/>
  <c r="V244" i="4"/>
  <c r="U244" i="4"/>
  <c r="T244" i="4"/>
  <c r="S244" i="4"/>
  <c r="R244" i="4"/>
  <c r="Q244" i="4"/>
  <c r="P244" i="4" s="1"/>
  <c r="F244" i="4"/>
  <c r="E244" i="4"/>
  <c r="C244" i="4"/>
  <c r="B244" i="4"/>
  <c r="A244" i="4"/>
  <c r="AE243" i="4"/>
  <c r="AA243" i="4"/>
  <c r="X243" i="4"/>
  <c r="W243" i="4"/>
  <c r="V243" i="4"/>
  <c r="U243" i="4"/>
  <c r="T243" i="4"/>
  <c r="S243" i="4"/>
  <c r="R243" i="4"/>
  <c r="Q243" i="4"/>
  <c r="P243" i="4"/>
  <c r="F243" i="4"/>
  <c r="E243" i="4"/>
  <c r="C243" i="4"/>
  <c r="B243" i="4"/>
  <c r="A243" i="4"/>
  <c r="AE242" i="4"/>
  <c r="AA242" i="4"/>
  <c r="X242" i="4"/>
  <c r="W242" i="4"/>
  <c r="V242" i="4"/>
  <c r="U242" i="4"/>
  <c r="T242" i="4"/>
  <c r="S242" i="4"/>
  <c r="R242" i="4"/>
  <c r="Q242" i="4"/>
  <c r="P242" i="4" s="1"/>
  <c r="F242" i="4"/>
  <c r="E242" i="4"/>
  <c r="C242" i="4"/>
  <c r="B242" i="4"/>
  <c r="A242" i="4"/>
  <c r="AE241" i="4"/>
  <c r="AA241" i="4"/>
  <c r="X241" i="4"/>
  <c r="W241" i="4"/>
  <c r="V241" i="4"/>
  <c r="U241" i="4"/>
  <c r="T241" i="4"/>
  <c r="S241" i="4"/>
  <c r="R241" i="4"/>
  <c r="P241" i="4" s="1"/>
  <c r="Q241" i="4"/>
  <c r="F241" i="4"/>
  <c r="E241" i="4"/>
  <c r="C241" i="4"/>
  <c r="B241" i="4"/>
  <c r="A241" i="4"/>
  <c r="AE240" i="4"/>
  <c r="AA240" i="4"/>
  <c r="X240" i="4"/>
  <c r="W240" i="4"/>
  <c r="V240" i="4"/>
  <c r="U240" i="4"/>
  <c r="T240" i="4"/>
  <c r="S240" i="4"/>
  <c r="R240" i="4"/>
  <c r="Q240" i="4"/>
  <c r="P240" i="4" s="1"/>
  <c r="F240" i="4"/>
  <c r="E240" i="4"/>
  <c r="C240" i="4"/>
  <c r="B240" i="4"/>
  <c r="A240" i="4"/>
  <c r="AE239" i="4"/>
  <c r="AA239" i="4"/>
  <c r="X239" i="4"/>
  <c r="W239" i="4"/>
  <c r="V239" i="4"/>
  <c r="U239" i="4"/>
  <c r="T239" i="4"/>
  <c r="S239" i="4"/>
  <c r="R239" i="4"/>
  <c r="Q239" i="4"/>
  <c r="P239" i="4"/>
  <c r="F239" i="4"/>
  <c r="E239" i="4"/>
  <c r="C239" i="4"/>
  <c r="B239" i="4"/>
  <c r="A239" i="4"/>
  <c r="AE238" i="4"/>
  <c r="AA238" i="4"/>
  <c r="X238" i="4"/>
  <c r="W238" i="4"/>
  <c r="V238" i="4"/>
  <c r="U238" i="4"/>
  <c r="T238" i="4"/>
  <c r="S238" i="4"/>
  <c r="R238" i="4"/>
  <c r="Q238" i="4"/>
  <c r="P238" i="4" s="1"/>
  <c r="F238" i="4"/>
  <c r="E238" i="4"/>
  <c r="C238" i="4"/>
  <c r="B238" i="4"/>
  <c r="A238" i="4"/>
  <c r="AE237" i="4"/>
  <c r="AA237" i="4"/>
  <c r="X237" i="4"/>
  <c r="W237" i="4"/>
  <c r="V237" i="4"/>
  <c r="U237" i="4"/>
  <c r="T237" i="4"/>
  <c r="S237" i="4"/>
  <c r="P237" i="4" s="1"/>
  <c r="R237" i="4"/>
  <c r="Q237" i="4"/>
  <c r="F237" i="4"/>
  <c r="E237" i="4"/>
  <c r="C237" i="4"/>
  <c r="B237" i="4"/>
  <c r="A237" i="4"/>
  <c r="AE236" i="4"/>
  <c r="AA236" i="4"/>
  <c r="X236" i="4"/>
  <c r="W236" i="4"/>
  <c r="V236" i="4"/>
  <c r="U236" i="4"/>
  <c r="T236" i="4"/>
  <c r="S236" i="4"/>
  <c r="R236" i="4"/>
  <c r="Q236" i="4"/>
  <c r="P236" i="4" s="1"/>
  <c r="F236" i="4"/>
  <c r="E236" i="4"/>
  <c r="C236" i="4"/>
  <c r="B236" i="4"/>
  <c r="A236" i="4"/>
  <c r="AE235" i="4"/>
  <c r="AA235" i="4"/>
  <c r="X235" i="4"/>
  <c r="W235" i="4"/>
  <c r="V235" i="4"/>
  <c r="U235" i="4"/>
  <c r="T235" i="4"/>
  <c r="S235" i="4"/>
  <c r="R235" i="4"/>
  <c r="Q235" i="4"/>
  <c r="P235" i="4" s="1"/>
  <c r="F235" i="4"/>
  <c r="E235" i="4"/>
  <c r="C235" i="4"/>
  <c r="B235" i="4"/>
  <c r="A235" i="4"/>
  <c r="AE234" i="4"/>
  <c r="AA234" i="4"/>
  <c r="X234" i="4"/>
  <c r="W234" i="4"/>
  <c r="V234" i="4"/>
  <c r="U234" i="4"/>
  <c r="T234" i="4"/>
  <c r="S234" i="4"/>
  <c r="R234" i="4"/>
  <c r="Q234" i="4"/>
  <c r="P234" i="4" s="1"/>
  <c r="F234" i="4"/>
  <c r="E234" i="4"/>
  <c r="C234" i="4"/>
  <c r="B234" i="4"/>
  <c r="A234" i="4"/>
  <c r="AE233" i="4"/>
  <c r="AA233" i="4"/>
  <c r="X233" i="4"/>
  <c r="W233" i="4"/>
  <c r="V233" i="4"/>
  <c r="U233" i="4"/>
  <c r="T233" i="4"/>
  <c r="S233" i="4"/>
  <c r="R233" i="4"/>
  <c r="Q233" i="4"/>
  <c r="P233" i="4"/>
  <c r="F233" i="4"/>
  <c r="E233" i="4"/>
  <c r="C233" i="4"/>
  <c r="B233" i="4"/>
  <c r="A233" i="4"/>
  <c r="AE232" i="4"/>
  <c r="AA232" i="4"/>
  <c r="X232" i="4"/>
  <c r="W232" i="4"/>
  <c r="V232" i="4"/>
  <c r="U232" i="4"/>
  <c r="T232" i="4"/>
  <c r="S232" i="4"/>
  <c r="R232" i="4"/>
  <c r="Q232" i="4"/>
  <c r="P232" i="4"/>
  <c r="F232" i="4"/>
  <c r="E232" i="4"/>
  <c r="C232" i="4"/>
  <c r="B232" i="4"/>
  <c r="A232" i="4"/>
  <c r="AE231" i="4"/>
  <c r="AA231" i="4"/>
  <c r="X231" i="4"/>
  <c r="W231" i="4"/>
  <c r="V231" i="4"/>
  <c r="U231" i="4"/>
  <c r="T231" i="4"/>
  <c r="S231" i="4"/>
  <c r="R231" i="4"/>
  <c r="Q231" i="4"/>
  <c r="P231" i="4"/>
  <c r="F231" i="4"/>
  <c r="E231" i="4"/>
  <c r="C231" i="4"/>
  <c r="B231" i="4"/>
  <c r="A231" i="4"/>
  <c r="AE230" i="4"/>
  <c r="AA230" i="4"/>
  <c r="X230" i="4"/>
  <c r="W230" i="4"/>
  <c r="V230" i="4"/>
  <c r="U230" i="4"/>
  <c r="T230" i="4"/>
  <c r="S230" i="4"/>
  <c r="R230" i="4"/>
  <c r="Q230" i="4"/>
  <c r="P230" i="4"/>
  <c r="F230" i="4"/>
  <c r="E230" i="4"/>
  <c r="C230" i="4"/>
  <c r="B230" i="4"/>
  <c r="A230" i="4"/>
  <c r="AE229" i="4"/>
  <c r="AA229" i="4"/>
  <c r="X229" i="4"/>
  <c r="W229" i="4"/>
  <c r="V229" i="4"/>
  <c r="U229" i="4"/>
  <c r="T229" i="4"/>
  <c r="S229" i="4"/>
  <c r="R229" i="4"/>
  <c r="Q229" i="4"/>
  <c r="P229" i="4"/>
  <c r="F229" i="4"/>
  <c r="E229" i="4"/>
  <c r="C229" i="4"/>
  <c r="B229" i="4"/>
  <c r="A229" i="4"/>
  <c r="AE228" i="4"/>
  <c r="AA228" i="4"/>
  <c r="X228" i="4"/>
  <c r="W228" i="4"/>
  <c r="V228" i="4"/>
  <c r="U228" i="4"/>
  <c r="T228" i="4"/>
  <c r="S228" i="4"/>
  <c r="R228" i="4"/>
  <c r="Q228" i="4"/>
  <c r="P228" i="4"/>
  <c r="F228" i="4"/>
  <c r="E228" i="4"/>
  <c r="C228" i="4"/>
  <c r="B228" i="4"/>
  <c r="A228" i="4"/>
  <c r="AE227" i="4"/>
  <c r="AA227" i="4"/>
  <c r="X227" i="4"/>
  <c r="W227" i="4"/>
  <c r="V227" i="4"/>
  <c r="U227" i="4"/>
  <c r="T227" i="4"/>
  <c r="S227" i="4"/>
  <c r="R227" i="4"/>
  <c r="Q227" i="4"/>
  <c r="P227" i="4"/>
  <c r="F227" i="4"/>
  <c r="E227" i="4"/>
  <c r="C227" i="4"/>
  <c r="B227" i="4"/>
  <c r="A227" i="4"/>
  <c r="AE226" i="4"/>
  <c r="AA226" i="4"/>
  <c r="X226" i="4"/>
  <c r="W226" i="4"/>
  <c r="V226" i="4"/>
  <c r="U226" i="4"/>
  <c r="T226" i="4"/>
  <c r="S226" i="4"/>
  <c r="R226" i="4"/>
  <c r="Q226" i="4"/>
  <c r="P226" i="4"/>
  <c r="F226" i="4"/>
  <c r="E226" i="4"/>
  <c r="C226" i="4"/>
  <c r="B226" i="4"/>
  <c r="A226" i="4"/>
  <c r="AE225" i="4"/>
  <c r="AA225" i="4"/>
  <c r="X225" i="4"/>
  <c r="W225" i="4"/>
  <c r="V225" i="4"/>
  <c r="U225" i="4"/>
  <c r="T225" i="4"/>
  <c r="S225" i="4"/>
  <c r="R225" i="4"/>
  <c r="Q225" i="4"/>
  <c r="P225" i="4"/>
  <c r="F225" i="4"/>
  <c r="E225" i="4"/>
  <c r="C225" i="4"/>
  <c r="B225" i="4"/>
  <c r="A225" i="4"/>
  <c r="AE224" i="4"/>
  <c r="AA224" i="4"/>
  <c r="X224" i="4"/>
  <c r="W224" i="4"/>
  <c r="V224" i="4"/>
  <c r="U224" i="4"/>
  <c r="T224" i="4"/>
  <c r="S224" i="4"/>
  <c r="R224" i="4"/>
  <c r="Q224" i="4"/>
  <c r="P224" i="4"/>
  <c r="F224" i="4"/>
  <c r="E224" i="4"/>
  <c r="C224" i="4"/>
  <c r="B224" i="4"/>
  <c r="A224" i="4"/>
  <c r="AE223" i="4"/>
  <c r="AA223" i="4"/>
  <c r="X223" i="4"/>
  <c r="W223" i="4"/>
  <c r="V223" i="4"/>
  <c r="U223" i="4"/>
  <c r="T223" i="4"/>
  <c r="S223" i="4"/>
  <c r="R223" i="4"/>
  <c r="Q223" i="4"/>
  <c r="P223" i="4"/>
  <c r="F223" i="4"/>
  <c r="E223" i="4"/>
  <c r="C223" i="4"/>
  <c r="B223" i="4"/>
  <c r="A223" i="4"/>
  <c r="AE222" i="4"/>
  <c r="AA222" i="4"/>
  <c r="X222" i="4"/>
  <c r="W222" i="4"/>
  <c r="V222" i="4"/>
  <c r="U222" i="4"/>
  <c r="T222" i="4"/>
  <c r="S222" i="4"/>
  <c r="R222" i="4"/>
  <c r="Q222" i="4"/>
  <c r="P222" i="4"/>
  <c r="F222" i="4"/>
  <c r="E222" i="4"/>
  <c r="C222" i="4"/>
  <c r="B222" i="4"/>
  <c r="A222" i="4"/>
  <c r="AE221" i="4"/>
  <c r="AA221" i="4"/>
  <c r="X221" i="4"/>
  <c r="W221" i="4"/>
  <c r="V221" i="4"/>
  <c r="U221" i="4"/>
  <c r="T221" i="4"/>
  <c r="S221" i="4"/>
  <c r="R221" i="4"/>
  <c r="Q221" i="4"/>
  <c r="P221" i="4"/>
  <c r="F221" i="4"/>
  <c r="E221" i="4"/>
  <c r="C221" i="4"/>
  <c r="B221" i="4"/>
  <c r="A221" i="4"/>
  <c r="AE220" i="4"/>
  <c r="AA220" i="4"/>
  <c r="X220" i="4"/>
  <c r="W220" i="4"/>
  <c r="V220" i="4"/>
  <c r="U220" i="4"/>
  <c r="T220" i="4"/>
  <c r="S220" i="4"/>
  <c r="R220" i="4"/>
  <c r="Q220" i="4"/>
  <c r="P220" i="4"/>
  <c r="F220" i="4"/>
  <c r="E220" i="4"/>
  <c r="C220" i="4"/>
  <c r="B220" i="4"/>
  <c r="A220" i="4"/>
  <c r="AE219" i="4"/>
  <c r="AA219" i="4"/>
  <c r="X219" i="4"/>
  <c r="W219" i="4"/>
  <c r="V219" i="4"/>
  <c r="U219" i="4"/>
  <c r="T219" i="4"/>
  <c r="S219" i="4"/>
  <c r="R219" i="4"/>
  <c r="Q219" i="4"/>
  <c r="P219" i="4"/>
  <c r="F219" i="4"/>
  <c r="E219" i="4"/>
  <c r="C219" i="4"/>
  <c r="B219" i="4"/>
  <c r="A219" i="4"/>
  <c r="AE218" i="4"/>
  <c r="AA218" i="4"/>
  <c r="X218" i="4"/>
  <c r="W218" i="4"/>
  <c r="V218" i="4"/>
  <c r="U218" i="4"/>
  <c r="T218" i="4"/>
  <c r="S218" i="4"/>
  <c r="R218" i="4"/>
  <c r="Q218" i="4"/>
  <c r="P218" i="4"/>
  <c r="F218" i="4"/>
  <c r="E218" i="4"/>
  <c r="C218" i="4"/>
  <c r="B218" i="4"/>
  <c r="A218" i="4"/>
  <c r="AE217" i="4"/>
  <c r="AA217" i="4"/>
  <c r="X217" i="4"/>
  <c r="W217" i="4"/>
  <c r="V217" i="4"/>
  <c r="U217" i="4"/>
  <c r="T217" i="4"/>
  <c r="S217" i="4"/>
  <c r="R217" i="4"/>
  <c r="Q217" i="4"/>
  <c r="P217" i="4"/>
  <c r="F217" i="4"/>
  <c r="E217" i="4"/>
  <c r="C217" i="4"/>
  <c r="B217" i="4"/>
  <c r="A217" i="4"/>
  <c r="AE216" i="4"/>
  <c r="AA216" i="4"/>
  <c r="X216" i="4"/>
  <c r="W216" i="4"/>
  <c r="V216" i="4"/>
  <c r="U216" i="4"/>
  <c r="T216" i="4"/>
  <c r="S216" i="4"/>
  <c r="R216" i="4"/>
  <c r="Q216" i="4"/>
  <c r="P216" i="4"/>
  <c r="F216" i="4"/>
  <c r="E216" i="4"/>
  <c r="C216" i="4"/>
  <c r="B216" i="4"/>
  <c r="A216" i="4"/>
  <c r="AE215" i="4"/>
  <c r="AA215" i="4"/>
  <c r="X215" i="4"/>
  <c r="W215" i="4"/>
  <c r="V215" i="4"/>
  <c r="U215" i="4"/>
  <c r="T215" i="4"/>
  <c r="S215" i="4"/>
  <c r="R215" i="4"/>
  <c r="Q215" i="4"/>
  <c r="P215" i="4"/>
  <c r="F215" i="4"/>
  <c r="E215" i="4"/>
  <c r="C215" i="4"/>
  <c r="B215" i="4"/>
  <c r="A215" i="4"/>
  <c r="AE214" i="4"/>
  <c r="AA214" i="4"/>
  <c r="X214" i="4"/>
  <c r="W214" i="4"/>
  <c r="V214" i="4"/>
  <c r="U214" i="4"/>
  <c r="T214" i="4"/>
  <c r="S214" i="4"/>
  <c r="R214" i="4"/>
  <c r="Q214" i="4"/>
  <c r="P214" i="4"/>
  <c r="F214" i="4"/>
  <c r="E214" i="4"/>
  <c r="C214" i="4"/>
  <c r="B214" i="4"/>
  <c r="A214" i="4"/>
  <c r="AE213" i="4"/>
  <c r="AA213" i="4"/>
  <c r="X213" i="4"/>
  <c r="W213" i="4"/>
  <c r="V213" i="4"/>
  <c r="U213" i="4"/>
  <c r="T213" i="4"/>
  <c r="S213" i="4"/>
  <c r="R213" i="4"/>
  <c r="Q213" i="4"/>
  <c r="P213" i="4"/>
  <c r="F213" i="4"/>
  <c r="E213" i="4"/>
  <c r="C213" i="4"/>
  <c r="B213" i="4"/>
  <c r="A213" i="4"/>
  <c r="AE212" i="4"/>
  <c r="AA212" i="4"/>
  <c r="X212" i="4"/>
  <c r="W212" i="4"/>
  <c r="V212" i="4"/>
  <c r="U212" i="4"/>
  <c r="T212" i="4"/>
  <c r="S212" i="4"/>
  <c r="R212" i="4"/>
  <c r="Q212" i="4"/>
  <c r="P212" i="4"/>
  <c r="F212" i="4"/>
  <c r="E212" i="4"/>
  <c r="C212" i="4"/>
  <c r="B212" i="4"/>
  <c r="A212" i="4"/>
  <c r="AE211" i="4"/>
  <c r="AA211" i="4"/>
  <c r="X211" i="4"/>
  <c r="W211" i="4"/>
  <c r="V211" i="4"/>
  <c r="U211" i="4"/>
  <c r="T211" i="4"/>
  <c r="S211" i="4"/>
  <c r="R211" i="4"/>
  <c r="Q211" i="4"/>
  <c r="P211" i="4"/>
  <c r="F211" i="4"/>
  <c r="E211" i="4"/>
  <c r="C211" i="4"/>
  <c r="B211" i="4"/>
  <c r="A211" i="4"/>
  <c r="AE210" i="4"/>
  <c r="AA210" i="4"/>
  <c r="X210" i="4"/>
  <c r="W210" i="4"/>
  <c r="V210" i="4"/>
  <c r="U210" i="4"/>
  <c r="T210" i="4"/>
  <c r="S210" i="4"/>
  <c r="R210" i="4"/>
  <c r="Q210" i="4"/>
  <c r="P210" i="4"/>
  <c r="F210" i="4"/>
  <c r="E210" i="4"/>
  <c r="C210" i="4"/>
  <c r="B210" i="4"/>
  <c r="A210" i="4"/>
  <c r="AE209" i="4"/>
  <c r="AA209" i="4"/>
  <c r="X209" i="4"/>
  <c r="W209" i="4"/>
  <c r="V209" i="4"/>
  <c r="U209" i="4"/>
  <c r="T209" i="4"/>
  <c r="P209" i="4" s="1"/>
  <c r="S209" i="4"/>
  <c r="R209" i="4"/>
  <c r="Q209" i="4"/>
  <c r="F209" i="4"/>
  <c r="E209" i="4"/>
  <c r="C209" i="4"/>
  <c r="B209" i="4"/>
  <c r="A209" i="4"/>
  <c r="AE208" i="4"/>
  <c r="AA208" i="4"/>
  <c r="X208" i="4"/>
  <c r="W208" i="4"/>
  <c r="V208" i="4"/>
  <c r="U208" i="4"/>
  <c r="T208" i="4"/>
  <c r="S208" i="4"/>
  <c r="R208" i="4"/>
  <c r="Q208" i="4"/>
  <c r="P208" i="4"/>
  <c r="F208" i="4"/>
  <c r="E208" i="4"/>
  <c r="C208" i="4"/>
  <c r="B208" i="4"/>
  <c r="A208" i="4"/>
  <c r="AE207" i="4"/>
  <c r="AA207" i="4"/>
  <c r="X207" i="4"/>
  <c r="W207" i="4"/>
  <c r="V207" i="4"/>
  <c r="U207" i="4"/>
  <c r="T207" i="4"/>
  <c r="P207" i="4" s="1"/>
  <c r="S207" i="4"/>
  <c r="R207" i="4"/>
  <c r="Q207" i="4"/>
  <c r="F207" i="4"/>
  <c r="E207" i="4"/>
  <c r="C207" i="4"/>
  <c r="B207" i="4"/>
  <c r="A207" i="4"/>
  <c r="AE206" i="4"/>
  <c r="AA206" i="4"/>
  <c r="X206" i="4"/>
  <c r="W206" i="4"/>
  <c r="V206" i="4"/>
  <c r="U206" i="4"/>
  <c r="T206" i="4"/>
  <c r="P206" i="4" s="1"/>
  <c r="P206" i="3" s="1"/>
  <c r="S206" i="4"/>
  <c r="R206" i="4"/>
  <c r="Q206" i="4"/>
  <c r="F206" i="4"/>
  <c r="E206" i="4"/>
  <c r="C206" i="4"/>
  <c r="B206" i="4"/>
  <c r="A206" i="4"/>
  <c r="AE205" i="4"/>
  <c r="AA205" i="4"/>
  <c r="X205" i="4"/>
  <c r="W205" i="4"/>
  <c r="V205" i="4"/>
  <c r="U205" i="4"/>
  <c r="T205" i="4"/>
  <c r="S205" i="4"/>
  <c r="R205" i="4"/>
  <c r="Q205" i="4"/>
  <c r="P205" i="4"/>
  <c r="F205" i="4"/>
  <c r="E205" i="4"/>
  <c r="C205" i="4"/>
  <c r="B205" i="4"/>
  <c r="A205" i="4"/>
  <c r="AE204" i="4"/>
  <c r="AA204" i="4"/>
  <c r="X204" i="4"/>
  <c r="W204" i="4"/>
  <c r="V204" i="4"/>
  <c r="U204" i="4"/>
  <c r="T204" i="4"/>
  <c r="P204" i="4" s="1"/>
  <c r="S204" i="4"/>
  <c r="R204" i="4"/>
  <c r="Q204" i="4"/>
  <c r="F204" i="4"/>
  <c r="E204" i="4"/>
  <c r="C204" i="4"/>
  <c r="B204" i="4"/>
  <c r="A204" i="4"/>
  <c r="AE203" i="4"/>
  <c r="AA203" i="4"/>
  <c r="X203" i="4"/>
  <c r="W203" i="4"/>
  <c r="V203" i="4"/>
  <c r="U203" i="4"/>
  <c r="T203" i="4"/>
  <c r="S203" i="4"/>
  <c r="R203" i="4"/>
  <c r="Q203" i="4"/>
  <c r="P203" i="4"/>
  <c r="F203" i="4"/>
  <c r="E203" i="4"/>
  <c r="C203" i="4"/>
  <c r="B203" i="4"/>
  <c r="A203" i="4"/>
  <c r="AE202" i="4"/>
  <c r="AA202" i="4"/>
  <c r="X202" i="4"/>
  <c r="W202" i="4"/>
  <c r="V202" i="4"/>
  <c r="U202" i="4"/>
  <c r="T202" i="4"/>
  <c r="P202" i="4" s="1"/>
  <c r="S202" i="4"/>
  <c r="R202" i="4"/>
  <c r="Q202" i="4"/>
  <c r="F202" i="4"/>
  <c r="E202" i="4"/>
  <c r="C202" i="4"/>
  <c r="B202" i="4"/>
  <c r="A202" i="4"/>
  <c r="AE201" i="4"/>
  <c r="AA201" i="4"/>
  <c r="X201" i="4"/>
  <c r="W201" i="4"/>
  <c r="V201" i="4"/>
  <c r="U201" i="4"/>
  <c r="T201" i="4"/>
  <c r="P201" i="4" s="1"/>
  <c r="P201" i="3" s="1"/>
  <c r="S201" i="4"/>
  <c r="R201" i="4"/>
  <c r="Q201" i="4"/>
  <c r="F201" i="4"/>
  <c r="E201" i="4"/>
  <c r="C201" i="4"/>
  <c r="B201" i="4"/>
  <c r="A201" i="4"/>
  <c r="AE200" i="4"/>
  <c r="AA200" i="4"/>
  <c r="X200" i="4"/>
  <c r="W200" i="4"/>
  <c r="V200" i="4"/>
  <c r="U200" i="4"/>
  <c r="T200" i="4"/>
  <c r="S200" i="4"/>
  <c r="R200" i="4"/>
  <c r="Q200" i="4"/>
  <c r="P200" i="4"/>
  <c r="F200" i="4"/>
  <c r="E200" i="4"/>
  <c r="C200" i="4"/>
  <c r="B200" i="4"/>
  <c r="A200" i="4"/>
  <c r="AE199" i="4"/>
  <c r="AA199" i="4"/>
  <c r="X199" i="4"/>
  <c r="W199" i="4"/>
  <c r="V199" i="4"/>
  <c r="U199" i="4"/>
  <c r="T199" i="4"/>
  <c r="P199" i="4" s="1"/>
  <c r="S199" i="4"/>
  <c r="R199" i="4"/>
  <c r="Q199" i="4"/>
  <c r="F199" i="4"/>
  <c r="E199" i="4"/>
  <c r="C199" i="4"/>
  <c r="B199" i="4"/>
  <c r="A199" i="4"/>
  <c r="AE198" i="4"/>
  <c r="AA198" i="4"/>
  <c r="X198" i="4"/>
  <c r="W198" i="4"/>
  <c r="V198" i="4"/>
  <c r="U198" i="4"/>
  <c r="T198" i="4"/>
  <c r="S198" i="4"/>
  <c r="R198" i="4"/>
  <c r="Q198" i="4"/>
  <c r="P198" i="4"/>
  <c r="F198" i="4"/>
  <c r="E198" i="4"/>
  <c r="C198" i="4"/>
  <c r="B198" i="4"/>
  <c r="A198" i="4"/>
  <c r="AE197" i="4"/>
  <c r="AA197" i="4"/>
  <c r="X197" i="4"/>
  <c r="W197" i="4"/>
  <c r="V197" i="4"/>
  <c r="U197" i="4"/>
  <c r="T197" i="4"/>
  <c r="P197" i="4" s="1"/>
  <c r="S197" i="4"/>
  <c r="R197" i="4"/>
  <c r="Q197" i="4"/>
  <c r="F197" i="4"/>
  <c r="E197" i="4"/>
  <c r="C197" i="4"/>
  <c r="B197" i="4"/>
  <c r="A197" i="4"/>
  <c r="AE196" i="4"/>
  <c r="AA196" i="4"/>
  <c r="X196" i="4"/>
  <c r="W196" i="4"/>
  <c r="V196" i="4"/>
  <c r="U196" i="4"/>
  <c r="T196" i="4"/>
  <c r="P196" i="4" s="1"/>
  <c r="S196" i="4"/>
  <c r="R196" i="4"/>
  <c r="Q196" i="4"/>
  <c r="F196" i="4"/>
  <c r="E196" i="4"/>
  <c r="C196" i="4"/>
  <c r="B196" i="4"/>
  <c r="A196" i="4"/>
  <c r="AE195" i="4"/>
  <c r="AA195" i="4"/>
  <c r="X195" i="4"/>
  <c r="W195" i="4"/>
  <c r="V195" i="4"/>
  <c r="U195" i="4"/>
  <c r="T195" i="4"/>
  <c r="S195" i="4"/>
  <c r="R195" i="4"/>
  <c r="Q195" i="4"/>
  <c r="P195" i="4"/>
  <c r="F195" i="4"/>
  <c r="E195" i="4"/>
  <c r="C195" i="4"/>
  <c r="B195" i="4"/>
  <c r="A195" i="4"/>
  <c r="AE194" i="4"/>
  <c r="AA194" i="4"/>
  <c r="X194" i="4"/>
  <c r="W194" i="4"/>
  <c r="V194" i="4"/>
  <c r="U194" i="4"/>
  <c r="T194" i="4"/>
  <c r="P194" i="4" s="1"/>
  <c r="S194" i="4"/>
  <c r="R194" i="4"/>
  <c r="Q194" i="4"/>
  <c r="F194" i="4"/>
  <c r="E194" i="4"/>
  <c r="C194" i="4"/>
  <c r="B194" i="4"/>
  <c r="A194" i="4"/>
  <c r="AE193" i="4"/>
  <c r="AA193" i="4"/>
  <c r="X193" i="4"/>
  <c r="W193" i="4"/>
  <c r="V193" i="4"/>
  <c r="U193" i="4"/>
  <c r="T193" i="4"/>
  <c r="S193" i="4"/>
  <c r="R193" i="4"/>
  <c r="P193" i="4" s="1"/>
  <c r="Q193" i="4"/>
  <c r="F193" i="4"/>
  <c r="E193" i="4"/>
  <c r="C193" i="4"/>
  <c r="B193" i="4"/>
  <c r="A193" i="4"/>
  <c r="AE192" i="4"/>
  <c r="AA192" i="4"/>
  <c r="X192" i="4"/>
  <c r="W192" i="4"/>
  <c r="V192" i="4"/>
  <c r="U192" i="4"/>
  <c r="T192" i="4"/>
  <c r="S192" i="4"/>
  <c r="R192" i="4"/>
  <c r="Q192" i="4"/>
  <c r="P192" i="4"/>
  <c r="F192" i="4"/>
  <c r="E192" i="4"/>
  <c r="C192" i="4"/>
  <c r="B192" i="4"/>
  <c r="A192" i="4"/>
  <c r="AE191" i="4"/>
  <c r="AA191" i="4"/>
  <c r="X191" i="4"/>
  <c r="W191" i="4"/>
  <c r="V191" i="4"/>
  <c r="U191" i="4"/>
  <c r="T191" i="4"/>
  <c r="S191" i="4"/>
  <c r="R191" i="4"/>
  <c r="P191" i="4" s="1"/>
  <c r="P191" i="3" s="1"/>
  <c r="Q191" i="4"/>
  <c r="F191" i="4"/>
  <c r="E191" i="4"/>
  <c r="C191" i="4"/>
  <c r="B191" i="4"/>
  <c r="A191" i="4"/>
  <c r="AE190" i="4"/>
  <c r="AA190" i="4"/>
  <c r="X190" i="4"/>
  <c r="W190" i="4"/>
  <c r="V190" i="4"/>
  <c r="U190" i="4"/>
  <c r="T190" i="4"/>
  <c r="S190" i="4"/>
  <c r="R190" i="4"/>
  <c r="Q190" i="4"/>
  <c r="P190" i="4"/>
  <c r="F190" i="4"/>
  <c r="E190" i="4"/>
  <c r="C190" i="4"/>
  <c r="B190" i="4"/>
  <c r="A190" i="4"/>
  <c r="AE189" i="4"/>
  <c r="AA189" i="4"/>
  <c r="X189" i="4"/>
  <c r="W189" i="4"/>
  <c r="V189" i="4"/>
  <c r="U189" i="4"/>
  <c r="T189" i="4"/>
  <c r="S189" i="4"/>
  <c r="R189" i="4"/>
  <c r="P189" i="4" s="1"/>
  <c r="Q189" i="4"/>
  <c r="F189" i="4"/>
  <c r="E189" i="4"/>
  <c r="C189" i="4"/>
  <c r="B189" i="4"/>
  <c r="A189" i="4"/>
  <c r="AE188" i="4"/>
  <c r="AA188" i="4"/>
  <c r="X188" i="4"/>
  <c r="W188" i="4"/>
  <c r="V188" i="4"/>
  <c r="U188" i="4"/>
  <c r="T188" i="4"/>
  <c r="S188" i="4"/>
  <c r="R188" i="4"/>
  <c r="P188" i="4" s="1"/>
  <c r="Q188" i="4"/>
  <c r="F188" i="4"/>
  <c r="E188" i="4"/>
  <c r="C188" i="4"/>
  <c r="B188" i="4"/>
  <c r="A188" i="4"/>
  <c r="AE187" i="4"/>
  <c r="AA187" i="4"/>
  <c r="X187" i="4"/>
  <c r="W187" i="4"/>
  <c r="V187" i="4"/>
  <c r="U187" i="4"/>
  <c r="T187" i="4"/>
  <c r="S187" i="4"/>
  <c r="R187" i="4"/>
  <c r="Q187" i="4"/>
  <c r="P187" i="4"/>
  <c r="F187" i="4"/>
  <c r="E187" i="4"/>
  <c r="C187" i="4"/>
  <c r="B187" i="4"/>
  <c r="A187" i="4"/>
  <c r="AE186" i="4"/>
  <c r="AA186" i="4"/>
  <c r="X186" i="4"/>
  <c r="W186" i="4"/>
  <c r="V186" i="4"/>
  <c r="U186" i="4"/>
  <c r="T186" i="4"/>
  <c r="S186" i="4"/>
  <c r="R186" i="4"/>
  <c r="Q186" i="4"/>
  <c r="P186" i="4" s="1"/>
  <c r="F186" i="4"/>
  <c r="E186" i="4"/>
  <c r="C186" i="4"/>
  <c r="B186" i="4"/>
  <c r="A186" i="4"/>
  <c r="AE185" i="4"/>
  <c r="AA185" i="4"/>
  <c r="X185" i="4"/>
  <c r="W185" i="4"/>
  <c r="V185" i="4"/>
  <c r="U185" i="4"/>
  <c r="T185" i="4"/>
  <c r="S185" i="4"/>
  <c r="R185" i="4"/>
  <c r="Q185" i="4"/>
  <c r="P185" i="4" s="1"/>
  <c r="F185" i="4"/>
  <c r="E185" i="4"/>
  <c r="C185" i="4"/>
  <c r="B185" i="4"/>
  <c r="A185" i="4"/>
  <c r="AE184" i="4"/>
  <c r="AA184" i="4"/>
  <c r="X184" i="4"/>
  <c r="W184" i="4"/>
  <c r="V184" i="4"/>
  <c r="U184" i="4"/>
  <c r="T184" i="4"/>
  <c r="S184" i="4"/>
  <c r="R184" i="4"/>
  <c r="Q184" i="4"/>
  <c r="P184" i="4"/>
  <c r="F184" i="4"/>
  <c r="E184" i="4"/>
  <c r="C184" i="4"/>
  <c r="B184" i="4"/>
  <c r="A184" i="4"/>
  <c r="AE183" i="4"/>
  <c r="AA183" i="4"/>
  <c r="X183" i="4"/>
  <c r="W183" i="4"/>
  <c r="V183" i="4"/>
  <c r="U183" i="4"/>
  <c r="T183" i="4"/>
  <c r="S183" i="4"/>
  <c r="R183" i="4"/>
  <c r="P183" i="4" s="1"/>
  <c r="Q183" i="4"/>
  <c r="F183" i="4"/>
  <c r="E183" i="4"/>
  <c r="C183" i="4"/>
  <c r="B183" i="4"/>
  <c r="A183" i="4"/>
  <c r="AE182" i="4"/>
  <c r="AA182" i="4"/>
  <c r="X182" i="4"/>
  <c r="W182" i="4"/>
  <c r="V182" i="4"/>
  <c r="U182" i="4"/>
  <c r="T182" i="4"/>
  <c r="S182" i="4"/>
  <c r="R182" i="4"/>
  <c r="Q182" i="4"/>
  <c r="P182" i="4" s="1"/>
  <c r="F182" i="4"/>
  <c r="E182" i="4"/>
  <c r="C182" i="4"/>
  <c r="B182" i="4"/>
  <c r="A182" i="4"/>
  <c r="AE181" i="4"/>
  <c r="AA181" i="4"/>
  <c r="X181" i="4"/>
  <c r="W181" i="4"/>
  <c r="V181" i="4"/>
  <c r="U181" i="4"/>
  <c r="T181" i="4"/>
  <c r="S181" i="4"/>
  <c r="R181" i="4"/>
  <c r="P181" i="4" s="1"/>
  <c r="Q181" i="4"/>
  <c r="F181" i="4"/>
  <c r="E181" i="4"/>
  <c r="C181" i="4"/>
  <c r="B181" i="4"/>
  <c r="A181" i="4"/>
  <c r="AE180" i="4"/>
  <c r="AA180" i="4"/>
  <c r="X180" i="4"/>
  <c r="W180" i="4"/>
  <c r="V180" i="4"/>
  <c r="U180" i="4"/>
  <c r="T180" i="4"/>
  <c r="S180" i="4"/>
  <c r="R180" i="4"/>
  <c r="Q180" i="4"/>
  <c r="P180" i="4" s="1"/>
  <c r="F180" i="4"/>
  <c r="E180" i="4"/>
  <c r="C180" i="4"/>
  <c r="B180" i="4"/>
  <c r="A180" i="4"/>
  <c r="AE179" i="4"/>
  <c r="AA179" i="4"/>
  <c r="X179" i="4"/>
  <c r="W179" i="4"/>
  <c r="V179" i="4"/>
  <c r="U179" i="4"/>
  <c r="T179" i="4"/>
  <c r="S179" i="4"/>
  <c r="R179" i="4"/>
  <c r="Q179" i="4"/>
  <c r="P179" i="4" s="1"/>
  <c r="F179" i="4"/>
  <c r="E179" i="4"/>
  <c r="C179" i="4"/>
  <c r="B179" i="4"/>
  <c r="A179" i="4"/>
  <c r="AE178" i="4"/>
  <c r="AA178" i="4"/>
  <c r="X178" i="4"/>
  <c r="W178" i="4"/>
  <c r="V178" i="4"/>
  <c r="U178" i="4"/>
  <c r="T178" i="4"/>
  <c r="S178" i="4"/>
  <c r="R178" i="4"/>
  <c r="Q178" i="4"/>
  <c r="P178" i="4"/>
  <c r="F178" i="4"/>
  <c r="E178" i="4"/>
  <c r="C178" i="4"/>
  <c r="B178" i="4"/>
  <c r="A178" i="4"/>
  <c r="AE177" i="4"/>
  <c r="AA177" i="4"/>
  <c r="X177" i="4"/>
  <c r="W177" i="4"/>
  <c r="V177" i="4"/>
  <c r="U177" i="4"/>
  <c r="T177" i="4"/>
  <c r="S177" i="4"/>
  <c r="R177" i="4"/>
  <c r="Q177" i="4"/>
  <c r="P177" i="4" s="1"/>
  <c r="F177" i="4"/>
  <c r="E177" i="4"/>
  <c r="C177" i="4"/>
  <c r="B177" i="4"/>
  <c r="A177" i="4"/>
  <c r="AE176" i="4"/>
  <c r="AA176" i="4"/>
  <c r="X176" i="4"/>
  <c r="W176" i="4"/>
  <c r="V176" i="4"/>
  <c r="U176" i="4"/>
  <c r="T176" i="4"/>
  <c r="S176" i="4"/>
  <c r="R176" i="4"/>
  <c r="Q176" i="4"/>
  <c r="P176" i="4" s="1"/>
  <c r="F176" i="4"/>
  <c r="E176" i="4"/>
  <c r="C176" i="4"/>
  <c r="B176" i="4"/>
  <c r="A176" i="4"/>
  <c r="AE175" i="4"/>
  <c r="AA175" i="4"/>
  <c r="X175" i="4"/>
  <c r="W175" i="4"/>
  <c r="V175" i="4"/>
  <c r="U175" i="4"/>
  <c r="T175" i="4"/>
  <c r="S175" i="4"/>
  <c r="R175" i="4"/>
  <c r="Q175" i="4"/>
  <c r="P175" i="4" s="1"/>
  <c r="F175" i="4"/>
  <c r="E175" i="4"/>
  <c r="C175" i="4"/>
  <c r="B175" i="4"/>
  <c r="A175" i="4"/>
  <c r="AE174" i="4"/>
  <c r="AA174" i="4"/>
  <c r="X174" i="4"/>
  <c r="W174" i="4"/>
  <c r="V174" i="4"/>
  <c r="U174" i="4"/>
  <c r="T174" i="4"/>
  <c r="S174" i="4"/>
  <c r="R174" i="4"/>
  <c r="Q174" i="4"/>
  <c r="P174" i="4"/>
  <c r="F174" i="4"/>
  <c r="E174" i="4"/>
  <c r="C174" i="4"/>
  <c r="B174" i="4"/>
  <c r="A174" i="4"/>
  <c r="AE173" i="4"/>
  <c r="AA173" i="4"/>
  <c r="X173" i="4"/>
  <c r="W173" i="4"/>
  <c r="V173" i="4"/>
  <c r="U173" i="4"/>
  <c r="T173" i="4"/>
  <c r="S173" i="4"/>
  <c r="R173" i="4"/>
  <c r="Q173" i="4"/>
  <c r="P173" i="4" s="1"/>
  <c r="F173" i="4"/>
  <c r="E173" i="4"/>
  <c r="C173" i="4"/>
  <c r="B173" i="4"/>
  <c r="A173" i="4"/>
  <c r="AE172" i="4"/>
  <c r="AA172" i="4"/>
  <c r="X172" i="4"/>
  <c r="W172" i="4"/>
  <c r="V172" i="4"/>
  <c r="U172" i="4"/>
  <c r="T172" i="4"/>
  <c r="S172" i="4"/>
  <c r="R172" i="4"/>
  <c r="Q172" i="4"/>
  <c r="P172" i="4" s="1"/>
  <c r="F172" i="4"/>
  <c r="E172" i="4"/>
  <c r="C172" i="4"/>
  <c r="B172" i="4"/>
  <c r="A172" i="4"/>
  <c r="AE171" i="4"/>
  <c r="AA171" i="4"/>
  <c r="X171" i="4"/>
  <c r="W171" i="4"/>
  <c r="V171" i="4"/>
  <c r="U171" i="4"/>
  <c r="T171" i="4"/>
  <c r="S171" i="4"/>
  <c r="R171" i="4"/>
  <c r="Q171" i="4"/>
  <c r="P171" i="4" s="1"/>
  <c r="F171" i="4"/>
  <c r="E171" i="4"/>
  <c r="C171" i="4"/>
  <c r="B171" i="4"/>
  <c r="A171" i="4"/>
  <c r="AE170" i="4"/>
  <c r="AA170" i="4"/>
  <c r="X170" i="4"/>
  <c r="W170" i="4"/>
  <c r="V170" i="4"/>
  <c r="U170" i="4"/>
  <c r="T170" i="4"/>
  <c r="S170" i="4"/>
  <c r="R170" i="4"/>
  <c r="Q170" i="4"/>
  <c r="P170" i="4" s="1"/>
  <c r="F170" i="4"/>
  <c r="E170" i="4"/>
  <c r="C170" i="4"/>
  <c r="B170" i="4"/>
  <c r="A170" i="4"/>
  <c r="AE169" i="4"/>
  <c r="AA169" i="4"/>
  <c r="X169" i="4"/>
  <c r="W169" i="4"/>
  <c r="V169" i="4"/>
  <c r="U169" i="4"/>
  <c r="T169" i="4"/>
  <c r="S169" i="4"/>
  <c r="R169" i="4"/>
  <c r="Q169" i="4"/>
  <c r="P169" i="4" s="1"/>
  <c r="F169" i="4"/>
  <c r="E169" i="4"/>
  <c r="C169" i="4"/>
  <c r="B169" i="4"/>
  <c r="A169" i="4"/>
  <c r="AE168" i="4"/>
  <c r="AA168" i="4"/>
  <c r="X168" i="4"/>
  <c r="W168" i="4"/>
  <c r="V168" i="4"/>
  <c r="U168" i="4"/>
  <c r="T168" i="4"/>
  <c r="S168" i="4"/>
  <c r="R168" i="4"/>
  <c r="Q168" i="4"/>
  <c r="P168" i="4" s="1"/>
  <c r="F168" i="4"/>
  <c r="E168" i="4"/>
  <c r="C168" i="4"/>
  <c r="B168" i="4"/>
  <c r="A168" i="4"/>
  <c r="AE167" i="4"/>
  <c r="AA167" i="4"/>
  <c r="X167" i="4"/>
  <c r="W167" i="4"/>
  <c r="V167" i="4"/>
  <c r="U167" i="4"/>
  <c r="T167" i="4"/>
  <c r="S167" i="4"/>
  <c r="R167" i="4"/>
  <c r="Q167" i="4"/>
  <c r="P167" i="4" s="1"/>
  <c r="F167" i="4"/>
  <c r="E167" i="4"/>
  <c r="C167" i="4"/>
  <c r="B167" i="4"/>
  <c r="A167" i="4"/>
  <c r="AE166" i="4"/>
  <c r="AA166" i="4"/>
  <c r="X166" i="4"/>
  <c r="W166" i="4"/>
  <c r="V166" i="4"/>
  <c r="U166" i="4"/>
  <c r="T166" i="4"/>
  <c r="S166" i="4"/>
  <c r="R166" i="4"/>
  <c r="P166" i="4" s="1"/>
  <c r="Q166" i="4"/>
  <c r="F166" i="4"/>
  <c r="E166" i="4"/>
  <c r="C166" i="4"/>
  <c r="B166" i="4"/>
  <c r="A166" i="4"/>
  <c r="AE165" i="4"/>
  <c r="AA165" i="4"/>
  <c r="X165" i="4"/>
  <c r="W165" i="4"/>
  <c r="V165" i="4"/>
  <c r="U165" i="4"/>
  <c r="T165" i="4"/>
  <c r="S165" i="4"/>
  <c r="R165" i="4"/>
  <c r="P165" i="4" s="1"/>
  <c r="Q165" i="4"/>
  <c r="F165" i="4"/>
  <c r="E165" i="4"/>
  <c r="C165" i="4"/>
  <c r="B165" i="4"/>
  <c r="A165" i="4"/>
  <c r="AE164" i="4"/>
  <c r="AA164" i="4"/>
  <c r="X164" i="4"/>
  <c r="W164" i="4"/>
  <c r="V164" i="4"/>
  <c r="U164" i="4"/>
  <c r="T164" i="4"/>
  <c r="S164" i="4"/>
  <c r="R164" i="4"/>
  <c r="Q164" i="4"/>
  <c r="P164" i="4" s="1"/>
  <c r="F164" i="4"/>
  <c r="E164" i="4"/>
  <c r="C164" i="4"/>
  <c r="B164" i="4"/>
  <c r="A164" i="4"/>
  <c r="AE163" i="4"/>
  <c r="AA163" i="4"/>
  <c r="X163" i="4"/>
  <c r="W163" i="4"/>
  <c r="V163" i="4"/>
  <c r="U163" i="4"/>
  <c r="T163" i="4"/>
  <c r="S163" i="4"/>
  <c r="R163" i="4"/>
  <c r="Q163" i="4"/>
  <c r="P163" i="4" s="1"/>
  <c r="F163" i="4"/>
  <c r="E163" i="4"/>
  <c r="C163" i="4"/>
  <c r="B163" i="4"/>
  <c r="A163" i="4"/>
  <c r="AE162" i="4"/>
  <c r="AA162" i="4"/>
  <c r="X162" i="4"/>
  <c r="W162" i="4"/>
  <c r="V162" i="4"/>
  <c r="U162" i="4"/>
  <c r="T162" i="4"/>
  <c r="S162" i="4"/>
  <c r="R162" i="4"/>
  <c r="P162" i="4" s="1"/>
  <c r="Q162" i="4"/>
  <c r="F162" i="4"/>
  <c r="E162" i="4"/>
  <c r="C162" i="4"/>
  <c r="B162" i="4"/>
  <c r="A162" i="4"/>
  <c r="AE161" i="4"/>
  <c r="AA161" i="4"/>
  <c r="X161" i="4"/>
  <c r="W161" i="4"/>
  <c r="V161" i="4"/>
  <c r="U161" i="4"/>
  <c r="T161" i="4"/>
  <c r="S161" i="4"/>
  <c r="R161" i="4"/>
  <c r="P161" i="4" s="1"/>
  <c r="Q161" i="4"/>
  <c r="F161" i="4"/>
  <c r="E161" i="4"/>
  <c r="C161" i="4"/>
  <c r="B161" i="4"/>
  <c r="A161" i="4"/>
  <c r="AE160" i="4"/>
  <c r="AA160" i="4"/>
  <c r="X160" i="4"/>
  <c r="W160" i="4"/>
  <c r="V160" i="4"/>
  <c r="U160" i="4"/>
  <c r="T160" i="4"/>
  <c r="S160" i="4"/>
  <c r="R160" i="4"/>
  <c r="P160" i="4" s="1"/>
  <c r="Q160" i="4"/>
  <c r="F160" i="4"/>
  <c r="E160" i="4"/>
  <c r="C160" i="4"/>
  <c r="B160" i="4"/>
  <c r="A160" i="4"/>
  <c r="AE159" i="4"/>
  <c r="AA159" i="4"/>
  <c r="X159" i="4"/>
  <c r="W159" i="4"/>
  <c r="V159" i="4"/>
  <c r="U159" i="4"/>
  <c r="T159" i="4"/>
  <c r="S159" i="4"/>
  <c r="R159" i="4"/>
  <c r="Q159" i="4"/>
  <c r="P159" i="4" s="1"/>
  <c r="F159" i="4"/>
  <c r="E159" i="4"/>
  <c r="C159" i="4"/>
  <c r="B159" i="4"/>
  <c r="A159" i="4"/>
  <c r="AE158" i="4"/>
  <c r="AA158" i="4"/>
  <c r="X158" i="4"/>
  <c r="W158" i="4"/>
  <c r="V158" i="4"/>
  <c r="U158" i="4"/>
  <c r="T158" i="4"/>
  <c r="S158" i="4"/>
  <c r="R158" i="4"/>
  <c r="Q158" i="4"/>
  <c r="P158" i="4" s="1"/>
  <c r="F158" i="4"/>
  <c r="E158" i="4"/>
  <c r="C158" i="4"/>
  <c r="B158" i="4"/>
  <c r="A158" i="4"/>
  <c r="AE157" i="4"/>
  <c r="AA157" i="4"/>
  <c r="X157" i="4"/>
  <c r="W157" i="4"/>
  <c r="V157" i="4"/>
  <c r="U157" i="4"/>
  <c r="T157" i="4"/>
  <c r="S157" i="4"/>
  <c r="R157" i="4"/>
  <c r="Q157" i="4"/>
  <c r="P157" i="4" s="1"/>
  <c r="F157" i="4"/>
  <c r="E157" i="4"/>
  <c r="C157" i="4"/>
  <c r="B157" i="4"/>
  <c r="A157" i="4"/>
  <c r="AE156" i="4"/>
  <c r="AA156" i="4"/>
  <c r="X156" i="4"/>
  <c r="W156" i="4"/>
  <c r="V156" i="4"/>
  <c r="U156" i="4"/>
  <c r="T156" i="4"/>
  <c r="S156" i="4"/>
  <c r="R156" i="4"/>
  <c r="Q156" i="4"/>
  <c r="P156" i="4" s="1"/>
  <c r="F156" i="4"/>
  <c r="E156" i="4"/>
  <c r="C156" i="4"/>
  <c r="B156" i="4"/>
  <c r="A156" i="4"/>
  <c r="AE155" i="4"/>
  <c r="AA155" i="4"/>
  <c r="X155" i="4"/>
  <c r="W155" i="4"/>
  <c r="V155" i="4"/>
  <c r="U155" i="4"/>
  <c r="T155" i="4"/>
  <c r="S155" i="4"/>
  <c r="R155" i="4"/>
  <c r="Q155" i="4"/>
  <c r="P155" i="4" s="1"/>
  <c r="F155" i="4"/>
  <c r="E155" i="4"/>
  <c r="C155" i="4"/>
  <c r="B155" i="4"/>
  <c r="A155" i="4"/>
  <c r="AE154" i="4"/>
  <c r="AA154" i="4"/>
  <c r="X154" i="4"/>
  <c r="W154" i="4"/>
  <c r="V154" i="4"/>
  <c r="U154" i="4"/>
  <c r="T154" i="4"/>
  <c r="S154" i="4"/>
  <c r="R154" i="4"/>
  <c r="Q154" i="4"/>
  <c r="P154" i="4" s="1"/>
  <c r="F154" i="4"/>
  <c r="E154" i="4"/>
  <c r="C154" i="4"/>
  <c r="B154" i="4"/>
  <c r="A154" i="4"/>
  <c r="AE153" i="4"/>
  <c r="AA153" i="4"/>
  <c r="X153" i="4"/>
  <c r="W153" i="4"/>
  <c r="V153" i="4"/>
  <c r="U153" i="4"/>
  <c r="T153" i="4"/>
  <c r="S153" i="4"/>
  <c r="R153" i="4"/>
  <c r="Q153" i="4"/>
  <c r="P153" i="4" s="1"/>
  <c r="F153" i="4"/>
  <c r="E153" i="4"/>
  <c r="C153" i="4"/>
  <c r="B153" i="4"/>
  <c r="A153" i="4"/>
  <c r="AE152" i="4"/>
  <c r="AA152" i="4"/>
  <c r="X152" i="4"/>
  <c r="W152" i="4"/>
  <c r="V152" i="4"/>
  <c r="U152" i="4"/>
  <c r="T152" i="4"/>
  <c r="S152" i="4"/>
  <c r="R152" i="4"/>
  <c r="Q152" i="4"/>
  <c r="P152" i="4" s="1"/>
  <c r="F152" i="4"/>
  <c r="E152" i="4"/>
  <c r="C152" i="4"/>
  <c r="B152" i="4"/>
  <c r="A152" i="4"/>
  <c r="AE151" i="4"/>
  <c r="AA151" i="4"/>
  <c r="X151" i="4"/>
  <c r="W151" i="4"/>
  <c r="V151" i="4"/>
  <c r="U151" i="4"/>
  <c r="T151" i="4"/>
  <c r="S151" i="4"/>
  <c r="R151" i="4"/>
  <c r="Q151" i="4"/>
  <c r="P151" i="4" s="1"/>
  <c r="F151" i="4"/>
  <c r="E151" i="4"/>
  <c r="C151" i="4"/>
  <c r="B151" i="4"/>
  <c r="A151" i="4"/>
  <c r="AE150" i="4"/>
  <c r="AA150" i="4"/>
  <c r="X150" i="4"/>
  <c r="W150" i="4"/>
  <c r="V150" i="4"/>
  <c r="U150" i="4"/>
  <c r="T150" i="4"/>
  <c r="S150" i="4"/>
  <c r="R150" i="4"/>
  <c r="Q150" i="4"/>
  <c r="P150" i="4" s="1"/>
  <c r="F150" i="4"/>
  <c r="E150" i="4"/>
  <c r="C150" i="4"/>
  <c r="B150" i="4"/>
  <c r="A150" i="4"/>
  <c r="AE149" i="4"/>
  <c r="AA149" i="4"/>
  <c r="X149" i="4"/>
  <c r="W149" i="4"/>
  <c r="V149" i="4"/>
  <c r="U149" i="4"/>
  <c r="T149" i="4"/>
  <c r="S149" i="4"/>
  <c r="R149" i="4"/>
  <c r="Q149" i="4"/>
  <c r="P149" i="4" s="1"/>
  <c r="F149" i="4"/>
  <c r="E149" i="4"/>
  <c r="C149" i="4"/>
  <c r="B149" i="4"/>
  <c r="A149" i="4"/>
  <c r="AE148" i="4"/>
  <c r="AA148" i="4"/>
  <c r="X148" i="4"/>
  <c r="W148" i="4"/>
  <c r="V148" i="4"/>
  <c r="U148" i="4"/>
  <c r="T148" i="4"/>
  <c r="S148" i="4"/>
  <c r="R148" i="4"/>
  <c r="Q148" i="4"/>
  <c r="P148" i="4" s="1"/>
  <c r="F148" i="4"/>
  <c r="E148" i="4"/>
  <c r="C148" i="4"/>
  <c r="B148" i="4"/>
  <c r="A148" i="4"/>
  <c r="AE147" i="4"/>
  <c r="AA147" i="4"/>
  <c r="X147" i="4"/>
  <c r="W147" i="4"/>
  <c r="V147" i="4"/>
  <c r="U147" i="4"/>
  <c r="T147" i="4"/>
  <c r="S147" i="4"/>
  <c r="R147" i="4"/>
  <c r="Q147" i="4"/>
  <c r="P147" i="4" s="1"/>
  <c r="F147" i="4"/>
  <c r="E147" i="4"/>
  <c r="C147" i="4"/>
  <c r="B147" i="4"/>
  <c r="A147" i="4"/>
  <c r="AE146" i="4"/>
  <c r="AA146" i="4"/>
  <c r="X146" i="4"/>
  <c r="W146" i="4"/>
  <c r="V146" i="4"/>
  <c r="U146" i="4"/>
  <c r="T146" i="4"/>
  <c r="S146" i="4"/>
  <c r="R146" i="4"/>
  <c r="Q146" i="4"/>
  <c r="P146" i="4" s="1"/>
  <c r="F146" i="4"/>
  <c r="E146" i="4"/>
  <c r="C146" i="4"/>
  <c r="B146" i="4"/>
  <c r="A146" i="4"/>
  <c r="AE145" i="4"/>
  <c r="AA145" i="4"/>
  <c r="X145" i="4"/>
  <c r="W145" i="4"/>
  <c r="V145" i="4"/>
  <c r="U145" i="4"/>
  <c r="T145" i="4"/>
  <c r="S145" i="4"/>
  <c r="R145" i="4"/>
  <c r="Q145" i="4"/>
  <c r="P145" i="4" s="1"/>
  <c r="F145" i="4"/>
  <c r="E145" i="4"/>
  <c r="C145" i="4"/>
  <c r="B145" i="4"/>
  <c r="A145" i="4"/>
  <c r="AE144" i="4"/>
  <c r="AA144" i="4"/>
  <c r="X144" i="4"/>
  <c r="W144" i="4"/>
  <c r="V144" i="4"/>
  <c r="U144" i="4"/>
  <c r="T144" i="4"/>
  <c r="S144" i="4"/>
  <c r="R144" i="4"/>
  <c r="Q144" i="4"/>
  <c r="P144" i="4" s="1"/>
  <c r="F144" i="4"/>
  <c r="E144" i="4"/>
  <c r="C144" i="4"/>
  <c r="B144" i="4"/>
  <c r="A144" i="4"/>
  <c r="AE143" i="4"/>
  <c r="AA143" i="4"/>
  <c r="X143" i="4"/>
  <c r="W143" i="4"/>
  <c r="V143" i="4"/>
  <c r="U143" i="4"/>
  <c r="T143" i="4"/>
  <c r="S143" i="4"/>
  <c r="R143" i="4"/>
  <c r="Q143" i="4"/>
  <c r="P143" i="4" s="1"/>
  <c r="F143" i="4"/>
  <c r="E143" i="4"/>
  <c r="C143" i="4"/>
  <c r="B143" i="4"/>
  <c r="A143" i="4"/>
  <c r="AE142" i="4"/>
  <c r="AA142" i="4"/>
  <c r="X142" i="4"/>
  <c r="W142" i="4"/>
  <c r="V142" i="4"/>
  <c r="U142" i="4"/>
  <c r="T142" i="4"/>
  <c r="S142" i="4"/>
  <c r="R142" i="4"/>
  <c r="Q142" i="4"/>
  <c r="P142" i="4" s="1"/>
  <c r="F142" i="4"/>
  <c r="E142" i="4"/>
  <c r="C142" i="4"/>
  <c r="B142" i="4"/>
  <c r="A142" i="4"/>
  <c r="AE141" i="4"/>
  <c r="AA141" i="4"/>
  <c r="X141" i="4"/>
  <c r="W141" i="4"/>
  <c r="V141" i="4"/>
  <c r="U141" i="4"/>
  <c r="T141" i="4"/>
  <c r="S141" i="4"/>
  <c r="R141" i="4"/>
  <c r="Q141" i="4"/>
  <c r="P141" i="4" s="1"/>
  <c r="F141" i="4"/>
  <c r="E141" i="4"/>
  <c r="C141" i="4"/>
  <c r="B141" i="4"/>
  <c r="A141" i="4"/>
  <c r="AE140" i="4"/>
  <c r="AA140" i="4"/>
  <c r="X140" i="4"/>
  <c r="W140" i="4"/>
  <c r="V140" i="4"/>
  <c r="U140" i="4"/>
  <c r="T140" i="4"/>
  <c r="S140" i="4"/>
  <c r="R140" i="4"/>
  <c r="Q140" i="4"/>
  <c r="P140" i="4" s="1"/>
  <c r="F140" i="4"/>
  <c r="E140" i="4"/>
  <c r="C140" i="4"/>
  <c r="B140" i="4"/>
  <c r="A140" i="4"/>
  <c r="AE139" i="4"/>
  <c r="AA139" i="4"/>
  <c r="X139" i="4"/>
  <c r="W139" i="4"/>
  <c r="V139" i="4"/>
  <c r="U139" i="4"/>
  <c r="T139" i="4"/>
  <c r="S139" i="4"/>
  <c r="R139" i="4"/>
  <c r="Q139" i="4"/>
  <c r="P139" i="4" s="1"/>
  <c r="F139" i="4"/>
  <c r="E139" i="4"/>
  <c r="C139" i="4"/>
  <c r="B139" i="4"/>
  <c r="A139" i="4"/>
  <c r="AE138" i="4"/>
  <c r="AA138" i="4"/>
  <c r="X138" i="4"/>
  <c r="W138" i="4"/>
  <c r="V138" i="4"/>
  <c r="U138" i="4"/>
  <c r="T138" i="4"/>
  <c r="S138" i="4"/>
  <c r="R138" i="4"/>
  <c r="Q138" i="4"/>
  <c r="P138" i="4" s="1"/>
  <c r="F138" i="4"/>
  <c r="E138" i="4"/>
  <c r="C138" i="4"/>
  <c r="B138" i="4"/>
  <c r="A138" i="4"/>
  <c r="AE137" i="4"/>
  <c r="AA137" i="4"/>
  <c r="X137" i="4"/>
  <c r="W137" i="4"/>
  <c r="V137" i="4"/>
  <c r="U137" i="4"/>
  <c r="T137" i="4"/>
  <c r="S137" i="4"/>
  <c r="R137" i="4"/>
  <c r="Q137" i="4"/>
  <c r="P137" i="4" s="1"/>
  <c r="F137" i="4"/>
  <c r="E137" i="4"/>
  <c r="C137" i="4"/>
  <c r="B137" i="4"/>
  <c r="A137" i="4"/>
  <c r="AE136" i="4"/>
  <c r="AA136" i="4"/>
  <c r="X136" i="4"/>
  <c r="W136" i="4"/>
  <c r="V136" i="4"/>
  <c r="U136" i="4"/>
  <c r="T136" i="4"/>
  <c r="S136" i="4"/>
  <c r="R136" i="4"/>
  <c r="Q136" i="4"/>
  <c r="P136" i="4" s="1"/>
  <c r="F136" i="4"/>
  <c r="E136" i="4"/>
  <c r="C136" i="4"/>
  <c r="B136" i="4"/>
  <c r="A136" i="4"/>
  <c r="AE135" i="4"/>
  <c r="AA135" i="4"/>
  <c r="X135" i="4"/>
  <c r="W135" i="4"/>
  <c r="V135" i="4"/>
  <c r="U135" i="4"/>
  <c r="T135" i="4"/>
  <c r="S135" i="4"/>
  <c r="R135" i="4"/>
  <c r="Q135" i="4"/>
  <c r="P135" i="4" s="1"/>
  <c r="F135" i="4"/>
  <c r="E135" i="4"/>
  <c r="C135" i="4"/>
  <c r="B135" i="4"/>
  <c r="A135" i="4"/>
  <c r="AE134" i="4"/>
  <c r="AA134" i="4"/>
  <c r="X134" i="4"/>
  <c r="W134" i="4"/>
  <c r="V134" i="4"/>
  <c r="U134" i="4"/>
  <c r="T134" i="4"/>
  <c r="S134" i="4"/>
  <c r="R134" i="4"/>
  <c r="Q134" i="4"/>
  <c r="P134" i="4" s="1"/>
  <c r="F134" i="4"/>
  <c r="E134" i="4"/>
  <c r="C134" i="4"/>
  <c r="B134" i="4"/>
  <c r="A134" i="4"/>
  <c r="AE133" i="4"/>
  <c r="AA133" i="4"/>
  <c r="X133" i="4"/>
  <c r="W133" i="4"/>
  <c r="V133" i="4"/>
  <c r="U133" i="4"/>
  <c r="T133" i="4"/>
  <c r="S133" i="4"/>
  <c r="R133" i="4"/>
  <c r="Q133" i="4"/>
  <c r="P133" i="4" s="1"/>
  <c r="F133" i="4"/>
  <c r="E133" i="4"/>
  <c r="C133" i="4"/>
  <c r="B133" i="4"/>
  <c r="A133" i="4"/>
  <c r="AE132" i="4"/>
  <c r="AA132" i="4"/>
  <c r="X132" i="4"/>
  <c r="W132" i="4"/>
  <c r="V132" i="4"/>
  <c r="U132" i="4"/>
  <c r="T132" i="4"/>
  <c r="S132" i="4"/>
  <c r="R132" i="4"/>
  <c r="Q132" i="4"/>
  <c r="P132" i="4" s="1"/>
  <c r="F132" i="4"/>
  <c r="E132" i="4"/>
  <c r="C132" i="4"/>
  <c r="B132" i="4"/>
  <c r="A132" i="4"/>
  <c r="AE131" i="4"/>
  <c r="AA131" i="4"/>
  <c r="X131" i="4"/>
  <c r="W131" i="4"/>
  <c r="V131" i="4"/>
  <c r="U131" i="4"/>
  <c r="T131" i="4"/>
  <c r="S131" i="4"/>
  <c r="R131" i="4"/>
  <c r="Q131" i="4"/>
  <c r="P131" i="4" s="1"/>
  <c r="F131" i="4"/>
  <c r="E131" i="4"/>
  <c r="C131" i="4"/>
  <c r="B131" i="4"/>
  <c r="A131" i="4"/>
  <c r="AE130" i="4"/>
  <c r="AA130" i="4"/>
  <c r="X130" i="4"/>
  <c r="W130" i="4"/>
  <c r="V130" i="4"/>
  <c r="U130" i="4"/>
  <c r="T130" i="4"/>
  <c r="S130" i="4"/>
  <c r="R130" i="4"/>
  <c r="Q130" i="4"/>
  <c r="P130" i="4" s="1"/>
  <c r="F130" i="4"/>
  <c r="E130" i="4"/>
  <c r="C130" i="4"/>
  <c r="B130" i="4"/>
  <c r="A130" i="4"/>
  <c r="AE129" i="4"/>
  <c r="AA129" i="4"/>
  <c r="X129" i="4"/>
  <c r="W129" i="4"/>
  <c r="V129" i="4"/>
  <c r="U129" i="4"/>
  <c r="T129" i="4"/>
  <c r="S129" i="4"/>
  <c r="R129" i="4"/>
  <c r="Q129" i="4"/>
  <c r="P129" i="4" s="1"/>
  <c r="F129" i="4"/>
  <c r="E129" i="4"/>
  <c r="C129" i="4"/>
  <c r="B129" i="4"/>
  <c r="A129" i="4"/>
  <c r="AE128" i="4"/>
  <c r="AA128" i="4"/>
  <c r="X128" i="4"/>
  <c r="W128" i="4"/>
  <c r="V128" i="4"/>
  <c r="U128" i="4"/>
  <c r="T128" i="4"/>
  <c r="S128" i="4"/>
  <c r="R128" i="4"/>
  <c r="Q128" i="4"/>
  <c r="P128" i="4" s="1"/>
  <c r="F128" i="4"/>
  <c r="E128" i="4"/>
  <c r="C128" i="4"/>
  <c r="B128" i="4"/>
  <c r="A128" i="4"/>
  <c r="AE127" i="4"/>
  <c r="AA127" i="4"/>
  <c r="X127" i="4"/>
  <c r="W127" i="4"/>
  <c r="V127" i="4"/>
  <c r="U127" i="4"/>
  <c r="T127" i="4"/>
  <c r="S127" i="4"/>
  <c r="R127" i="4"/>
  <c r="Q127" i="4"/>
  <c r="P127" i="4" s="1"/>
  <c r="F127" i="4"/>
  <c r="E127" i="4"/>
  <c r="C127" i="4"/>
  <c r="B127" i="4"/>
  <c r="A127" i="4"/>
  <c r="AE126" i="4"/>
  <c r="AA126" i="4"/>
  <c r="X126" i="4"/>
  <c r="W126" i="4"/>
  <c r="V126" i="4"/>
  <c r="U126" i="4"/>
  <c r="T126" i="4"/>
  <c r="S126" i="4"/>
  <c r="R126" i="4"/>
  <c r="Q126" i="4"/>
  <c r="P126" i="4" s="1"/>
  <c r="F126" i="4"/>
  <c r="E126" i="4"/>
  <c r="C126" i="4"/>
  <c r="B126" i="4"/>
  <c r="A126" i="4"/>
  <c r="AE125" i="4"/>
  <c r="AA125" i="4"/>
  <c r="X125" i="4"/>
  <c r="W125" i="4"/>
  <c r="V125" i="4"/>
  <c r="U125" i="4"/>
  <c r="T125" i="4"/>
  <c r="S125" i="4"/>
  <c r="R125" i="4"/>
  <c r="Q125" i="4"/>
  <c r="P125" i="4" s="1"/>
  <c r="F125" i="4"/>
  <c r="E125" i="4"/>
  <c r="C125" i="4"/>
  <c r="B125" i="4"/>
  <c r="A125" i="4"/>
  <c r="AE124" i="4"/>
  <c r="AA124" i="4"/>
  <c r="X124" i="4"/>
  <c r="W124" i="4"/>
  <c r="V124" i="4"/>
  <c r="U124" i="4"/>
  <c r="T124" i="4"/>
  <c r="S124" i="4"/>
  <c r="R124" i="4"/>
  <c r="Q124" i="4"/>
  <c r="P124" i="4" s="1"/>
  <c r="F124" i="4"/>
  <c r="E124" i="4"/>
  <c r="C124" i="4"/>
  <c r="B124" i="4"/>
  <c r="A124" i="4"/>
  <c r="AE123" i="4"/>
  <c r="AA123" i="4"/>
  <c r="X123" i="4"/>
  <c r="W123" i="4"/>
  <c r="V123" i="4"/>
  <c r="U123" i="4"/>
  <c r="T123" i="4"/>
  <c r="S123" i="4"/>
  <c r="R123" i="4"/>
  <c r="Q123" i="4"/>
  <c r="P123" i="4" s="1"/>
  <c r="F123" i="4"/>
  <c r="E123" i="4"/>
  <c r="C123" i="4"/>
  <c r="B123" i="4"/>
  <c r="A123" i="4"/>
  <c r="AE122" i="4"/>
  <c r="AA122" i="4"/>
  <c r="X122" i="4"/>
  <c r="W122" i="4"/>
  <c r="V122" i="4"/>
  <c r="U122" i="4"/>
  <c r="T122" i="4"/>
  <c r="S122" i="4"/>
  <c r="R122" i="4"/>
  <c r="Q122" i="4"/>
  <c r="P122" i="4" s="1"/>
  <c r="F122" i="4"/>
  <c r="E122" i="4"/>
  <c r="C122" i="4"/>
  <c r="B122" i="4"/>
  <c r="A122" i="4"/>
  <c r="AE121" i="4"/>
  <c r="AA121" i="4"/>
  <c r="X121" i="4"/>
  <c r="W121" i="4"/>
  <c r="V121" i="4"/>
  <c r="U121" i="4"/>
  <c r="T121" i="4"/>
  <c r="S121" i="4"/>
  <c r="R121" i="4"/>
  <c r="Q121" i="4"/>
  <c r="P121" i="4" s="1"/>
  <c r="F121" i="4"/>
  <c r="E121" i="4"/>
  <c r="C121" i="4"/>
  <c r="B121" i="4"/>
  <c r="A121" i="4"/>
  <c r="AE120" i="4"/>
  <c r="AA120" i="4"/>
  <c r="X120" i="4"/>
  <c r="W120" i="4"/>
  <c r="V120" i="4"/>
  <c r="U120" i="4"/>
  <c r="T120" i="4"/>
  <c r="S120" i="4"/>
  <c r="R120" i="4"/>
  <c r="Q120" i="4"/>
  <c r="P120" i="4" s="1"/>
  <c r="F120" i="4"/>
  <c r="E120" i="4"/>
  <c r="C120" i="4"/>
  <c r="B120" i="4"/>
  <c r="A120" i="4"/>
  <c r="AE119" i="4"/>
  <c r="AA119" i="4"/>
  <c r="X119" i="4"/>
  <c r="W119" i="4"/>
  <c r="V119" i="4"/>
  <c r="U119" i="4"/>
  <c r="T119" i="4"/>
  <c r="S119" i="4"/>
  <c r="R119" i="4"/>
  <c r="Q119" i="4"/>
  <c r="P119" i="4" s="1"/>
  <c r="F119" i="4"/>
  <c r="E119" i="4"/>
  <c r="C119" i="4"/>
  <c r="B119" i="4"/>
  <c r="A119" i="4"/>
  <c r="AE118" i="4"/>
  <c r="AA118" i="4"/>
  <c r="X118" i="4"/>
  <c r="W118" i="4"/>
  <c r="V118" i="4"/>
  <c r="U118" i="4"/>
  <c r="T118" i="4"/>
  <c r="S118" i="4"/>
  <c r="R118" i="4"/>
  <c r="Q118" i="4"/>
  <c r="P118" i="4" s="1"/>
  <c r="F118" i="4"/>
  <c r="E118" i="4"/>
  <c r="C118" i="4"/>
  <c r="B118" i="4"/>
  <c r="A118" i="4"/>
  <c r="AE117" i="4"/>
  <c r="AA117" i="4"/>
  <c r="X117" i="4"/>
  <c r="W117" i="4"/>
  <c r="V117" i="4"/>
  <c r="U117" i="4"/>
  <c r="T117" i="4"/>
  <c r="S117" i="4"/>
  <c r="R117" i="4"/>
  <c r="Q117" i="4"/>
  <c r="P117" i="4" s="1"/>
  <c r="F117" i="4"/>
  <c r="E117" i="4"/>
  <c r="C117" i="4"/>
  <c r="B117" i="4"/>
  <c r="A117" i="4"/>
  <c r="AE116" i="4"/>
  <c r="AA116" i="4"/>
  <c r="X116" i="4"/>
  <c r="W116" i="4"/>
  <c r="V116" i="4"/>
  <c r="U116" i="4"/>
  <c r="T116" i="4"/>
  <c r="S116" i="4"/>
  <c r="R116" i="4"/>
  <c r="Q116" i="4"/>
  <c r="P116" i="4" s="1"/>
  <c r="F116" i="4"/>
  <c r="E116" i="4"/>
  <c r="C116" i="4"/>
  <c r="B116" i="4"/>
  <c r="A116" i="4"/>
  <c r="AE115" i="4"/>
  <c r="AA115" i="4"/>
  <c r="X115" i="4"/>
  <c r="W115" i="4"/>
  <c r="V115" i="4"/>
  <c r="U115" i="4"/>
  <c r="T115" i="4"/>
  <c r="S115" i="4"/>
  <c r="R115" i="4"/>
  <c r="Q115" i="4"/>
  <c r="P115" i="4" s="1"/>
  <c r="F115" i="4"/>
  <c r="E115" i="4"/>
  <c r="C115" i="4"/>
  <c r="B115" i="4"/>
  <c r="A115" i="4"/>
  <c r="AE114" i="4"/>
  <c r="AA114" i="4"/>
  <c r="X114" i="4"/>
  <c r="W114" i="4"/>
  <c r="V114" i="4"/>
  <c r="U114" i="4"/>
  <c r="T114" i="4"/>
  <c r="S114" i="4"/>
  <c r="R114" i="4"/>
  <c r="Q114" i="4"/>
  <c r="P114" i="4" s="1"/>
  <c r="F114" i="4"/>
  <c r="E114" i="4"/>
  <c r="C114" i="4"/>
  <c r="B114" i="4"/>
  <c r="A114" i="4"/>
  <c r="AE113" i="4"/>
  <c r="AA113" i="4"/>
  <c r="X113" i="4"/>
  <c r="W113" i="4"/>
  <c r="V113" i="4"/>
  <c r="U113" i="4"/>
  <c r="T113" i="4"/>
  <c r="S113" i="4"/>
  <c r="R113" i="4"/>
  <c r="Q113" i="4"/>
  <c r="P113" i="4" s="1"/>
  <c r="F113" i="4"/>
  <c r="E113" i="4"/>
  <c r="C113" i="4"/>
  <c r="B113" i="4"/>
  <c r="A113" i="4"/>
  <c r="AE112" i="4"/>
  <c r="AA112" i="4"/>
  <c r="X112" i="4"/>
  <c r="W112" i="4"/>
  <c r="V112" i="4"/>
  <c r="U112" i="4"/>
  <c r="T112" i="4"/>
  <c r="S112" i="4"/>
  <c r="R112" i="4"/>
  <c r="Q112" i="4"/>
  <c r="P112" i="4" s="1"/>
  <c r="F112" i="4"/>
  <c r="E112" i="4"/>
  <c r="C112" i="4"/>
  <c r="B112" i="4"/>
  <c r="A112" i="4"/>
  <c r="AE111" i="4"/>
  <c r="AA111" i="4"/>
  <c r="X111" i="4"/>
  <c r="W111" i="4"/>
  <c r="V111" i="4"/>
  <c r="U111" i="4"/>
  <c r="T111" i="4"/>
  <c r="S111" i="4"/>
  <c r="R111" i="4"/>
  <c r="Q111" i="4"/>
  <c r="P111" i="4" s="1"/>
  <c r="F111" i="4"/>
  <c r="E111" i="4"/>
  <c r="C111" i="4"/>
  <c r="B111" i="4"/>
  <c r="A111" i="4"/>
  <c r="AE110" i="4"/>
  <c r="AA110" i="4"/>
  <c r="X110" i="4"/>
  <c r="W110" i="4"/>
  <c r="V110" i="4"/>
  <c r="U110" i="4"/>
  <c r="T110" i="4"/>
  <c r="S110" i="4"/>
  <c r="R110" i="4"/>
  <c r="Q110" i="4"/>
  <c r="P110" i="4" s="1"/>
  <c r="F110" i="4"/>
  <c r="E110" i="4"/>
  <c r="C110" i="4"/>
  <c r="B110" i="4"/>
  <c r="A110" i="4"/>
  <c r="AE109" i="4"/>
  <c r="AA109" i="4"/>
  <c r="X109" i="4"/>
  <c r="W109" i="4"/>
  <c r="V109" i="4"/>
  <c r="U109" i="4"/>
  <c r="T109" i="4"/>
  <c r="S109" i="4"/>
  <c r="R109" i="4"/>
  <c r="Q109" i="4"/>
  <c r="P109" i="4" s="1"/>
  <c r="F109" i="4"/>
  <c r="E109" i="4"/>
  <c r="C109" i="4"/>
  <c r="B109" i="4"/>
  <c r="A109" i="4"/>
  <c r="AE108" i="4"/>
  <c r="AA108" i="4"/>
  <c r="X108" i="4"/>
  <c r="W108" i="4"/>
  <c r="V108" i="4"/>
  <c r="U108" i="4"/>
  <c r="T108" i="4"/>
  <c r="S108" i="4"/>
  <c r="R108" i="4"/>
  <c r="Q108" i="4"/>
  <c r="P108" i="4" s="1"/>
  <c r="F108" i="4"/>
  <c r="E108" i="4"/>
  <c r="C108" i="4"/>
  <c r="B108" i="4"/>
  <c r="A108" i="4"/>
  <c r="AE107" i="4"/>
  <c r="AA107" i="4"/>
  <c r="X107" i="4"/>
  <c r="W107" i="4"/>
  <c r="V107" i="4"/>
  <c r="U107" i="4"/>
  <c r="T107" i="4"/>
  <c r="S107" i="4"/>
  <c r="R107" i="4"/>
  <c r="Q107" i="4"/>
  <c r="P107" i="4" s="1"/>
  <c r="F107" i="4"/>
  <c r="E107" i="4"/>
  <c r="C107" i="4"/>
  <c r="B107" i="4"/>
  <c r="A107" i="4"/>
  <c r="AE106" i="4"/>
  <c r="AA106" i="4"/>
  <c r="X106" i="4"/>
  <c r="W106" i="4"/>
  <c r="V106" i="4"/>
  <c r="U106" i="4"/>
  <c r="T106" i="4"/>
  <c r="S106" i="4"/>
  <c r="R106" i="4"/>
  <c r="Q106" i="4"/>
  <c r="P106" i="4" s="1"/>
  <c r="F106" i="4"/>
  <c r="E106" i="4"/>
  <c r="C106" i="4"/>
  <c r="B106" i="4"/>
  <c r="A106" i="4"/>
  <c r="AE105" i="4"/>
  <c r="AA105" i="4"/>
  <c r="X105" i="4"/>
  <c r="W105" i="4"/>
  <c r="V105" i="4"/>
  <c r="U105" i="4"/>
  <c r="T105" i="4"/>
  <c r="S105" i="4"/>
  <c r="R105" i="4"/>
  <c r="Q105" i="4"/>
  <c r="P105" i="4" s="1"/>
  <c r="F105" i="4"/>
  <c r="E105" i="4"/>
  <c r="C105" i="4"/>
  <c r="B105" i="4"/>
  <c r="A105" i="4"/>
  <c r="AE104" i="4"/>
  <c r="AA104" i="4"/>
  <c r="X104" i="4"/>
  <c r="W104" i="4"/>
  <c r="V104" i="4"/>
  <c r="U104" i="4"/>
  <c r="T104" i="4"/>
  <c r="S104" i="4"/>
  <c r="R104" i="4"/>
  <c r="Q104" i="4"/>
  <c r="P104" i="4" s="1"/>
  <c r="F104" i="4"/>
  <c r="E104" i="4"/>
  <c r="C104" i="4"/>
  <c r="B104" i="4"/>
  <c r="A104" i="4"/>
  <c r="AE103" i="4"/>
  <c r="AA103" i="4"/>
  <c r="X103" i="4"/>
  <c r="W103" i="4"/>
  <c r="V103" i="4"/>
  <c r="U103" i="4"/>
  <c r="T103" i="4"/>
  <c r="S103" i="4"/>
  <c r="R103" i="4"/>
  <c r="Q103" i="4"/>
  <c r="P103" i="4" s="1"/>
  <c r="F103" i="4"/>
  <c r="E103" i="4"/>
  <c r="C103" i="4"/>
  <c r="B103" i="4"/>
  <c r="A103" i="4"/>
  <c r="AE102" i="4"/>
  <c r="AA102" i="4"/>
  <c r="X102" i="4"/>
  <c r="W102" i="4"/>
  <c r="V102" i="4"/>
  <c r="U102" i="4"/>
  <c r="T102" i="4"/>
  <c r="S102" i="4"/>
  <c r="R102" i="4"/>
  <c r="Q102" i="4"/>
  <c r="P102" i="4" s="1"/>
  <c r="F102" i="4"/>
  <c r="E102" i="4"/>
  <c r="C102" i="4"/>
  <c r="B102" i="4"/>
  <c r="A102" i="4"/>
  <c r="AE101" i="4"/>
  <c r="AA101" i="4"/>
  <c r="X101" i="4"/>
  <c r="W101" i="4"/>
  <c r="V101" i="4"/>
  <c r="U101" i="4"/>
  <c r="T101" i="4"/>
  <c r="S101" i="4"/>
  <c r="R101" i="4"/>
  <c r="Q101" i="4"/>
  <c r="P101" i="4" s="1"/>
  <c r="F101" i="4"/>
  <c r="E101" i="4"/>
  <c r="C101" i="4"/>
  <c r="B101" i="4"/>
  <c r="A101" i="4"/>
  <c r="AE100" i="4"/>
  <c r="AA100" i="4"/>
  <c r="X100" i="4"/>
  <c r="W100" i="4"/>
  <c r="V100" i="4"/>
  <c r="U100" i="4"/>
  <c r="T100" i="4"/>
  <c r="S100" i="4"/>
  <c r="R100" i="4"/>
  <c r="Q100" i="4"/>
  <c r="P100" i="4" s="1"/>
  <c r="F100" i="4"/>
  <c r="E100" i="4"/>
  <c r="C100" i="4"/>
  <c r="B100" i="4"/>
  <c r="A100" i="4"/>
  <c r="AE99" i="4"/>
  <c r="AA99" i="4"/>
  <c r="X99" i="4"/>
  <c r="W99" i="4"/>
  <c r="V99" i="4"/>
  <c r="U99" i="4"/>
  <c r="T99" i="4"/>
  <c r="S99" i="4"/>
  <c r="R99" i="4"/>
  <c r="Q99" i="4"/>
  <c r="P99" i="4" s="1"/>
  <c r="F99" i="4"/>
  <c r="E99" i="4"/>
  <c r="C99" i="4"/>
  <c r="B99" i="4"/>
  <c r="A99" i="4"/>
  <c r="AE98" i="4"/>
  <c r="AA98" i="4"/>
  <c r="X98" i="4"/>
  <c r="W98" i="4"/>
  <c r="V98" i="4"/>
  <c r="U98" i="4"/>
  <c r="T98" i="4"/>
  <c r="S98" i="4"/>
  <c r="R98" i="4"/>
  <c r="Q98" i="4"/>
  <c r="P98" i="4" s="1"/>
  <c r="F98" i="4"/>
  <c r="E98" i="4"/>
  <c r="C98" i="4"/>
  <c r="B98" i="4"/>
  <c r="A98" i="4"/>
  <c r="AE97" i="4"/>
  <c r="AA97" i="4"/>
  <c r="X97" i="4"/>
  <c r="W97" i="4"/>
  <c r="V97" i="4"/>
  <c r="U97" i="4"/>
  <c r="T97" i="4"/>
  <c r="S97" i="4"/>
  <c r="R97" i="4"/>
  <c r="Q97" i="4"/>
  <c r="P97" i="4" s="1"/>
  <c r="F97" i="4"/>
  <c r="E97" i="4"/>
  <c r="C97" i="4"/>
  <c r="B97" i="4"/>
  <c r="A97" i="4"/>
  <c r="AE96" i="4"/>
  <c r="AA96" i="4"/>
  <c r="X96" i="4"/>
  <c r="W96" i="4"/>
  <c r="V96" i="4"/>
  <c r="U96" i="4"/>
  <c r="T96" i="4"/>
  <c r="S96" i="4"/>
  <c r="R96" i="4"/>
  <c r="Q96" i="4"/>
  <c r="P96" i="4" s="1"/>
  <c r="F96" i="4"/>
  <c r="E96" i="4"/>
  <c r="C96" i="4"/>
  <c r="B96" i="4"/>
  <c r="A96" i="4"/>
  <c r="AE95" i="4"/>
  <c r="AA95" i="4"/>
  <c r="X95" i="4"/>
  <c r="W95" i="4"/>
  <c r="V95" i="4"/>
  <c r="U95" i="4"/>
  <c r="T95" i="4"/>
  <c r="S95" i="4"/>
  <c r="R95" i="4"/>
  <c r="Q95" i="4"/>
  <c r="P95" i="4" s="1"/>
  <c r="F95" i="4"/>
  <c r="E95" i="4"/>
  <c r="C95" i="4"/>
  <c r="B95" i="4"/>
  <c r="A95" i="4"/>
  <c r="AE94" i="4"/>
  <c r="AA94" i="4"/>
  <c r="X94" i="4"/>
  <c r="W94" i="4"/>
  <c r="V94" i="4"/>
  <c r="U94" i="4"/>
  <c r="T94" i="4"/>
  <c r="S94" i="4"/>
  <c r="R94" i="4"/>
  <c r="Q94" i="4"/>
  <c r="P94" i="4" s="1"/>
  <c r="F94" i="4"/>
  <c r="E94" i="4"/>
  <c r="C94" i="4"/>
  <c r="B94" i="4"/>
  <c r="A94" i="4"/>
  <c r="AE93" i="4"/>
  <c r="AA93" i="4"/>
  <c r="X93" i="4"/>
  <c r="W93" i="4"/>
  <c r="V93" i="4"/>
  <c r="U93" i="4"/>
  <c r="T93" i="4"/>
  <c r="S93" i="4"/>
  <c r="R93" i="4"/>
  <c r="Q93" i="4"/>
  <c r="P93" i="4" s="1"/>
  <c r="F93" i="4"/>
  <c r="E93" i="4"/>
  <c r="C93" i="4"/>
  <c r="B93" i="4"/>
  <c r="A93" i="4"/>
  <c r="AE92" i="4"/>
  <c r="AA92" i="4"/>
  <c r="X92" i="4"/>
  <c r="W92" i="4"/>
  <c r="V92" i="4"/>
  <c r="U92" i="4"/>
  <c r="T92" i="4"/>
  <c r="S92" i="4"/>
  <c r="R92" i="4"/>
  <c r="Q92" i="4"/>
  <c r="P92" i="4" s="1"/>
  <c r="F92" i="4"/>
  <c r="E92" i="4"/>
  <c r="C92" i="4"/>
  <c r="B92" i="4"/>
  <c r="A92" i="4"/>
  <c r="AE91" i="4"/>
  <c r="AA91" i="4"/>
  <c r="X91" i="4"/>
  <c r="W91" i="4"/>
  <c r="V91" i="4"/>
  <c r="U91" i="4"/>
  <c r="T91" i="4"/>
  <c r="S91" i="4"/>
  <c r="R91" i="4"/>
  <c r="Q91" i="4"/>
  <c r="P91" i="4" s="1"/>
  <c r="F91" i="4"/>
  <c r="E91" i="4"/>
  <c r="C91" i="4"/>
  <c r="B91" i="4"/>
  <c r="A91" i="4"/>
  <c r="AE90" i="4"/>
  <c r="AA90" i="4"/>
  <c r="X90" i="4"/>
  <c r="W90" i="4"/>
  <c r="V90" i="4"/>
  <c r="U90" i="4"/>
  <c r="T90" i="4"/>
  <c r="S90" i="4"/>
  <c r="R90" i="4"/>
  <c r="Q90" i="4"/>
  <c r="P90" i="4" s="1"/>
  <c r="F90" i="4"/>
  <c r="E90" i="4"/>
  <c r="C90" i="4"/>
  <c r="B90" i="4"/>
  <c r="A90" i="4"/>
  <c r="AE89" i="4"/>
  <c r="AA89" i="4"/>
  <c r="X89" i="4"/>
  <c r="W89" i="4"/>
  <c r="V89" i="4"/>
  <c r="U89" i="4"/>
  <c r="T89" i="4"/>
  <c r="S89" i="4"/>
  <c r="R89" i="4"/>
  <c r="Q89" i="4"/>
  <c r="P89" i="4" s="1"/>
  <c r="F89" i="4"/>
  <c r="E89" i="4"/>
  <c r="C89" i="4"/>
  <c r="B89" i="4"/>
  <c r="A89" i="4"/>
  <c r="AE88" i="4"/>
  <c r="AA88" i="4"/>
  <c r="X88" i="4"/>
  <c r="W88" i="4"/>
  <c r="V88" i="4"/>
  <c r="U88" i="4"/>
  <c r="T88" i="4"/>
  <c r="S88" i="4"/>
  <c r="R88" i="4"/>
  <c r="Q88" i="4"/>
  <c r="P88" i="4" s="1"/>
  <c r="F88" i="4"/>
  <c r="E88" i="4"/>
  <c r="C88" i="4"/>
  <c r="B88" i="4"/>
  <c r="A88" i="4"/>
  <c r="AE87" i="4"/>
  <c r="AA87" i="4"/>
  <c r="X87" i="4"/>
  <c r="W87" i="4"/>
  <c r="V87" i="4"/>
  <c r="U87" i="4"/>
  <c r="T87" i="4"/>
  <c r="S87" i="4"/>
  <c r="R87" i="4"/>
  <c r="Q87" i="4"/>
  <c r="P87" i="4" s="1"/>
  <c r="F87" i="4"/>
  <c r="E87" i="4"/>
  <c r="C87" i="4"/>
  <c r="B87" i="4"/>
  <c r="A87" i="4"/>
  <c r="AE86" i="4"/>
  <c r="AA86" i="4"/>
  <c r="X86" i="4"/>
  <c r="W86" i="4"/>
  <c r="V86" i="4"/>
  <c r="U86" i="4"/>
  <c r="T86" i="4"/>
  <c r="S86" i="4"/>
  <c r="R86" i="4"/>
  <c r="Q86" i="4"/>
  <c r="P86" i="4" s="1"/>
  <c r="F86" i="4"/>
  <c r="E86" i="4"/>
  <c r="C86" i="4"/>
  <c r="B86" i="4"/>
  <c r="A86" i="4"/>
  <c r="AE85" i="4"/>
  <c r="AA85" i="4"/>
  <c r="X85" i="4"/>
  <c r="W85" i="4"/>
  <c r="V85" i="4"/>
  <c r="U85" i="4"/>
  <c r="T85" i="4"/>
  <c r="S85" i="4"/>
  <c r="R85" i="4"/>
  <c r="Q85" i="4"/>
  <c r="P85" i="4" s="1"/>
  <c r="F85" i="4"/>
  <c r="E85" i="4"/>
  <c r="C85" i="4"/>
  <c r="B85" i="4"/>
  <c r="A85" i="4"/>
  <c r="AE84" i="4"/>
  <c r="AA84" i="4"/>
  <c r="X84" i="4"/>
  <c r="W84" i="4"/>
  <c r="V84" i="4"/>
  <c r="U84" i="4"/>
  <c r="T84" i="4"/>
  <c r="S84" i="4"/>
  <c r="R84" i="4"/>
  <c r="Q84" i="4"/>
  <c r="P84" i="4" s="1"/>
  <c r="F84" i="4"/>
  <c r="E84" i="4"/>
  <c r="C84" i="4"/>
  <c r="B84" i="4"/>
  <c r="A84" i="4"/>
  <c r="AE83" i="4"/>
  <c r="AA83" i="4"/>
  <c r="X83" i="4"/>
  <c r="W83" i="4"/>
  <c r="V83" i="4"/>
  <c r="U83" i="4"/>
  <c r="T83" i="4"/>
  <c r="S83" i="4"/>
  <c r="R83" i="4"/>
  <c r="Q83" i="4"/>
  <c r="P83" i="4" s="1"/>
  <c r="F83" i="4"/>
  <c r="E83" i="4"/>
  <c r="C83" i="4"/>
  <c r="B83" i="4"/>
  <c r="A83" i="4"/>
  <c r="AE82" i="4"/>
  <c r="AA82" i="4"/>
  <c r="X82" i="4"/>
  <c r="W82" i="4"/>
  <c r="V82" i="4"/>
  <c r="U82" i="4"/>
  <c r="T82" i="4"/>
  <c r="S82" i="4"/>
  <c r="R82" i="4"/>
  <c r="Q82" i="4"/>
  <c r="P82" i="4" s="1"/>
  <c r="F82" i="4"/>
  <c r="E82" i="4"/>
  <c r="C82" i="4"/>
  <c r="B82" i="4"/>
  <c r="A82" i="4"/>
  <c r="AE81" i="4"/>
  <c r="AA81" i="4"/>
  <c r="X81" i="4"/>
  <c r="W81" i="4"/>
  <c r="V81" i="4"/>
  <c r="U81" i="4"/>
  <c r="T81" i="4"/>
  <c r="S81" i="4"/>
  <c r="R81" i="4"/>
  <c r="Q81" i="4"/>
  <c r="P81" i="4" s="1"/>
  <c r="F81" i="4"/>
  <c r="E81" i="4"/>
  <c r="C81" i="4"/>
  <c r="B81" i="4"/>
  <c r="A81" i="4"/>
  <c r="AE80" i="4"/>
  <c r="AA80" i="4"/>
  <c r="X80" i="4"/>
  <c r="W80" i="4"/>
  <c r="V80" i="4"/>
  <c r="U80" i="4"/>
  <c r="T80" i="4"/>
  <c r="S80" i="4"/>
  <c r="R80" i="4"/>
  <c r="Q80" i="4"/>
  <c r="P80" i="4" s="1"/>
  <c r="F80" i="4"/>
  <c r="E80" i="4"/>
  <c r="C80" i="4"/>
  <c r="B80" i="4"/>
  <c r="A80" i="4"/>
  <c r="AE79" i="4"/>
  <c r="AA79" i="4"/>
  <c r="X79" i="4"/>
  <c r="W79" i="4"/>
  <c r="V79" i="4"/>
  <c r="U79" i="4"/>
  <c r="T79" i="4"/>
  <c r="S79" i="4"/>
  <c r="R79" i="4"/>
  <c r="Q79" i="4"/>
  <c r="P79" i="4" s="1"/>
  <c r="F79" i="4"/>
  <c r="E79" i="4"/>
  <c r="C79" i="4"/>
  <c r="B79" i="4"/>
  <c r="A79" i="4"/>
  <c r="AE78" i="4"/>
  <c r="AA78" i="4"/>
  <c r="X78" i="4"/>
  <c r="W78" i="4"/>
  <c r="V78" i="4"/>
  <c r="U78" i="4"/>
  <c r="T78" i="4"/>
  <c r="S78" i="4"/>
  <c r="R78" i="4"/>
  <c r="Q78" i="4"/>
  <c r="P78" i="4" s="1"/>
  <c r="F78" i="4"/>
  <c r="E78" i="4"/>
  <c r="C78" i="4"/>
  <c r="B78" i="4"/>
  <c r="A78" i="4"/>
  <c r="AE77" i="4"/>
  <c r="AA77" i="4"/>
  <c r="X77" i="4"/>
  <c r="W77" i="4"/>
  <c r="V77" i="4"/>
  <c r="U77" i="4"/>
  <c r="T77" i="4"/>
  <c r="S77" i="4"/>
  <c r="R77" i="4"/>
  <c r="Q77" i="4"/>
  <c r="P77" i="4" s="1"/>
  <c r="F77" i="4"/>
  <c r="E77" i="4"/>
  <c r="C77" i="4"/>
  <c r="B77" i="4"/>
  <c r="A77" i="4"/>
  <c r="AE76" i="4"/>
  <c r="AA76" i="4"/>
  <c r="X76" i="4"/>
  <c r="W76" i="4"/>
  <c r="V76" i="4"/>
  <c r="U76" i="4"/>
  <c r="T76" i="4"/>
  <c r="S76" i="4"/>
  <c r="R76" i="4"/>
  <c r="Q76" i="4"/>
  <c r="P76" i="4" s="1"/>
  <c r="F76" i="4"/>
  <c r="E76" i="4"/>
  <c r="C76" i="4"/>
  <c r="B76" i="4"/>
  <c r="A76" i="4"/>
  <c r="AE75" i="4"/>
  <c r="AA75" i="4"/>
  <c r="X75" i="4"/>
  <c r="W75" i="4"/>
  <c r="V75" i="4"/>
  <c r="U75" i="4"/>
  <c r="T75" i="4"/>
  <c r="S75" i="4"/>
  <c r="R75" i="4"/>
  <c r="Q75" i="4"/>
  <c r="P75" i="4" s="1"/>
  <c r="F75" i="4"/>
  <c r="E75" i="4"/>
  <c r="C75" i="4"/>
  <c r="B75" i="4"/>
  <c r="A75" i="4"/>
  <c r="AE74" i="4"/>
  <c r="AA74" i="4"/>
  <c r="X74" i="4"/>
  <c r="W74" i="4"/>
  <c r="V74" i="4"/>
  <c r="U74" i="4"/>
  <c r="T74" i="4"/>
  <c r="S74" i="4"/>
  <c r="R74" i="4"/>
  <c r="Q74" i="4"/>
  <c r="P74" i="4" s="1"/>
  <c r="F74" i="4"/>
  <c r="E74" i="4"/>
  <c r="C74" i="4"/>
  <c r="B74" i="4"/>
  <c r="A74" i="4"/>
  <c r="AE73" i="4"/>
  <c r="AA73" i="4"/>
  <c r="X73" i="4"/>
  <c r="W73" i="4"/>
  <c r="V73" i="4"/>
  <c r="U73" i="4"/>
  <c r="T73" i="4"/>
  <c r="S73" i="4"/>
  <c r="R73" i="4"/>
  <c r="Q73" i="4"/>
  <c r="P73" i="4" s="1"/>
  <c r="F73" i="4"/>
  <c r="E73" i="4"/>
  <c r="C73" i="4"/>
  <c r="B73" i="4"/>
  <c r="A73" i="4"/>
  <c r="AE72" i="4"/>
  <c r="AA72" i="4"/>
  <c r="X72" i="4"/>
  <c r="W72" i="4"/>
  <c r="V72" i="4"/>
  <c r="U72" i="4"/>
  <c r="T72" i="4"/>
  <c r="S72" i="4"/>
  <c r="R72" i="4"/>
  <c r="Q72" i="4"/>
  <c r="P72" i="4" s="1"/>
  <c r="F72" i="4"/>
  <c r="E72" i="4"/>
  <c r="C72" i="4"/>
  <c r="B72" i="4"/>
  <c r="A72" i="4"/>
  <c r="AE71" i="4"/>
  <c r="AA71" i="4"/>
  <c r="X71" i="4"/>
  <c r="W71" i="4"/>
  <c r="V71" i="4"/>
  <c r="U71" i="4"/>
  <c r="T71" i="4"/>
  <c r="S71" i="4"/>
  <c r="R71" i="4"/>
  <c r="Q71" i="4"/>
  <c r="P71" i="4" s="1"/>
  <c r="F71" i="4"/>
  <c r="E71" i="4"/>
  <c r="C71" i="4"/>
  <c r="B71" i="4"/>
  <c r="A71" i="4"/>
  <c r="AE70" i="4"/>
  <c r="AA70" i="4"/>
  <c r="X70" i="4"/>
  <c r="W70" i="4"/>
  <c r="V70" i="4"/>
  <c r="U70" i="4"/>
  <c r="T70" i="4"/>
  <c r="S70" i="4"/>
  <c r="R70" i="4"/>
  <c r="Q70" i="4"/>
  <c r="P70" i="4" s="1"/>
  <c r="F70" i="4"/>
  <c r="E70" i="4"/>
  <c r="C70" i="4"/>
  <c r="B70" i="4"/>
  <c r="A70" i="4"/>
  <c r="AE69" i="4"/>
  <c r="AA69" i="4"/>
  <c r="X69" i="4"/>
  <c r="W69" i="4"/>
  <c r="V69" i="4"/>
  <c r="U69" i="4"/>
  <c r="T69" i="4"/>
  <c r="S69" i="4"/>
  <c r="R69" i="4"/>
  <c r="Q69" i="4"/>
  <c r="P69" i="4" s="1"/>
  <c r="F69" i="4"/>
  <c r="E69" i="4"/>
  <c r="C69" i="4"/>
  <c r="B69" i="4"/>
  <c r="A69" i="4"/>
  <c r="AE68" i="4"/>
  <c r="AA68" i="4"/>
  <c r="X68" i="4"/>
  <c r="W68" i="4"/>
  <c r="V68" i="4"/>
  <c r="U68" i="4"/>
  <c r="T68" i="4"/>
  <c r="S68" i="4"/>
  <c r="R68" i="4"/>
  <c r="Q68" i="4"/>
  <c r="P68" i="4" s="1"/>
  <c r="F68" i="4"/>
  <c r="E68" i="4"/>
  <c r="C68" i="4"/>
  <c r="B68" i="4"/>
  <c r="A68" i="4"/>
  <c r="AE67" i="4"/>
  <c r="AA67" i="4"/>
  <c r="X67" i="4"/>
  <c r="W67" i="4"/>
  <c r="V67" i="4"/>
  <c r="U67" i="4"/>
  <c r="T67" i="4"/>
  <c r="S67" i="4"/>
  <c r="R67" i="4"/>
  <c r="Q67" i="4"/>
  <c r="P67" i="4" s="1"/>
  <c r="F67" i="4"/>
  <c r="E67" i="4"/>
  <c r="C67" i="4"/>
  <c r="B67" i="4"/>
  <c r="A67" i="4"/>
  <c r="AE66" i="4"/>
  <c r="AA66" i="4"/>
  <c r="X66" i="4"/>
  <c r="W66" i="4"/>
  <c r="V66" i="4"/>
  <c r="U66" i="4"/>
  <c r="T66" i="4"/>
  <c r="S66" i="4"/>
  <c r="R66" i="4"/>
  <c r="Q66" i="4"/>
  <c r="P66" i="4" s="1"/>
  <c r="F66" i="4"/>
  <c r="E66" i="4"/>
  <c r="C66" i="4"/>
  <c r="B66" i="4"/>
  <c r="A66" i="4"/>
  <c r="AE65" i="4"/>
  <c r="AA65" i="4"/>
  <c r="X65" i="4"/>
  <c r="W65" i="4"/>
  <c r="V65" i="4"/>
  <c r="U65" i="4"/>
  <c r="T65" i="4"/>
  <c r="S65" i="4"/>
  <c r="R65" i="4"/>
  <c r="Q65" i="4"/>
  <c r="P65" i="4" s="1"/>
  <c r="F65" i="4"/>
  <c r="E65" i="4"/>
  <c r="C65" i="4"/>
  <c r="B65" i="4"/>
  <c r="A65" i="4"/>
  <c r="AE64" i="4"/>
  <c r="AA64" i="4"/>
  <c r="X64" i="4"/>
  <c r="W64" i="4"/>
  <c r="V64" i="4"/>
  <c r="U64" i="4"/>
  <c r="T64" i="4"/>
  <c r="S64" i="4"/>
  <c r="R64" i="4"/>
  <c r="P64" i="4" s="1"/>
  <c r="Q64" i="4"/>
  <c r="F64" i="4"/>
  <c r="E64" i="4"/>
  <c r="C64" i="4"/>
  <c r="B64" i="4"/>
  <c r="A64" i="4"/>
  <c r="AE63" i="4"/>
  <c r="AA63" i="4"/>
  <c r="X63" i="4"/>
  <c r="W63" i="4"/>
  <c r="V63" i="4"/>
  <c r="U63" i="4"/>
  <c r="T63" i="4"/>
  <c r="S63" i="4"/>
  <c r="R63" i="4"/>
  <c r="P63" i="4" s="1"/>
  <c r="Q63" i="4"/>
  <c r="F63" i="4"/>
  <c r="E63" i="4"/>
  <c r="C63" i="4"/>
  <c r="B63" i="4"/>
  <c r="A63" i="4"/>
  <c r="AE62" i="4"/>
  <c r="AA62" i="4"/>
  <c r="X62" i="4"/>
  <c r="W62" i="4"/>
  <c r="V62" i="4"/>
  <c r="U62" i="4"/>
  <c r="T62" i="4"/>
  <c r="S62" i="4"/>
  <c r="R62" i="4"/>
  <c r="Q62" i="4"/>
  <c r="P62" i="4" s="1"/>
  <c r="F62" i="4"/>
  <c r="E62" i="4"/>
  <c r="C62" i="4"/>
  <c r="B62" i="4"/>
  <c r="A62" i="4"/>
  <c r="AE61" i="4"/>
  <c r="AA61" i="4"/>
  <c r="X61" i="4"/>
  <c r="W61" i="4"/>
  <c r="V61" i="4"/>
  <c r="U61" i="4"/>
  <c r="T61" i="4"/>
  <c r="S61" i="4"/>
  <c r="R61" i="4"/>
  <c r="P61" i="4" s="1"/>
  <c r="Q61" i="4"/>
  <c r="F61" i="4"/>
  <c r="E61" i="4"/>
  <c r="C61" i="4"/>
  <c r="B61" i="4"/>
  <c r="A61" i="4"/>
  <c r="AE60" i="4"/>
  <c r="AA60" i="4"/>
  <c r="X60" i="4"/>
  <c r="W60" i="4"/>
  <c r="V60" i="4"/>
  <c r="U60" i="4"/>
  <c r="T60" i="4"/>
  <c r="S60" i="4"/>
  <c r="R60" i="4"/>
  <c r="Q60" i="4"/>
  <c r="P60" i="4" s="1"/>
  <c r="F60" i="4"/>
  <c r="E60" i="4"/>
  <c r="C60" i="4"/>
  <c r="B60" i="4"/>
  <c r="A60" i="4"/>
  <c r="AE59" i="4"/>
  <c r="AA59" i="4"/>
  <c r="X59" i="4"/>
  <c r="W59" i="4"/>
  <c r="V59" i="4"/>
  <c r="U59" i="4"/>
  <c r="T59" i="4"/>
  <c r="S59" i="4"/>
  <c r="R59" i="4"/>
  <c r="Q59" i="4"/>
  <c r="P59" i="4" s="1"/>
  <c r="F59" i="4"/>
  <c r="E59" i="4"/>
  <c r="C59" i="4"/>
  <c r="B59" i="4"/>
  <c r="A59" i="4"/>
  <c r="AE58" i="4"/>
  <c r="AA58" i="4"/>
  <c r="X58" i="4"/>
  <c r="W58" i="4"/>
  <c r="V58" i="4"/>
  <c r="U58" i="4"/>
  <c r="T58" i="4"/>
  <c r="S58" i="4"/>
  <c r="R58" i="4"/>
  <c r="Q58" i="4"/>
  <c r="P58" i="4" s="1"/>
  <c r="F58" i="4"/>
  <c r="E58" i="4"/>
  <c r="C58" i="4"/>
  <c r="B58" i="4"/>
  <c r="A58" i="4"/>
  <c r="AE57" i="4"/>
  <c r="AA57" i="4"/>
  <c r="X57" i="4"/>
  <c r="W57" i="4"/>
  <c r="V57" i="4"/>
  <c r="U57" i="4"/>
  <c r="T57" i="4"/>
  <c r="S57" i="4"/>
  <c r="R57" i="4"/>
  <c r="Q57" i="4"/>
  <c r="P57" i="4" s="1"/>
  <c r="F57" i="4"/>
  <c r="E57" i="4"/>
  <c r="C57" i="4"/>
  <c r="B57" i="4"/>
  <c r="A57" i="4"/>
  <c r="AE56" i="4"/>
  <c r="AA56" i="4"/>
  <c r="X56" i="4"/>
  <c r="W56" i="4"/>
  <c r="V56" i="4"/>
  <c r="U56" i="4"/>
  <c r="T56" i="4"/>
  <c r="S56" i="4"/>
  <c r="R56" i="4"/>
  <c r="Q56" i="4"/>
  <c r="P56" i="4" s="1"/>
  <c r="F56" i="4"/>
  <c r="E56" i="4"/>
  <c r="C56" i="4"/>
  <c r="B56" i="4"/>
  <c r="A56" i="4"/>
  <c r="AE55" i="4"/>
  <c r="AA55" i="4"/>
  <c r="X55" i="4"/>
  <c r="W55" i="4"/>
  <c r="V55" i="4"/>
  <c r="U55" i="4"/>
  <c r="T55" i="4"/>
  <c r="S55" i="4"/>
  <c r="R55" i="4"/>
  <c r="Q55" i="4"/>
  <c r="P55" i="4" s="1"/>
  <c r="F55" i="4"/>
  <c r="E55" i="4"/>
  <c r="C55" i="4"/>
  <c r="B55" i="4"/>
  <c r="A55" i="4"/>
  <c r="AE54" i="4"/>
  <c r="AA54" i="4"/>
  <c r="X54" i="4"/>
  <c r="W54" i="4"/>
  <c r="V54" i="4"/>
  <c r="U54" i="4"/>
  <c r="T54" i="4"/>
  <c r="S54" i="4"/>
  <c r="R54" i="4"/>
  <c r="Q54" i="4"/>
  <c r="P54" i="4" s="1"/>
  <c r="F54" i="4"/>
  <c r="E54" i="4"/>
  <c r="C54" i="4"/>
  <c r="B54" i="4"/>
  <c r="A54" i="4"/>
  <c r="AE53" i="4"/>
  <c r="AA53" i="4"/>
  <c r="X53" i="4"/>
  <c r="W53" i="4"/>
  <c r="V53" i="4"/>
  <c r="U53" i="4"/>
  <c r="T53" i="4"/>
  <c r="S53" i="4"/>
  <c r="R53" i="4"/>
  <c r="Q53" i="4"/>
  <c r="P53" i="4" s="1"/>
  <c r="F53" i="4"/>
  <c r="E53" i="4"/>
  <c r="C53" i="4"/>
  <c r="B53" i="4"/>
  <c r="A53" i="4"/>
  <c r="AE52" i="4"/>
  <c r="AA52" i="4"/>
  <c r="X52" i="4"/>
  <c r="W52" i="4"/>
  <c r="V52" i="4"/>
  <c r="U52" i="4"/>
  <c r="T52" i="4"/>
  <c r="S52" i="4"/>
  <c r="R52" i="4"/>
  <c r="Q52" i="4"/>
  <c r="P52" i="4" s="1"/>
  <c r="F52" i="4"/>
  <c r="E52" i="4"/>
  <c r="C52" i="4"/>
  <c r="B52" i="4"/>
  <c r="A52" i="4"/>
  <c r="AE51" i="4"/>
  <c r="AA51" i="4"/>
  <c r="X51" i="4"/>
  <c r="W51" i="4"/>
  <c r="V51" i="4"/>
  <c r="U51" i="4"/>
  <c r="T51" i="4"/>
  <c r="S51" i="4"/>
  <c r="R51" i="4"/>
  <c r="Q51" i="4"/>
  <c r="P51" i="4" s="1"/>
  <c r="F51" i="4"/>
  <c r="E51" i="4"/>
  <c r="C51" i="4"/>
  <c r="B51" i="4"/>
  <c r="A51" i="4"/>
  <c r="AE50" i="4"/>
  <c r="AA50" i="4"/>
  <c r="X50" i="4"/>
  <c r="W50" i="4"/>
  <c r="V50" i="4"/>
  <c r="U50" i="4"/>
  <c r="T50" i="4"/>
  <c r="S50" i="4"/>
  <c r="R50" i="4"/>
  <c r="P50" i="4" s="1"/>
  <c r="Q50" i="4"/>
  <c r="F50" i="4"/>
  <c r="E50" i="4"/>
  <c r="C50" i="4"/>
  <c r="B50" i="4"/>
  <c r="A50" i="4"/>
  <c r="AE49" i="4"/>
  <c r="AA49" i="4"/>
  <c r="X49" i="4"/>
  <c r="W49" i="4"/>
  <c r="V49" i="4"/>
  <c r="U49" i="4"/>
  <c r="T49" i="4"/>
  <c r="S49" i="4"/>
  <c r="R49" i="4"/>
  <c r="P49" i="4" s="1"/>
  <c r="Q49" i="4"/>
  <c r="F49" i="4"/>
  <c r="E49" i="4"/>
  <c r="C49" i="4"/>
  <c r="B49" i="4"/>
  <c r="A49" i="4"/>
  <c r="AE48" i="4"/>
  <c r="AA48" i="4"/>
  <c r="X48" i="4"/>
  <c r="W48" i="4"/>
  <c r="V48" i="4"/>
  <c r="U48" i="4"/>
  <c r="T48" i="4"/>
  <c r="S48" i="4"/>
  <c r="R48" i="4"/>
  <c r="Q48" i="4"/>
  <c r="P48" i="4" s="1"/>
  <c r="F48" i="4"/>
  <c r="E48" i="4"/>
  <c r="C48" i="4"/>
  <c r="B48" i="4"/>
  <c r="A48" i="4"/>
  <c r="AE47" i="4"/>
  <c r="AA47" i="4"/>
  <c r="X47" i="4"/>
  <c r="W47" i="4"/>
  <c r="V47" i="4"/>
  <c r="U47" i="4"/>
  <c r="T47" i="4"/>
  <c r="S47" i="4"/>
  <c r="R47" i="4"/>
  <c r="Q47" i="4"/>
  <c r="P47" i="4" s="1"/>
  <c r="F47" i="4"/>
  <c r="E47" i="4"/>
  <c r="C47" i="4"/>
  <c r="B47" i="4"/>
  <c r="A47" i="4"/>
  <c r="AE46" i="4"/>
  <c r="AA46" i="4"/>
  <c r="X46" i="4"/>
  <c r="W46" i="4"/>
  <c r="V46" i="4"/>
  <c r="U46" i="4"/>
  <c r="T46" i="4"/>
  <c r="S46" i="4"/>
  <c r="R46" i="4"/>
  <c r="Q46" i="4"/>
  <c r="P46" i="4" s="1"/>
  <c r="F46" i="4"/>
  <c r="E46" i="4"/>
  <c r="C46" i="4"/>
  <c r="B46" i="4"/>
  <c r="A46" i="4"/>
  <c r="AE45" i="4"/>
  <c r="AA45" i="4"/>
  <c r="X45" i="4"/>
  <c r="W45" i="4"/>
  <c r="V45" i="4"/>
  <c r="U45" i="4"/>
  <c r="T45" i="4"/>
  <c r="S45" i="4"/>
  <c r="R45" i="4"/>
  <c r="E45" i="4"/>
  <c r="C45" i="4"/>
  <c r="B45" i="4"/>
  <c r="A45" i="4"/>
  <c r="AE44" i="4"/>
  <c r="AA44" i="4"/>
  <c r="X44" i="4"/>
  <c r="W44" i="4"/>
  <c r="V44" i="4"/>
  <c r="U44" i="4"/>
  <c r="T44" i="4"/>
  <c r="S44" i="4"/>
  <c r="R44" i="4"/>
  <c r="E44" i="4"/>
  <c r="C44" i="4"/>
  <c r="B44" i="4"/>
  <c r="A44" i="4"/>
  <c r="AE43" i="4"/>
  <c r="AA43" i="4"/>
  <c r="X43" i="4"/>
  <c r="W43" i="4"/>
  <c r="V43" i="4"/>
  <c r="U43" i="4"/>
  <c r="T43" i="4"/>
  <c r="S43" i="4"/>
  <c r="R43" i="4"/>
  <c r="Q43" i="4"/>
  <c r="P43" i="4" s="1"/>
  <c r="E43" i="4"/>
  <c r="C43" i="4"/>
  <c r="B43" i="4"/>
  <c r="A43" i="4"/>
  <c r="AE42" i="4"/>
  <c r="AA42" i="4"/>
  <c r="X42" i="4"/>
  <c r="W42" i="4"/>
  <c r="V42" i="4"/>
  <c r="U42" i="4"/>
  <c r="T42" i="4"/>
  <c r="S42" i="4"/>
  <c r="R42" i="4"/>
  <c r="F42" i="4"/>
  <c r="E42" i="4"/>
  <c r="C42" i="4"/>
  <c r="B42" i="4"/>
  <c r="A42" i="4"/>
  <c r="AE41" i="4"/>
  <c r="AA41" i="4"/>
  <c r="X41" i="4"/>
  <c r="W41" i="4"/>
  <c r="V41" i="4"/>
  <c r="U41" i="4"/>
  <c r="T41" i="4"/>
  <c r="S41" i="4"/>
  <c r="R41" i="4"/>
  <c r="Q41" i="4"/>
  <c r="P41" i="4" s="1"/>
  <c r="E41" i="4"/>
  <c r="C41" i="4"/>
  <c r="B41" i="4"/>
  <c r="A41" i="4"/>
  <c r="AE40" i="4"/>
  <c r="AA40" i="4"/>
  <c r="X40" i="4"/>
  <c r="W40" i="4"/>
  <c r="V40" i="4"/>
  <c r="U40" i="4"/>
  <c r="T40" i="4"/>
  <c r="S40" i="4"/>
  <c r="R40" i="4"/>
  <c r="Q40" i="4"/>
  <c r="P40" i="4" s="1"/>
  <c r="E40" i="4"/>
  <c r="C40" i="4"/>
  <c r="B40" i="4"/>
  <c r="A40" i="4"/>
  <c r="AE39" i="4"/>
  <c r="AA39" i="4"/>
  <c r="X39" i="4"/>
  <c r="W39" i="4"/>
  <c r="V39" i="4"/>
  <c r="U39" i="4"/>
  <c r="T39" i="4"/>
  <c r="S39" i="4"/>
  <c r="R39" i="4"/>
  <c r="Q39" i="4"/>
  <c r="P39" i="4" s="1"/>
  <c r="E39" i="4"/>
  <c r="C39" i="4"/>
  <c r="B39" i="4"/>
  <c r="A39" i="4"/>
  <c r="AE38" i="4"/>
  <c r="AA38" i="4"/>
  <c r="X38" i="4"/>
  <c r="W38" i="4"/>
  <c r="V38" i="4"/>
  <c r="U38" i="4"/>
  <c r="T38" i="4"/>
  <c r="S38" i="4"/>
  <c r="R38" i="4"/>
  <c r="Q38" i="4"/>
  <c r="P38" i="4" s="1"/>
  <c r="E38" i="4"/>
  <c r="C38" i="4"/>
  <c r="B38" i="4"/>
  <c r="A38" i="4"/>
  <c r="AE37" i="4"/>
  <c r="AA37" i="4"/>
  <c r="X37" i="4"/>
  <c r="W37" i="4"/>
  <c r="V37" i="4"/>
  <c r="U37" i="4"/>
  <c r="T37" i="4"/>
  <c r="S37" i="4"/>
  <c r="R37" i="4"/>
  <c r="Q37" i="4"/>
  <c r="P37" i="4" s="1"/>
  <c r="F37" i="4"/>
  <c r="E37" i="4"/>
  <c r="C37" i="4"/>
  <c r="B37" i="4"/>
  <c r="A37" i="4"/>
  <c r="AE36" i="4"/>
  <c r="AA36" i="4"/>
  <c r="X36" i="4"/>
  <c r="W36" i="4"/>
  <c r="V36" i="4"/>
  <c r="U36" i="4"/>
  <c r="T36" i="4"/>
  <c r="S36" i="4"/>
  <c r="R36" i="4"/>
  <c r="Q36" i="4"/>
  <c r="P36" i="4" s="1"/>
  <c r="F36" i="4"/>
  <c r="E36" i="4"/>
  <c r="C36" i="4"/>
  <c r="B36" i="4"/>
  <c r="A36" i="4"/>
  <c r="AE35" i="4"/>
  <c r="AA35" i="4"/>
  <c r="X35" i="4"/>
  <c r="W35" i="4"/>
  <c r="V35" i="4"/>
  <c r="U35" i="4"/>
  <c r="T35" i="4"/>
  <c r="S35" i="4"/>
  <c r="R35" i="4"/>
  <c r="Q35" i="4"/>
  <c r="P35" i="4" s="1"/>
  <c r="F35" i="4"/>
  <c r="E35" i="4"/>
  <c r="C35" i="4"/>
  <c r="B35" i="4"/>
  <c r="A35" i="4"/>
  <c r="AE34" i="4"/>
  <c r="AA34" i="4"/>
  <c r="X34" i="4"/>
  <c r="W34" i="4"/>
  <c r="V34" i="4"/>
  <c r="U34" i="4"/>
  <c r="T34" i="4"/>
  <c r="S34" i="4"/>
  <c r="R34" i="4"/>
  <c r="Q34" i="4"/>
  <c r="P34" i="4" s="1"/>
  <c r="E34" i="4"/>
  <c r="C34" i="4"/>
  <c r="B34" i="4"/>
  <c r="A34" i="4"/>
  <c r="AE33" i="4"/>
  <c r="AA33" i="4"/>
  <c r="X33" i="4"/>
  <c r="W33" i="4"/>
  <c r="V33" i="4"/>
  <c r="U33" i="4"/>
  <c r="T33" i="4"/>
  <c r="S33" i="4"/>
  <c r="R33" i="4"/>
  <c r="Q33" i="4"/>
  <c r="P33" i="4" s="1"/>
  <c r="F33" i="4"/>
  <c r="E33" i="4"/>
  <c r="C33" i="4"/>
  <c r="B33" i="4"/>
  <c r="A33" i="4"/>
  <c r="AE32" i="4"/>
  <c r="AA32" i="4"/>
  <c r="X32" i="4"/>
  <c r="W32" i="4"/>
  <c r="V32" i="4"/>
  <c r="U32" i="4"/>
  <c r="T32" i="4"/>
  <c r="S32" i="4"/>
  <c r="R32" i="4"/>
  <c r="F32" i="4"/>
  <c r="E32" i="4"/>
  <c r="C32" i="4"/>
  <c r="B32" i="4"/>
  <c r="A32" i="4"/>
  <c r="AE31" i="4"/>
  <c r="AA31" i="4"/>
  <c r="X31" i="4"/>
  <c r="W31" i="4"/>
  <c r="V31" i="4"/>
  <c r="U31" i="4"/>
  <c r="T31" i="4"/>
  <c r="S31" i="4"/>
  <c r="R31" i="4"/>
  <c r="F31" i="4"/>
  <c r="E31" i="4"/>
  <c r="C31" i="4"/>
  <c r="B31" i="4"/>
  <c r="A31" i="4"/>
  <c r="AE30" i="4"/>
  <c r="AA30" i="4"/>
  <c r="X30" i="4"/>
  <c r="W30" i="4"/>
  <c r="V30" i="4"/>
  <c r="U30" i="4"/>
  <c r="T30" i="4"/>
  <c r="S30" i="4"/>
  <c r="R30" i="4"/>
  <c r="F30" i="4"/>
  <c r="E30" i="4"/>
  <c r="C30" i="4"/>
  <c r="B30" i="4"/>
  <c r="A30" i="4"/>
  <c r="AE29" i="4"/>
  <c r="AA29" i="4"/>
  <c r="X29" i="4"/>
  <c r="W29" i="4"/>
  <c r="V29" i="4"/>
  <c r="U29" i="4"/>
  <c r="T29" i="4"/>
  <c r="S29" i="4"/>
  <c r="R29" i="4"/>
  <c r="F29" i="4"/>
  <c r="E29" i="4"/>
  <c r="C29" i="4"/>
  <c r="B29" i="4"/>
  <c r="A29" i="4"/>
  <c r="AE28" i="4"/>
  <c r="AA28" i="4"/>
  <c r="X28" i="4"/>
  <c r="W28" i="4"/>
  <c r="V28" i="4"/>
  <c r="U28" i="4"/>
  <c r="T28" i="4"/>
  <c r="S28" i="4"/>
  <c r="R28" i="4"/>
  <c r="F28" i="4"/>
  <c r="E28" i="4"/>
  <c r="C28" i="4"/>
  <c r="B28" i="4"/>
  <c r="A28" i="4"/>
  <c r="AE27" i="4"/>
  <c r="AA27" i="4"/>
  <c r="X27" i="4"/>
  <c r="W27" i="4"/>
  <c r="V27" i="4"/>
  <c r="U27" i="4"/>
  <c r="T27" i="4"/>
  <c r="S27" i="4"/>
  <c r="R27" i="4"/>
  <c r="F27" i="4"/>
  <c r="E27" i="4"/>
  <c r="C27" i="4"/>
  <c r="B27" i="4"/>
  <c r="A27" i="4"/>
  <c r="AE26" i="4"/>
  <c r="AA26" i="4"/>
  <c r="X26" i="4"/>
  <c r="W26" i="4"/>
  <c r="V26" i="4"/>
  <c r="U26" i="4"/>
  <c r="T26" i="4"/>
  <c r="S26" i="4"/>
  <c r="R26" i="4"/>
  <c r="Q26" i="4"/>
  <c r="P26" i="4" s="1"/>
  <c r="F26" i="4"/>
  <c r="E26" i="4"/>
  <c r="C26" i="4"/>
  <c r="B26" i="4"/>
  <c r="A26" i="4"/>
  <c r="AE25" i="4"/>
  <c r="AA25" i="4"/>
  <c r="X25" i="4"/>
  <c r="W25" i="4"/>
  <c r="V25" i="4"/>
  <c r="U25" i="4"/>
  <c r="T25" i="4"/>
  <c r="S25" i="4"/>
  <c r="R25" i="4"/>
  <c r="Q25" i="4"/>
  <c r="P25" i="4" s="1"/>
  <c r="F25" i="4"/>
  <c r="E25" i="4"/>
  <c r="C25" i="4"/>
  <c r="B25" i="4"/>
  <c r="A25" i="4"/>
  <c r="AE24" i="4"/>
  <c r="AA24" i="4"/>
  <c r="X24" i="4"/>
  <c r="W24" i="4"/>
  <c r="V24" i="4"/>
  <c r="U24" i="4"/>
  <c r="T24" i="4"/>
  <c r="S24" i="4"/>
  <c r="R24" i="4"/>
  <c r="Q24" i="4"/>
  <c r="P24" i="4" s="1"/>
  <c r="E24" i="4"/>
  <c r="C24" i="4"/>
  <c r="B24" i="4"/>
  <c r="A24" i="4"/>
  <c r="AE23" i="4"/>
  <c r="AA23" i="4"/>
  <c r="X23" i="4"/>
  <c r="W23" i="4"/>
  <c r="V23" i="4"/>
  <c r="U23" i="4"/>
  <c r="T23" i="4"/>
  <c r="S23" i="4"/>
  <c r="R23" i="4"/>
  <c r="Q23" i="4"/>
  <c r="P23" i="4" s="1"/>
  <c r="F23" i="4"/>
  <c r="E23" i="4"/>
  <c r="C23" i="4"/>
  <c r="B23" i="4"/>
  <c r="A23" i="4"/>
  <c r="AE22" i="4"/>
  <c r="AA22" i="4"/>
  <c r="X22" i="4"/>
  <c r="W22" i="4"/>
  <c r="V22" i="4"/>
  <c r="U22" i="4"/>
  <c r="T22" i="4"/>
  <c r="S22" i="4"/>
  <c r="R22" i="4"/>
  <c r="P22" i="4" s="1"/>
  <c r="Q22" i="4"/>
  <c r="F22" i="4"/>
  <c r="E22" i="4"/>
  <c r="C22" i="4"/>
  <c r="B22" i="4"/>
  <c r="A22" i="4"/>
  <c r="AE21" i="4"/>
  <c r="AA21" i="4"/>
  <c r="X21" i="4"/>
  <c r="W21" i="4"/>
  <c r="V21" i="4"/>
  <c r="U21" i="4"/>
  <c r="T21" i="4"/>
  <c r="S21" i="4"/>
  <c r="R21" i="4"/>
  <c r="F21" i="4"/>
  <c r="E21" i="4"/>
  <c r="C21" i="4"/>
  <c r="B21" i="4"/>
  <c r="A21" i="4"/>
  <c r="AE20" i="4"/>
  <c r="AA20" i="4"/>
  <c r="X20" i="4"/>
  <c r="W20" i="4"/>
  <c r="V20" i="4"/>
  <c r="U20" i="4"/>
  <c r="F20" i="4"/>
  <c r="E20" i="4"/>
  <c r="C20" i="4"/>
  <c r="B20" i="4"/>
  <c r="A20" i="4"/>
  <c r="AE19" i="4"/>
  <c r="AA19" i="4"/>
  <c r="X19" i="4"/>
  <c r="W19" i="4"/>
  <c r="V19" i="4"/>
  <c r="U19" i="4"/>
  <c r="T19" i="4"/>
  <c r="S19" i="4"/>
  <c r="R19" i="4"/>
  <c r="Q19" i="4"/>
  <c r="P19" i="4" s="1"/>
  <c r="F19" i="4"/>
  <c r="E19" i="4"/>
  <c r="C19" i="4"/>
  <c r="B19" i="4"/>
  <c r="A19" i="4"/>
  <c r="AE18" i="4"/>
  <c r="AA18" i="4"/>
  <c r="X18" i="4"/>
  <c r="W18" i="4"/>
  <c r="V18" i="4"/>
  <c r="U18" i="4"/>
  <c r="T18" i="4"/>
  <c r="S18" i="4"/>
  <c r="R18" i="4"/>
  <c r="Q18" i="4"/>
  <c r="P18" i="4" s="1"/>
  <c r="F18" i="4"/>
  <c r="E18" i="4"/>
  <c r="C18" i="4"/>
  <c r="B18" i="4"/>
  <c r="A18" i="4"/>
  <c r="AE17" i="4"/>
  <c r="AA17" i="4"/>
  <c r="X17" i="4"/>
  <c r="W17" i="4"/>
  <c r="V17" i="4"/>
  <c r="U17" i="4"/>
  <c r="T17" i="4"/>
  <c r="S17" i="4"/>
  <c r="R17" i="4"/>
  <c r="Q17" i="4"/>
  <c r="P17" i="4" s="1"/>
  <c r="E17" i="4"/>
  <c r="C17" i="4"/>
  <c r="B17" i="4"/>
  <c r="A17" i="4"/>
  <c r="AE16" i="4"/>
  <c r="AA16" i="4"/>
  <c r="X16" i="4"/>
  <c r="W16" i="4"/>
  <c r="V16" i="4"/>
  <c r="U16" i="4"/>
  <c r="T16" i="4"/>
  <c r="S16" i="4"/>
  <c r="R16" i="4"/>
  <c r="Q16" i="4"/>
  <c r="P16" i="4" s="1"/>
  <c r="E16" i="4"/>
  <c r="C16" i="4"/>
  <c r="B16" i="4"/>
  <c r="A16" i="4"/>
  <c r="AE15" i="4"/>
  <c r="AA15" i="4"/>
  <c r="X15" i="4"/>
  <c r="W15" i="4"/>
  <c r="V15" i="4"/>
  <c r="U15" i="4"/>
  <c r="T15" i="4"/>
  <c r="S15" i="4"/>
  <c r="R15" i="4"/>
  <c r="Q15" i="4"/>
  <c r="P15" i="4" s="1"/>
  <c r="E15" i="4"/>
  <c r="C15" i="4"/>
  <c r="B15" i="4"/>
  <c r="A15" i="4"/>
  <c r="AE14" i="4"/>
  <c r="AA14" i="4"/>
  <c r="X14" i="4"/>
  <c r="W14" i="4"/>
  <c r="V14" i="4"/>
  <c r="U14" i="4"/>
  <c r="T14" i="4"/>
  <c r="S14" i="4"/>
  <c r="R14" i="4"/>
  <c r="Q14" i="4"/>
  <c r="P14" i="4" s="1"/>
  <c r="E14" i="4"/>
  <c r="C14" i="4"/>
  <c r="B14" i="4"/>
  <c r="A14" i="4"/>
  <c r="AE13" i="4"/>
  <c r="AA13" i="4"/>
  <c r="X13" i="4"/>
  <c r="W13" i="4"/>
  <c r="V13" i="4"/>
  <c r="U13" i="4"/>
  <c r="T13" i="4"/>
  <c r="S13" i="4"/>
  <c r="R13" i="4"/>
  <c r="Q13" i="4"/>
  <c r="P13" i="4" s="1"/>
  <c r="E13" i="4"/>
  <c r="C13" i="4"/>
  <c r="B13" i="4"/>
  <c r="A13" i="4"/>
  <c r="AE12" i="4"/>
  <c r="AA12" i="4"/>
  <c r="X12" i="4"/>
  <c r="W12" i="4"/>
  <c r="V12" i="4"/>
  <c r="U12" i="4"/>
  <c r="T12" i="4"/>
  <c r="S12" i="4"/>
  <c r="R12" i="4"/>
  <c r="Q12" i="4"/>
  <c r="P12" i="4" s="1"/>
  <c r="F12" i="4"/>
  <c r="E12" i="4"/>
  <c r="C12" i="4"/>
  <c r="B12" i="4"/>
  <c r="A12" i="4"/>
  <c r="AE11" i="4"/>
  <c r="AA11" i="4"/>
  <c r="X11" i="4"/>
  <c r="W11" i="4"/>
  <c r="V11" i="4"/>
  <c r="U11" i="4"/>
  <c r="T11" i="4"/>
  <c r="S11" i="4"/>
  <c r="R11" i="4"/>
  <c r="F11" i="4"/>
  <c r="E11" i="4"/>
  <c r="C11" i="4"/>
  <c r="B11" i="4"/>
  <c r="A11" i="4"/>
  <c r="AE10" i="4"/>
  <c r="AA10" i="4"/>
  <c r="X10" i="4"/>
  <c r="X252" i="4" s="1"/>
  <c r="U10" i="4"/>
  <c r="U252" i="4" s="1"/>
  <c r="F10" i="4"/>
  <c r="E10" i="4"/>
  <c r="C10" i="4"/>
  <c r="B10" i="4"/>
  <c r="A10" i="4"/>
  <c r="N9" i="4"/>
  <c r="K9" i="4"/>
  <c r="O3" i="4"/>
  <c r="A2" i="4"/>
  <c r="W254" i="3"/>
  <c r="C49" i="5" s="1"/>
  <c r="AM251" i="3"/>
  <c r="BA250" i="3"/>
  <c r="AY250" i="3"/>
  <c r="AX250" i="3"/>
  <c r="AT250" i="3"/>
  <c r="AT253" i="3" s="1"/>
  <c r="AL250" i="3"/>
  <c r="AK250" i="3"/>
  <c r="AJ250" i="3"/>
  <c r="AI250" i="3"/>
  <c r="AB250" i="4" s="1"/>
  <c r="AH250" i="3"/>
  <c r="AG250" i="3"/>
  <c r="AF250" i="3"/>
  <c r="AE250" i="3"/>
  <c r="Z250" i="3" s="1"/>
  <c r="AB250" i="3"/>
  <c r="T250" i="3"/>
  <c r="R250" i="3"/>
  <c r="Q250" i="3"/>
  <c r="P250" i="3"/>
  <c r="O250" i="3"/>
  <c r="AC250" i="4" s="1"/>
  <c r="N250" i="3"/>
  <c r="M250" i="3"/>
  <c r="L250" i="3"/>
  <c r="BA249" i="3"/>
  <c r="AY249" i="3"/>
  <c r="AX249" i="3"/>
  <c r="AT249" i="3"/>
  <c r="AL249" i="3"/>
  <c r="AK249" i="3"/>
  <c r="AJ249" i="3"/>
  <c r="AI249" i="3"/>
  <c r="AB249" i="4" s="1"/>
  <c r="AH249" i="3"/>
  <c r="AG249" i="3"/>
  <c r="AF249" i="3"/>
  <c r="R249" i="3"/>
  <c r="Q249" i="3"/>
  <c r="P249" i="3"/>
  <c r="S249" i="3" s="1"/>
  <c r="O249" i="3"/>
  <c r="AC249" i="4" s="1"/>
  <c r="N249" i="3"/>
  <c r="M249" i="3"/>
  <c r="L249" i="3"/>
  <c r="AE249" i="3" s="1"/>
  <c r="BA248" i="3"/>
  <c r="AY248" i="3"/>
  <c r="AX248" i="3"/>
  <c r="AT248" i="3"/>
  <c r="AQ248" i="3"/>
  <c r="AL248" i="3"/>
  <c r="AK248" i="3"/>
  <c r="AJ248" i="3"/>
  <c r="AI248" i="3"/>
  <c r="AB248" i="4" s="1"/>
  <c r="AH248" i="3"/>
  <c r="AG248" i="3"/>
  <c r="AF248" i="3"/>
  <c r="R248" i="3"/>
  <c r="Q248" i="3"/>
  <c r="P248" i="3"/>
  <c r="O248" i="3"/>
  <c r="AC248" i="4" s="1"/>
  <c r="N248" i="3"/>
  <c r="M248" i="3"/>
  <c r="L248" i="3"/>
  <c r="AE248" i="3" s="1"/>
  <c r="BA247" i="3"/>
  <c r="AY247" i="3"/>
  <c r="AX247" i="3"/>
  <c r="AT247" i="3"/>
  <c r="AL247" i="3"/>
  <c r="Z247" i="3" s="1"/>
  <c r="AK247" i="3"/>
  <c r="Y247" i="3" s="1"/>
  <c r="AJ247" i="3"/>
  <c r="AI247" i="3"/>
  <c r="AB247" i="4" s="1"/>
  <c r="AH247" i="3"/>
  <c r="AG247" i="3"/>
  <c r="AF247" i="3"/>
  <c r="T247" i="3" s="1"/>
  <c r="AE247" i="3"/>
  <c r="V247" i="3" s="1"/>
  <c r="AB247" i="3"/>
  <c r="X247" i="3"/>
  <c r="W247" i="3"/>
  <c r="Z247" i="4" s="1"/>
  <c r="U247" i="3"/>
  <c r="R247" i="3"/>
  <c r="Q247" i="3"/>
  <c r="P247" i="3"/>
  <c r="O247" i="3"/>
  <c r="AC247" i="4" s="1"/>
  <c r="N247" i="3"/>
  <c r="M247" i="3"/>
  <c r="L247" i="3"/>
  <c r="BA246" i="3"/>
  <c r="AY246" i="3"/>
  <c r="AX246" i="3"/>
  <c r="AT246" i="3"/>
  <c r="AL246" i="3"/>
  <c r="AK246" i="3"/>
  <c r="AJ246" i="3"/>
  <c r="AI246" i="3"/>
  <c r="AB246" i="4" s="1"/>
  <c r="AH246" i="3"/>
  <c r="AG246" i="3"/>
  <c r="AF246" i="3"/>
  <c r="S246" i="3"/>
  <c r="R246" i="3"/>
  <c r="Q246" i="3"/>
  <c r="P246" i="3"/>
  <c r="O246" i="3"/>
  <c r="AC246" i="4" s="1"/>
  <c r="N246" i="3"/>
  <c r="M246" i="3"/>
  <c r="L246" i="3"/>
  <c r="AE246" i="3" s="1"/>
  <c r="BA245" i="3"/>
  <c r="AY245" i="3"/>
  <c r="AX245" i="3"/>
  <c r="AT245" i="3"/>
  <c r="AQ245" i="3"/>
  <c r="AL245" i="3"/>
  <c r="AK245" i="3"/>
  <c r="AJ245" i="3"/>
  <c r="AI245" i="3"/>
  <c r="AB245" i="4" s="1"/>
  <c r="AH245" i="3"/>
  <c r="AG245" i="3"/>
  <c r="AF245" i="3"/>
  <c r="AE245" i="3"/>
  <c r="W245" i="3" s="1"/>
  <c r="AB245" i="3"/>
  <c r="Y245" i="3"/>
  <c r="T245" i="3"/>
  <c r="R245" i="3"/>
  <c r="Q245" i="3"/>
  <c r="P245" i="3"/>
  <c r="O245" i="3"/>
  <c r="AC245" i="4" s="1"/>
  <c r="N245" i="3"/>
  <c r="M245" i="3"/>
  <c r="L245" i="3"/>
  <c r="BA244" i="3"/>
  <c r="AY244" i="3"/>
  <c r="AX244" i="3"/>
  <c r="AT244" i="3"/>
  <c r="AL244" i="3"/>
  <c r="AK244" i="3"/>
  <c r="AJ244" i="3"/>
  <c r="AI244" i="3"/>
  <c r="AB244" i="4" s="1"/>
  <c r="AH244" i="3"/>
  <c r="AG244" i="3"/>
  <c r="AF244" i="3"/>
  <c r="T244" i="3" s="1"/>
  <c r="AE244" i="3"/>
  <c r="W244" i="3" s="1"/>
  <c r="Z244" i="3"/>
  <c r="X244" i="3"/>
  <c r="U244" i="3"/>
  <c r="R244" i="3"/>
  <c r="Q244" i="3"/>
  <c r="P244" i="3"/>
  <c r="S244" i="3" s="1"/>
  <c r="O244" i="3"/>
  <c r="AC244" i="4" s="1"/>
  <c r="N244" i="3"/>
  <c r="M244" i="3"/>
  <c r="L244" i="3"/>
  <c r="BA243" i="3"/>
  <c r="AY243" i="3"/>
  <c r="AX243" i="3"/>
  <c r="AT243" i="3"/>
  <c r="AQ243" i="3"/>
  <c r="AL243" i="3"/>
  <c r="AK243" i="3"/>
  <c r="AJ243" i="3"/>
  <c r="AI243" i="3"/>
  <c r="AB243" i="4" s="1"/>
  <c r="AH243" i="3"/>
  <c r="AG243" i="3"/>
  <c r="AF243" i="3"/>
  <c r="AB243" i="3"/>
  <c r="R243" i="3"/>
  <c r="Q243" i="3"/>
  <c r="P243" i="3"/>
  <c r="O243" i="3"/>
  <c r="AC243" i="4" s="1"/>
  <c r="N243" i="3"/>
  <c r="M243" i="3"/>
  <c r="L243" i="3"/>
  <c r="AE243" i="3" s="1"/>
  <c r="BA242" i="3"/>
  <c r="AY242" i="3"/>
  <c r="AX242" i="3"/>
  <c r="AT242" i="3"/>
  <c r="AQ242" i="3"/>
  <c r="AL242" i="3"/>
  <c r="AK242" i="3"/>
  <c r="AJ242" i="3"/>
  <c r="AI242" i="3"/>
  <c r="AB242" i="4" s="1"/>
  <c r="AH242" i="3"/>
  <c r="AG242" i="3"/>
  <c r="AF242" i="3"/>
  <c r="AB242" i="3"/>
  <c r="R242" i="3"/>
  <c r="Q242" i="3"/>
  <c r="P242" i="3"/>
  <c r="O242" i="3"/>
  <c r="AC242" i="4" s="1"/>
  <c r="N242" i="3"/>
  <c r="M242" i="3"/>
  <c r="L242" i="3"/>
  <c r="AE242" i="3" s="1"/>
  <c r="BA241" i="3"/>
  <c r="AY241" i="3"/>
  <c r="AX241" i="3"/>
  <c r="AT241" i="3"/>
  <c r="AL241" i="3"/>
  <c r="AK241" i="3"/>
  <c r="AJ241" i="3"/>
  <c r="AI241" i="3"/>
  <c r="AB241" i="4" s="1"/>
  <c r="AH241" i="3"/>
  <c r="AG241" i="3"/>
  <c r="AF241" i="3"/>
  <c r="S241" i="3"/>
  <c r="R241" i="3"/>
  <c r="Q241" i="3"/>
  <c r="P241" i="3"/>
  <c r="O241" i="3"/>
  <c r="AC241" i="4" s="1"/>
  <c r="N241" i="3"/>
  <c r="M241" i="3"/>
  <c r="L241" i="3"/>
  <c r="AE241" i="3" s="1"/>
  <c r="BA240" i="3"/>
  <c r="AY240" i="3"/>
  <c r="AX240" i="3"/>
  <c r="AT240" i="3"/>
  <c r="AL240" i="3"/>
  <c r="AK240" i="3"/>
  <c r="AJ240" i="3"/>
  <c r="AI240" i="3"/>
  <c r="AB240" i="4" s="1"/>
  <c r="AH240" i="3"/>
  <c r="AG240" i="3"/>
  <c r="AF240" i="3"/>
  <c r="AE240" i="3"/>
  <c r="T240" i="3" s="1"/>
  <c r="AB240" i="3"/>
  <c r="R240" i="3"/>
  <c r="Q240" i="3"/>
  <c r="P240" i="3"/>
  <c r="O240" i="3"/>
  <c r="AC240" i="4" s="1"/>
  <c r="N240" i="3"/>
  <c r="M240" i="3"/>
  <c r="L240" i="3"/>
  <c r="BA239" i="3"/>
  <c r="AY239" i="3"/>
  <c r="AX239" i="3"/>
  <c r="AT239" i="3"/>
  <c r="AL239" i="3"/>
  <c r="AK239" i="3"/>
  <c r="AJ239" i="3"/>
  <c r="AI239" i="3"/>
  <c r="AB239" i="4" s="1"/>
  <c r="AH239" i="3"/>
  <c r="AG239" i="3"/>
  <c r="AF239" i="3"/>
  <c r="R239" i="3"/>
  <c r="Q239" i="3"/>
  <c r="P239" i="3"/>
  <c r="S239" i="3" s="1"/>
  <c r="O239" i="3"/>
  <c r="AC239" i="4" s="1"/>
  <c r="N239" i="3"/>
  <c r="M239" i="3"/>
  <c r="L239" i="3"/>
  <c r="AE239" i="3" s="1"/>
  <c r="U239" i="3" s="1"/>
  <c r="BA238" i="3"/>
  <c r="AY238" i="3"/>
  <c r="AX238" i="3"/>
  <c r="AT238" i="3"/>
  <c r="AQ238" i="3"/>
  <c r="AL238" i="3"/>
  <c r="AK238" i="3"/>
  <c r="AJ238" i="3"/>
  <c r="AI238" i="3"/>
  <c r="AB238" i="4" s="1"/>
  <c r="AH238" i="3"/>
  <c r="AG238" i="3"/>
  <c r="AF238" i="3"/>
  <c r="R238" i="3"/>
  <c r="Q238" i="3"/>
  <c r="P238" i="3"/>
  <c r="O238" i="3"/>
  <c r="AC238" i="4" s="1"/>
  <c r="N238" i="3"/>
  <c r="M238" i="3"/>
  <c r="L238" i="3"/>
  <c r="AE238" i="3" s="1"/>
  <c r="V238" i="3" s="1"/>
  <c r="BA237" i="3"/>
  <c r="AY237" i="3"/>
  <c r="AX237" i="3"/>
  <c r="AT237" i="3"/>
  <c r="AL237" i="3"/>
  <c r="Z237" i="3" s="1"/>
  <c r="AK237" i="3"/>
  <c r="Y237" i="3" s="1"/>
  <c r="AJ237" i="3"/>
  <c r="AI237" i="3"/>
  <c r="AB237" i="4" s="1"/>
  <c r="AH237" i="3"/>
  <c r="AG237" i="3"/>
  <c r="AF237" i="3"/>
  <c r="T237" i="3" s="1"/>
  <c r="AE237" i="3"/>
  <c r="AB237" i="3"/>
  <c r="X237" i="3"/>
  <c r="W237" i="3"/>
  <c r="U237" i="3"/>
  <c r="R237" i="3"/>
  <c r="Q237" i="3"/>
  <c r="P237" i="3"/>
  <c r="O237" i="3"/>
  <c r="AC237" i="4" s="1"/>
  <c r="N237" i="3"/>
  <c r="M237" i="3"/>
  <c r="L237" i="3"/>
  <c r="BA236" i="3"/>
  <c r="AY236" i="3"/>
  <c r="AX236" i="3"/>
  <c r="AT236" i="3"/>
  <c r="AL236" i="3"/>
  <c r="AK236" i="3"/>
  <c r="AJ236" i="3"/>
  <c r="AI236" i="3"/>
  <c r="AH236" i="3"/>
  <c r="AG236" i="3"/>
  <c r="AF236" i="3"/>
  <c r="X236" i="3"/>
  <c r="S236" i="3"/>
  <c r="R236" i="3"/>
  <c r="Q236" i="3"/>
  <c r="P236" i="3"/>
  <c r="O236" i="3"/>
  <c r="AC236" i="4" s="1"/>
  <c r="N236" i="3"/>
  <c r="M236" i="3"/>
  <c r="L236" i="3"/>
  <c r="AE236" i="3" s="1"/>
  <c r="BA235" i="3"/>
  <c r="AY235" i="3"/>
  <c r="AX235" i="3"/>
  <c r="AT235" i="3"/>
  <c r="AQ235" i="3"/>
  <c r="AL235" i="3"/>
  <c r="AK235" i="3"/>
  <c r="AJ235" i="3"/>
  <c r="AI235" i="3"/>
  <c r="AB235" i="4" s="1"/>
  <c r="AH235" i="3"/>
  <c r="AG235" i="3"/>
  <c r="AF235" i="3"/>
  <c r="AE235" i="3"/>
  <c r="W235" i="3" s="1"/>
  <c r="AB235" i="3"/>
  <c r="Y235" i="3"/>
  <c r="T235" i="3"/>
  <c r="R235" i="3"/>
  <c r="Q235" i="3"/>
  <c r="P235" i="3"/>
  <c r="O235" i="3"/>
  <c r="N235" i="3"/>
  <c r="M235" i="3"/>
  <c r="L235" i="3"/>
  <c r="BA234" i="3"/>
  <c r="AY234" i="3"/>
  <c r="AX234" i="3"/>
  <c r="AT234" i="3"/>
  <c r="AL234" i="3"/>
  <c r="AK234" i="3"/>
  <c r="AJ234" i="3"/>
  <c r="AI234" i="3"/>
  <c r="AB234" i="4" s="1"/>
  <c r="AH234" i="3"/>
  <c r="AG234" i="3"/>
  <c r="AF234" i="3"/>
  <c r="T234" i="3" s="1"/>
  <c r="AE234" i="3"/>
  <c r="X234" i="3" s="1"/>
  <c r="Z234" i="3"/>
  <c r="U234" i="3"/>
  <c r="R234" i="3"/>
  <c r="Q234" i="3"/>
  <c r="P234" i="3"/>
  <c r="S234" i="3" s="1"/>
  <c r="O234" i="3"/>
  <c r="AC234" i="4" s="1"/>
  <c r="N234" i="3"/>
  <c r="M234" i="3"/>
  <c r="L234" i="3"/>
  <c r="BA233" i="3"/>
  <c r="AY233" i="3"/>
  <c r="AX233" i="3"/>
  <c r="AT233" i="3"/>
  <c r="AQ233" i="3"/>
  <c r="AL233" i="3"/>
  <c r="AK233" i="3"/>
  <c r="AJ233" i="3"/>
  <c r="AI233" i="3"/>
  <c r="AB233" i="4" s="1"/>
  <c r="AH233" i="3"/>
  <c r="AG233" i="3"/>
  <c r="AF233" i="3"/>
  <c r="AB233" i="3"/>
  <c r="R233" i="3"/>
  <c r="Q233" i="3"/>
  <c r="P233" i="3"/>
  <c r="O233" i="3"/>
  <c r="AC233" i="4" s="1"/>
  <c r="N233" i="3"/>
  <c r="M233" i="3"/>
  <c r="L233" i="3"/>
  <c r="AE233" i="3" s="1"/>
  <c r="BA232" i="3"/>
  <c r="AY232" i="3"/>
  <c r="AX232" i="3"/>
  <c r="AT232" i="3"/>
  <c r="AQ232" i="3"/>
  <c r="AL232" i="3"/>
  <c r="AK232" i="3"/>
  <c r="AJ232" i="3"/>
  <c r="AI232" i="3"/>
  <c r="AB232" i="4" s="1"/>
  <c r="AH232" i="3"/>
  <c r="AG232" i="3"/>
  <c r="AF232" i="3"/>
  <c r="AB232" i="3"/>
  <c r="R232" i="3"/>
  <c r="Q232" i="3"/>
  <c r="P232" i="3"/>
  <c r="S232" i="3" s="1"/>
  <c r="O232" i="3"/>
  <c r="AC232" i="4" s="1"/>
  <c r="N232" i="3"/>
  <c r="M232" i="3"/>
  <c r="L232" i="3"/>
  <c r="AE232" i="3" s="1"/>
  <c r="BA231" i="3"/>
  <c r="AY231" i="3"/>
  <c r="AX231" i="3"/>
  <c r="AT231" i="3"/>
  <c r="AL231" i="3"/>
  <c r="AK231" i="3"/>
  <c r="AJ231" i="3"/>
  <c r="AI231" i="3"/>
  <c r="AB231" i="4" s="1"/>
  <c r="AH231" i="3"/>
  <c r="AG231" i="3"/>
  <c r="AF231" i="3"/>
  <c r="AE231" i="3"/>
  <c r="Z231" i="3" s="1"/>
  <c r="X231" i="3"/>
  <c r="T231" i="3"/>
  <c r="S231" i="3"/>
  <c r="R231" i="3"/>
  <c r="Q231" i="3"/>
  <c r="P231" i="3"/>
  <c r="O231" i="3"/>
  <c r="AC231" i="4" s="1"/>
  <c r="N231" i="3"/>
  <c r="M231" i="3"/>
  <c r="L231" i="3"/>
  <c r="BA230" i="3"/>
  <c r="AY230" i="3"/>
  <c r="AX230" i="3"/>
  <c r="AT230" i="3"/>
  <c r="AL230" i="3"/>
  <c r="AK230" i="3"/>
  <c r="AJ230" i="3"/>
  <c r="AI230" i="3"/>
  <c r="AB230" i="4" s="1"/>
  <c r="AH230" i="3"/>
  <c r="AG230" i="3"/>
  <c r="AF230" i="3"/>
  <c r="AE230" i="3"/>
  <c r="Y230" i="3" s="1"/>
  <c r="R230" i="3"/>
  <c r="Q230" i="3"/>
  <c r="P230" i="3"/>
  <c r="O230" i="3"/>
  <c r="N230" i="3"/>
  <c r="M230" i="3"/>
  <c r="L230" i="3"/>
  <c r="BA229" i="3"/>
  <c r="AY229" i="3"/>
  <c r="AX229" i="3"/>
  <c r="AT229" i="3"/>
  <c r="AQ229" i="3"/>
  <c r="AL229" i="3"/>
  <c r="AK229" i="3"/>
  <c r="Y229" i="3" s="1"/>
  <c r="AJ229" i="3"/>
  <c r="AI229" i="3"/>
  <c r="AB229" i="4" s="1"/>
  <c r="AH229" i="3"/>
  <c r="AG229" i="3"/>
  <c r="AF229" i="3"/>
  <c r="Z229" i="3"/>
  <c r="U229" i="3"/>
  <c r="R229" i="3"/>
  <c r="Q229" i="3"/>
  <c r="P229" i="3"/>
  <c r="O229" i="3"/>
  <c r="N229" i="3"/>
  <c r="M229" i="3"/>
  <c r="L229" i="3"/>
  <c r="AE229" i="3" s="1"/>
  <c r="BA228" i="3"/>
  <c r="AY228" i="3"/>
  <c r="AX228" i="3"/>
  <c r="AT228" i="3"/>
  <c r="AQ228" i="3"/>
  <c r="AL228" i="3"/>
  <c r="AK228" i="3"/>
  <c r="AJ228" i="3"/>
  <c r="AI228" i="3"/>
  <c r="AB228" i="4" s="1"/>
  <c r="AH228" i="3"/>
  <c r="AG228" i="3"/>
  <c r="AF228" i="3"/>
  <c r="R228" i="3"/>
  <c r="Q228" i="3"/>
  <c r="P228" i="3"/>
  <c r="O228" i="3"/>
  <c r="AC228" i="4" s="1"/>
  <c r="N228" i="3"/>
  <c r="M228" i="3"/>
  <c r="L228" i="3"/>
  <c r="AE228" i="3" s="1"/>
  <c r="Z228" i="3" s="1"/>
  <c r="BA227" i="3"/>
  <c r="AY227" i="3"/>
  <c r="AX227" i="3"/>
  <c r="AT227" i="3"/>
  <c r="AL227" i="3"/>
  <c r="Z227" i="3" s="1"/>
  <c r="AK227" i="3"/>
  <c r="Y227" i="3" s="1"/>
  <c r="AJ227" i="3"/>
  <c r="AI227" i="3"/>
  <c r="AB227" i="4" s="1"/>
  <c r="AH227" i="3"/>
  <c r="AG227" i="3"/>
  <c r="AF227" i="3"/>
  <c r="T227" i="3" s="1"/>
  <c r="AE227" i="3"/>
  <c r="AB227" i="3"/>
  <c r="X227" i="3"/>
  <c r="W227" i="3"/>
  <c r="U227" i="3"/>
  <c r="R227" i="3"/>
  <c r="Q227" i="3"/>
  <c r="P227" i="3"/>
  <c r="O227" i="3"/>
  <c r="AC227" i="4" s="1"/>
  <c r="N227" i="3"/>
  <c r="M227" i="3"/>
  <c r="L227" i="3"/>
  <c r="BA226" i="3"/>
  <c r="AY226" i="3"/>
  <c r="AX226" i="3"/>
  <c r="AT226" i="3"/>
  <c r="AL226" i="3"/>
  <c r="AK226" i="3"/>
  <c r="AJ226" i="3"/>
  <c r="AI226" i="3"/>
  <c r="AH226" i="3"/>
  <c r="AG226" i="3"/>
  <c r="AF226" i="3"/>
  <c r="R226" i="3"/>
  <c r="S226" i="3" s="1"/>
  <c r="Q226" i="3"/>
  <c r="P226" i="3"/>
  <c r="O226" i="3"/>
  <c r="AC226" i="4" s="1"/>
  <c r="N226" i="3"/>
  <c r="M226" i="3"/>
  <c r="L226" i="3"/>
  <c r="AE226" i="3" s="1"/>
  <c r="BA225" i="3"/>
  <c r="AY225" i="3"/>
  <c r="AX225" i="3"/>
  <c r="AT225" i="3"/>
  <c r="AQ225" i="3"/>
  <c r="AL225" i="3"/>
  <c r="AK225" i="3"/>
  <c r="AJ225" i="3"/>
  <c r="AI225" i="3"/>
  <c r="AB225" i="4" s="1"/>
  <c r="AH225" i="3"/>
  <c r="AG225" i="3"/>
  <c r="AF225" i="3"/>
  <c r="AE225" i="3"/>
  <c r="Y225" i="3" s="1"/>
  <c r="AB225" i="3"/>
  <c r="R225" i="3"/>
  <c r="Q225" i="3"/>
  <c r="P225" i="3"/>
  <c r="O225" i="3"/>
  <c r="AC225" i="4" s="1"/>
  <c r="N225" i="3"/>
  <c r="M225" i="3"/>
  <c r="L225" i="3"/>
  <c r="BA224" i="3"/>
  <c r="AY224" i="3"/>
  <c r="AX224" i="3"/>
  <c r="AT224" i="3"/>
  <c r="AL224" i="3"/>
  <c r="AK224" i="3"/>
  <c r="AJ224" i="3"/>
  <c r="AI224" i="3"/>
  <c r="AB224" i="4" s="1"/>
  <c r="AH224" i="3"/>
  <c r="AG224" i="3"/>
  <c r="AF224" i="3"/>
  <c r="AE224" i="3"/>
  <c r="Z224" i="3"/>
  <c r="X224" i="3"/>
  <c r="U224" i="3"/>
  <c r="T224" i="3"/>
  <c r="R224" i="3"/>
  <c r="Q224" i="3"/>
  <c r="P224" i="3"/>
  <c r="S224" i="3" s="1"/>
  <c r="O224" i="3"/>
  <c r="AC224" i="4" s="1"/>
  <c r="N224" i="3"/>
  <c r="M224" i="3"/>
  <c r="L224" i="3"/>
  <c r="BA223" i="3"/>
  <c r="AY223" i="3"/>
  <c r="AX223" i="3"/>
  <c r="AT223" i="3"/>
  <c r="AQ223" i="3"/>
  <c r="AL223" i="3"/>
  <c r="AK223" i="3"/>
  <c r="AJ223" i="3"/>
  <c r="AI223" i="3"/>
  <c r="AB223" i="4" s="1"/>
  <c r="AH223" i="3"/>
  <c r="AG223" i="3"/>
  <c r="AF223" i="3"/>
  <c r="AB223" i="3"/>
  <c r="Y223" i="3"/>
  <c r="V223" i="3"/>
  <c r="U223" i="3"/>
  <c r="R223" i="3"/>
  <c r="Q223" i="3"/>
  <c r="P223" i="3"/>
  <c r="O223" i="3"/>
  <c r="N223" i="3"/>
  <c r="M223" i="3"/>
  <c r="L223" i="3"/>
  <c r="AE223" i="3" s="1"/>
  <c r="BA222" i="3"/>
  <c r="AY222" i="3"/>
  <c r="AX222" i="3"/>
  <c r="AT222" i="3"/>
  <c r="AQ222" i="3"/>
  <c r="AL222" i="3"/>
  <c r="AK222" i="3"/>
  <c r="AJ222" i="3"/>
  <c r="AI222" i="3"/>
  <c r="AB222" i="4" s="1"/>
  <c r="AH222" i="3"/>
  <c r="AG222" i="3"/>
  <c r="AF222" i="3"/>
  <c r="AB222" i="3"/>
  <c r="R222" i="3"/>
  <c r="Q222" i="3"/>
  <c r="P222" i="3"/>
  <c r="S222" i="3" s="1"/>
  <c r="O222" i="3"/>
  <c r="AC222" i="4" s="1"/>
  <c r="N222" i="3"/>
  <c r="M222" i="3"/>
  <c r="L222" i="3"/>
  <c r="AE222" i="3" s="1"/>
  <c r="Z222" i="3" s="1"/>
  <c r="BA221" i="3"/>
  <c r="AY221" i="3"/>
  <c r="AX221" i="3"/>
  <c r="AT221" i="3"/>
  <c r="AL221" i="3"/>
  <c r="AK221" i="3"/>
  <c r="AJ221" i="3"/>
  <c r="AI221" i="3"/>
  <c r="AH221" i="3"/>
  <c r="AG221" i="3"/>
  <c r="AF221" i="3"/>
  <c r="S221" i="3"/>
  <c r="R221" i="3"/>
  <c r="Q221" i="3"/>
  <c r="P221" i="3"/>
  <c r="O221" i="3"/>
  <c r="AC221" i="4" s="1"/>
  <c r="N221" i="3"/>
  <c r="M221" i="3"/>
  <c r="L221" i="3"/>
  <c r="AE221" i="3" s="1"/>
  <c r="X221" i="3" s="1"/>
  <c r="BA220" i="3"/>
  <c r="AY220" i="3"/>
  <c r="AX220" i="3"/>
  <c r="AT220" i="3"/>
  <c r="AL220" i="3"/>
  <c r="AK220" i="3"/>
  <c r="AJ220" i="3"/>
  <c r="X220" i="3" s="1"/>
  <c r="AI220" i="3"/>
  <c r="AH220" i="3"/>
  <c r="AG220" i="3"/>
  <c r="AF220" i="3"/>
  <c r="AE220" i="3"/>
  <c r="Y220" i="3"/>
  <c r="T220" i="3"/>
  <c r="R220" i="3"/>
  <c r="Q220" i="3"/>
  <c r="P220" i="3"/>
  <c r="O220" i="3"/>
  <c r="N220" i="3"/>
  <c r="M220" i="3"/>
  <c r="L220" i="3"/>
  <c r="BA219" i="3"/>
  <c r="AY219" i="3"/>
  <c r="AX219" i="3"/>
  <c r="AT219" i="3"/>
  <c r="AL219" i="3"/>
  <c r="AK219" i="3"/>
  <c r="AJ219" i="3"/>
  <c r="AI219" i="3"/>
  <c r="AB219" i="4" s="1"/>
  <c r="AH219" i="3"/>
  <c r="AG219" i="3"/>
  <c r="AF219" i="3"/>
  <c r="R219" i="3"/>
  <c r="Q219" i="3"/>
  <c r="P219" i="3"/>
  <c r="O219" i="3"/>
  <c r="AC219" i="4" s="1"/>
  <c r="N219" i="3"/>
  <c r="M219" i="3"/>
  <c r="L219" i="3"/>
  <c r="AE219" i="3" s="1"/>
  <c r="Y219" i="3" s="1"/>
  <c r="BA218" i="3"/>
  <c r="AY218" i="3"/>
  <c r="AX218" i="3"/>
  <c r="AT218" i="3"/>
  <c r="AQ218" i="3"/>
  <c r="AL218" i="3"/>
  <c r="AK218" i="3"/>
  <c r="AJ218" i="3"/>
  <c r="AI218" i="3"/>
  <c r="AB218" i="4" s="1"/>
  <c r="AH218" i="3"/>
  <c r="AG218" i="3"/>
  <c r="AF218" i="3"/>
  <c r="AE218" i="3"/>
  <c r="Z218" i="3" s="1"/>
  <c r="R218" i="3"/>
  <c r="Q218" i="3"/>
  <c r="P218" i="3"/>
  <c r="O218" i="3"/>
  <c r="N218" i="3"/>
  <c r="M218" i="3"/>
  <c r="L218" i="3"/>
  <c r="BA217" i="3"/>
  <c r="AY217" i="3"/>
  <c r="AX217" i="3"/>
  <c r="AT217" i="3"/>
  <c r="AM217" i="3"/>
  <c r="AL217" i="3"/>
  <c r="AK217" i="3"/>
  <c r="Y217" i="3" s="1"/>
  <c r="AJ217" i="3"/>
  <c r="AI217" i="3"/>
  <c r="AB217" i="4" s="1"/>
  <c r="AH217" i="3"/>
  <c r="AG217" i="3"/>
  <c r="AF217" i="3"/>
  <c r="T217" i="3" s="1"/>
  <c r="AA217" i="3" s="1"/>
  <c r="AE217" i="3"/>
  <c r="V217" i="3" s="1"/>
  <c r="AB217" i="3"/>
  <c r="Z217" i="3"/>
  <c r="X217" i="3"/>
  <c r="W217" i="3"/>
  <c r="U217" i="3"/>
  <c r="R217" i="3"/>
  <c r="Q217" i="3"/>
  <c r="P217" i="3"/>
  <c r="O217" i="3"/>
  <c r="AC217" i="4" s="1"/>
  <c r="N217" i="3"/>
  <c r="M217" i="3"/>
  <c r="L217" i="3"/>
  <c r="BA216" i="3"/>
  <c r="AY216" i="3"/>
  <c r="AX216" i="3"/>
  <c r="AT216" i="3"/>
  <c r="AQ216" i="3"/>
  <c r="AL216" i="3"/>
  <c r="AK216" i="3"/>
  <c r="AJ216" i="3"/>
  <c r="AI216" i="3"/>
  <c r="AB216" i="4" s="1"/>
  <c r="AH216" i="3"/>
  <c r="AG216" i="3"/>
  <c r="AF216" i="3"/>
  <c r="AB216" i="3"/>
  <c r="R216" i="3"/>
  <c r="Q216" i="3"/>
  <c r="S216" i="3" s="1"/>
  <c r="P216" i="3"/>
  <c r="O216" i="3"/>
  <c r="AC216" i="4" s="1"/>
  <c r="N216" i="3"/>
  <c r="M216" i="3"/>
  <c r="L216" i="3"/>
  <c r="AE216" i="3" s="1"/>
  <c r="X216" i="3" s="1"/>
  <c r="BA215" i="3"/>
  <c r="AY215" i="3"/>
  <c r="AX215" i="3"/>
  <c r="AT215" i="3"/>
  <c r="AQ215" i="3"/>
  <c r="AL215" i="3"/>
  <c r="AK215" i="3"/>
  <c r="AJ215" i="3"/>
  <c r="AI215" i="3"/>
  <c r="AB215" i="4" s="1"/>
  <c r="AH215" i="3"/>
  <c r="AG215" i="3"/>
  <c r="AF215" i="3"/>
  <c r="AE215" i="3"/>
  <c r="Y215" i="3" s="1"/>
  <c r="AB215" i="3"/>
  <c r="R215" i="3"/>
  <c r="Q215" i="3"/>
  <c r="P215" i="3"/>
  <c r="O215" i="3"/>
  <c r="AC215" i="4" s="1"/>
  <c r="N215" i="3"/>
  <c r="M215" i="3"/>
  <c r="L215" i="3"/>
  <c r="BA214" i="3"/>
  <c r="AY214" i="3"/>
  <c r="AX214" i="3"/>
  <c r="AT214" i="3"/>
  <c r="AL214" i="3"/>
  <c r="AK214" i="3"/>
  <c r="AJ214" i="3"/>
  <c r="AI214" i="3"/>
  <c r="AH214" i="3"/>
  <c r="AG214" i="3"/>
  <c r="AF214" i="3"/>
  <c r="AE214" i="3"/>
  <c r="Z214" i="3" s="1"/>
  <c r="R214" i="3"/>
  <c r="Q214" i="3"/>
  <c r="P214" i="3"/>
  <c r="S214" i="3" s="1"/>
  <c r="O214" i="3"/>
  <c r="AC214" i="4" s="1"/>
  <c r="N214" i="3"/>
  <c r="M214" i="3"/>
  <c r="L214" i="3"/>
  <c r="BA213" i="3"/>
  <c r="AY213" i="3"/>
  <c r="AX213" i="3"/>
  <c r="AT213" i="3"/>
  <c r="AQ213" i="3"/>
  <c r="AL213" i="3"/>
  <c r="AK213" i="3"/>
  <c r="AJ213" i="3"/>
  <c r="AI213" i="3"/>
  <c r="AB213" i="4" s="1"/>
  <c r="AH213" i="3"/>
  <c r="AG213" i="3"/>
  <c r="AF213" i="3"/>
  <c r="T213" i="3" s="1"/>
  <c r="AE213" i="3"/>
  <c r="AB213" i="3"/>
  <c r="R213" i="3"/>
  <c r="Q213" i="3"/>
  <c r="P213" i="3"/>
  <c r="O213" i="3"/>
  <c r="N213" i="3"/>
  <c r="M213" i="3"/>
  <c r="L213" i="3"/>
  <c r="BA212" i="3"/>
  <c r="AY212" i="3"/>
  <c r="AX212" i="3"/>
  <c r="AT212" i="3"/>
  <c r="AQ212" i="3"/>
  <c r="AL212" i="3"/>
  <c r="AK212" i="3"/>
  <c r="AJ212" i="3"/>
  <c r="AI212" i="3"/>
  <c r="AB212" i="4" s="1"/>
  <c r="AH212" i="3"/>
  <c r="V212" i="3" s="1"/>
  <c r="AG212" i="3"/>
  <c r="AF212" i="3"/>
  <c r="AB212" i="3"/>
  <c r="W212" i="3"/>
  <c r="U212" i="3"/>
  <c r="R212" i="3"/>
  <c r="Q212" i="3"/>
  <c r="P212" i="3"/>
  <c r="O212" i="3"/>
  <c r="AC212" i="4" s="1"/>
  <c r="N212" i="3"/>
  <c r="M212" i="3"/>
  <c r="L212" i="3"/>
  <c r="AE212" i="3" s="1"/>
  <c r="BA211" i="3"/>
  <c r="AY211" i="3"/>
  <c r="AX211" i="3"/>
  <c r="AT211" i="3"/>
  <c r="AL211" i="3"/>
  <c r="AK211" i="3"/>
  <c r="AJ211" i="3"/>
  <c r="AI211" i="3"/>
  <c r="AQ211" i="3" s="1"/>
  <c r="AH211" i="3"/>
  <c r="AG211" i="3"/>
  <c r="AF211" i="3"/>
  <c r="R211" i="3"/>
  <c r="Q211" i="3"/>
  <c r="S211" i="3" s="1"/>
  <c r="P211" i="3"/>
  <c r="O211" i="3"/>
  <c r="AC211" i="4" s="1"/>
  <c r="N211" i="3"/>
  <c r="M211" i="3"/>
  <c r="L211" i="3"/>
  <c r="AE211" i="3" s="1"/>
  <c r="BA210" i="3"/>
  <c r="AY210" i="3"/>
  <c r="AX210" i="3"/>
  <c r="AT210" i="3"/>
  <c r="AL210" i="3"/>
  <c r="AK210" i="3"/>
  <c r="AJ210" i="3"/>
  <c r="AI210" i="3"/>
  <c r="AH210" i="3"/>
  <c r="AG210" i="3"/>
  <c r="AF210" i="3"/>
  <c r="AE210" i="3"/>
  <c r="Y210" i="3" s="1"/>
  <c r="AB210" i="3"/>
  <c r="R210" i="3"/>
  <c r="Q210" i="3"/>
  <c r="P210" i="3"/>
  <c r="O210" i="3"/>
  <c r="N210" i="3"/>
  <c r="M210" i="3"/>
  <c r="L210" i="3"/>
  <c r="BA209" i="3"/>
  <c r="AY209" i="3"/>
  <c r="AX209" i="3"/>
  <c r="AT209" i="3"/>
  <c r="AL209" i="3"/>
  <c r="AK209" i="3"/>
  <c r="AJ209" i="3"/>
  <c r="AI209" i="3"/>
  <c r="AH209" i="3"/>
  <c r="AG209" i="3"/>
  <c r="AF209" i="3"/>
  <c r="Z209" i="3"/>
  <c r="R209" i="3"/>
  <c r="Q209" i="3"/>
  <c r="P209" i="3"/>
  <c r="O209" i="3"/>
  <c r="AC209" i="4" s="1"/>
  <c r="N209" i="3"/>
  <c r="M209" i="3"/>
  <c r="L209" i="3"/>
  <c r="AE209" i="3" s="1"/>
  <c r="X209" i="3" s="1"/>
  <c r="BA208" i="3"/>
  <c r="AY208" i="3"/>
  <c r="AX208" i="3"/>
  <c r="AT208" i="3"/>
  <c r="AQ208" i="3"/>
  <c r="AL208" i="3"/>
  <c r="AK208" i="3"/>
  <c r="AJ208" i="3"/>
  <c r="AI208" i="3"/>
  <c r="AB208" i="4" s="1"/>
  <c r="AH208" i="3"/>
  <c r="AG208" i="3"/>
  <c r="AF208" i="3"/>
  <c r="R208" i="3"/>
  <c r="Q208" i="3"/>
  <c r="P208" i="3"/>
  <c r="O208" i="3"/>
  <c r="N208" i="3"/>
  <c r="M208" i="3"/>
  <c r="L208" i="3"/>
  <c r="AE208" i="3" s="1"/>
  <c r="BA207" i="3"/>
  <c r="AY207" i="3"/>
  <c r="AX207" i="3"/>
  <c r="AT207" i="3"/>
  <c r="AM207" i="3"/>
  <c r="AL207" i="3"/>
  <c r="AK207" i="3"/>
  <c r="Y207" i="3" s="1"/>
  <c r="AJ207" i="3"/>
  <c r="AI207" i="3"/>
  <c r="AB207" i="4" s="1"/>
  <c r="AH207" i="3"/>
  <c r="AG207" i="3"/>
  <c r="AF207" i="3"/>
  <c r="T207" i="3" s="1"/>
  <c r="AE207" i="3"/>
  <c r="V207" i="3" s="1"/>
  <c r="AA207" i="3" s="1"/>
  <c r="AB207" i="3"/>
  <c r="Z207" i="3"/>
  <c r="X207" i="3"/>
  <c r="W207" i="3"/>
  <c r="U207" i="3"/>
  <c r="R207" i="3"/>
  <c r="Q207" i="3"/>
  <c r="P207" i="3"/>
  <c r="O207" i="3"/>
  <c r="AC207" i="4" s="1"/>
  <c r="N207" i="3"/>
  <c r="M207" i="3"/>
  <c r="L207" i="3"/>
  <c r="BA206" i="3"/>
  <c r="AY206" i="3"/>
  <c r="AX206" i="3"/>
  <c r="AT206" i="3"/>
  <c r="AQ206" i="3"/>
  <c r="AL206" i="3"/>
  <c r="AK206" i="3"/>
  <c r="AJ206" i="3"/>
  <c r="AI206" i="3"/>
  <c r="AB206" i="4" s="1"/>
  <c r="AH206" i="3"/>
  <c r="AG206" i="3"/>
  <c r="AF206" i="3"/>
  <c r="AB206" i="3"/>
  <c r="R206" i="3"/>
  <c r="Q206" i="3"/>
  <c r="O206" i="3"/>
  <c r="AC206" i="4" s="1"/>
  <c r="N206" i="3"/>
  <c r="M206" i="3"/>
  <c r="L206" i="3"/>
  <c r="AE206" i="3" s="1"/>
  <c r="Y206" i="3" s="1"/>
  <c r="BA205" i="3"/>
  <c r="AY205" i="3"/>
  <c r="AX205" i="3"/>
  <c r="AT205" i="3"/>
  <c r="AQ205" i="3"/>
  <c r="AL205" i="3"/>
  <c r="AK205" i="3"/>
  <c r="AJ205" i="3"/>
  <c r="AI205" i="3"/>
  <c r="AB205" i="4" s="1"/>
  <c r="AH205" i="3"/>
  <c r="AG205" i="3"/>
  <c r="AF205" i="3"/>
  <c r="AE205" i="3"/>
  <c r="Z205" i="3" s="1"/>
  <c r="AB205" i="3"/>
  <c r="R205" i="3"/>
  <c r="Q205" i="3"/>
  <c r="P205" i="3"/>
  <c r="S205" i="3" s="1"/>
  <c r="O205" i="3"/>
  <c r="AC205" i="4" s="1"/>
  <c r="N205" i="3"/>
  <c r="M205" i="3"/>
  <c r="L205" i="3"/>
  <c r="BA204" i="3"/>
  <c r="AY204" i="3"/>
  <c r="AX204" i="3"/>
  <c r="AT204" i="3"/>
  <c r="AL204" i="3"/>
  <c r="AK204" i="3"/>
  <c r="AJ204" i="3"/>
  <c r="AI204" i="3"/>
  <c r="AH204" i="3"/>
  <c r="AG204" i="3"/>
  <c r="AF204" i="3"/>
  <c r="AE204" i="3"/>
  <c r="X204" i="3"/>
  <c r="U204" i="3"/>
  <c r="T204" i="3"/>
  <c r="S204" i="3"/>
  <c r="R204" i="3"/>
  <c r="Q204" i="3"/>
  <c r="P204" i="3"/>
  <c r="O204" i="3"/>
  <c r="AC204" i="4" s="1"/>
  <c r="N204" i="3"/>
  <c r="M204" i="3"/>
  <c r="L204" i="3"/>
  <c r="BA203" i="3"/>
  <c r="AY203" i="3"/>
  <c r="AX203" i="3"/>
  <c r="AT203" i="3"/>
  <c r="AQ203" i="3"/>
  <c r="AL203" i="3"/>
  <c r="AK203" i="3"/>
  <c r="AJ203" i="3"/>
  <c r="AI203" i="3"/>
  <c r="AB203" i="4" s="1"/>
  <c r="AH203" i="3"/>
  <c r="AG203" i="3"/>
  <c r="AF203" i="3"/>
  <c r="AB203" i="3"/>
  <c r="R203" i="3"/>
  <c r="Q203" i="3"/>
  <c r="P203" i="3"/>
  <c r="O203" i="3"/>
  <c r="N203" i="3"/>
  <c r="M203" i="3"/>
  <c r="L203" i="3"/>
  <c r="AE203" i="3" s="1"/>
  <c r="BA202" i="3"/>
  <c r="AY202" i="3"/>
  <c r="AX202" i="3"/>
  <c r="AT202" i="3"/>
  <c r="AQ202" i="3"/>
  <c r="AL202" i="3"/>
  <c r="AK202" i="3"/>
  <c r="AJ202" i="3"/>
  <c r="AI202" i="3"/>
  <c r="AB202" i="4" s="1"/>
  <c r="AH202" i="3"/>
  <c r="AG202" i="3"/>
  <c r="AF202" i="3"/>
  <c r="AB202" i="3"/>
  <c r="Z202" i="3"/>
  <c r="R202" i="3"/>
  <c r="Q202" i="3"/>
  <c r="P202" i="3"/>
  <c r="S202" i="3" s="1"/>
  <c r="O202" i="3"/>
  <c r="AC202" i="4" s="1"/>
  <c r="N202" i="3"/>
  <c r="M202" i="3"/>
  <c r="L202" i="3"/>
  <c r="AE202" i="3" s="1"/>
  <c r="V202" i="3" s="1"/>
  <c r="BA201" i="3"/>
  <c r="AY201" i="3"/>
  <c r="AX201" i="3"/>
  <c r="AT201" i="3"/>
  <c r="AQ201" i="3"/>
  <c r="AL201" i="3"/>
  <c r="AK201" i="3"/>
  <c r="AJ201" i="3"/>
  <c r="AI201" i="3"/>
  <c r="AH201" i="3"/>
  <c r="AG201" i="3"/>
  <c r="AF201" i="3"/>
  <c r="AE201" i="3"/>
  <c r="X201" i="3" s="1"/>
  <c r="R201" i="3"/>
  <c r="Q201" i="3"/>
  <c r="S201" i="3" s="1"/>
  <c r="O201" i="3"/>
  <c r="AC201" i="4" s="1"/>
  <c r="N201" i="3"/>
  <c r="M201" i="3"/>
  <c r="L201" i="3"/>
  <c r="BA200" i="3"/>
  <c r="AY200" i="3"/>
  <c r="AX200" i="3"/>
  <c r="AT200" i="3"/>
  <c r="AL200" i="3"/>
  <c r="AK200" i="3"/>
  <c r="AJ200" i="3"/>
  <c r="AI200" i="3"/>
  <c r="AB200" i="3" s="1"/>
  <c r="AH200" i="3"/>
  <c r="AG200" i="3"/>
  <c r="AF200" i="3"/>
  <c r="AE200" i="3"/>
  <c r="U200" i="3"/>
  <c r="T200" i="3"/>
  <c r="R200" i="3"/>
  <c r="Q200" i="3"/>
  <c r="P200" i="3"/>
  <c r="O200" i="3"/>
  <c r="N200" i="3"/>
  <c r="M200" i="3"/>
  <c r="L200" i="3"/>
  <c r="BA199" i="3"/>
  <c r="AY199" i="3"/>
  <c r="AX199" i="3"/>
  <c r="AT199" i="3"/>
  <c r="AL199" i="3"/>
  <c r="AK199" i="3"/>
  <c r="AJ199" i="3"/>
  <c r="AI199" i="3"/>
  <c r="AQ199" i="3" s="1"/>
  <c r="AH199" i="3"/>
  <c r="AG199" i="3"/>
  <c r="AF199" i="3"/>
  <c r="V199" i="3"/>
  <c r="U199" i="3"/>
  <c r="S199" i="3"/>
  <c r="R199" i="3"/>
  <c r="Q199" i="3"/>
  <c r="P199" i="3"/>
  <c r="O199" i="3"/>
  <c r="AC199" i="4" s="1"/>
  <c r="N199" i="3"/>
  <c r="M199" i="3"/>
  <c r="L199" i="3"/>
  <c r="AE199" i="3" s="1"/>
  <c r="BA198" i="3"/>
  <c r="AY198" i="3"/>
  <c r="AX198" i="3"/>
  <c r="AT198" i="3"/>
  <c r="AQ198" i="3"/>
  <c r="AL198" i="3"/>
  <c r="AK198" i="3"/>
  <c r="AJ198" i="3"/>
  <c r="AI198" i="3"/>
  <c r="AB198" i="4" s="1"/>
  <c r="AH198" i="3"/>
  <c r="AG198" i="3"/>
  <c r="AF198" i="3"/>
  <c r="AE198" i="3"/>
  <c r="W198" i="3"/>
  <c r="V198" i="3"/>
  <c r="T198" i="3"/>
  <c r="R198" i="3"/>
  <c r="Q198" i="3"/>
  <c r="P198" i="3"/>
  <c r="O198" i="3"/>
  <c r="N198" i="3"/>
  <c r="M198" i="3"/>
  <c r="L198" i="3"/>
  <c r="BA197" i="3"/>
  <c r="AY197" i="3"/>
  <c r="AX197" i="3"/>
  <c r="AT197" i="3"/>
  <c r="AM197" i="3"/>
  <c r="AL197" i="3"/>
  <c r="AK197" i="3"/>
  <c r="AJ197" i="3"/>
  <c r="AI197" i="3"/>
  <c r="AH197" i="3"/>
  <c r="AG197" i="3"/>
  <c r="AF197" i="3"/>
  <c r="T197" i="3" s="1"/>
  <c r="AE197" i="3"/>
  <c r="AB197" i="3"/>
  <c r="Z197" i="3"/>
  <c r="Y197" i="3"/>
  <c r="X197" i="3"/>
  <c r="W197" i="3"/>
  <c r="U197" i="3"/>
  <c r="R197" i="3"/>
  <c r="Q197" i="3"/>
  <c r="P197" i="3"/>
  <c r="O197" i="3"/>
  <c r="N197" i="3"/>
  <c r="M197" i="3"/>
  <c r="L197" i="3"/>
  <c r="BA196" i="3"/>
  <c r="AY196" i="3"/>
  <c r="AX196" i="3"/>
  <c r="AT196" i="3"/>
  <c r="AQ196" i="3"/>
  <c r="AL196" i="3"/>
  <c r="AK196" i="3"/>
  <c r="AJ196" i="3"/>
  <c r="AI196" i="3"/>
  <c r="AB196" i="4" s="1"/>
  <c r="AH196" i="3"/>
  <c r="AG196" i="3"/>
  <c r="AF196" i="3"/>
  <c r="AB196" i="3"/>
  <c r="Z196" i="3"/>
  <c r="R196" i="3"/>
  <c r="Q196" i="3"/>
  <c r="P196" i="3"/>
  <c r="O196" i="3"/>
  <c r="AC196" i="4" s="1"/>
  <c r="N196" i="3"/>
  <c r="M196" i="3"/>
  <c r="L196" i="3"/>
  <c r="AE196" i="3" s="1"/>
  <c r="BA195" i="3"/>
  <c r="AY195" i="3"/>
  <c r="AX195" i="3"/>
  <c r="AT195" i="3"/>
  <c r="AQ195" i="3"/>
  <c r="AL195" i="3"/>
  <c r="AK195" i="3"/>
  <c r="AJ195" i="3"/>
  <c r="X195" i="3" s="1"/>
  <c r="AI195" i="3"/>
  <c r="AB195" i="4" s="1"/>
  <c r="AH195" i="3"/>
  <c r="AG195" i="3"/>
  <c r="AF195" i="3"/>
  <c r="AE195" i="3"/>
  <c r="AB195" i="3"/>
  <c r="Z195" i="3"/>
  <c r="Y195" i="3"/>
  <c r="W195" i="3"/>
  <c r="T195" i="3"/>
  <c r="S195" i="3"/>
  <c r="R195" i="3"/>
  <c r="Q195" i="3"/>
  <c r="P195" i="3"/>
  <c r="O195" i="3"/>
  <c r="AC195" i="4" s="1"/>
  <c r="N195" i="3"/>
  <c r="M195" i="3"/>
  <c r="L195" i="3"/>
  <c r="BA194" i="3"/>
  <c r="AY194" i="3"/>
  <c r="AX194" i="3"/>
  <c r="AT194" i="3"/>
  <c r="AL194" i="3"/>
  <c r="AK194" i="3"/>
  <c r="AJ194" i="3"/>
  <c r="AI194" i="3"/>
  <c r="AH194" i="3"/>
  <c r="AG194" i="3"/>
  <c r="AF194" i="3"/>
  <c r="AE194" i="3"/>
  <c r="AB194" i="3"/>
  <c r="T194" i="3"/>
  <c r="R194" i="3"/>
  <c r="Q194" i="3"/>
  <c r="S194" i="3" s="1"/>
  <c r="P194" i="3"/>
  <c r="O194" i="3"/>
  <c r="AC194" i="4" s="1"/>
  <c r="N194" i="3"/>
  <c r="M194" i="3"/>
  <c r="L194" i="3"/>
  <c r="BA193" i="3"/>
  <c r="AY193" i="3"/>
  <c r="AX193" i="3"/>
  <c r="AT193" i="3"/>
  <c r="AQ193" i="3"/>
  <c r="AL193" i="3"/>
  <c r="Z193" i="3" s="1"/>
  <c r="AK193" i="3"/>
  <c r="AJ193" i="3"/>
  <c r="AI193" i="3"/>
  <c r="AB193" i="4" s="1"/>
  <c r="AH193" i="3"/>
  <c r="AG193" i="3"/>
  <c r="AF193" i="3"/>
  <c r="AE193" i="3"/>
  <c r="Y193" i="3" s="1"/>
  <c r="AB193" i="3"/>
  <c r="R193" i="3"/>
  <c r="Q193" i="3"/>
  <c r="P193" i="3"/>
  <c r="O193" i="3"/>
  <c r="AC193" i="4" s="1"/>
  <c r="N193" i="3"/>
  <c r="M193" i="3"/>
  <c r="L193" i="3"/>
  <c r="BA192" i="3"/>
  <c r="AY192" i="3"/>
  <c r="AX192" i="3"/>
  <c r="AT192" i="3"/>
  <c r="AQ192" i="3"/>
  <c r="AL192" i="3"/>
  <c r="AK192" i="3"/>
  <c r="AJ192" i="3"/>
  <c r="AI192" i="3"/>
  <c r="AB192" i="4" s="1"/>
  <c r="AH192" i="3"/>
  <c r="AG192" i="3"/>
  <c r="AF192" i="3"/>
  <c r="AB192" i="3"/>
  <c r="R192" i="3"/>
  <c r="Q192" i="3"/>
  <c r="P192" i="3"/>
  <c r="S192" i="3" s="1"/>
  <c r="O192" i="3"/>
  <c r="AC192" i="4" s="1"/>
  <c r="N192" i="3"/>
  <c r="M192" i="3"/>
  <c r="L192" i="3"/>
  <c r="AE192" i="3" s="1"/>
  <c r="BA191" i="3"/>
  <c r="AY191" i="3"/>
  <c r="AX191" i="3"/>
  <c r="AT191" i="3"/>
  <c r="AL191" i="3"/>
  <c r="AK191" i="3"/>
  <c r="AJ191" i="3"/>
  <c r="AI191" i="3"/>
  <c r="AB191" i="4" s="1"/>
  <c r="AH191" i="3"/>
  <c r="AG191" i="3"/>
  <c r="AF191" i="3"/>
  <c r="R191" i="3"/>
  <c r="Q191" i="3"/>
  <c r="O191" i="3"/>
  <c r="AC191" i="4" s="1"/>
  <c r="N191" i="3"/>
  <c r="M191" i="3"/>
  <c r="L191" i="3"/>
  <c r="AE191" i="3" s="1"/>
  <c r="BA190" i="3"/>
  <c r="AY190" i="3"/>
  <c r="AX190" i="3"/>
  <c r="AT190" i="3"/>
  <c r="AL190" i="3"/>
  <c r="AK190" i="3"/>
  <c r="AJ190" i="3"/>
  <c r="AI190" i="3"/>
  <c r="AB190" i="4" s="1"/>
  <c r="AH190" i="3"/>
  <c r="AG190" i="3"/>
  <c r="AF190" i="3"/>
  <c r="S190" i="3"/>
  <c r="R190" i="3"/>
  <c r="Q190" i="3"/>
  <c r="P190" i="3"/>
  <c r="O190" i="3"/>
  <c r="AC190" i="4" s="1"/>
  <c r="N190" i="3"/>
  <c r="M190" i="3"/>
  <c r="L190" i="3"/>
  <c r="AE190" i="3" s="1"/>
  <c r="BA189" i="3"/>
  <c r="AY189" i="3"/>
  <c r="AX189" i="3"/>
  <c r="AT189" i="3"/>
  <c r="AQ189" i="3"/>
  <c r="AL189" i="3"/>
  <c r="AK189" i="3"/>
  <c r="AJ189" i="3"/>
  <c r="AI189" i="3"/>
  <c r="AH189" i="3"/>
  <c r="AG189" i="3"/>
  <c r="AF189" i="3"/>
  <c r="AE189" i="3"/>
  <c r="Y189" i="3" s="1"/>
  <c r="U189" i="3"/>
  <c r="S189" i="3"/>
  <c r="R189" i="3"/>
  <c r="Q189" i="3"/>
  <c r="P189" i="3"/>
  <c r="O189" i="3"/>
  <c r="AC189" i="4" s="1"/>
  <c r="N189" i="3"/>
  <c r="M189" i="3"/>
  <c r="L189" i="3"/>
  <c r="BA188" i="3"/>
  <c r="AY188" i="3"/>
  <c r="AX188" i="3"/>
  <c r="AT188" i="3"/>
  <c r="AQ188" i="3"/>
  <c r="AL188" i="3"/>
  <c r="AK188" i="3"/>
  <c r="AJ188" i="3"/>
  <c r="AI188" i="3"/>
  <c r="AB188" i="4" s="1"/>
  <c r="AH188" i="3"/>
  <c r="AG188" i="3"/>
  <c r="AF188" i="3"/>
  <c r="AE188" i="3"/>
  <c r="X188" i="3" s="1"/>
  <c r="AB188" i="3"/>
  <c r="T188" i="3"/>
  <c r="R188" i="3"/>
  <c r="Q188" i="3"/>
  <c r="P188" i="3"/>
  <c r="O188" i="3"/>
  <c r="N188" i="3"/>
  <c r="M188" i="3"/>
  <c r="L188" i="3"/>
  <c r="BA187" i="3"/>
  <c r="AY187" i="3"/>
  <c r="AX187" i="3"/>
  <c r="AT187" i="3"/>
  <c r="AL187" i="3"/>
  <c r="AK187" i="3"/>
  <c r="AJ187" i="3"/>
  <c r="AI187" i="3"/>
  <c r="AB187" i="4" s="1"/>
  <c r="AH187" i="3"/>
  <c r="AG187" i="3"/>
  <c r="AF187" i="3"/>
  <c r="AB187" i="3"/>
  <c r="Z187" i="3"/>
  <c r="Y187" i="3"/>
  <c r="X187" i="3"/>
  <c r="R187" i="3"/>
  <c r="Q187" i="3"/>
  <c r="P187" i="3"/>
  <c r="O187" i="3"/>
  <c r="AC187" i="4" s="1"/>
  <c r="N187" i="3"/>
  <c r="M187" i="3"/>
  <c r="L187" i="3"/>
  <c r="AE187" i="3" s="1"/>
  <c r="T187" i="3" s="1"/>
  <c r="BA186" i="3"/>
  <c r="AY186" i="3"/>
  <c r="AX186" i="3"/>
  <c r="AT186" i="3"/>
  <c r="AL186" i="3"/>
  <c r="AK186" i="3"/>
  <c r="AJ186" i="3"/>
  <c r="AI186" i="3"/>
  <c r="AB186" i="4" s="1"/>
  <c r="AH186" i="3"/>
  <c r="AG186" i="3"/>
  <c r="AF186" i="3"/>
  <c r="R186" i="3"/>
  <c r="Q186" i="3"/>
  <c r="P186" i="3"/>
  <c r="O186" i="3"/>
  <c r="AC186" i="4" s="1"/>
  <c r="N186" i="3"/>
  <c r="M186" i="3"/>
  <c r="L186" i="3"/>
  <c r="AE186" i="3" s="1"/>
  <c r="BA185" i="3"/>
  <c r="AY185" i="3"/>
  <c r="AX185" i="3"/>
  <c r="AT185" i="3"/>
  <c r="AL185" i="3"/>
  <c r="AK185" i="3"/>
  <c r="AJ185" i="3"/>
  <c r="AI185" i="3"/>
  <c r="AH185" i="3"/>
  <c r="AG185" i="3"/>
  <c r="AF185" i="3"/>
  <c r="R185" i="3"/>
  <c r="Q185" i="3"/>
  <c r="P185" i="3"/>
  <c r="O185" i="3"/>
  <c r="AC185" i="4" s="1"/>
  <c r="N185" i="3"/>
  <c r="M185" i="3"/>
  <c r="L185" i="3"/>
  <c r="AE185" i="3" s="1"/>
  <c r="BA184" i="3"/>
  <c r="AY184" i="3"/>
  <c r="AX184" i="3"/>
  <c r="AT184" i="3"/>
  <c r="AL184" i="3"/>
  <c r="AK184" i="3"/>
  <c r="AJ184" i="3"/>
  <c r="AI184" i="3"/>
  <c r="AB184" i="4" s="1"/>
  <c r="AH184" i="3"/>
  <c r="AG184" i="3"/>
  <c r="AF184" i="3"/>
  <c r="R184" i="3"/>
  <c r="Q184" i="3"/>
  <c r="P184" i="3"/>
  <c r="O184" i="3"/>
  <c r="AC184" i="4" s="1"/>
  <c r="N184" i="3"/>
  <c r="M184" i="3"/>
  <c r="L184" i="3"/>
  <c r="AE184" i="3" s="1"/>
  <c r="BA183" i="3"/>
  <c r="AY183" i="3"/>
  <c r="AX183" i="3"/>
  <c r="AT183" i="3"/>
  <c r="AL183" i="3"/>
  <c r="AK183" i="3"/>
  <c r="AJ183" i="3"/>
  <c r="AI183" i="3"/>
  <c r="AB183" i="4" s="1"/>
  <c r="AH183" i="3"/>
  <c r="AG183" i="3"/>
  <c r="AF183" i="3"/>
  <c r="R183" i="3"/>
  <c r="Q183" i="3"/>
  <c r="P183" i="3"/>
  <c r="O183" i="3"/>
  <c r="AC183" i="4" s="1"/>
  <c r="N183" i="3"/>
  <c r="M183" i="3"/>
  <c r="L183" i="3"/>
  <c r="AE183" i="3" s="1"/>
  <c r="BA182" i="3"/>
  <c r="AY182" i="3"/>
  <c r="AX182" i="3"/>
  <c r="AT182" i="3"/>
  <c r="AL182" i="3"/>
  <c r="AK182" i="3"/>
  <c r="Y182" i="3" s="1"/>
  <c r="AJ182" i="3"/>
  <c r="X182" i="3" s="1"/>
  <c r="AI182" i="3"/>
  <c r="AB182" i="4" s="1"/>
  <c r="AH182" i="3"/>
  <c r="AG182" i="3"/>
  <c r="AF182" i="3"/>
  <c r="AE182" i="3"/>
  <c r="V182" i="3" s="1"/>
  <c r="AB182" i="3"/>
  <c r="Z182" i="3"/>
  <c r="T182" i="3"/>
  <c r="R182" i="3"/>
  <c r="Q182" i="3"/>
  <c r="P182" i="3"/>
  <c r="O182" i="3"/>
  <c r="AC182" i="4" s="1"/>
  <c r="N182" i="3"/>
  <c r="M182" i="3"/>
  <c r="L182" i="3"/>
  <c r="BA181" i="3"/>
  <c r="AY181" i="3"/>
  <c r="AX181" i="3"/>
  <c r="AT181" i="3"/>
  <c r="AL181" i="3"/>
  <c r="AK181" i="3"/>
  <c r="AJ181" i="3"/>
  <c r="AI181" i="3"/>
  <c r="AB181" i="4" s="1"/>
  <c r="AH181" i="3"/>
  <c r="AG181" i="3"/>
  <c r="AF181" i="3"/>
  <c r="AE181" i="3"/>
  <c r="W181" i="3" s="1"/>
  <c r="AB181" i="3"/>
  <c r="Z181" i="3"/>
  <c r="T181" i="3"/>
  <c r="S181" i="3"/>
  <c r="R181" i="3"/>
  <c r="Q181" i="3"/>
  <c r="P181" i="3"/>
  <c r="O181" i="3"/>
  <c r="AC181" i="4" s="1"/>
  <c r="N181" i="3"/>
  <c r="M181" i="3"/>
  <c r="L181" i="3"/>
  <c r="BA180" i="3"/>
  <c r="AY180" i="3"/>
  <c r="AX180" i="3"/>
  <c r="AT180" i="3"/>
  <c r="AQ180" i="3"/>
  <c r="AL180" i="3"/>
  <c r="AK180" i="3"/>
  <c r="AJ180" i="3"/>
  <c r="AI180" i="3"/>
  <c r="AB180" i="4" s="1"/>
  <c r="AH180" i="3"/>
  <c r="AG180" i="3"/>
  <c r="AF180" i="3"/>
  <c r="AE180" i="3"/>
  <c r="X180" i="3" s="1"/>
  <c r="AB180" i="3"/>
  <c r="T180" i="3"/>
  <c r="R180" i="3"/>
  <c r="Q180" i="3"/>
  <c r="S180" i="3" s="1"/>
  <c r="P180" i="3"/>
  <c r="O180" i="3"/>
  <c r="AC180" i="4" s="1"/>
  <c r="N180" i="3"/>
  <c r="M180" i="3"/>
  <c r="L180" i="3"/>
  <c r="BA179" i="3"/>
  <c r="AY179" i="3"/>
  <c r="AX179" i="3"/>
  <c r="AT179" i="3"/>
  <c r="AQ179" i="3"/>
  <c r="AL179" i="3"/>
  <c r="AK179" i="3"/>
  <c r="AJ179" i="3"/>
  <c r="AI179" i="3"/>
  <c r="AB179" i="4" s="1"/>
  <c r="AH179" i="3"/>
  <c r="AG179" i="3"/>
  <c r="AF179" i="3"/>
  <c r="T179" i="3" s="1"/>
  <c r="AE179" i="3"/>
  <c r="Y179" i="3" s="1"/>
  <c r="AB179" i="3"/>
  <c r="U179" i="3"/>
  <c r="R179" i="3"/>
  <c r="S179" i="3" s="1"/>
  <c r="Q179" i="3"/>
  <c r="P179" i="3"/>
  <c r="O179" i="3"/>
  <c r="AC179" i="4" s="1"/>
  <c r="N179" i="3"/>
  <c r="M179" i="3"/>
  <c r="L179" i="3"/>
  <c r="BA178" i="3"/>
  <c r="AY178" i="3"/>
  <c r="AX178" i="3"/>
  <c r="AT178" i="3"/>
  <c r="AQ178" i="3"/>
  <c r="AL178" i="3"/>
  <c r="AK178" i="3"/>
  <c r="AJ178" i="3"/>
  <c r="AI178" i="3"/>
  <c r="AB178" i="4" s="1"/>
  <c r="AH178" i="3"/>
  <c r="AG178" i="3"/>
  <c r="AF178" i="3"/>
  <c r="AB178" i="3"/>
  <c r="S178" i="3"/>
  <c r="R178" i="3"/>
  <c r="Q178" i="3"/>
  <c r="P178" i="3"/>
  <c r="O178" i="3"/>
  <c r="AC178" i="4" s="1"/>
  <c r="N178" i="3"/>
  <c r="M178" i="3"/>
  <c r="L178" i="3"/>
  <c r="AE178" i="3" s="1"/>
  <c r="BA177" i="3"/>
  <c r="AY177" i="3"/>
  <c r="AX177" i="3"/>
  <c r="AT177" i="3"/>
  <c r="AQ177" i="3"/>
  <c r="AL177" i="3"/>
  <c r="AK177" i="3"/>
  <c r="AJ177" i="3"/>
  <c r="AI177" i="3"/>
  <c r="AB177" i="4" s="1"/>
  <c r="AH177" i="3"/>
  <c r="AG177" i="3"/>
  <c r="AF177" i="3"/>
  <c r="AE177" i="3"/>
  <c r="Z177" i="3" s="1"/>
  <c r="W177" i="3"/>
  <c r="Z177" i="4" s="1"/>
  <c r="T177" i="3"/>
  <c r="S177" i="3"/>
  <c r="R177" i="3"/>
  <c r="Q177" i="3"/>
  <c r="P177" i="3"/>
  <c r="O177" i="3"/>
  <c r="AC177" i="4" s="1"/>
  <c r="N177" i="3"/>
  <c r="M177" i="3"/>
  <c r="L177" i="3"/>
  <c r="BA176" i="3"/>
  <c r="AY176" i="3"/>
  <c r="AX176" i="3"/>
  <c r="AT176" i="3"/>
  <c r="AL176" i="3"/>
  <c r="AK176" i="3"/>
  <c r="AJ176" i="3"/>
  <c r="AI176" i="3"/>
  <c r="AH176" i="3"/>
  <c r="AG176" i="3"/>
  <c r="AF176" i="3"/>
  <c r="X176" i="3"/>
  <c r="R176" i="3"/>
  <c r="Q176" i="3"/>
  <c r="P176" i="3"/>
  <c r="O176" i="3"/>
  <c r="AC176" i="4" s="1"/>
  <c r="N176" i="3"/>
  <c r="M176" i="3"/>
  <c r="L176" i="3"/>
  <c r="AE176" i="3" s="1"/>
  <c r="BA175" i="3"/>
  <c r="AY175" i="3"/>
  <c r="AX175" i="3"/>
  <c r="AT175" i="3"/>
  <c r="AQ175" i="3"/>
  <c r="AL175" i="3"/>
  <c r="AK175" i="3"/>
  <c r="AJ175" i="3"/>
  <c r="AI175" i="3"/>
  <c r="AB175" i="4" s="1"/>
  <c r="AH175" i="3"/>
  <c r="AG175" i="3"/>
  <c r="AF175" i="3"/>
  <c r="Y175" i="3"/>
  <c r="R175" i="3"/>
  <c r="Q175" i="3"/>
  <c r="P175" i="3"/>
  <c r="O175" i="3"/>
  <c r="N175" i="3"/>
  <c r="M175" i="3"/>
  <c r="L175" i="3"/>
  <c r="AE175" i="3" s="1"/>
  <c r="BA174" i="3"/>
  <c r="AY174" i="3"/>
  <c r="AX174" i="3"/>
  <c r="AT174" i="3"/>
  <c r="AL174" i="3"/>
  <c r="AK174" i="3"/>
  <c r="AJ174" i="3"/>
  <c r="AI174" i="3"/>
  <c r="AB174" i="4" s="1"/>
  <c r="AH174" i="3"/>
  <c r="AG174" i="3"/>
  <c r="AF174" i="3"/>
  <c r="Z174" i="3"/>
  <c r="R174" i="3"/>
  <c r="Q174" i="3"/>
  <c r="P174" i="3"/>
  <c r="O174" i="3"/>
  <c r="AC174" i="4" s="1"/>
  <c r="N174" i="3"/>
  <c r="M174" i="3"/>
  <c r="L174" i="3"/>
  <c r="AE174" i="3" s="1"/>
  <c r="BA173" i="3"/>
  <c r="AY173" i="3"/>
  <c r="AX173" i="3"/>
  <c r="AT173" i="3"/>
  <c r="AL173" i="3"/>
  <c r="AK173" i="3"/>
  <c r="AJ173" i="3"/>
  <c r="AI173" i="3"/>
  <c r="AB173" i="4" s="1"/>
  <c r="AH173" i="3"/>
  <c r="AG173" i="3"/>
  <c r="AF173" i="3"/>
  <c r="R173" i="3"/>
  <c r="Q173" i="3"/>
  <c r="P173" i="3"/>
  <c r="O173" i="3"/>
  <c r="AC173" i="4" s="1"/>
  <c r="N173" i="3"/>
  <c r="M173" i="3"/>
  <c r="L173" i="3"/>
  <c r="AE173" i="3" s="1"/>
  <c r="BA172" i="3"/>
  <c r="AY172" i="3"/>
  <c r="AX172" i="3"/>
  <c r="AT172" i="3"/>
  <c r="AL172" i="3"/>
  <c r="AK172" i="3"/>
  <c r="AJ172" i="3"/>
  <c r="AI172" i="3"/>
  <c r="AB172" i="4" s="1"/>
  <c r="AH172" i="3"/>
  <c r="AG172" i="3"/>
  <c r="AF172" i="3"/>
  <c r="AB172" i="3"/>
  <c r="R172" i="3"/>
  <c r="Q172" i="3"/>
  <c r="P172" i="3"/>
  <c r="O172" i="3"/>
  <c r="AC172" i="4" s="1"/>
  <c r="N172" i="3"/>
  <c r="M172" i="3"/>
  <c r="L172" i="3"/>
  <c r="AE172" i="3" s="1"/>
  <c r="BA171" i="3"/>
  <c r="AY171" i="3"/>
  <c r="AX171" i="3"/>
  <c r="AT171" i="3"/>
  <c r="AN171" i="3"/>
  <c r="AL171" i="3"/>
  <c r="AK171" i="3"/>
  <c r="Y171" i="3" s="1"/>
  <c r="AJ171" i="3"/>
  <c r="AI171" i="3"/>
  <c r="AB171" i="4" s="1"/>
  <c r="AH171" i="3"/>
  <c r="AG171" i="3"/>
  <c r="AF171" i="3"/>
  <c r="AE171" i="3"/>
  <c r="W171" i="3" s="1"/>
  <c r="AB171" i="3"/>
  <c r="Z171" i="3"/>
  <c r="T171" i="3"/>
  <c r="R171" i="3"/>
  <c r="Q171" i="3"/>
  <c r="P171" i="3"/>
  <c r="S171" i="3" s="1"/>
  <c r="O171" i="3"/>
  <c r="AC171" i="4" s="1"/>
  <c r="N171" i="3"/>
  <c r="M171" i="3"/>
  <c r="L171" i="3"/>
  <c r="BA170" i="3"/>
  <c r="AY170" i="3"/>
  <c r="AX170" i="3"/>
  <c r="AT170" i="3"/>
  <c r="AL170" i="3"/>
  <c r="AK170" i="3"/>
  <c r="AJ170" i="3"/>
  <c r="AI170" i="3"/>
  <c r="AB170" i="4" s="1"/>
  <c r="AH170" i="3"/>
  <c r="AG170" i="3"/>
  <c r="AF170" i="3"/>
  <c r="AE170" i="3"/>
  <c r="T170" i="3" s="1"/>
  <c r="AB170" i="3"/>
  <c r="R170" i="3"/>
  <c r="Q170" i="3"/>
  <c r="S170" i="3" s="1"/>
  <c r="P170" i="3"/>
  <c r="O170" i="3"/>
  <c r="AC170" i="4" s="1"/>
  <c r="N170" i="3"/>
  <c r="M170" i="3"/>
  <c r="L170" i="3"/>
  <c r="BA169" i="3"/>
  <c r="AY169" i="3"/>
  <c r="AX169" i="3"/>
  <c r="AT169" i="3"/>
  <c r="AQ169" i="3"/>
  <c r="AL169" i="3"/>
  <c r="AK169" i="3"/>
  <c r="AJ169" i="3"/>
  <c r="AI169" i="3"/>
  <c r="AB169" i="4" s="1"/>
  <c r="AH169" i="3"/>
  <c r="AG169" i="3"/>
  <c r="AF169" i="3"/>
  <c r="T169" i="3" s="1"/>
  <c r="AE169" i="3"/>
  <c r="Y169" i="3" s="1"/>
  <c r="AB169" i="3"/>
  <c r="U169" i="3"/>
  <c r="R169" i="3"/>
  <c r="S169" i="3" s="1"/>
  <c r="Q169" i="3"/>
  <c r="P169" i="3"/>
  <c r="O169" i="3"/>
  <c r="AC169" i="4" s="1"/>
  <c r="N169" i="3"/>
  <c r="M169" i="3"/>
  <c r="L169" i="3"/>
  <c r="BA168" i="3"/>
  <c r="AY168" i="3"/>
  <c r="AX168" i="3"/>
  <c r="AT168" i="3"/>
  <c r="AQ168" i="3"/>
  <c r="AL168" i="3"/>
  <c r="AK168" i="3"/>
  <c r="AJ168" i="3"/>
  <c r="AI168" i="3"/>
  <c r="AB168" i="4" s="1"/>
  <c r="AH168" i="3"/>
  <c r="AG168" i="3"/>
  <c r="AF168" i="3"/>
  <c r="AB168" i="3"/>
  <c r="V168" i="3"/>
  <c r="S168" i="3"/>
  <c r="R168" i="3"/>
  <c r="Q168" i="3"/>
  <c r="P168" i="3"/>
  <c r="O168" i="3"/>
  <c r="AC168" i="4" s="1"/>
  <c r="N168" i="3"/>
  <c r="M168" i="3"/>
  <c r="L168" i="3"/>
  <c r="AE168" i="3" s="1"/>
  <c r="BA167" i="3"/>
  <c r="AY167" i="3"/>
  <c r="AX167" i="3"/>
  <c r="AT167" i="3"/>
  <c r="AQ167" i="3"/>
  <c r="AL167" i="3"/>
  <c r="AK167" i="3"/>
  <c r="AJ167" i="3"/>
  <c r="AI167" i="3"/>
  <c r="AB167" i="4" s="1"/>
  <c r="AH167" i="3"/>
  <c r="AG167" i="3"/>
  <c r="AF167" i="3"/>
  <c r="AE167" i="3"/>
  <c r="W167" i="3"/>
  <c r="T167" i="3"/>
  <c r="S167" i="3"/>
  <c r="R167" i="3"/>
  <c r="Q167" i="3"/>
  <c r="P167" i="3"/>
  <c r="O167" i="3"/>
  <c r="AC167" i="4" s="1"/>
  <c r="N167" i="3"/>
  <c r="M167" i="3"/>
  <c r="L167" i="3"/>
  <c r="BA166" i="3"/>
  <c r="AY166" i="3"/>
  <c r="AX166" i="3"/>
  <c r="AT166" i="3"/>
  <c r="AL166" i="3"/>
  <c r="AK166" i="3"/>
  <c r="AJ166" i="3"/>
  <c r="AI166" i="3"/>
  <c r="AH166" i="3"/>
  <c r="AG166" i="3"/>
  <c r="AF166" i="3"/>
  <c r="R166" i="3"/>
  <c r="Q166" i="3"/>
  <c r="P166" i="3"/>
  <c r="O166" i="3"/>
  <c r="AC166" i="4" s="1"/>
  <c r="N166" i="3"/>
  <c r="M166" i="3"/>
  <c r="L166" i="3"/>
  <c r="AE166" i="3" s="1"/>
  <c r="X166" i="3" s="1"/>
  <c r="BA165" i="3"/>
  <c r="AY165" i="3"/>
  <c r="AX165" i="3"/>
  <c r="AT165" i="3"/>
  <c r="AQ165" i="3"/>
  <c r="AL165" i="3"/>
  <c r="AK165" i="3"/>
  <c r="AJ165" i="3"/>
  <c r="AI165" i="3"/>
  <c r="AB165" i="4" s="1"/>
  <c r="AH165" i="3"/>
  <c r="AG165" i="3"/>
  <c r="AF165" i="3"/>
  <c r="V165" i="3"/>
  <c r="R165" i="3"/>
  <c r="Q165" i="3"/>
  <c r="P165" i="3"/>
  <c r="O165" i="3"/>
  <c r="N165" i="3"/>
  <c r="M165" i="3"/>
  <c r="L165" i="3"/>
  <c r="AE165" i="3" s="1"/>
  <c r="Y165" i="3" s="1"/>
  <c r="BA164" i="3"/>
  <c r="AY164" i="3"/>
  <c r="AX164" i="3"/>
  <c r="AT164" i="3"/>
  <c r="AL164" i="3"/>
  <c r="AK164" i="3"/>
  <c r="AJ164" i="3"/>
  <c r="AI164" i="3"/>
  <c r="AB164" i="4" s="1"/>
  <c r="AH164" i="3"/>
  <c r="AG164" i="3"/>
  <c r="AF164" i="3"/>
  <c r="R164" i="3"/>
  <c r="Q164" i="3"/>
  <c r="P164" i="3"/>
  <c r="O164" i="3"/>
  <c r="AC164" i="4" s="1"/>
  <c r="N164" i="3"/>
  <c r="M164" i="3"/>
  <c r="L164" i="3"/>
  <c r="AE164" i="3" s="1"/>
  <c r="Z164" i="3" s="1"/>
  <c r="BA163" i="3"/>
  <c r="AY163" i="3"/>
  <c r="AX163" i="3"/>
  <c r="AT163" i="3"/>
  <c r="AL163" i="3"/>
  <c r="AK163" i="3"/>
  <c r="AJ163" i="3"/>
  <c r="AI163" i="3"/>
  <c r="AH163" i="3"/>
  <c r="AG163" i="3"/>
  <c r="AF163" i="3"/>
  <c r="R163" i="3"/>
  <c r="Q163" i="3"/>
  <c r="P163" i="3"/>
  <c r="O163" i="3"/>
  <c r="AC163" i="4" s="1"/>
  <c r="N163" i="3"/>
  <c r="M163" i="3"/>
  <c r="L163" i="3"/>
  <c r="AE163" i="3" s="1"/>
  <c r="BA162" i="3"/>
  <c r="AY162" i="3"/>
  <c r="AX162" i="3"/>
  <c r="AT162" i="3"/>
  <c r="AL162" i="3"/>
  <c r="AK162" i="3"/>
  <c r="AJ162" i="3"/>
  <c r="X162" i="3" s="1"/>
  <c r="AI162" i="3"/>
  <c r="AB162" i="4" s="1"/>
  <c r="AH162" i="3"/>
  <c r="AG162" i="3"/>
  <c r="AF162" i="3"/>
  <c r="AE162" i="3"/>
  <c r="V162" i="3" s="1"/>
  <c r="AB162" i="3"/>
  <c r="Z162" i="3"/>
  <c r="Y162" i="3"/>
  <c r="T162" i="3"/>
  <c r="R162" i="3"/>
  <c r="Q162" i="3"/>
  <c r="P162" i="3"/>
  <c r="O162" i="3"/>
  <c r="N162" i="3"/>
  <c r="M162" i="3"/>
  <c r="L162" i="3"/>
  <c r="BA161" i="3"/>
  <c r="AY161" i="3"/>
  <c r="AX161" i="3"/>
  <c r="AT161" i="3"/>
  <c r="AL161" i="3"/>
  <c r="AK161" i="3"/>
  <c r="Y161" i="3" s="1"/>
  <c r="AJ161" i="3"/>
  <c r="AI161" i="3"/>
  <c r="AB161" i="4" s="1"/>
  <c r="AH161" i="3"/>
  <c r="AG161" i="3"/>
  <c r="AF161" i="3"/>
  <c r="AE161" i="3"/>
  <c r="W161" i="3" s="1"/>
  <c r="AB161" i="3"/>
  <c r="Z161" i="3"/>
  <c r="T161" i="3"/>
  <c r="S161" i="3"/>
  <c r="R161" i="3"/>
  <c r="Q161" i="3"/>
  <c r="P161" i="3"/>
  <c r="O161" i="3"/>
  <c r="AC161" i="4" s="1"/>
  <c r="N161" i="3"/>
  <c r="M161" i="3"/>
  <c r="L161" i="3"/>
  <c r="BA160" i="3"/>
  <c r="AY160" i="3"/>
  <c r="AX160" i="3"/>
  <c r="AT160" i="3"/>
  <c r="AQ160" i="3"/>
  <c r="AL160" i="3"/>
  <c r="AK160" i="3"/>
  <c r="AJ160" i="3"/>
  <c r="AI160" i="3"/>
  <c r="AB160" i="4" s="1"/>
  <c r="AH160" i="3"/>
  <c r="AG160" i="3"/>
  <c r="AF160" i="3"/>
  <c r="AE160" i="3"/>
  <c r="AB160" i="3"/>
  <c r="T160" i="3"/>
  <c r="R160" i="3"/>
  <c r="Q160" i="3"/>
  <c r="S160" i="3" s="1"/>
  <c r="P160" i="3"/>
  <c r="O160" i="3"/>
  <c r="AC160" i="4" s="1"/>
  <c r="N160" i="3"/>
  <c r="M160" i="3"/>
  <c r="L160" i="3"/>
  <c r="BA159" i="3"/>
  <c r="AY159" i="3"/>
  <c r="AX159" i="3"/>
  <c r="AT159" i="3"/>
  <c r="AQ159" i="3"/>
  <c r="AL159" i="3"/>
  <c r="AK159" i="3"/>
  <c r="AJ159" i="3"/>
  <c r="AI159" i="3"/>
  <c r="AB159" i="4" s="1"/>
  <c r="AH159" i="3"/>
  <c r="AG159" i="3"/>
  <c r="AF159" i="3"/>
  <c r="T159" i="3" s="1"/>
  <c r="AE159" i="3"/>
  <c r="Y159" i="3" s="1"/>
  <c r="AB159" i="3"/>
  <c r="U159" i="3"/>
  <c r="R159" i="3"/>
  <c r="S159" i="3" s="1"/>
  <c r="Q159" i="3"/>
  <c r="P159" i="3"/>
  <c r="O159" i="3"/>
  <c r="AC159" i="4" s="1"/>
  <c r="N159" i="3"/>
  <c r="M159" i="3"/>
  <c r="L159" i="3"/>
  <c r="BA158" i="3"/>
  <c r="AY158" i="3"/>
  <c r="AX158" i="3"/>
  <c r="AT158" i="3"/>
  <c r="AQ158" i="3"/>
  <c r="AL158" i="3"/>
  <c r="AK158" i="3"/>
  <c r="AJ158" i="3"/>
  <c r="AI158" i="3"/>
  <c r="AB158" i="4" s="1"/>
  <c r="AH158" i="3"/>
  <c r="AG158" i="3"/>
  <c r="AF158" i="3"/>
  <c r="AB158" i="3"/>
  <c r="S158" i="3"/>
  <c r="R158" i="3"/>
  <c r="Q158" i="3"/>
  <c r="P158" i="3"/>
  <c r="O158" i="3"/>
  <c r="AC158" i="4" s="1"/>
  <c r="N158" i="3"/>
  <c r="M158" i="3"/>
  <c r="L158" i="3"/>
  <c r="AE158" i="3" s="1"/>
  <c r="BA157" i="3"/>
  <c r="AY157" i="3"/>
  <c r="AX157" i="3"/>
  <c r="AT157" i="3"/>
  <c r="AQ157" i="3"/>
  <c r="AL157" i="3"/>
  <c r="AK157" i="3"/>
  <c r="AJ157" i="3"/>
  <c r="AI157" i="3"/>
  <c r="AB157" i="4" s="1"/>
  <c r="AH157" i="3"/>
  <c r="AG157" i="3"/>
  <c r="AF157" i="3"/>
  <c r="AE157" i="3"/>
  <c r="W157" i="3" s="1"/>
  <c r="U157" i="3"/>
  <c r="T157" i="3"/>
  <c r="S157" i="3"/>
  <c r="R157" i="3"/>
  <c r="Q157" i="3"/>
  <c r="P157" i="3"/>
  <c r="O157" i="3"/>
  <c r="AC157" i="4" s="1"/>
  <c r="N157" i="3"/>
  <c r="M157" i="3"/>
  <c r="L157" i="3"/>
  <c r="BA156" i="3"/>
  <c r="AY156" i="3"/>
  <c r="AX156" i="3"/>
  <c r="AT156" i="3"/>
  <c r="AQ156" i="3"/>
  <c r="AL156" i="3"/>
  <c r="AK156" i="3"/>
  <c r="AJ156" i="3"/>
  <c r="AI156" i="3"/>
  <c r="AH156" i="3"/>
  <c r="AG156" i="3"/>
  <c r="AF156" i="3"/>
  <c r="X156" i="3"/>
  <c r="V156" i="3"/>
  <c r="U156" i="3"/>
  <c r="R156" i="3"/>
  <c r="Q156" i="3"/>
  <c r="P156" i="3"/>
  <c r="O156" i="3"/>
  <c r="AC156" i="4" s="1"/>
  <c r="N156" i="3"/>
  <c r="M156" i="3"/>
  <c r="L156" i="3"/>
  <c r="AE156" i="3" s="1"/>
  <c r="BA155" i="3"/>
  <c r="AY155" i="3"/>
  <c r="AX155" i="3"/>
  <c r="AT155" i="3"/>
  <c r="AQ155" i="3"/>
  <c r="AL155" i="3"/>
  <c r="AK155" i="3"/>
  <c r="AJ155" i="3"/>
  <c r="AI155" i="3"/>
  <c r="AB155" i="4" s="1"/>
  <c r="AH155" i="3"/>
  <c r="AG155" i="3"/>
  <c r="AF155" i="3"/>
  <c r="W155" i="3"/>
  <c r="V155" i="3"/>
  <c r="R155" i="3"/>
  <c r="Q155" i="3"/>
  <c r="P155" i="3"/>
  <c r="O155" i="3"/>
  <c r="N155" i="3"/>
  <c r="M155" i="3"/>
  <c r="L155" i="3"/>
  <c r="AE155" i="3" s="1"/>
  <c r="X155" i="3" s="1"/>
  <c r="BA154" i="3"/>
  <c r="AY154" i="3"/>
  <c r="AX154" i="3"/>
  <c r="AT154" i="3"/>
  <c r="AL154" i="3"/>
  <c r="AK154" i="3"/>
  <c r="Y154" i="3" s="1"/>
  <c r="AJ154" i="3"/>
  <c r="X154" i="3" s="1"/>
  <c r="AI154" i="3"/>
  <c r="AH154" i="3"/>
  <c r="AG154" i="3"/>
  <c r="AF154" i="3"/>
  <c r="W154" i="3"/>
  <c r="R154" i="3"/>
  <c r="Q154" i="3"/>
  <c r="P154" i="3"/>
  <c r="O154" i="3"/>
  <c r="N154" i="3"/>
  <c r="M154" i="3"/>
  <c r="L154" i="3"/>
  <c r="AE154" i="3" s="1"/>
  <c r="BA153" i="3"/>
  <c r="AY153" i="3"/>
  <c r="AX153" i="3"/>
  <c r="AT153" i="3"/>
  <c r="AL153" i="3"/>
  <c r="AK153" i="3"/>
  <c r="AJ153" i="3"/>
  <c r="AI153" i="3"/>
  <c r="AH153" i="3"/>
  <c r="AG153" i="3"/>
  <c r="AF153" i="3"/>
  <c r="Y153" i="3"/>
  <c r="X153" i="3"/>
  <c r="R153" i="3"/>
  <c r="Q153" i="3"/>
  <c r="P153" i="3"/>
  <c r="O153" i="3"/>
  <c r="N153" i="3"/>
  <c r="M153" i="3"/>
  <c r="L153" i="3"/>
  <c r="AE153" i="3" s="1"/>
  <c r="Z153" i="3" s="1"/>
  <c r="BA152" i="3"/>
  <c r="AY152" i="3"/>
  <c r="AX152" i="3"/>
  <c r="AT152" i="3"/>
  <c r="AL152" i="3"/>
  <c r="AK152" i="3"/>
  <c r="Y152" i="3" s="1"/>
  <c r="AJ152" i="3"/>
  <c r="AI152" i="3"/>
  <c r="AB152" i="4" s="1"/>
  <c r="AH152" i="3"/>
  <c r="AG152" i="3"/>
  <c r="AF152" i="3"/>
  <c r="AB152" i="3"/>
  <c r="Z152" i="3"/>
  <c r="R152" i="3"/>
  <c r="Q152" i="3"/>
  <c r="P152" i="3"/>
  <c r="O152" i="3"/>
  <c r="N152" i="3"/>
  <c r="M152" i="3"/>
  <c r="L152" i="3"/>
  <c r="AE152" i="3" s="1"/>
  <c r="BA151" i="3"/>
  <c r="AY151" i="3"/>
  <c r="AX151" i="3"/>
  <c r="AT151" i="3"/>
  <c r="AL151" i="3"/>
  <c r="AK151" i="3"/>
  <c r="AJ151" i="3"/>
  <c r="AI151" i="3"/>
  <c r="AB151" i="4" s="1"/>
  <c r="AH151" i="3"/>
  <c r="AG151" i="3"/>
  <c r="AF151" i="3"/>
  <c r="AE151" i="3"/>
  <c r="W151" i="3" s="1"/>
  <c r="AN151" i="3" s="1"/>
  <c r="AB151" i="3"/>
  <c r="Z151" i="3"/>
  <c r="Y151" i="3"/>
  <c r="T151" i="3"/>
  <c r="R151" i="3"/>
  <c r="Q151" i="3"/>
  <c r="P151" i="3"/>
  <c r="S151" i="3" s="1"/>
  <c r="O151" i="3"/>
  <c r="AC151" i="4" s="1"/>
  <c r="N151" i="3"/>
  <c r="M151" i="3"/>
  <c r="L151" i="3"/>
  <c r="BA150" i="3"/>
  <c r="AY150" i="3"/>
  <c r="AX150" i="3"/>
  <c r="AT150" i="3"/>
  <c r="AL150" i="3"/>
  <c r="Z150" i="3" s="1"/>
  <c r="AK150" i="3"/>
  <c r="AJ150" i="3"/>
  <c r="AI150" i="3"/>
  <c r="AB150" i="4" s="1"/>
  <c r="AH150" i="3"/>
  <c r="AG150" i="3"/>
  <c r="AF150" i="3"/>
  <c r="AE150" i="3"/>
  <c r="AB150" i="3"/>
  <c r="T150" i="3"/>
  <c r="R150" i="3"/>
  <c r="Q150" i="3"/>
  <c r="S150" i="3" s="1"/>
  <c r="P150" i="3"/>
  <c r="O150" i="3"/>
  <c r="AC150" i="4" s="1"/>
  <c r="N150" i="3"/>
  <c r="M150" i="3"/>
  <c r="L150" i="3"/>
  <c r="BA149" i="3"/>
  <c r="AY149" i="3"/>
  <c r="AX149" i="3"/>
  <c r="AT149" i="3"/>
  <c r="AQ149" i="3"/>
  <c r="AL149" i="3"/>
  <c r="AK149" i="3"/>
  <c r="AJ149" i="3"/>
  <c r="AI149" i="3"/>
  <c r="AB149" i="4" s="1"/>
  <c r="AH149" i="3"/>
  <c r="AG149" i="3"/>
  <c r="AF149" i="3"/>
  <c r="AE149" i="3"/>
  <c r="U149" i="3" s="1"/>
  <c r="AB149" i="3"/>
  <c r="S149" i="3"/>
  <c r="R149" i="3"/>
  <c r="Q149" i="3"/>
  <c r="P149" i="3"/>
  <c r="O149" i="3"/>
  <c r="AC149" i="4" s="1"/>
  <c r="N149" i="3"/>
  <c r="M149" i="3"/>
  <c r="L149" i="3"/>
  <c r="BA148" i="3"/>
  <c r="AY148" i="3"/>
  <c r="AX148" i="3"/>
  <c r="AT148" i="3"/>
  <c r="AQ148" i="3"/>
  <c r="AL148" i="3"/>
  <c r="AK148" i="3"/>
  <c r="AJ148" i="3"/>
  <c r="AI148" i="3"/>
  <c r="AB148" i="4" s="1"/>
  <c r="AH148" i="3"/>
  <c r="AG148" i="3"/>
  <c r="AF148" i="3"/>
  <c r="AB148" i="3"/>
  <c r="R148" i="3"/>
  <c r="S148" i="3" s="1"/>
  <c r="Q148" i="3"/>
  <c r="P148" i="3"/>
  <c r="O148" i="3"/>
  <c r="AC148" i="4" s="1"/>
  <c r="N148" i="3"/>
  <c r="M148" i="3"/>
  <c r="L148" i="3"/>
  <c r="AE148" i="3" s="1"/>
  <c r="BA147" i="3"/>
  <c r="AY147" i="3"/>
  <c r="AX147" i="3"/>
  <c r="AT147" i="3"/>
  <c r="AQ147" i="3"/>
  <c r="AL147" i="3"/>
  <c r="AK147" i="3"/>
  <c r="AJ147" i="3"/>
  <c r="AI147" i="3"/>
  <c r="AB147" i="4" s="1"/>
  <c r="AH147" i="3"/>
  <c r="AG147" i="3"/>
  <c r="AF147" i="3"/>
  <c r="AE147" i="3"/>
  <c r="V147" i="3" s="1"/>
  <c r="W147" i="3"/>
  <c r="S147" i="3"/>
  <c r="R147" i="3"/>
  <c r="Q147" i="3"/>
  <c r="P147" i="3"/>
  <c r="O147" i="3"/>
  <c r="AC147" i="4" s="1"/>
  <c r="N147" i="3"/>
  <c r="M147" i="3"/>
  <c r="L147" i="3"/>
  <c r="BA146" i="3"/>
  <c r="AY146" i="3"/>
  <c r="AX146" i="3"/>
  <c r="AT146" i="3"/>
  <c r="AL146" i="3"/>
  <c r="AK146" i="3"/>
  <c r="AJ146" i="3"/>
  <c r="AI146" i="3"/>
  <c r="AQ146" i="3" s="1"/>
  <c r="AH146" i="3"/>
  <c r="AG146" i="3"/>
  <c r="AF146" i="3"/>
  <c r="AE146" i="3"/>
  <c r="W146" i="3" s="1"/>
  <c r="X146" i="3"/>
  <c r="R146" i="3"/>
  <c r="Q146" i="3"/>
  <c r="P146" i="3"/>
  <c r="O146" i="3"/>
  <c r="AC146" i="4" s="1"/>
  <c r="N146" i="3"/>
  <c r="M146" i="3"/>
  <c r="L146" i="3"/>
  <c r="BA145" i="3"/>
  <c r="AY145" i="3"/>
  <c r="AX145" i="3"/>
  <c r="AT145" i="3"/>
  <c r="AQ145" i="3"/>
  <c r="AL145" i="3"/>
  <c r="AK145" i="3"/>
  <c r="AJ145" i="3"/>
  <c r="AI145" i="3"/>
  <c r="AH145" i="3"/>
  <c r="AG145" i="3"/>
  <c r="AF145" i="3"/>
  <c r="W145" i="3"/>
  <c r="R145" i="3"/>
  <c r="Q145" i="3"/>
  <c r="P145" i="3"/>
  <c r="O145" i="3"/>
  <c r="N145" i="3"/>
  <c r="M145" i="3"/>
  <c r="L145" i="3"/>
  <c r="AE145" i="3" s="1"/>
  <c r="V145" i="3" s="1"/>
  <c r="BA144" i="3"/>
  <c r="AY144" i="3"/>
  <c r="AX144" i="3"/>
  <c r="AT144" i="3"/>
  <c r="AQ144" i="3"/>
  <c r="AL144" i="3"/>
  <c r="AK144" i="3"/>
  <c r="AJ144" i="3"/>
  <c r="X144" i="3" s="1"/>
  <c r="AI144" i="3"/>
  <c r="AH144" i="3"/>
  <c r="AG144" i="3"/>
  <c r="AF144" i="3"/>
  <c r="Z144" i="3"/>
  <c r="V144" i="3"/>
  <c r="R144" i="3"/>
  <c r="Q144" i="3"/>
  <c r="P144" i="3"/>
  <c r="O144" i="3"/>
  <c r="N144" i="3"/>
  <c r="M144" i="3"/>
  <c r="L144" i="3"/>
  <c r="AE144" i="3" s="1"/>
  <c r="W144" i="3" s="1"/>
  <c r="BA143" i="3"/>
  <c r="AY143" i="3"/>
  <c r="AX143" i="3"/>
  <c r="AT143" i="3"/>
  <c r="AL143" i="3"/>
  <c r="AK143" i="3"/>
  <c r="Y143" i="3" s="1"/>
  <c r="AJ143" i="3"/>
  <c r="AI143" i="3"/>
  <c r="AH143" i="3"/>
  <c r="AG143" i="3"/>
  <c r="AF143" i="3"/>
  <c r="X143" i="3"/>
  <c r="W143" i="3"/>
  <c r="R143" i="3"/>
  <c r="Q143" i="3"/>
  <c r="P143" i="3"/>
  <c r="O143" i="3"/>
  <c r="N143" i="3"/>
  <c r="M143" i="3"/>
  <c r="L143" i="3"/>
  <c r="AE143" i="3" s="1"/>
  <c r="BA142" i="3"/>
  <c r="AY142" i="3"/>
  <c r="AX142" i="3"/>
  <c r="AT142" i="3"/>
  <c r="AL142" i="3"/>
  <c r="AK142" i="3"/>
  <c r="AJ142" i="3"/>
  <c r="AI142" i="3"/>
  <c r="AH142" i="3"/>
  <c r="AG142" i="3"/>
  <c r="AF142" i="3"/>
  <c r="AB142" i="3"/>
  <c r="R142" i="3"/>
  <c r="Q142" i="3"/>
  <c r="P142" i="3"/>
  <c r="O142" i="3"/>
  <c r="N142" i="3"/>
  <c r="M142" i="3"/>
  <c r="L142" i="3"/>
  <c r="AE142" i="3" s="1"/>
  <c r="BA141" i="3"/>
  <c r="AY141" i="3"/>
  <c r="AX141" i="3"/>
  <c r="AT141" i="3"/>
  <c r="AM141" i="3"/>
  <c r="AL141" i="3"/>
  <c r="Z141" i="3" s="1"/>
  <c r="AK141" i="3"/>
  <c r="AJ141" i="3"/>
  <c r="X141" i="3" s="1"/>
  <c r="AI141" i="3"/>
  <c r="AB141" i="4" s="1"/>
  <c r="AH141" i="3"/>
  <c r="AG141" i="3"/>
  <c r="AF141" i="3"/>
  <c r="AE141" i="3"/>
  <c r="W141" i="3" s="1"/>
  <c r="AB141" i="3"/>
  <c r="Y141" i="3"/>
  <c r="T141" i="3"/>
  <c r="S141" i="3"/>
  <c r="R141" i="3"/>
  <c r="Q141" i="3"/>
  <c r="P141" i="3"/>
  <c r="O141" i="3"/>
  <c r="AC141" i="4" s="1"/>
  <c r="N141" i="3"/>
  <c r="M141" i="3"/>
  <c r="L141" i="3"/>
  <c r="BA140" i="3"/>
  <c r="AY140" i="3"/>
  <c r="AX140" i="3"/>
  <c r="AT140" i="3"/>
  <c r="AL140" i="3"/>
  <c r="AK140" i="3"/>
  <c r="AJ140" i="3"/>
  <c r="AI140" i="3"/>
  <c r="AB140" i="4" s="1"/>
  <c r="AH140" i="3"/>
  <c r="AG140" i="3"/>
  <c r="AF140" i="3"/>
  <c r="AE140" i="3"/>
  <c r="AB140" i="3"/>
  <c r="T140" i="3"/>
  <c r="R140" i="3"/>
  <c r="Q140" i="3"/>
  <c r="P140" i="3"/>
  <c r="S140" i="3" s="1"/>
  <c r="O140" i="3"/>
  <c r="AC140" i="4" s="1"/>
  <c r="N140" i="3"/>
  <c r="M140" i="3"/>
  <c r="L140" i="3"/>
  <c r="BA139" i="3"/>
  <c r="AY139" i="3"/>
  <c r="AX139" i="3"/>
  <c r="AT139" i="3"/>
  <c r="AQ139" i="3"/>
  <c r="AL139" i="3"/>
  <c r="AK139" i="3"/>
  <c r="AJ139" i="3"/>
  <c r="AI139" i="3"/>
  <c r="AB139" i="4" s="1"/>
  <c r="AH139" i="3"/>
  <c r="AG139" i="3"/>
  <c r="AF139" i="3"/>
  <c r="AE139" i="3"/>
  <c r="AB139" i="3"/>
  <c r="U139" i="3"/>
  <c r="T139" i="3"/>
  <c r="S139" i="3"/>
  <c r="R139" i="3"/>
  <c r="Q139" i="3"/>
  <c r="P139" i="3"/>
  <c r="O139" i="3"/>
  <c r="AC139" i="4" s="1"/>
  <c r="N139" i="3"/>
  <c r="M139" i="3"/>
  <c r="L139" i="3"/>
  <c r="BA138" i="3"/>
  <c r="AY138" i="3"/>
  <c r="AX138" i="3"/>
  <c r="AT138" i="3"/>
  <c r="AQ138" i="3"/>
  <c r="AL138" i="3"/>
  <c r="AK138" i="3"/>
  <c r="AJ138" i="3"/>
  <c r="AI138" i="3"/>
  <c r="AB138" i="4" s="1"/>
  <c r="AH138" i="3"/>
  <c r="AG138" i="3"/>
  <c r="AF138" i="3"/>
  <c r="AE138" i="3"/>
  <c r="V138" i="3" s="1"/>
  <c r="AB138" i="3"/>
  <c r="S138" i="3"/>
  <c r="R138" i="3"/>
  <c r="Q138" i="3"/>
  <c r="P138" i="3"/>
  <c r="O138" i="3"/>
  <c r="AC138" i="4" s="1"/>
  <c r="N138" i="3"/>
  <c r="M138" i="3"/>
  <c r="L138" i="3"/>
  <c r="BA137" i="3"/>
  <c r="AY137" i="3"/>
  <c r="AX137" i="3"/>
  <c r="AT137" i="3"/>
  <c r="AQ137" i="3"/>
  <c r="AL137" i="3"/>
  <c r="AK137" i="3"/>
  <c r="AJ137" i="3"/>
  <c r="AI137" i="3"/>
  <c r="AB137" i="4" s="1"/>
  <c r="AH137" i="3"/>
  <c r="AG137" i="3"/>
  <c r="AF137" i="3"/>
  <c r="AB137" i="3"/>
  <c r="S137" i="3"/>
  <c r="R137" i="3"/>
  <c r="Q137" i="3"/>
  <c r="P137" i="3"/>
  <c r="O137" i="3"/>
  <c r="AC137" i="4" s="1"/>
  <c r="N137" i="3"/>
  <c r="M137" i="3"/>
  <c r="L137" i="3"/>
  <c r="AE137" i="3" s="1"/>
  <c r="BA136" i="3"/>
  <c r="AY136" i="3"/>
  <c r="AX136" i="3"/>
  <c r="AT136" i="3"/>
  <c r="AQ136" i="3"/>
  <c r="AL136" i="3"/>
  <c r="AK136" i="3"/>
  <c r="AJ136" i="3"/>
  <c r="AI136" i="3"/>
  <c r="AH136" i="3"/>
  <c r="AG136" i="3"/>
  <c r="AF136" i="3"/>
  <c r="R136" i="3"/>
  <c r="Q136" i="3"/>
  <c r="P136" i="3"/>
  <c r="O136" i="3"/>
  <c r="AC136" i="4" s="1"/>
  <c r="N136" i="3"/>
  <c r="M136" i="3"/>
  <c r="L136" i="3"/>
  <c r="AE136" i="3" s="1"/>
  <c r="BA135" i="3"/>
  <c r="AY135" i="3"/>
  <c r="AX135" i="3"/>
  <c r="AT135" i="3"/>
  <c r="AQ135" i="3"/>
  <c r="AL135" i="3"/>
  <c r="AK135" i="3"/>
  <c r="AJ135" i="3"/>
  <c r="AI135" i="3"/>
  <c r="AH135" i="3"/>
  <c r="AG135" i="3"/>
  <c r="AF135" i="3"/>
  <c r="Y135" i="3"/>
  <c r="W135" i="3"/>
  <c r="V135" i="3"/>
  <c r="R135" i="3"/>
  <c r="Q135" i="3"/>
  <c r="P135" i="3"/>
  <c r="O135" i="3"/>
  <c r="N135" i="3"/>
  <c r="M135" i="3"/>
  <c r="L135" i="3"/>
  <c r="AE135" i="3" s="1"/>
  <c r="U135" i="3" s="1"/>
  <c r="BA134" i="3"/>
  <c r="AY134" i="3"/>
  <c r="AX134" i="3"/>
  <c r="AT134" i="3"/>
  <c r="AL134" i="3"/>
  <c r="AK134" i="3"/>
  <c r="AJ134" i="3"/>
  <c r="AI134" i="3"/>
  <c r="AH134" i="3"/>
  <c r="AG134" i="3"/>
  <c r="AF134" i="3"/>
  <c r="R134" i="3"/>
  <c r="Q134" i="3"/>
  <c r="P134" i="3"/>
  <c r="O134" i="3"/>
  <c r="N134" i="3"/>
  <c r="M134" i="3"/>
  <c r="L134" i="3"/>
  <c r="AE134" i="3" s="1"/>
  <c r="X134" i="3" s="1"/>
  <c r="BA133" i="3"/>
  <c r="AY133" i="3"/>
  <c r="AX133" i="3"/>
  <c r="AT133" i="3"/>
  <c r="AL133" i="3"/>
  <c r="AK133" i="3"/>
  <c r="Y133" i="3" s="1"/>
  <c r="AJ133" i="3"/>
  <c r="X133" i="3" s="1"/>
  <c r="AI133" i="3"/>
  <c r="AH133" i="3"/>
  <c r="AG133" i="3"/>
  <c r="AF133" i="3"/>
  <c r="W133" i="3"/>
  <c r="R133" i="3"/>
  <c r="Q133" i="3"/>
  <c r="P133" i="3"/>
  <c r="O133" i="3"/>
  <c r="N133" i="3"/>
  <c r="M133" i="3"/>
  <c r="L133" i="3"/>
  <c r="AE133" i="3" s="1"/>
  <c r="BA132" i="3"/>
  <c r="AY132" i="3"/>
  <c r="AX132" i="3"/>
  <c r="AT132" i="3"/>
  <c r="AL132" i="3"/>
  <c r="AK132" i="3"/>
  <c r="AJ132" i="3"/>
  <c r="AI132" i="3"/>
  <c r="AB132" i="3" s="1"/>
  <c r="AH132" i="3"/>
  <c r="AG132" i="3"/>
  <c r="AF132" i="3"/>
  <c r="R132" i="3"/>
  <c r="Q132" i="3"/>
  <c r="P132" i="3"/>
  <c r="O132" i="3"/>
  <c r="N132" i="3"/>
  <c r="M132" i="3"/>
  <c r="L132" i="3"/>
  <c r="AE132" i="3" s="1"/>
  <c r="Z132" i="3" s="1"/>
  <c r="BA131" i="3"/>
  <c r="AY131" i="3"/>
  <c r="AX131" i="3"/>
  <c r="AT131" i="3"/>
  <c r="AM131" i="3"/>
  <c r="AL131" i="3"/>
  <c r="Z131" i="3" s="1"/>
  <c r="AK131" i="3"/>
  <c r="Y131" i="3" s="1"/>
  <c r="AJ131" i="3"/>
  <c r="AI131" i="3"/>
  <c r="AB131" i="4" s="1"/>
  <c r="AH131" i="3"/>
  <c r="AG131" i="3"/>
  <c r="AF131" i="3"/>
  <c r="AE131" i="3"/>
  <c r="W131" i="3" s="1"/>
  <c r="AN131" i="3" s="1"/>
  <c r="AB131" i="3"/>
  <c r="T131" i="3"/>
  <c r="R131" i="3"/>
  <c r="Q131" i="3"/>
  <c r="P131" i="3"/>
  <c r="O131" i="3"/>
  <c r="AC131" i="4" s="1"/>
  <c r="N131" i="3"/>
  <c r="M131" i="3"/>
  <c r="L131" i="3"/>
  <c r="BA130" i="3"/>
  <c r="AY130" i="3"/>
  <c r="AX130" i="3"/>
  <c r="AT130" i="3"/>
  <c r="AL130" i="3"/>
  <c r="AK130" i="3"/>
  <c r="AJ130" i="3"/>
  <c r="AI130" i="3"/>
  <c r="AB130" i="4" s="1"/>
  <c r="AH130" i="3"/>
  <c r="AG130" i="3"/>
  <c r="AF130" i="3"/>
  <c r="AE130" i="3"/>
  <c r="AB130" i="3"/>
  <c r="S130" i="3"/>
  <c r="R130" i="3"/>
  <c r="Q130" i="3"/>
  <c r="P130" i="3"/>
  <c r="O130" i="3"/>
  <c r="AC130" i="4" s="1"/>
  <c r="N130" i="3"/>
  <c r="M130" i="3"/>
  <c r="L130" i="3"/>
  <c r="BA129" i="3"/>
  <c r="AY129" i="3"/>
  <c r="AX129" i="3"/>
  <c r="AT129" i="3"/>
  <c r="AQ129" i="3"/>
  <c r="AL129" i="3"/>
  <c r="AK129" i="3"/>
  <c r="AJ129" i="3"/>
  <c r="AI129" i="3"/>
  <c r="AB129" i="4" s="1"/>
  <c r="AH129" i="3"/>
  <c r="AG129" i="3"/>
  <c r="AF129" i="3"/>
  <c r="AE129" i="3"/>
  <c r="AB129" i="3"/>
  <c r="U129" i="3"/>
  <c r="T129" i="3"/>
  <c r="S129" i="3"/>
  <c r="R129" i="3"/>
  <c r="Q129" i="3"/>
  <c r="P129" i="3"/>
  <c r="O129" i="3"/>
  <c r="AC129" i="4" s="1"/>
  <c r="N129" i="3"/>
  <c r="M129" i="3"/>
  <c r="L129" i="3"/>
  <c r="BA128" i="3"/>
  <c r="AY128" i="3"/>
  <c r="AX128" i="3"/>
  <c r="AT128" i="3"/>
  <c r="AQ128" i="3"/>
  <c r="AL128" i="3"/>
  <c r="AK128" i="3"/>
  <c r="AJ128" i="3"/>
  <c r="AI128" i="3"/>
  <c r="AB128" i="4" s="1"/>
  <c r="AH128" i="3"/>
  <c r="AG128" i="3"/>
  <c r="AF128" i="3"/>
  <c r="AB128" i="3"/>
  <c r="S128" i="3"/>
  <c r="R128" i="3"/>
  <c r="Q128" i="3"/>
  <c r="P128" i="3"/>
  <c r="O128" i="3"/>
  <c r="AC128" i="4" s="1"/>
  <c r="N128" i="3"/>
  <c r="M128" i="3"/>
  <c r="L128" i="3"/>
  <c r="AE128" i="3" s="1"/>
  <c r="BA127" i="3"/>
  <c r="AY127" i="3"/>
  <c r="AX127" i="3"/>
  <c r="AT127" i="3"/>
  <c r="AQ127" i="3"/>
  <c r="AL127" i="3"/>
  <c r="AK127" i="3"/>
  <c r="AJ127" i="3"/>
  <c r="AI127" i="3"/>
  <c r="AB127" i="4" s="1"/>
  <c r="AH127" i="3"/>
  <c r="AG127" i="3"/>
  <c r="AF127" i="3"/>
  <c r="AE127" i="3"/>
  <c r="X127" i="3" s="1"/>
  <c r="S127" i="3"/>
  <c r="R127" i="3"/>
  <c r="Q127" i="3"/>
  <c r="P127" i="3"/>
  <c r="O127" i="3"/>
  <c r="AC127" i="4" s="1"/>
  <c r="N127" i="3"/>
  <c r="M127" i="3"/>
  <c r="L127" i="3"/>
  <c r="BA126" i="3"/>
  <c r="AY126" i="3"/>
  <c r="AX126" i="3"/>
  <c r="AT126" i="3"/>
  <c r="AQ126" i="3"/>
  <c r="AL126" i="3"/>
  <c r="AK126" i="3"/>
  <c r="AJ126" i="3"/>
  <c r="AI126" i="3"/>
  <c r="AH126" i="3"/>
  <c r="AG126" i="3"/>
  <c r="AF126" i="3"/>
  <c r="R126" i="3"/>
  <c r="Q126" i="3"/>
  <c r="P126" i="3"/>
  <c r="O126" i="3"/>
  <c r="N126" i="3"/>
  <c r="M126" i="3"/>
  <c r="L126" i="3"/>
  <c r="AE126" i="3" s="1"/>
  <c r="BA125" i="3"/>
  <c r="AY125" i="3"/>
  <c r="AX125" i="3"/>
  <c r="AT125" i="3"/>
  <c r="AQ125" i="3"/>
  <c r="AL125" i="3"/>
  <c r="AK125" i="3"/>
  <c r="AJ125" i="3"/>
  <c r="AI125" i="3"/>
  <c r="AH125" i="3"/>
  <c r="AG125" i="3"/>
  <c r="AF125" i="3"/>
  <c r="Z125" i="3"/>
  <c r="Y125" i="3"/>
  <c r="R125" i="3"/>
  <c r="Q125" i="3"/>
  <c r="P125" i="3"/>
  <c r="O125" i="3"/>
  <c r="N125" i="3"/>
  <c r="M125" i="3"/>
  <c r="L125" i="3"/>
  <c r="AE125" i="3" s="1"/>
  <c r="T125" i="3" s="1"/>
  <c r="BA124" i="3"/>
  <c r="AY124" i="3"/>
  <c r="AX124" i="3"/>
  <c r="AT124" i="3"/>
  <c r="AQ124" i="3"/>
  <c r="AL124" i="3"/>
  <c r="AK124" i="3"/>
  <c r="AJ124" i="3"/>
  <c r="AI124" i="3"/>
  <c r="AH124" i="3"/>
  <c r="AG124" i="3"/>
  <c r="AF124" i="3"/>
  <c r="Z124" i="3"/>
  <c r="R124" i="3"/>
  <c r="Q124" i="3"/>
  <c r="P124" i="3"/>
  <c r="O124" i="3"/>
  <c r="N124" i="3"/>
  <c r="M124" i="3"/>
  <c r="L124" i="3"/>
  <c r="AE124" i="3" s="1"/>
  <c r="X124" i="3" s="1"/>
  <c r="BA123" i="3"/>
  <c r="AY123" i="3"/>
  <c r="AX123" i="3"/>
  <c r="AT123" i="3"/>
  <c r="AL123" i="3"/>
  <c r="AK123" i="3"/>
  <c r="AJ123" i="3"/>
  <c r="AI123" i="3"/>
  <c r="AH123" i="3"/>
  <c r="AG123" i="3"/>
  <c r="AF123" i="3"/>
  <c r="AB123" i="3"/>
  <c r="R123" i="3"/>
  <c r="Q123" i="3"/>
  <c r="P123" i="3"/>
  <c r="O123" i="3"/>
  <c r="N123" i="3"/>
  <c r="M123" i="3"/>
  <c r="L123" i="3"/>
  <c r="AE123" i="3" s="1"/>
  <c r="Y123" i="3" s="1"/>
  <c r="BA122" i="3"/>
  <c r="AY122" i="3"/>
  <c r="AX122" i="3"/>
  <c r="AT122" i="3"/>
  <c r="AL122" i="3"/>
  <c r="AK122" i="3"/>
  <c r="AJ122" i="3"/>
  <c r="AI122" i="3"/>
  <c r="AH122" i="3"/>
  <c r="AG122" i="3"/>
  <c r="AF122" i="3"/>
  <c r="AB122" i="3"/>
  <c r="R122" i="3"/>
  <c r="Q122" i="3"/>
  <c r="P122" i="3"/>
  <c r="O122" i="3"/>
  <c r="AC122" i="4" s="1"/>
  <c r="N122" i="3"/>
  <c r="M122" i="3"/>
  <c r="L122" i="3"/>
  <c r="AE122" i="3" s="1"/>
  <c r="Y122" i="3" s="1"/>
  <c r="BA121" i="3"/>
  <c r="AY121" i="3"/>
  <c r="AX121" i="3"/>
  <c r="AT121" i="3"/>
  <c r="AL121" i="3"/>
  <c r="AK121" i="3"/>
  <c r="AJ121" i="3"/>
  <c r="AI121" i="3"/>
  <c r="AB121" i="4" s="1"/>
  <c r="AH121" i="3"/>
  <c r="AG121" i="3"/>
  <c r="AF121" i="3"/>
  <c r="AE121" i="3"/>
  <c r="AB121" i="3"/>
  <c r="R121" i="3"/>
  <c r="Q121" i="3"/>
  <c r="S121" i="3" s="1"/>
  <c r="P121" i="3"/>
  <c r="O121" i="3"/>
  <c r="AC121" i="4" s="1"/>
  <c r="N121" i="3"/>
  <c r="M121" i="3"/>
  <c r="L121" i="3"/>
  <c r="BA120" i="3"/>
  <c r="AY120" i="3"/>
  <c r="AX120" i="3"/>
  <c r="AT120" i="3"/>
  <c r="AL120" i="3"/>
  <c r="Z120" i="3" s="1"/>
  <c r="AK120" i="3"/>
  <c r="AJ120" i="3"/>
  <c r="AI120" i="3"/>
  <c r="AB120" i="4" s="1"/>
  <c r="AH120" i="3"/>
  <c r="AG120" i="3"/>
  <c r="AF120" i="3"/>
  <c r="AE120" i="3"/>
  <c r="AB120" i="3"/>
  <c r="U120" i="3"/>
  <c r="T120" i="3"/>
  <c r="S120" i="3"/>
  <c r="R120" i="3"/>
  <c r="Q120" i="3"/>
  <c r="P120" i="3"/>
  <c r="O120" i="3"/>
  <c r="AC120" i="4" s="1"/>
  <c r="N120" i="3"/>
  <c r="M120" i="3"/>
  <c r="L120" i="3"/>
  <c r="BA119" i="3"/>
  <c r="AY119" i="3"/>
  <c r="AX119" i="3"/>
  <c r="AT119" i="3"/>
  <c r="AQ119" i="3"/>
  <c r="AL119" i="3"/>
  <c r="AK119" i="3"/>
  <c r="AJ119" i="3"/>
  <c r="AI119" i="3"/>
  <c r="AB119" i="4" s="1"/>
  <c r="AH119" i="3"/>
  <c r="AG119" i="3"/>
  <c r="AF119" i="3"/>
  <c r="AB119" i="3"/>
  <c r="R119" i="3"/>
  <c r="Q119" i="3"/>
  <c r="S119" i="3" s="1"/>
  <c r="P119" i="3"/>
  <c r="O119" i="3"/>
  <c r="AC119" i="4" s="1"/>
  <c r="N119" i="3"/>
  <c r="M119" i="3"/>
  <c r="L119" i="3"/>
  <c r="AE119" i="3" s="1"/>
  <c r="BA118" i="3"/>
  <c r="AY118" i="3"/>
  <c r="AX118" i="3"/>
  <c r="AT118" i="3"/>
  <c r="AQ118" i="3"/>
  <c r="AL118" i="3"/>
  <c r="AK118" i="3"/>
  <c r="AJ118" i="3"/>
  <c r="AI118" i="3"/>
  <c r="AB118" i="4" s="1"/>
  <c r="AH118" i="3"/>
  <c r="AG118" i="3"/>
  <c r="AF118" i="3"/>
  <c r="AE118" i="3"/>
  <c r="AB118" i="3"/>
  <c r="U118" i="3"/>
  <c r="S118" i="3"/>
  <c r="R118" i="3"/>
  <c r="Q118" i="3"/>
  <c r="P118" i="3"/>
  <c r="O118" i="3"/>
  <c r="AC118" i="4" s="1"/>
  <c r="N118" i="3"/>
  <c r="M118" i="3"/>
  <c r="L118" i="3"/>
  <c r="BA117" i="3"/>
  <c r="AY117" i="3"/>
  <c r="AX117" i="3"/>
  <c r="AT117" i="3"/>
  <c r="AL117" i="3"/>
  <c r="AK117" i="3"/>
  <c r="AJ117" i="3"/>
  <c r="AI117" i="3"/>
  <c r="AH117" i="3"/>
  <c r="AG117" i="3"/>
  <c r="AF117" i="3"/>
  <c r="S117" i="3"/>
  <c r="R117" i="3"/>
  <c r="Q117" i="3"/>
  <c r="P117" i="3"/>
  <c r="O117" i="3"/>
  <c r="AC117" i="4" s="1"/>
  <c r="N117" i="3"/>
  <c r="M117" i="3"/>
  <c r="L117" i="3"/>
  <c r="AE117" i="3" s="1"/>
  <c r="BA116" i="3"/>
  <c r="AY116" i="3"/>
  <c r="AX116" i="3"/>
  <c r="AT116" i="3"/>
  <c r="AQ116" i="3"/>
  <c r="AL116" i="3"/>
  <c r="AK116" i="3"/>
  <c r="AJ116" i="3"/>
  <c r="AI116" i="3"/>
  <c r="AH116" i="3"/>
  <c r="AG116" i="3"/>
  <c r="AF116" i="3"/>
  <c r="AE116" i="3"/>
  <c r="Z116" i="3" s="1"/>
  <c r="R116" i="3"/>
  <c r="Q116" i="3"/>
  <c r="P116" i="3"/>
  <c r="O116" i="3"/>
  <c r="N116" i="3"/>
  <c r="M116" i="3"/>
  <c r="L116" i="3"/>
  <c r="BA115" i="3"/>
  <c r="AY115" i="3"/>
  <c r="AX115" i="3"/>
  <c r="AT115" i="3"/>
  <c r="AL115" i="3"/>
  <c r="AK115" i="3"/>
  <c r="AJ115" i="3"/>
  <c r="AI115" i="3"/>
  <c r="AB115" i="4" s="1"/>
  <c r="AH115" i="3"/>
  <c r="V115" i="3" s="1"/>
  <c r="AG115" i="3"/>
  <c r="AF115" i="3"/>
  <c r="U115" i="3"/>
  <c r="R115" i="3"/>
  <c r="Q115" i="3"/>
  <c r="P115" i="3"/>
  <c r="O115" i="3"/>
  <c r="N115" i="3"/>
  <c r="M115" i="3"/>
  <c r="L115" i="3"/>
  <c r="AE115" i="3" s="1"/>
  <c r="BA114" i="3"/>
  <c r="AY114" i="3"/>
  <c r="AX114" i="3"/>
  <c r="AT114" i="3"/>
  <c r="AL114" i="3"/>
  <c r="AK114" i="3"/>
  <c r="AJ114" i="3"/>
  <c r="AI114" i="3"/>
  <c r="AH114" i="3"/>
  <c r="AG114" i="3"/>
  <c r="AF114" i="3"/>
  <c r="Y114" i="3"/>
  <c r="W114" i="3"/>
  <c r="V114" i="3"/>
  <c r="S114" i="3"/>
  <c r="R114" i="3"/>
  <c r="Q114" i="3"/>
  <c r="P114" i="3"/>
  <c r="O114" i="3"/>
  <c r="AC114" i="4" s="1"/>
  <c r="N114" i="3"/>
  <c r="M114" i="3"/>
  <c r="L114" i="3"/>
  <c r="AE114" i="3" s="1"/>
  <c r="BA113" i="3"/>
  <c r="AY113" i="3"/>
  <c r="AX113" i="3"/>
  <c r="AT113" i="3"/>
  <c r="AL113" i="3"/>
  <c r="AK113" i="3"/>
  <c r="AJ113" i="3"/>
  <c r="AI113" i="3"/>
  <c r="AH113" i="3"/>
  <c r="AG113" i="3"/>
  <c r="AF113" i="3"/>
  <c r="AE113" i="3"/>
  <c r="Z113" i="3" s="1"/>
  <c r="AB113" i="3"/>
  <c r="R113" i="3"/>
  <c r="Q113" i="3"/>
  <c r="P113" i="3"/>
  <c r="O113" i="3"/>
  <c r="N113" i="3"/>
  <c r="M113" i="3"/>
  <c r="L113" i="3"/>
  <c r="BA112" i="3"/>
  <c r="AY112" i="3"/>
  <c r="AX112" i="3"/>
  <c r="AT112" i="3"/>
  <c r="AL112" i="3"/>
  <c r="AK112" i="3"/>
  <c r="AJ112" i="3"/>
  <c r="AI112" i="3"/>
  <c r="AB112" i="3" s="1"/>
  <c r="AH112" i="3"/>
  <c r="AG112" i="3"/>
  <c r="AF112" i="3"/>
  <c r="T112" i="3" s="1"/>
  <c r="AE112" i="3"/>
  <c r="V112" i="3" s="1"/>
  <c r="Z112" i="3"/>
  <c r="Y112" i="3"/>
  <c r="X112" i="3"/>
  <c r="U112" i="3"/>
  <c r="S112" i="3"/>
  <c r="R112" i="3"/>
  <c r="Q112" i="3"/>
  <c r="P112" i="3"/>
  <c r="O112" i="3"/>
  <c r="AC112" i="4" s="1"/>
  <c r="N112" i="3"/>
  <c r="M112" i="3"/>
  <c r="L112" i="3"/>
  <c r="BA111" i="3"/>
  <c r="AY111" i="3"/>
  <c r="AX111" i="3"/>
  <c r="AT111" i="3"/>
  <c r="AQ111" i="3"/>
  <c r="AL111" i="3"/>
  <c r="AK111" i="3"/>
  <c r="AJ111" i="3"/>
  <c r="AI111" i="3"/>
  <c r="AB111" i="4" s="1"/>
  <c r="AH111" i="3"/>
  <c r="AG111" i="3"/>
  <c r="AF111" i="3"/>
  <c r="AB111" i="3"/>
  <c r="R111" i="3"/>
  <c r="Q111" i="3"/>
  <c r="P111" i="3"/>
  <c r="O111" i="3"/>
  <c r="AC111" i="4" s="1"/>
  <c r="N111" i="3"/>
  <c r="M111" i="3"/>
  <c r="L111" i="3"/>
  <c r="AE111" i="3" s="1"/>
  <c r="BA110" i="3"/>
  <c r="AY110" i="3"/>
  <c r="AX110" i="3"/>
  <c r="AT110" i="3"/>
  <c r="AQ110" i="3"/>
  <c r="AL110" i="3"/>
  <c r="AK110" i="3"/>
  <c r="AJ110" i="3"/>
  <c r="AI110" i="3"/>
  <c r="AB110" i="4" s="1"/>
  <c r="AH110" i="3"/>
  <c r="AG110" i="3"/>
  <c r="AF110" i="3"/>
  <c r="AE110" i="3"/>
  <c r="AB110" i="3"/>
  <c r="W110" i="3"/>
  <c r="Z110" i="4" s="1"/>
  <c r="T110" i="3"/>
  <c r="S110" i="3"/>
  <c r="R110" i="3"/>
  <c r="Q110" i="3"/>
  <c r="P110" i="3"/>
  <c r="O110" i="3"/>
  <c r="AC110" i="4" s="1"/>
  <c r="N110" i="3"/>
  <c r="M110" i="3"/>
  <c r="L110" i="3"/>
  <c r="BA109" i="3"/>
  <c r="AY109" i="3"/>
  <c r="AX109" i="3"/>
  <c r="AT109" i="3"/>
  <c r="AQ109" i="3"/>
  <c r="AL109" i="3"/>
  <c r="AK109" i="3"/>
  <c r="AJ109" i="3"/>
  <c r="AI109" i="3"/>
  <c r="AB109" i="4" s="1"/>
  <c r="AH109" i="3"/>
  <c r="AG109" i="3"/>
  <c r="AF109" i="3"/>
  <c r="AE109" i="3"/>
  <c r="V109" i="3" s="1"/>
  <c r="AB109" i="3"/>
  <c r="X109" i="3"/>
  <c r="R109" i="3"/>
  <c r="Q109" i="3"/>
  <c r="S109" i="3" s="1"/>
  <c r="P109" i="3"/>
  <c r="O109" i="3"/>
  <c r="AC109" i="4" s="1"/>
  <c r="N109" i="3"/>
  <c r="M109" i="3"/>
  <c r="L109" i="3"/>
  <c r="BA108" i="3"/>
  <c r="AY108" i="3"/>
  <c r="AX108" i="3"/>
  <c r="AT108" i="3"/>
  <c r="AQ108" i="3"/>
  <c r="AL108" i="3"/>
  <c r="AK108" i="3"/>
  <c r="AJ108" i="3"/>
  <c r="AI108" i="3"/>
  <c r="AB108" i="4" s="1"/>
  <c r="AH108" i="3"/>
  <c r="AG108" i="3"/>
  <c r="AF108" i="3"/>
  <c r="AB108" i="3"/>
  <c r="S108" i="3"/>
  <c r="R108" i="3"/>
  <c r="Q108" i="3"/>
  <c r="P108" i="3"/>
  <c r="O108" i="3"/>
  <c r="AC108" i="4" s="1"/>
  <c r="N108" i="3"/>
  <c r="M108" i="3"/>
  <c r="L108" i="3"/>
  <c r="AE108" i="3" s="1"/>
  <c r="BA107" i="3"/>
  <c r="AY107" i="3"/>
  <c r="AX107" i="3"/>
  <c r="AT107" i="3"/>
  <c r="AQ107" i="3"/>
  <c r="AL107" i="3"/>
  <c r="AK107" i="3"/>
  <c r="AJ107" i="3"/>
  <c r="AI107" i="3"/>
  <c r="AH107" i="3"/>
  <c r="AG107" i="3"/>
  <c r="AF107" i="3"/>
  <c r="AE107" i="3"/>
  <c r="W107" i="3" s="1"/>
  <c r="T107" i="3"/>
  <c r="R107" i="3"/>
  <c r="Q107" i="3"/>
  <c r="P107" i="3"/>
  <c r="O107" i="3"/>
  <c r="AC107" i="4" s="1"/>
  <c r="N107" i="3"/>
  <c r="M107" i="3"/>
  <c r="L107" i="3"/>
  <c r="BA106" i="3"/>
  <c r="AY106" i="3"/>
  <c r="AX106" i="3"/>
  <c r="AT106" i="3"/>
  <c r="AL106" i="3"/>
  <c r="AK106" i="3"/>
  <c r="AJ106" i="3"/>
  <c r="AI106" i="3"/>
  <c r="AH106" i="3"/>
  <c r="AG106" i="3"/>
  <c r="AF106" i="3"/>
  <c r="R106" i="3"/>
  <c r="Q106" i="3"/>
  <c r="P106" i="3"/>
  <c r="O106" i="3"/>
  <c r="N106" i="3"/>
  <c r="M106" i="3"/>
  <c r="L106" i="3"/>
  <c r="AE106" i="3" s="1"/>
  <c r="BA105" i="3"/>
  <c r="AY105" i="3"/>
  <c r="AX105" i="3"/>
  <c r="AT105" i="3"/>
  <c r="AQ105" i="3"/>
  <c r="AL105" i="3"/>
  <c r="AK105" i="3"/>
  <c r="AJ105" i="3"/>
  <c r="AI105" i="3"/>
  <c r="AB105" i="4" s="1"/>
  <c r="AH105" i="3"/>
  <c r="AG105" i="3"/>
  <c r="AF105" i="3"/>
  <c r="R105" i="3"/>
  <c r="Q105" i="3"/>
  <c r="P105" i="3"/>
  <c r="O105" i="3"/>
  <c r="N105" i="3"/>
  <c r="M105" i="3"/>
  <c r="L105" i="3"/>
  <c r="AE105" i="3" s="1"/>
  <c r="BA104" i="3"/>
  <c r="AY104" i="3"/>
  <c r="AX104" i="3"/>
  <c r="AT104" i="3"/>
  <c r="AQ104" i="3"/>
  <c r="AL104" i="3"/>
  <c r="AK104" i="3"/>
  <c r="AJ104" i="3"/>
  <c r="AI104" i="3"/>
  <c r="AB104" i="4" s="1"/>
  <c r="AH104" i="3"/>
  <c r="AG104" i="3"/>
  <c r="AF104" i="3"/>
  <c r="AB104" i="3"/>
  <c r="Z104" i="3"/>
  <c r="V104" i="3"/>
  <c r="U104" i="3"/>
  <c r="S104" i="3"/>
  <c r="R104" i="3"/>
  <c r="Q104" i="3"/>
  <c r="P104" i="3"/>
  <c r="O104" i="3"/>
  <c r="AC104" i="4" s="1"/>
  <c r="N104" i="3"/>
  <c r="M104" i="3"/>
  <c r="L104" i="3"/>
  <c r="AE104" i="3" s="1"/>
  <c r="BA103" i="3"/>
  <c r="AY103" i="3"/>
  <c r="AX103" i="3"/>
  <c r="AT103" i="3"/>
  <c r="AL103" i="3"/>
  <c r="AK103" i="3"/>
  <c r="AJ103" i="3"/>
  <c r="AI103" i="3"/>
  <c r="AB103" i="4" s="1"/>
  <c r="AH103" i="3"/>
  <c r="AG103" i="3"/>
  <c r="AF103" i="3"/>
  <c r="AE103" i="3"/>
  <c r="U103" i="3" s="1"/>
  <c r="AB103" i="3"/>
  <c r="S103" i="3"/>
  <c r="R103" i="3"/>
  <c r="Q103" i="3"/>
  <c r="P103" i="3"/>
  <c r="O103" i="3"/>
  <c r="AC103" i="4" s="1"/>
  <c r="N103" i="3"/>
  <c r="M103" i="3"/>
  <c r="L103" i="3"/>
  <c r="BA102" i="3"/>
  <c r="AY102" i="3"/>
  <c r="AX102" i="3"/>
  <c r="AT102" i="3"/>
  <c r="AL102" i="3"/>
  <c r="Z102" i="3" s="1"/>
  <c r="AK102" i="3"/>
  <c r="Y102" i="3" s="1"/>
  <c r="AJ102" i="3"/>
  <c r="X102" i="3" s="1"/>
  <c r="AI102" i="3"/>
  <c r="W102" i="3" s="1"/>
  <c r="AH102" i="3"/>
  <c r="AG102" i="3"/>
  <c r="AF102" i="3"/>
  <c r="AE102" i="3"/>
  <c r="AB102" i="3"/>
  <c r="R102" i="3"/>
  <c r="Q102" i="3"/>
  <c r="P102" i="3"/>
  <c r="O102" i="3"/>
  <c r="AC102" i="4" s="1"/>
  <c r="N102" i="3"/>
  <c r="M102" i="3"/>
  <c r="L102" i="3"/>
  <c r="BA101" i="3"/>
  <c r="AY101" i="3"/>
  <c r="AX101" i="3"/>
  <c r="AT101" i="3"/>
  <c r="AL101" i="3"/>
  <c r="AK101" i="3"/>
  <c r="AJ101" i="3"/>
  <c r="AI101" i="3"/>
  <c r="AB101" i="4" s="1"/>
  <c r="AH101" i="3"/>
  <c r="AG101" i="3"/>
  <c r="AF101" i="3"/>
  <c r="AB101" i="3"/>
  <c r="R101" i="3"/>
  <c r="Q101" i="3"/>
  <c r="P101" i="3"/>
  <c r="O101" i="3"/>
  <c r="AC101" i="4" s="1"/>
  <c r="N101" i="3"/>
  <c r="M101" i="3"/>
  <c r="L101" i="3"/>
  <c r="AE101" i="3" s="1"/>
  <c r="BA100" i="3"/>
  <c r="AY100" i="3"/>
  <c r="AX100" i="3"/>
  <c r="AT100" i="3"/>
  <c r="AQ100" i="3"/>
  <c r="AL100" i="3"/>
  <c r="AK100" i="3"/>
  <c r="AJ100" i="3"/>
  <c r="AI100" i="3"/>
  <c r="AB100" i="4" s="1"/>
  <c r="AH100" i="3"/>
  <c r="AG100" i="3"/>
  <c r="AF100" i="3"/>
  <c r="AB100" i="3"/>
  <c r="R100" i="3"/>
  <c r="Q100" i="3"/>
  <c r="P100" i="3"/>
  <c r="O100" i="3"/>
  <c r="AC100" i="4" s="1"/>
  <c r="N100" i="3"/>
  <c r="M100" i="3"/>
  <c r="L100" i="3"/>
  <c r="AE100" i="3" s="1"/>
  <c r="BA99" i="3"/>
  <c r="AY99" i="3"/>
  <c r="AX99" i="3"/>
  <c r="AT99" i="3"/>
  <c r="AL99" i="3"/>
  <c r="AK99" i="3"/>
  <c r="AJ99" i="3"/>
  <c r="AI99" i="3"/>
  <c r="AB99" i="4" s="1"/>
  <c r="AH99" i="3"/>
  <c r="AG99" i="3"/>
  <c r="AF99" i="3"/>
  <c r="AB99" i="3"/>
  <c r="R99" i="3"/>
  <c r="Q99" i="3"/>
  <c r="P99" i="3"/>
  <c r="O99" i="3"/>
  <c r="AC99" i="4" s="1"/>
  <c r="N99" i="3"/>
  <c r="M99" i="3"/>
  <c r="L99" i="3"/>
  <c r="AE99" i="3" s="1"/>
  <c r="BA98" i="3"/>
  <c r="AY98" i="3"/>
  <c r="AX98" i="3"/>
  <c r="AT98" i="3"/>
  <c r="AL98" i="3"/>
  <c r="Z98" i="3" s="1"/>
  <c r="AK98" i="3"/>
  <c r="AJ98" i="3"/>
  <c r="X98" i="3" s="1"/>
  <c r="AI98" i="3"/>
  <c r="AB98" i="4" s="1"/>
  <c r="AH98" i="3"/>
  <c r="AG98" i="3"/>
  <c r="AF98" i="3"/>
  <c r="AE98" i="3"/>
  <c r="V98" i="3" s="1"/>
  <c r="AB98" i="3"/>
  <c r="Y98" i="3"/>
  <c r="T98" i="3"/>
  <c r="S98" i="3"/>
  <c r="R98" i="3"/>
  <c r="Q98" i="3"/>
  <c r="P98" i="3"/>
  <c r="O98" i="3"/>
  <c r="AC98" i="4" s="1"/>
  <c r="N98" i="3"/>
  <c r="M98" i="3"/>
  <c r="L98" i="3"/>
  <c r="BA97" i="3"/>
  <c r="AY97" i="3"/>
  <c r="AX97" i="3"/>
  <c r="AT97" i="3"/>
  <c r="AL97" i="3"/>
  <c r="AK97" i="3"/>
  <c r="AJ97" i="3"/>
  <c r="AI97" i="3"/>
  <c r="AB97" i="4" s="1"/>
  <c r="AH97" i="3"/>
  <c r="AG97" i="3"/>
  <c r="AF97" i="3"/>
  <c r="AE97" i="3"/>
  <c r="W97" i="3" s="1"/>
  <c r="AB97" i="3"/>
  <c r="T97" i="3"/>
  <c r="R97" i="3"/>
  <c r="Q97" i="3"/>
  <c r="P97" i="3"/>
  <c r="O97" i="3"/>
  <c r="AC97" i="4" s="1"/>
  <c r="N97" i="3"/>
  <c r="M97" i="3"/>
  <c r="L97" i="3"/>
  <c r="BA96" i="3"/>
  <c r="AY96" i="3"/>
  <c r="AX96" i="3"/>
  <c r="AT96" i="3"/>
  <c r="AQ96" i="3"/>
  <c r="AL96" i="3"/>
  <c r="Z96" i="3" s="1"/>
  <c r="AK96" i="3"/>
  <c r="AJ96" i="3"/>
  <c r="AI96" i="3"/>
  <c r="AB96" i="4" s="1"/>
  <c r="AH96" i="3"/>
  <c r="AG96" i="3"/>
  <c r="AF96" i="3"/>
  <c r="T96" i="3" s="1"/>
  <c r="AE96" i="3"/>
  <c r="X96" i="3" s="1"/>
  <c r="AB96" i="3"/>
  <c r="U96" i="3"/>
  <c r="S96" i="3"/>
  <c r="R96" i="3"/>
  <c r="Q96" i="3"/>
  <c r="P96" i="3"/>
  <c r="O96" i="3"/>
  <c r="AC96" i="4" s="1"/>
  <c r="N96" i="3"/>
  <c r="M96" i="3"/>
  <c r="L96" i="3"/>
  <c r="BA95" i="3"/>
  <c r="AY95" i="3"/>
  <c r="AX95" i="3"/>
  <c r="AT95" i="3"/>
  <c r="AQ95" i="3"/>
  <c r="AL95" i="3"/>
  <c r="AK95" i="3"/>
  <c r="AJ95" i="3"/>
  <c r="AI95" i="3"/>
  <c r="AB95" i="4" s="1"/>
  <c r="AH95" i="3"/>
  <c r="AG95" i="3"/>
  <c r="AF95" i="3"/>
  <c r="AB95" i="3"/>
  <c r="R95" i="3"/>
  <c r="Q95" i="3"/>
  <c r="S95" i="3" s="1"/>
  <c r="P95" i="3"/>
  <c r="O95" i="3"/>
  <c r="AC95" i="4" s="1"/>
  <c r="N95" i="3"/>
  <c r="M95" i="3"/>
  <c r="L95" i="3"/>
  <c r="AE95" i="3" s="1"/>
  <c r="BA94" i="3"/>
  <c r="AY94" i="3"/>
  <c r="AX94" i="3"/>
  <c r="AT94" i="3"/>
  <c r="AQ94" i="3"/>
  <c r="AL94" i="3"/>
  <c r="AK94" i="3"/>
  <c r="AJ94" i="3"/>
  <c r="AI94" i="3"/>
  <c r="AB94" i="4" s="1"/>
  <c r="AH94" i="3"/>
  <c r="AG94" i="3"/>
  <c r="AF94" i="3"/>
  <c r="T94" i="3" s="1"/>
  <c r="AE94" i="3"/>
  <c r="Z94" i="3" s="1"/>
  <c r="AB94" i="3"/>
  <c r="W94" i="3"/>
  <c r="Z94" i="4" s="1"/>
  <c r="U94" i="3"/>
  <c r="S94" i="3"/>
  <c r="R94" i="3"/>
  <c r="Q94" i="3"/>
  <c r="P94" i="3"/>
  <c r="O94" i="3"/>
  <c r="AC94" i="4" s="1"/>
  <c r="N94" i="3"/>
  <c r="M94" i="3"/>
  <c r="L94" i="3"/>
  <c r="BA93" i="3"/>
  <c r="AY93" i="3"/>
  <c r="AX93" i="3"/>
  <c r="AT93" i="3"/>
  <c r="AL93" i="3"/>
  <c r="AK93" i="3"/>
  <c r="AJ93" i="3"/>
  <c r="AI93" i="3"/>
  <c r="AB93" i="4" s="1"/>
  <c r="AH93" i="3"/>
  <c r="AG93" i="3"/>
  <c r="AF93" i="3"/>
  <c r="S93" i="3"/>
  <c r="R93" i="3"/>
  <c r="Q93" i="3"/>
  <c r="P93" i="3"/>
  <c r="O93" i="3"/>
  <c r="AC93" i="4" s="1"/>
  <c r="N93" i="3"/>
  <c r="M93" i="3"/>
  <c r="L93" i="3"/>
  <c r="AE93" i="3" s="1"/>
  <c r="BA92" i="3"/>
  <c r="AY92" i="3"/>
  <c r="AX92" i="3"/>
  <c r="AT92" i="3"/>
  <c r="AQ92" i="3"/>
  <c r="AL92" i="3"/>
  <c r="AK92" i="3"/>
  <c r="AJ92" i="3"/>
  <c r="AI92" i="3"/>
  <c r="AB92" i="4" s="1"/>
  <c r="AH92" i="3"/>
  <c r="AG92" i="3"/>
  <c r="AF92" i="3"/>
  <c r="T92" i="3" s="1"/>
  <c r="AE92" i="3"/>
  <c r="Z92" i="3" s="1"/>
  <c r="Y92" i="3"/>
  <c r="W92" i="3"/>
  <c r="Z92" i="4" s="1"/>
  <c r="U92" i="3"/>
  <c r="R92" i="3"/>
  <c r="Q92" i="3"/>
  <c r="P92" i="3"/>
  <c r="O92" i="3"/>
  <c r="AC92" i="4" s="1"/>
  <c r="N92" i="3"/>
  <c r="M92" i="3"/>
  <c r="L92" i="3"/>
  <c r="BA91" i="3"/>
  <c r="AY91" i="3"/>
  <c r="AX91" i="3"/>
  <c r="AT91" i="3"/>
  <c r="AL91" i="3"/>
  <c r="AK91" i="3"/>
  <c r="AJ91" i="3"/>
  <c r="AI91" i="3"/>
  <c r="AB91" i="4" s="1"/>
  <c r="AH91" i="3"/>
  <c r="AG91" i="3"/>
  <c r="AF91" i="3"/>
  <c r="R91" i="3"/>
  <c r="Q91" i="3"/>
  <c r="P91" i="3"/>
  <c r="O91" i="3"/>
  <c r="AC91" i="4" s="1"/>
  <c r="N91" i="3"/>
  <c r="M91" i="3"/>
  <c r="L91" i="3"/>
  <c r="AE91" i="3" s="1"/>
  <c r="BA90" i="3"/>
  <c r="AY90" i="3"/>
  <c r="AX90" i="3"/>
  <c r="AT90" i="3"/>
  <c r="AQ90" i="3"/>
  <c r="AL90" i="3"/>
  <c r="AK90" i="3"/>
  <c r="AJ90" i="3"/>
  <c r="AI90" i="3"/>
  <c r="AB90" i="4" s="1"/>
  <c r="AH90" i="3"/>
  <c r="AG90" i="3"/>
  <c r="AF90" i="3"/>
  <c r="R90" i="3"/>
  <c r="Q90" i="3"/>
  <c r="P90" i="3"/>
  <c r="O90" i="3"/>
  <c r="AC90" i="4" s="1"/>
  <c r="N90" i="3"/>
  <c r="M90" i="3"/>
  <c r="L90" i="3"/>
  <c r="AE90" i="3" s="1"/>
  <c r="BA89" i="3"/>
  <c r="AY89" i="3"/>
  <c r="AX89" i="3"/>
  <c r="AT89" i="3"/>
  <c r="AL89" i="3"/>
  <c r="AK89" i="3"/>
  <c r="AJ89" i="3"/>
  <c r="AI89" i="3"/>
  <c r="AB89" i="4" s="1"/>
  <c r="AH89" i="3"/>
  <c r="AG89" i="3"/>
  <c r="AF89" i="3"/>
  <c r="AB89" i="3"/>
  <c r="R89" i="3"/>
  <c r="Q89" i="3"/>
  <c r="P89" i="3"/>
  <c r="O89" i="3"/>
  <c r="AC89" i="4" s="1"/>
  <c r="N89" i="3"/>
  <c r="M89" i="3"/>
  <c r="L89" i="3"/>
  <c r="AE89" i="3" s="1"/>
  <c r="BA88" i="3"/>
  <c r="AY88" i="3"/>
  <c r="AX88" i="3"/>
  <c r="AT88" i="3"/>
  <c r="AL88" i="3"/>
  <c r="Z88" i="3" s="1"/>
  <c r="AK88" i="3"/>
  <c r="Y88" i="3" s="1"/>
  <c r="AJ88" i="3"/>
  <c r="X88" i="3" s="1"/>
  <c r="AI88" i="3"/>
  <c r="AB88" i="4" s="1"/>
  <c r="AH88" i="3"/>
  <c r="AG88" i="3"/>
  <c r="AF88" i="3"/>
  <c r="AE88" i="3"/>
  <c r="V88" i="3" s="1"/>
  <c r="T88" i="3"/>
  <c r="S88" i="3"/>
  <c r="R88" i="3"/>
  <c r="Q88" i="3"/>
  <c r="P88" i="3"/>
  <c r="O88" i="3"/>
  <c r="AC88" i="4" s="1"/>
  <c r="N88" i="3"/>
  <c r="M88" i="3"/>
  <c r="L88" i="3"/>
  <c r="BA87" i="3"/>
  <c r="AY87" i="3"/>
  <c r="AX87" i="3"/>
  <c r="AT87" i="3"/>
  <c r="AL87" i="3"/>
  <c r="AK87" i="3"/>
  <c r="AJ87" i="3"/>
  <c r="AI87" i="3"/>
  <c r="AB87" i="4" s="1"/>
  <c r="AH87" i="3"/>
  <c r="AG87" i="3"/>
  <c r="AF87" i="3"/>
  <c r="AE87" i="3"/>
  <c r="W87" i="3" s="1"/>
  <c r="AB87" i="3"/>
  <c r="T87" i="3"/>
  <c r="R87" i="3"/>
  <c r="Q87" i="3"/>
  <c r="P87" i="3"/>
  <c r="O87" i="3"/>
  <c r="AC87" i="4" s="1"/>
  <c r="N87" i="3"/>
  <c r="M87" i="3"/>
  <c r="L87" i="3"/>
  <c r="BA86" i="3"/>
  <c r="AY86" i="3"/>
  <c r="AX86" i="3"/>
  <c r="AT86" i="3"/>
  <c r="AQ86" i="3"/>
  <c r="AL86" i="3"/>
  <c r="AK86" i="3"/>
  <c r="AJ86" i="3"/>
  <c r="AI86" i="3"/>
  <c r="AB86" i="4" s="1"/>
  <c r="AH86" i="3"/>
  <c r="AG86" i="3"/>
  <c r="AF86" i="3"/>
  <c r="T86" i="3" s="1"/>
  <c r="AE86" i="3"/>
  <c r="X86" i="3" s="1"/>
  <c r="AB86" i="3"/>
  <c r="Z86" i="3"/>
  <c r="U86" i="3"/>
  <c r="S86" i="3"/>
  <c r="R86" i="3"/>
  <c r="Q86" i="3"/>
  <c r="P86" i="3"/>
  <c r="O86" i="3"/>
  <c r="AC86" i="4" s="1"/>
  <c r="N86" i="3"/>
  <c r="M86" i="3"/>
  <c r="L86" i="3"/>
  <c r="BA85" i="3"/>
  <c r="AY85" i="3"/>
  <c r="AX85" i="3"/>
  <c r="AT85" i="3"/>
  <c r="AQ85" i="3"/>
  <c r="AL85" i="3"/>
  <c r="AK85" i="3"/>
  <c r="AJ85" i="3"/>
  <c r="AI85" i="3"/>
  <c r="AB85" i="4" s="1"/>
  <c r="AH85" i="3"/>
  <c r="AG85" i="3"/>
  <c r="AF85" i="3"/>
  <c r="AB85" i="3"/>
  <c r="S85" i="3"/>
  <c r="R85" i="3"/>
  <c r="Q85" i="3"/>
  <c r="P85" i="3"/>
  <c r="O85" i="3"/>
  <c r="AC85" i="4" s="1"/>
  <c r="N85" i="3"/>
  <c r="M85" i="3"/>
  <c r="L85" i="3"/>
  <c r="AE85" i="3" s="1"/>
  <c r="BA84" i="3"/>
  <c r="AY84" i="3"/>
  <c r="AX84" i="3"/>
  <c r="AT84" i="3"/>
  <c r="AQ84" i="3"/>
  <c r="AL84" i="3"/>
  <c r="AK84" i="3"/>
  <c r="AJ84" i="3"/>
  <c r="AI84" i="3"/>
  <c r="AB84" i="4" s="1"/>
  <c r="AH84" i="3"/>
  <c r="AG84" i="3"/>
  <c r="AF84" i="3"/>
  <c r="T84" i="3" s="1"/>
  <c r="AE84" i="3"/>
  <c r="Z84" i="3" s="1"/>
  <c r="AB84" i="3"/>
  <c r="W84" i="3"/>
  <c r="Z84" i="4" s="1"/>
  <c r="U84" i="3"/>
  <c r="R84" i="3"/>
  <c r="S84" i="3" s="1"/>
  <c r="Q84" i="3"/>
  <c r="P84" i="3"/>
  <c r="O84" i="3"/>
  <c r="AC84" i="4" s="1"/>
  <c r="N84" i="3"/>
  <c r="M84" i="3"/>
  <c r="L84" i="3"/>
  <c r="BA83" i="3"/>
  <c r="AY83" i="3"/>
  <c r="AX83" i="3"/>
  <c r="AT83" i="3"/>
  <c r="AL83" i="3"/>
  <c r="AK83" i="3"/>
  <c r="AJ83" i="3"/>
  <c r="AI83" i="3"/>
  <c r="AH83" i="3"/>
  <c r="AG83" i="3"/>
  <c r="AF83" i="3"/>
  <c r="X83" i="3"/>
  <c r="S83" i="3"/>
  <c r="R83" i="3"/>
  <c r="Q83" i="3"/>
  <c r="P83" i="3"/>
  <c r="O83" i="3"/>
  <c r="AC83" i="4" s="1"/>
  <c r="N83" i="3"/>
  <c r="M83" i="3"/>
  <c r="L83" i="3"/>
  <c r="AE83" i="3" s="1"/>
  <c r="BA82" i="3"/>
  <c r="AY82" i="3"/>
  <c r="AX82" i="3"/>
  <c r="AT82" i="3"/>
  <c r="AQ82" i="3"/>
  <c r="AL82" i="3"/>
  <c r="AK82" i="3"/>
  <c r="AJ82" i="3"/>
  <c r="AI82" i="3"/>
  <c r="AB82" i="4" s="1"/>
  <c r="AH82" i="3"/>
  <c r="AG82" i="3"/>
  <c r="AF82" i="3"/>
  <c r="Y82" i="3"/>
  <c r="R82" i="3"/>
  <c r="Q82" i="3"/>
  <c r="P82" i="3"/>
  <c r="O82" i="3"/>
  <c r="N82" i="3"/>
  <c r="M82" i="3"/>
  <c r="L82" i="3"/>
  <c r="AE82" i="3" s="1"/>
  <c r="BA81" i="3"/>
  <c r="AY81" i="3"/>
  <c r="AX81" i="3"/>
  <c r="AT81" i="3"/>
  <c r="AL81" i="3"/>
  <c r="AK81" i="3"/>
  <c r="AJ81" i="3"/>
  <c r="AI81" i="3"/>
  <c r="AB81" i="4" s="1"/>
  <c r="AH81" i="3"/>
  <c r="AG81" i="3"/>
  <c r="AF81" i="3"/>
  <c r="Z81" i="3"/>
  <c r="R81" i="3"/>
  <c r="Q81" i="3"/>
  <c r="P81" i="3"/>
  <c r="O81" i="3"/>
  <c r="AC81" i="4" s="1"/>
  <c r="N81" i="3"/>
  <c r="M81" i="3"/>
  <c r="L81" i="3"/>
  <c r="AE81" i="3" s="1"/>
  <c r="BA80" i="3"/>
  <c r="AY80" i="3"/>
  <c r="AX80" i="3"/>
  <c r="AT80" i="3"/>
  <c r="AL80" i="3"/>
  <c r="AK80" i="3"/>
  <c r="AJ80" i="3"/>
  <c r="AI80" i="3"/>
  <c r="AB80" i="4" s="1"/>
  <c r="AH80" i="3"/>
  <c r="AG80" i="3"/>
  <c r="AF80" i="3"/>
  <c r="R80" i="3"/>
  <c r="Q80" i="3"/>
  <c r="P80" i="3"/>
  <c r="O80" i="3"/>
  <c r="AC80" i="4" s="1"/>
  <c r="N80" i="3"/>
  <c r="M80" i="3"/>
  <c r="L80" i="3"/>
  <c r="AE80" i="3" s="1"/>
  <c r="BA79" i="3"/>
  <c r="AY79" i="3"/>
  <c r="AX79" i="3"/>
  <c r="AT79" i="3"/>
  <c r="AL79" i="3"/>
  <c r="AK79" i="3"/>
  <c r="AJ79" i="3"/>
  <c r="AI79" i="3"/>
  <c r="AB79" i="4" s="1"/>
  <c r="AH79" i="3"/>
  <c r="AG79" i="3"/>
  <c r="AF79" i="3"/>
  <c r="AB79" i="3"/>
  <c r="R79" i="3"/>
  <c r="Q79" i="3"/>
  <c r="P79" i="3"/>
  <c r="O79" i="3"/>
  <c r="AC79" i="4" s="1"/>
  <c r="N79" i="3"/>
  <c r="M79" i="3"/>
  <c r="L79" i="3"/>
  <c r="AE79" i="3" s="1"/>
  <c r="BA78" i="3"/>
  <c r="AY78" i="3"/>
  <c r="AX78" i="3"/>
  <c r="AT78" i="3"/>
  <c r="AL78" i="3"/>
  <c r="AK78" i="3"/>
  <c r="Y78" i="3" s="1"/>
  <c r="AJ78" i="3"/>
  <c r="X78" i="3" s="1"/>
  <c r="AI78" i="3"/>
  <c r="AB78" i="4" s="1"/>
  <c r="AH78" i="3"/>
  <c r="AG78" i="3"/>
  <c r="AF78" i="3"/>
  <c r="AE78" i="3"/>
  <c r="V78" i="3" s="1"/>
  <c r="Z78" i="3"/>
  <c r="T78" i="3"/>
  <c r="S78" i="3"/>
  <c r="R78" i="3"/>
  <c r="Q78" i="3"/>
  <c r="P78" i="3"/>
  <c r="O78" i="3"/>
  <c r="AC78" i="4" s="1"/>
  <c r="N78" i="3"/>
  <c r="M78" i="3"/>
  <c r="L78" i="3"/>
  <c r="BA77" i="3"/>
  <c r="AY77" i="3"/>
  <c r="AX77" i="3"/>
  <c r="AT77" i="3"/>
  <c r="AL77" i="3"/>
  <c r="AK77" i="3"/>
  <c r="AJ77" i="3"/>
  <c r="AI77" i="3"/>
  <c r="AB77" i="4" s="1"/>
  <c r="AH77" i="3"/>
  <c r="AG77" i="3"/>
  <c r="AF77" i="3"/>
  <c r="AE77" i="3"/>
  <c r="AB77" i="3"/>
  <c r="R77" i="3"/>
  <c r="Q77" i="3"/>
  <c r="P77" i="3"/>
  <c r="O77" i="3"/>
  <c r="AC77" i="4" s="1"/>
  <c r="N77" i="3"/>
  <c r="M77" i="3"/>
  <c r="L77" i="3"/>
  <c r="BA76" i="3"/>
  <c r="AY76" i="3"/>
  <c r="AX76" i="3"/>
  <c r="AT76" i="3"/>
  <c r="AQ76" i="3"/>
  <c r="AL76" i="3"/>
  <c r="Z76" i="3" s="1"/>
  <c r="AK76" i="3"/>
  <c r="AJ76" i="3"/>
  <c r="AI76" i="3"/>
  <c r="AB76" i="4" s="1"/>
  <c r="AH76" i="3"/>
  <c r="AG76" i="3"/>
  <c r="AF76" i="3"/>
  <c r="T76" i="3" s="1"/>
  <c r="AE76" i="3"/>
  <c r="X76" i="3" s="1"/>
  <c r="AB76" i="3"/>
  <c r="U76" i="3"/>
  <c r="R76" i="3"/>
  <c r="S76" i="3" s="1"/>
  <c r="Q76" i="3"/>
  <c r="P76" i="3"/>
  <c r="O76" i="3"/>
  <c r="AC76" i="4" s="1"/>
  <c r="N76" i="3"/>
  <c r="M76" i="3"/>
  <c r="L76" i="3"/>
  <c r="BA75" i="3"/>
  <c r="AY75" i="3"/>
  <c r="AX75" i="3"/>
  <c r="AT75" i="3"/>
  <c r="AQ75" i="3"/>
  <c r="AL75" i="3"/>
  <c r="AK75" i="3"/>
  <c r="AJ75" i="3"/>
  <c r="AI75" i="3"/>
  <c r="AB75" i="4" s="1"/>
  <c r="AH75" i="3"/>
  <c r="AG75" i="3"/>
  <c r="AF75" i="3"/>
  <c r="AB75" i="3"/>
  <c r="S75" i="3"/>
  <c r="R75" i="3"/>
  <c r="Q75" i="3"/>
  <c r="P75" i="3"/>
  <c r="O75" i="3"/>
  <c r="AC75" i="4" s="1"/>
  <c r="N75" i="3"/>
  <c r="M75" i="3"/>
  <c r="L75" i="3"/>
  <c r="AE75" i="3" s="1"/>
  <c r="V75" i="3" s="1"/>
  <c r="BA74" i="3"/>
  <c r="AY74" i="3"/>
  <c r="AX74" i="3"/>
  <c r="AT74" i="3"/>
  <c r="AQ74" i="3"/>
  <c r="AL74" i="3"/>
  <c r="AK74" i="3"/>
  <c r="AJ74" i="3"/>
  <c r="AI74" i="3"/>
  <c r="AB74" i="4" s="1"/>
  <c r="AH74" i="3"/>
  <c r="AG74" i="3"/>
  <c r="AF74" i="3"/>
  <c r="AE74" i="3"/>
  <c r="Z74" i="3" s="1"/>
  <c r="AB74" i="3"/>
  <c r="W74" i="3"/>
  <c r="T74" i="3"/>
  <c r="S74" i="3"/>
  <c r="R74" i="3"/>
  <c r="Q74" i="3"/>
  <c r="P74" i="3"/>
  <c r="O74" i="3"/>
  <c r="AC74" i="4" s="1"/>
  <c r="N74" i="3"/>
  <c r="M74" i="3"/>
  <c r="L74" i="3"/>
  <c r="BA73" i="3"/>
  <c r="AY73" i="3"/>
  <c r="AX73" i="3"/>
  <c r="AT73" i="3"/>
  <c r="AL73" i="3"/>
  <c r="AK73" i="3"/>
  <c r="AJ73" i="3"/>
  <c r="AI73" i="3"/>
  <c r="AH73" i="3"/>
  <c r="AG73" i="3"/>
  <c r="AF73" i="3"/>
  <c r="S73" i="3"/>
  <c r="R73" i="3"/>
  <c r="Q73" i="3"/>
  <c r="P73" i="3"/>
  <c r="O73" i="3"/>
  <c r="AC73" i="4" s="1"/>
  <c r="N73" i="3"/>
  <c r="M73" i="3"/>
  <c r="L73" i="3"/>
  <c r="AE73" i="3" s="1"/>
  <c r="BA72" i="3"/>
  <c r="AY72" i="3"/>
  <c r="AX72" i="3"/>
  <c r="AT72" i="3"/>
  <c r="AQ72" i="3"/>
  <c r="AL72" i="3"/>
  <c r="AK72" i="3"/>
  <c r="AJ72" i="3"/>
  <c r="AI72" i="3"/>
  <c r="AB72" i="4" s="1"/>
  <c r="AH72" i="3"/>
  <c r="AG72" i="3"/>
  <c r="AF72" i="3"/>
  <c r="R72" i="3"/>
  <c r="Q72" i="3"/>
  <c r="P72" i="3"/>
  <c r="O72" i="3"/>
  <c r="N72" i="3"/>
  <c r="M72" i="3"/>
  <c r="L72" i="3"/>
  <c r="AE72" i="3" s="1"/>
  <c r="BA71" i="3"/>
  <c r="AY71" i="3"/>
  <c r="AX71" i="3"/>
  <c r="AT71" i="3"/>
  <c r="AL71" i="3"/>
  <c r="AK71" i="3"/>
  <c r="AJ71" i="3"/>
  <c r="AI71" i="3"/>
  <c r="AB71" i="4" s="1"/>
  <c r="AH71" i="3"/>
  <c r="AG71" i="3"/>
  <c r="AF71" i="3"/>
  <c r="R71" i="3"/>
  <c r="Q71" i="3"/>
  <c r="P71" i="3"/>
  <c r="O71" i="3"/>
  <c r="AC71" i="4" s="1"/>
  <c r="N71" i="3"/>
  <c r="M71" i="3"/>
  <c r="L71" i="3"/>
  <c r="AE71" i="3" s="1"/>
  <c r="BA70" i="3"/>
  <c r="AY70" i="3"/>
  <c r="AX70" i="3"/>
  <c r="AT70" i="3"/>
  <c r="AL70" i="3"/>
  <c r="AK70" i="3"/>
  <c r="AJ70" i="3"/>
  <c r="AI70" i="3"/>
  <c r="AH70" i="3"/>
  <c r="AG70" i="3"/>
  <c r="AF70" i="3"/>
  <c r="R70" i="3"/>
  <c r="Q70" i="3"/>
  <c r="P70" i="3"/>
  <c r="O70" i="3"/>
  <c r="AC70" i="4" s="1"/>
  <c r="N70" i="3"/>
  <c r="M70" i="3"/>
  <c r="L70" i="3"/>
  <c r="AE70" i="3" s="1"/>
  <c r="Z70" i="3" s="1"/>
  <c r="BA69" i="3"/>
  <c r="AY69" i="3"/>
  <c r="AX69" i="3"/>
  <c r="AT69" i="3"/>
  <c r="AL69" i="3"/>
  <c r="AK69" i="3"/>
  <c r="AJ69" i="3"/>
  <c r="AI69" i="3"/>
  <c r="AB69" i="4" s="1"/>
  <c r="AH69" i="3"/>
  <c r="AG69" i="3"/>
  <c r="AF69" i="3"/>
  <c r="AB69" i="3"/>
  <c r="R69" i="3"/>
  <c r="Q69" i="3"/>
  <c r="P69" i="3"/>
  <c r="O69" i="3"/>
  <c r="N69" i="3"/>
  <c r="M69" i="3"/>
  <c r="L69" i="3"/>
  <c r="AE69" i="3" s="1"/>
  <c r="BA68" i="3"/>
  <c r="AY68" i="3"/>
  <c r="AX68" i="3"/>
  <c r="AT68" i="3"/>
  <c r="AL68" i="3"/>
  <c r="AK68" i="3"/>
  <c r="AJ68" i="3"/>
  <c r="AI68" i="3"/>
  <c r="AB68" i="4" s="1"/>
  <c r="AH68" i="3"/>
  <c r="AG68" i="3"/>
  <c r="AF68" i="3"/>
  <c r="AB68" i="3"/>
  <c r="R68" i="3"/>
  <c r="Q68" i="3"/>
  <c r="P68" i="3"/>
  <c r="S68" i="3" s="1"/>
  <c r="O68" i="3"/>
  <c r="AC68" i="4" s="1"/>
  <c r="N68" i="3"/>
  <c r="M68" i="3"/>
  <c r="L68" i="3"/>
  <c r="AE68" i="3" s="1"/>
  <c r="Z68" i="3" s="1"/>
  <c r="BA67" i="3"/>
  <c r="AY67" i="3"/>
  <c r="AX67" i="3"/>
  <c r="AT67" i="3"/>
  <c r="AL67" i="3"/>
  <c r="AK67" i="3"/>
  <c r="AJ67" i="3"/>
  <c r="AI67" i="3"/>
  <c r="AB67" i="4" s="1"/>
  <c r="AH67" i="3"/>
  <c r="AG67" i="3"/>
  <c r="AF67" i="3"/>
  <c r="AE67" i="3"/>
  <c r="T67" i="3" s="1"/>
  <c r="AB67" i="3"/>
  <c r="S67" i="3"/>
  <c r="R67" i="3"/>
  <c r="Q67" i="3"/>
  <c r="P67" i="3"/>
  <c r="O67" i="3"/>
  <c r="AC67" i="4" s="1"/>
  <c r="N67" i="3"/>
  <c r="M67" i="3"/>
  <c r="L67" i="3"/>
  <c r="BA66" i="3"/>
  <c r="AY66" i="3"/>
  <c r="AX66" i="3"/>
  <c r="AT66" i="3"/>
  <c r="AL66" i="3"/>
  <c r="AK66" i="3"/>
  <c r="AJ66" i="3"/>
  <c r="AI66" i="3"/>
  <c r="AB66" i="4" s="1"/>
  <c r="AH66" i="3"/>
  <c r="AG66" i="3"/>
  <c r="AF66" i="3"/>
  <c r="AE66" i="3"/>
  <c r="U66" i="3" s="1"/>
  <c r="AB66" i="3"/>
  <c r="R66" i="3"/>
  <c r="Q66" i="3"/>
  <c r="S66" i="3" s="1"/>
  <c r="P66" i="3"/>
  <c r="O66" i="3"/>
  <c r="AC66" i="4" s="1"/>
  <c r="N66" i="3"/>
  <c r="M66" i="3"/>
  <c r="L66" i="3"/>
  <c r="BA65" i="3"/>
  <c r="AY65" i="3"/>
  <c r="AX65" i="3"/>
  <c r="AT65" i="3"/>
  <c r="AQ65" i="3"/>
  <c r="AL65" i="3"/>
  <c r="AK65" i="3"/>
  <c r="AJ65" i="3"/>
  <c r="AI65" i="3"/>
  <c r="AB65" i="4" s="1"/>
  <c r="AH65" i="3"/>
  <c r="AG65" i="3"/>
  <c r="AF65" i="3"/>
  <c r="AE65" i="3"/>
  <c r="V65" i="3" s="1"/>
  <c r="AB65" i="3"/>
  <c r="R65" i="3"/>
  <c r="S65" i="3" s="1"/>
  <c r="Q65" i="3"/>
  <c r="P65" i="3"/>
  <c r="O65" i="3"/>
  <c r="AC65" i="4" s="1"/>
  <c r="N65" i="3"/>
  <c r="M65" i="3"/>
  <c r="L65" i="3"/>
  <c r="BA64" i="3"/>
  <c r="AY64" i="3"/>
  <c r="AX64" i="3"/>
  <c r="AT64" i="3"/>
  <c r="AQ64" i="3"/>
  <c r="AL64" i="3"/>
  <c r="AK64" i="3"/>
  <c r="AJ64" i="3"/>
  <c r="AI64" i="3"/>
  <c r="AB64" i="4" s="1"/>
  <c r="AH64" i="3"/>
  <c r="AG64" i="3"/>
  <c r="AF64" i="3"/>
  <c r="AE64" i="3"/>
  <c r="AB64" i="3"/>
  <c r="T64" i="3"/>
  <c r="S64" i="3"/>
  <c r="R64" i="3"/>
  <c r="Q64" i="3"/>
  <c r="P64" i="3"/>
  <c r="O64" i="3"/>
  <c r="AC64" i="4" s="1"/>
  <c r="N64" i="3"/>
  <c r="M64" i="3"/>
  <c r="L64" i="3"/>
  <c r="BA63" i="3"/>
  <c r="AY63" i="3"/>
  <c r="AX63" i="3"/>
  <c r="AT63" i="3"/>
  <c r="AL63" i="3"/>
  <c r="AK63" i="3"/>
  <c r="AJ63" i="3"/>
  <c r="AI63" i="3"/>
  <c r="AQ63" i="3" s="1"/>
  <c r="AH63" i="3"/>
  <c r="AG63" i="3"/>
  <c r="AF63" i="3"/>
  <c r="T63" i="3" s="1"/>
  <c r="AE63" i="3"/>
  <c r="U63" i="3"/>
  <c r="S63" i="3"/>
  <c r="R63" i="3"/>
  <c r="Q63" i="3"/>
  <c r="P63" i="3"/>
  <c r="O63" i="3"/>
  <c r="AC63" i="4" s="1"/>
  <c r="N63" i="3"/>
  <c r="M63" i="3"/>
  <c r="L63" i="3"/>
  <c r="BA62" i="3"/>
  <c r="AY62" i="3"/>
  <c r="AX62" i="3"/>
  <c r="AT62" i="3"/>
  <c r="AL62" i="3"/>
  <c r="AK62" i="3"/>
  <c r="AJ62" i="3"/>
  <c r="AI62" i="3"/>
  <c r="AH62" i="3"/>
  <c r="AG62" i="3"/>
  <c r="AF62" i="3"/>
  <c r="Y62" i="3"/>
  <c r="U62" i="3"/>
  <c r="R62" i="3"/>
  <c r="Q62" i="3"/>
  <c r="P62" i="3"/>
  <c r="O62" i="3"/>
  <c r="N62" i="3"/>
  <c r="M62" i="3"/>
  <c r="L62" i="3"/>
  <c r="AE62" i="3" s="1"/>
  <c r="W62" i="3" s="1"/>
  <c r="BA61" i="3"/>
  <c r="AY61" i="3"/>
  <c r="AX61" i="3"/>
  <c r="AT61" i="3"/>
  <c r="AQ61" i="3"/>
  <c r="AL61" i="3"/>
  <c r="AK61" i="3"/>
  <c r="AJ61" i="3"/>
  <c r="AI61" i="3"/>
  <c r="AH61" i="3"/>
  <c r="AG61" i="3"/>
  <c r="AF61" i="3"/>
  <c r="X61" i="3"/>
  <c r="R61" i="3"/>
  <c r="Q61" i="3"/>
  <c r="P61" i="3"/>
  <c r="O61" i="3"/>
  <c r="N61" i="3"/>
  <c r="M61" i="3"/>
  <c r="L61" i="3"/>
  <c r="AE61" i="3" s="1"/>
  <c r="W61" i="3" s="1"/>
  <c r="BA60" i="3"/>
  <c r="AY60" i="3"/>
  <c r="AX60" i="3"/>
  <c r="AT60" i="3"/>
  <c r="AL60" i="3"/>
  <c r="AK60" i="3"/>
  <c r="AJ60" i="3"/>
  <c r="AI60" i="3"/>
  <c r="AH60" i="3"/>
  <c r="AG60" i="3"/>
  <c r="AF60" i="3"/>
  <c r="R60" i="3"/>
  <c r="Q60" i="3"/>
  <c r="P60" i="3"/>
  <c r="O60" i="3"/>
  <c r="N60" i="3"/>
  <c r="M60" i="3"/>
  <c r="L60" i="3"/>
  <c r="AE60" i="3" s="1"/>
  <c r="Y60" i="3" s="1"/>
  <c r="BA59" i="3"/>
  <c r="AY59" i="3"/>
  <c r="AX59" i="3"/>
  <c r="AT59" i="3"/>
  <c r="AL59" i="3"/>
  <c r="AK59" i="3"/>
  <c r="AJ59" i="3"/>
  <c r="AI59" i="3"/>
  <c r="AH59" i="3"/>
  <c r="AG59" i="3"/>
  <c r="AF59" i="3"/>
  <c r="Z59" i="3"/>
  <c r="Y59" i="3"/>
  <c r="X59" i="3"/>
  <c r="R59" i="3"/>
  <c r="Q59" i="3"/>
  <c r="P59" i="3"/>
  <c r="O59" i="3"/>
  <c r="N59" i="3"/>
  <c r="M59" i="3"/>
  <c r="L59" i="3"/>
  <c r="AE59" i="3" s="1"/>
  <c r="BA58" i="3"/>
  <c r="AY58" i="3"/>
  <c r="AX58" i="3"/>
  <c r="AT58" i="3"/>
  <c r="AL58" i="3"/>
  <c r="AK58" i="3"/>
  <c r="AJ58" i="3"/>
  <c r="AI58" i="3"/>
  <c r="AB58" i="4" s="1"/>
  <c r="AH58" i="3"/>
  <c r="AG58" i="3"/>
  <c r="AF58" i="3"/>
  <c r="AB58" i="3"/>
  <c r="Z58" i="3"/>
  <c r="Y58" i="3"/>
  <c r="R58" i="3"/>
  <c r="Q58" i="3"/>
  <c r="P58" i="3"/>
  <c r="O58" i="3"/>
  <c r="AC58" i="4" s="1"/>
  <c r="N58" i="3"/>
  <c r="M58" i="3"/>
  <c r="L58" i="3"/>
  <c r="AE58" i="3" s="1"/>
  <c r="BA57" i="3"/>
  <c r="AY57" i="3"/>
  <c r="AX57" i="3"/>
  <c r="AT57" i="3"/>
  <c r="AL57" i="3"/>
  <c r="AK57" i="3"/>
  <c r="AJ57" i="3"/>
  <c r="AI57" i="3"/>
  <c r="AB57" i="4" s="1"/>
  <c r="AH57" i="3"/>
  <c r="AG57" i="3"/>
  <c r="AF57" i="3"/>
  <c r="AE57" i="3"/>
  <c r="AB57" i="3"/>
  <c r="Z57" i="3"/>
  <c r="T57" i="3"/>
  <c r="R57" i="3"/>
  <c r="Q57" i="3"/>
  <c r="P57" i="3"/>
  <c r="S57" i="3" s="1"/>
  <c r="O57" i="3"/>
  <c r="AC57" i="4" s="1"/>
  <c r="N57" i="3"/>
  <c r="M57" i="3"/>
  <c r="L57" i="3"/>
  <c r="BA56" i="3"/>
  <c r="AY56" i="3"/>
  <c r="AX56" i="3"/>
  <c r="AT56" i="3"/>
  <c r="AL56" i="3"/>
  <c r="AK56" i="3"/>
  <c r="AJ56" i="3"/>
  <c r="AI56" i="3"/>
  <c r="AB56" i="4" s="1"/>
  <c r="AH56" i="3"/>
  <c r="AG56" i="3"/>
  <c r="AF56" i="3"/>
  <c r="AE56" i="3"/>
  <c r="AB56" i="3"/>
  <c r="U56" i="3"/>
  <c r="T56" i="3"/>
  <c r="R56" i="3"/>
  <c r="S56" i="3" s="1"/>
  <c r="Q56" i="3"/>
  <c r="P56" i="3"/>
  <c r="O56" i="3"/>
  <c r="AC56" i="4" s="1"/>
  <c r="N56" i="3"/>
  <c r="M56" i="3"/>
  <c r="L56" i="3"/>
  <c r="BA55" i="3"/>
  <c r="AY55" i="3"/>
  <c r="AX55" i="3"/>
  <c r="AT55" i="3"/>
  <c r="AQ55" i="3"/>
  <c r="AL55" i="3"/>
  <c r="AK55" i="3"/>
  <c r="AJ55" i="3"/>
  <c r="AI55" i="3"/>
  <c r="AB55" i="4" s="1"/>
  <c r="AH55" i="3"/>
  <c r="AG55" i="3"/>
  <c r="AF55" i="3"/>
  <c r="AE55" i="3"/>
  <c r="V55" i="3" s="1"/>
  <c r="AB55" i="3"/>
  <c r="S55" i="3"/>
  <c r="R55" i="3"/>
  <c r="Q55" i="3"/>
  <c r="P55" i="3"/>
  <c r="O55" i="3"/>
  <c r="AC55" i="4" s="1"/>
  <c r="N55" i="3"/>
  <c r="M55" i="3"/>
  <c r="L55" i="3"/>
  <c r="BA54" i="3"/>
  <c r="AY54" i="3"/>
  <c r="AX54" i="3"/>
  <c r="AT54" i="3"/>
  <c r="AQ54" i="3"/>
  <c r="AL54" i="3"/>
  <c r="AK54" i="3"/>
  <c r="AJ54" i="3"/>
  <c r="AI54" i="3"/>
  <c r="AB54" i="4" s="1"/>
  <c r="AH54" i="3"/>
  <c r="AG54" i="3"/>
  <c r="AF54" i="3"/>
  <c r="AE54" i="3"/>
  <c r="V54" i="3" s="1"/>
  <c r="AB54" i="3"/>
  <c r="W54" i="3"/>
  <c r="Z54" i="4" s="1"/>
  <c r="R54" i="3"/>
  <c r="S54" i="3" s="1"/>
  <c r="Q54" i="3"/>
  <c r="P54" i="3"/>
  <c r="O54" i="3"/>
  <c r="AC54" i="4" s="1"/>
  <c r="N54" i="3"/>
  <c r="M54" i="3"/>
  <c r="L54" i="3"/>
  <c r="BA53" i="3"/>
  <c r="AY53" i="3"/>
  <c r="AX53" i="3"/>
  <c r="AT53" i="3"/>
  <c r="AQ53" i="3"/>
  <c r="AL53" i="3"/>
  <c r="AK53" i="3"/>
  <c r="AJ53" i="3"/>
  <c r="AI53" i="3"/>
  <c r="AH53" i="3"/>
  <c r="AG53" i="3"/>
  <c r="AF53" i="3"/>
  <c r="AE53" i="3"/>
  <c r="U53" i="3"/>
  <c r="S53" i="3"/>
  <c r="R53" i="3"/>
  <c r="Q53" i="3"/>
  <c r="P53" i="3"/>
  <c r="O53" i="3"/>
  <c r="AC53" i="4" s="1"/>
  <c r="N53" i="3"/>
  <c r="M53" i="3"/>
  <c r="L53" i="3"/>
  <c r="BA52" i="3"/>
  <c r="AY52" i="3"/>
  <c r="AX52" i="3"/>
  <c r="AT52" i="3"/>
  <c r="AL52" i="3"/>
  <c r="AK52" i="3"/>
  <c r="AJ52" i="3"/>
  <c r="AI52" i="3"/>
  <c r="AH52" i="3"/>
  <c r="AG52" i="3"/>
  <c r="AF52" i="3"/>
  <c r="R52" i="3"/>
  <c r="Q52" i="3"/>
  <c r="P52" i="3"/>
  <c r="O52" i="3"/>
  <c r="N52" i="3"/>
  <c r="M52" i="3"/>
  <c r="L52" i="3"/>
  <c r="AE52" i="3" s="1"/>
  <c r="BA51" i="3"/>
  <c r="AY51" i="3"/>
  <c r="AX51" i="3"/>
  <c r="AT51" i="3"/>
  <c r="AL51" i="3"/>
  <c r="AK51" i="3"/>
  <c r="AJ51" i="3"/>
  <c r="AI51" i="3"/>
  <c r="AH51" i="3"/>
  <c r="AG51" i="3"/>
  <c r="AF51" i="3"/>
  <c r="R51" i="3"/>
  <c r="Q51" i="3"/>
  <c r="P51" i="3"/>
  <c r="O51" i="3"/>
  <c r="N51" i="3"/>
  <c r="M51" i="3"/>
  <c r="L51" i="3"/>
  <c r="AE51" i="3" s="1"/>
  <c r="T51" i="3" s="1"/>
  <c r="BA50" i="3"/>
  <c r="AY50" i="3"/>
  <c r="AX50" i="3"/>
  <c r="AT50" i="3"/>
  <c r="AL50" i="3"/>
  <c r="AK50" i="3"/>
  <c r="AJ50" i="3"/>
  <c r="AI50" i="3"/>
  <c r="AH50" i="3"/>
  <c r="V50" i="3" s="1"/>
  <c r="AG50" i="3"/>
  <c r="AF50" i="3"/>
  <c r="X50" i="3"/>
  <c r="W50" i="3"/>
  <c r="R50" i="3"/>
  <c r="Q50" i="3"/>
  <c r="P50" i="3"/>
  <c r="O50" i="3"/>
  <c r="N50" i="3"/>
  <c r="M50" i="3"/>
  <c r="L50" i="3"/>
  <c r="AE50" i="3" s="1"/>
  <c r="BA49" i="3"/>
  <c r="AY49" i="3"/>
  <c r="AX49" i="3"/>
  <c r="AT49" i="3"/>
  <c r="AL49" i="3"/>
  <c r="AK49" i="3"/>
  <c r="AJ49" i="3"/>
  <c r="AI49" i="3"/>
  <c r="AH49" i="3"/>
  <c r="AG49" i="3"/>
  <c r="AF49" i="3"/>
  <c r="Y49" i="3"/>
  <c r="X49" i="3"/>
  <c r="W49" i="3"/>
  <c r="R49" i="3"/>
  <c r="Q49" i="3"/>
  <c r="P49" i="3"/>
  <c r="O49" i="3"/>
  <c r="N49" i="3"/>
  <c r="M49" i="3"/>
  <c r="L49" i="3"/>
  <c r="AE49" i="3" s="1"/>
  <c r="BA48" i="3"/>
  <c r="AY48" i="3"/>
  <c r="AX48" i="3"/>
  <c r="AT48" i="3"/>
  <c r="AL48" i="3"/>
  <c r="AK48" i="3"/>
  <c r="AJ48" i="3"/>
  <c r="AI48" i="3"/>
  <c r="AH48" i="3"/>
  <c r="AG48" i="3"/>
  <c r="AF48" i="3"/>
  <c r="R48" i="3"/>
  <c r="Q48" i="3"/>
  <c r="S48" i="3" s="1"/>
  <c r="P48" i="3"/>
  <c r="O48" i="3"/>
  <c r="AC48" i="4" s="1"/>
  <c r="N48" i="3"/>
  <c r="M48" i="3"/>
  <c r="L48" i="3"/>
  <c r="AE48" i="3" s="1"/>
  <c r="Z48" i="3" s="1"/>
  <c r="BA47" i="3"/>
  <c r="AY47" i="3"/>
  <c r="AX47" i="3"/>
  <c r="AT47" i="3"/>
  <c r="AL47" i="3"/>
  <c r="AK47" i="3"/>
  <c r="Y47" i="3" s="1"/>
  <c r="AJ47" i="3"/>
  <c r="AI47" i="3"/>
  <c r="AB47" i="4" s="1"/>
  <c r="AH47" i="3"/>
  <c r="AG47" i="3"/>
  <c r="AF47" i="3"/>
  <c r="AE47" i="3"/>
  <c r="AB47" i="3"/>
  <c r="Z47" i="3"/>
  <c r="T47" i="3"/>
  <c r="S47" i="3"/>
  <c r="R47" i="3"/>
  <c r="Q47" i="3"/>
  <c r="P47" i="3"/>
  <c r="O47" i="3"/>
  <c r="AC47" i="4" s="1"/>
  <c r="N47" i="3"/>
  <c r="M47" i="3"/>
  <c r="L47" i="3"/>
  <c r="BA46" i="3"/>
  <c r="AY46" i="3"/>
  <c r="AX46" i="3"/>
  <c r="AT46" i="3"/>
  <c r="AL46" i="3"/>
  <c r="AK46" i="3"/>
  <c r="AJ46" i="3"/>
  <c r="AI46" i="3"/>
  <c r="AB46" i="4" s="1"/>
  <c r="AH46" i="3"/>
  <c r="AG46" i="3"/>
  <c r="AF46" i="3"/>
  <c r="AE46" i="3"/>
  <c r="Z46" i="3" s="1"/>
  <c r="AB46" i="3"/>
  <c r="R46" i="3"/>
  <c r="Q46" i="3"/>
  <c r="P46" i="3"/>
  <c r="S46" i="3" s="1"/>
  <c r="O46" i="3"/>
  <c r="AC46" i="4" s="1"/>
  <c r="N46" i="3"/>
  <c r="M46" i="3"/>
  <c r="L46" i="3"/>
  <c r="BA45" i="3"/>
  <c r="AY45" i="3"/>
  <c r="AX45" i="3"/>
  <c r="AT45" i="3"/>
  <c r="F45" i="3"/>
  <c r="BA44" i="3"/>
  <c r="AY44" i="3"/>
  <c r="AX44" i="3"/>
  <c r="AT44" i="3"/>
  <c r="F44" i="3"/>
  <c r="BA43" i="3"/>
  <c r="AY43" i="3"/>
  <c r="AX43" i="3"/>
  <c r="AT43" i="3"/>
  <c r="P43" i="3"/>
  <c r="M43" i="3"/>
  <c r="F43" i="3"/>
  <c r="BA42" i="3"/>
  <c r="AY42" i="3"/>
  <c r="AX42" i="3"/>
  <c r="AT42" i="3"/>
  <c r="M42" i="3"/>
  <c r="BA41" i="3"/>
  <c r="AY41" i="3"/>
  <c r="AX41" i="3"/>
  <c r="AT41" i="3"/>
  <c r="P41" i="3"/>
  <c r="M41" i="3"/>
  <c r="F41" i="3"/>
  <c r="F41" i="4" s="1"/>
  <c r="BA40" i="3"/>
  <c r="AY40" i="3"/>
  <c r="AX40" i="3"/>
  <c r="AT40" i="3"/>
  <c r="P40" i="3"/>
  <c r="F40" i="3"/>
  <c r="BA39" i="3"/>
  <c r="AY39" i="3"/>
  <c r="AX39" i="3"/>
  <c r="AT39" i="3"/>
  <c r="P39" i="3"/>
  <c r="M39" i="3"/>
  <c r="F39" i="3"/>
  <c r="BA38" i="3"/>
  <c r="AY38" i="3"/>
  <c r="AX38" i="3"/>
  <c r="AT38" i="3"/>
  <c r="P38" i="3"/>
  <c r="M38" i="3"/>
  <c r="F38" i="3"/>
  <c r="BA37" i="3"/>
  <c r="AY37" i="3"/>
  <c r="AX37" i="3"/>
  <c r="AT37" i="3"/>
  <c r="P37" i="3"/>
  <c r="M37" i="3"/>
  <c r="BA36" i="3"/>
  <c r="AY36" i="3"/>
  <c r="AX36" i="3"/>
  <c r="AT36" i="3"/>
  <c r="P36" i="3"/>
  <c r="M36" i="3"/>
  <c r="BA35" i="3"/>
  <c r="AY35" i="3"/>
  <c r="AX35" i="3"/>
  <c r="AT35" i="3"/>
  <c r="P35" i="3"/>
  <c r="M35" i="3"/>
  <c r="BA34" i="3"/>
  <c r="AY34" i="3"/>
  <c r="AX34" i="3"/>
  <c r="AT34" i="3"/>
  <c r="P34" i="3"/>
  <c r="M34" i="3"/>
  <c r="F34" i="3"/>
  <c r="F34" i="4" s="1"/>
  <c r="BA33" i="3"/>
  <c r="AY33" i="3"/>
  <c r="AX33" i="3"/>
  <c r="AT33" i="3"/>
  <c r="Z33" i="3"/>
  <c r="Y33" i="3"/>
  <c r="X33" i="3"/>
  <c r="R33" i="3"/>
  <c r="Q33" i="3"/>
  <c r="P33" i="3"/>
  <c r="M33" i="3"/>
  <c r="BA32" i="3"/>
  <c r="AY32" i="3"/>
  <c r="AX32" i="3"/>
  <c r="AT32" i="3"/>
  <c r="M32" i="3"/>
  <c r="BA31" i="3"/>
  <c r="AY31" i="3"/>
  <c r="AX31" i="3"/>
  <c r="AT31" i="3"/>
  <c r="M31" i="3"/>
  <c r="BA30" i="3"/>
  <c r="AY30" i="3"/>
  <c r="AX30" i="3"/>
  <c r="AT30" i="3"/>
  <c r="M30" i="3"/>
  <c r="BA29" i="3"/>
  <c r="AY29" i="3"/>
  <c r="AX29" i="3"/>
  <c r="AT29" i="3"/>
  <c r="M29" i="3"/>
  <c r="BA28" i="3"/>
  <c r="AY28" i="3"/>
  <c r="AX28" i="3"/>
  <c r="AT28" i="3"/>
  <c r="M28" i="3"/>
  <c r="BA27" i="3"/>
  <c r="AY27" i="3"/>
  <c r="AX27" i="3"/>
  <c r="AT27" i="3"/>
  <c r="M27" i="3"/>
  <c r="BA26" i="3"/>
  <c r="AY26" i="3"/>
  <c r="AX26" i="3"/>
  <c r="AT26" i="3"/>
  <c r="Z26" i="3"/>
  <c r="Y26" i="3"/>
  <c r="X26" i="3"/>
  <c r="R26" i="3"/>
  <c r="Q26" i="3"/>
  <c r="P26" i="3"/>
  <c r="M26" i="3"/>
  <c r="BA25" i="3"/>
  <c r="AY25" i="3"/>
  <c r="AX25" i="3"/>
  <c r="AT25" i="3"/>
  <c r="P25" i="3"/>
  <c r="M25" i="3"/>
  <c r="BA24" i="3"/>
  <c r="AY24" i="3"/>
  <c r="AX24" i="3"/>
  <c r="AT24" i="3"/>
  <c r="P24" i="3"/>
  <c r="F24" i="3"/>
  <c r="BA23" i="3"/>
  <c r="AY23" i="3"/>
  <c r="AX23" i="3"/>
  <c r="AT23" i="3"/>
  <c r="P23" i="3"/>
  <c r="M23" i="3"/>
  <c r="BA22" i="3"/>
  <c r="AY22" i="3"/>
  <c r="AX22" i="3"/>
  <c r="AT22" i="3"/>
  <c r="Z22" i="3"/>
  <c r="Y22" i="3"/>
  <c r="X22" i="3"/>
  <c r="R22" i="3"/>
  <c r="Q22" i="3"/>
  <c r="P22" i="3"/>
  <c r="M22" i="3"/>
  <c r="BA21" i="3"/>
  <c r="AY21" i="3"/>
  <c r="AX21" i="3"/>
  <c r="AT21" i="3"/>
  <c r="M21" i="3"/>
  <c r="BA20" i="3"/>
  <c r="AY20" i="3"/>
  <c r="AX20" i="3"/>
  <c r="AT20" i="3"/>
  <c r="M20" i="3"/>
  <c r="BA19" i="3"/>
  <c r="AY19" i="3"/>
  <c r="AX19" i="3"/>
  <c r="AT19" i="3"/>
  <c r="R19" i="3"/>
  <c r="Q19" i="3"/>
  <c r="P19" i="3"/>
  <c r="O19" i="3"/>
  <c r="M19" i="3"/>
  <c r="BA18" i="3"/>
  <c r="AY18" i="3"/>
  <c r="AX18" i="3"/>
  <c r="AT18" i="3"/>
  <c r="R18" i="3"/>
  <c r="Q18" i="3"/>
  <c r="P18" i="3"/>
  <c r="O18" i="3"/>
  <c r="M18" i="3"/>
  <c r="BA17" i="3"/>
  <c r="AY17" i="3"/>
  <c r="AX17" i="3"/>
  <c r="AT17" i="3"/>
  <c r="P17" i="3"/>
  <c r="F17" i="3"/>
  <c r="F17" i="4" s="1"/>
  <c r="BA16" i="3"/>
  <c r="AY16" i="3"/>
  <c r="AX16" i="3"/>
  <c r="AT16" i="3"/>
  <c r="P16" i="3"/>
  <c r="M16" i="3"/>
  <c r="F16" i="3"/>
  <c r="F16" i="4" s="1"/>
  <c r="BA15" i="3"/>
  <c r="AY15" i="3"/>
  <c r="AX15" i="3"/>
  <c r="AT15" i="3"/>
  <c r="P15" i="3"/>
  <c r="F15" i="3"/>
  <c r="F15" i="4" s="1"/>
  <c r="BA14" i="3"/>
  <c r="AY14" i="3"/>
  <c r="AX14" i="3"/>
  <c r="AT14" i="3"/>
  <c r="P14" i="3"/>
  <c r="F14" i="3"/>
  <c r="F14" i="4" s="1"/>
  <c r="BA13" i="3"/>
  <c r="AY13" i="3"/>
  <c r="AX13" i="3"/>
  <c r="AT13" i="3"/>
  <c r="P13" i="3"/>
  <c r="F13" i="3"/>
  <c r="F13" i="4" s="1"/>
  <c r="BA12" i="3"/>
  <c r="AY12" i="3"/>
  <c r="AX12" i="3"/>
  <c r="AT12" i="3"/>
  <c r="P12" i="3"/>
  <c r="M12" i="3"/>
  <c r="BA11" i="3"/>
  <c r="AY11" i="3"/>
  <c r="AX11" i="3"/>
  <c r="AT11" i="3"/>
  <c r="M11" i="3"/>
  <c r="BA10" i="3"/>
  <c r="AY10" i="3"/>
  <c r="AX10" i="3"/>
  <c r="AT10" i="3"/>
  <c r="M10" i="3"/>
  <c r="AB5" i="3"/>
  <c r="X5" i="3"/>
  <c r="W5" i="3"/>
  <c r="AI5" i="3" s="1"/>
  <c r="A5" i="3"/>
  <c r="Z3" i="3"/>
  <c r="A2" i="3"/>
  <c r="I7" i="2"/>
  <c r="W5" i="6" s="1"/>
  <c r="G7" i="2"/>
  <c r="F7" i="2" s="1"/>
  <c r="I2" i="2"/>
  <c r="T5" i="6" l="1"/>
  <c r="AF5" i="6" s="1"/>
  <c r="E7" i="2"/>
  <c r="T5" i="3" s="1"/>
  <c r="AF5" i="3" s="1"/>
  <c r="U5" i="3"/>
  <c r="AG5" i="3" s="1"/>
  <c r="AD21" i="3"/>
  <c r="Z61" i="4"/>
  <c r="AN61" i="3"/>
  <c r="AM61" i="3"/>
  <c r="Z62" i="4"/>
  <c r="AM62" i="3"/>
  <c r="AN62" i="3"/>
  <c r="Z52" i="3"/>
  <c r="W52" i="3"/>
  <c r="Y52" i="3"/>
  <c r="X52" i="3"/>
  <c r="V52" i="3"/>
  <c r="U52" i="3"/>
  <c r="T52" i="3"/>
  <c r="V5" i="3"/>
  <c r="AD17" i="3"/>
  <c r="AD23" i="3"/>
  <c r="F38" i="4"/>
  <c r="AC49" i="4"/>
  <c r="S49" i="3"/>
  <c r="AC50" i="4"/>
  <c r="S50" i="3"/>
  <c r="AD53" i="3"/>
  <c r="W57" i="3"/>
  <c r="V57" i="3"/>
  <c r="U57" i="3"/>
  <c r="AA57" i="3" s="1"/>
  <c r="Y57" i="3"/>
  <c r="X57" i="3"/>
  <c r="AD58" i="3"/>
  <c r="AC59" i="4"/>
  <c r="S59" i="3"/>
  <c r="AB60" i="4"/>
  <c r="AB60" i="3"/>
  <c r="AQ60" i="3"/>
  <c r="Z63" i="3"/>
  <c r="Y63" i="3"/>
  <c r="T66" i="3"/>
  <c r="U69" i="3"/>
  <c r="T69" i="3"/>
  <c r="X69" i="3"/>
  <c r="W69" i="3"/>
  <c r="V69" i="3"/>
  <c r="Y71" i="3"/>
  <c r="X71" i="3"/>
  <c r="W71" i="3"/>
  <c r="V71" i="3"/>
  <c r="U71" i="3"/>
  <c r="T71" i="3"/>
  <c r="Z72" i="3"/>
  <c r="X72" i="3"/>
  <c r="W72" i="3"/>
  <c r="V72" i="3"/>
  <c r="U72" i="3"/>
  <c r="T72" i="3"/>
  <c r="Z73" i="3"/>
  <c r="Y73" i="3"/>
  <c r="W73" i="3"/>
  <c r="V73" i="3"/>
  <c r="U73" i="3"/>
  <c r="T73" i="3"/>
  <c r="Z74" i="4"/>
  <c r="AZ74" i="3"/>
  <c r="AN74" i="3"/>
  <c r="AM74" i="3"/>
  <c r="H578" i="9"/>
  <c r="G578" i="9"/>
  <c r="F578" i="9"/>
  <c r="E578" i="9"/>
  <c r="D578" i="9"/>
  <c r="C578" i="9"/>
  <c r="B578" i="9"/>
  <c r="A578" i="9"/>
  <c r="Z106" i="3"/>
  <c r="Y106" i="3"/>
  <c r="X106" i="3"/>
  <c r="W106" i="3"/>
  <c r="V106" i="3"/>
  <c r="U106" i="3"/>
  <c r="T106" i="3"/>
  <c r="AA106" i="3" s="1"/>
  <c r="AP131" i="3"/>
  <c r="AO131" i="3"/>
  <c r="B634" i="9"/>
  <c r="A634" i="9"/>
  <c r="C634" i="9"/>
  <c r="H634" i="9"/>
  <c r="G634" i="9"/>
  <c r="F634" i="9"/>
  <c r="E634" i="9"/>
  <c r="D634" i="9"/>
  <c r="Z136" i="3"/>
  <c r="Y136" i="3"/>
  <c r="U136" i="3"/>
  <c r="T136" i="3"/>
  <c r="X136" i="3"/>
  <c r="W136" i="3"/>
  <c r="V136" i="3"/>
  <c r="Z144" i="4"/>
  <c r="AN144" i="3"/>
  <c r="AM144" i="3"/>
  <c r="AD13" i="3"/>
  <c r="AD15" i="3"/>
  <c r="AD24" i="3"/>
  <c r="AD35" i="3"/>
  <c r="Z53" i="3"/>
  <c r="Y53" i="3"/>
  <c r="AZ54" i="3"/>
  <c r="T55" i="3"/>
  <c r="F561" i="9"/>
  <c r="E561" i="9"/>
  <c r="D561" i="9"/>
  <c r="C561" i="9"/>
  <c r="B561" i="9"/>
  <c r="A561" i="9"/>
  <c r="H561" i="9"/>
  <c r="G561" i="9"/>
  <c r="AD64" i="3"/>
  <c r="W77" i="3"/>
  <c r="V77" i="3"/>
  <c r="U77" i="3"/>
  <c r="Z77" i="3"/>
  <c r="Y77" i="3"/>
  <c r="X77" i="3"/>
  <c r="AB83" i="4"/>
  <c r="AQ83" i="3"/>
  <c r="AB83" i="3"/>
  <c r="Y95" i="3"/>
  <c r="X95" i="3"/>
  <c r="W95" i="3"/>
  <c r="V95" i="3"/>
  <c r="U95" i="3"/>
  <c r="T95" i="3"/>
  <c r="AA95" i="3" s="1"/>
  <c r="Z95" i="3"/>
  <c r="F596" i="9"/>
  <c r="E596" i="9"/>
  <c r="D596" i="9"/>
  <c r="C596" i="9"/>
  <c r="B596" i="9"/>
  <c r="A596" i="9"/>
  <c r="H596" i="9"/>
  <c r="G596" i="9"/>
  <c r="H598" i="9"/>
  <c r="G598" i="9"/>
  <c r="F598" i="9"/>
  <c r="E598" i="9"/>
  <c r="D598" i="9"/>
  <c r="C598" i="9"/>
  <c r="B598" i="9"/>
  <c r="A598" i="9"/>
  <c r="Z105" i="3"/>
  <c r="Y105" i="3"/>
  <c r="X105" i="3"/>
  <c r="W105" i="3"/>
  <c r="V105" i="3"/>
  <c r="U105" i="3"/>
  <c r="T105" i="3"/>
  <c r="Y117" i="3"/>
  <c r="Z117" i="3"/>
  <c r="X117" i="3"/>
  <c r="W117" i="3"/>
  <c r="V117" i="3"/>
  <c r="U117" i="3"/>
  <c r="T117" i="3"/>
  <c r="F654" i="9"/>
  <c r="E654" i="9"/>
  <c r="D654" i="9"/>
  <c r="B654" i="9"/>
  <c r="A654" i="9"/>
  <c r="H654" i="9"/>
  <c r="G654" i="9"/>
  <c r="C654" i="9"/>
  <c r="Z157" i="4"/>
  <c r="AN157" i="3"/>
  <c r="AM157" i="3"/>
  <c r="AZ157" i="3"/>
  <c r="H666" i="9"/>
  <c r="F666" i="9"/>
  <c r="E666" i="9"/>
  <c r="D666" i="9"/>
  <c r="G666" i="9"/>
  <c r="C666" i="9"/>
  <c r="B666" i="9"/>
  <c r="A666" i="9"/>
  <c r="AD30" i="3"/>
  <c r="AB51" i="4"/>
  <c r="AB51" i="3"/>
  <c r="AM54" i="3"/>
  <c r="U55" i="3"/>
  <c r="AB59" i="4"/>
  <c r="AQ59" i="3"/>
  <c r="W60" i="3"/>
  <c r="U61" i="3"/>
  <c r="T61" i="3"/>
  <c r="Y61" i="3"/>
  <c r="AC62" i="4"/>
  <c r="S62" i="3"/>
  <c r="AZ62" i="3" s="1"/>
  <c r="Z64" i="3"/>
  <c r="Y64" i="3"/>
  <c r="X64" i="3"/>
  <c r="AD65" i="3"/>
  <c r="V68" i="3"/>
  <c r="U68" i="3"/>
  <c r="T68" i="3"/>
  <c r="Y68" i="3"/>
  <c r="X68" i="3"/>
  <c r="W68" i="3"/>
  <c r="AB73" i="4"/>
  <c r="AQ73" i="3"/>
  <c r="AB73" i="3"/>
  <c r="AC82" i="4"/>
  <c r="S82" i="3"/>
  <c r="Y85" i="3"/>
  <c r="X85" i="3"/>
  <c r="W85" i="3"/>
  <c r="V85" i="3"/>
  <c r="U85" i="3"/>
  <c r="T85" i="3"/>
  <c r="Z85" i="3"/>
  <c r="H588" i="9"/>
  <c r="G588" i="9"/>
  <c r="F588" i="9"/>
  <c r="E588" i="9"/>
  <c r="D588" i="9"/>
  <c r="C588" i="9"/>
  <c r="B588" i="9"/>
  <c r="A588" i="9"/>
  <c r="H627" i="9"/>
  <c r="G627" i="9"/>
  <c r="F627" i="9"/>
  <c r="A627" i="9"/>
  <c r="E627" i="9"/>
  <c r="D627" i="9"/>
  <c r="C627" i="9"/>
  <c r="B627" i="9"/>
  <c r="AD25" i="3"/>
  <c r="AD26" i="3"/>
  <c r="Y5" i="3"/>
  <c r="AD11" i="3"/>
  <c r="M14" i="3"/>
  <c r="AC18" i="4"/>
  <c r="S18" i="3"/>
  <c r="F45" i="4"/>
  <c r="M45" i="3"/>
  <c r="AD45" i="3"/>
  <c r="AD46" i="3"/>
  <c r="AB48" i="4"/>
  <c r="AQ48" i="3"/>
  <c r="AB49" i="4"/>
  <c r="AQ49" i="3"/>
  <c r="AB50" i="4"/>
  <c r="AB50" i="3"/>
  <c r="U51" i="3"/>
  <c r="AB52" i="4"/>
  <c r="AB52" i="3"/>
  <c r="AD54" i="3"/>
  <c r="AN54" i="3"/>
  <c r="X60" i="3"/>
  <c r="Z61" i="3"/>
  <c r="Y65" i="3"/>
  <c r="X65" i="3"/>
  <c r="W65" i="3"/>
  <c r="Z65" i="3"/>
  <c r="AD68" i="3"/>
  <c r="AC69" i="4"/>
  <c r="S69" i="3"/>
  <c r="X70" i="3"/>
  <c r="AC72" i="4"/>
  <c r="S72" i="3"/>
  <c r="Z97" i="4"/>
  <c r="AN97" i="3"/>
  <c r="AM97" i="3"/>
  <c r="Y119" i="3"/>
  <c r="X119" i="3"/>
  <c r="W119" i="3"/>
  <c r="Z119" i="3"/>
  <c r="T119" i="3"/>
  <c r="AA119" i="3" s="1"/>
  <c r="V119" i="3"/>
  <c r="U119" i="3"/>
  <c r="H633" i="9"/>
  <c r="G633" i="9"/>
  <c r="F633" i="9"/>
  <c r="E633" i="9"/>
  <c r="D633" i="9"/>
  <c r="C633" i="9"/>
  <c r="B633" i="9"/>
  <c r="A633" i="9"/>
  <c r="B644" i="9"/>
  <c r="A644" i="9"/>
  <c r="G644" i="9"/>
  <c r="F644" i="9"/>
  <c r="E644" i="9"/>
  <c r="D644" i="9"/>
  <c r="C644" i="9"/>
  <c r="H644" i="9"/>
  <c r="Z148" i="3"/>
  <c r="Y148" i="3"/>
  <c r="X148" i="3"/>
  <c r="W148" i="3"/>
  <c r="T148" i="3"/>
  <c r="V148" i="3"/>
  <c r="U148" i="3"/>
  <c r="AD32" i="3"/>
  <c r="AD34" i="3"/>
  <c r="X46" i="3"/>
  <c r="W46" i="3"/>
  <c r="V46" i="3"/>
  <c r="Y46" i="3"/>
  <c r="X48" i="3"/>
  <c r="Z49" i="4"/>
  <c r="AZ49" i="3"/>
  <c r="AN49" i="3"/>
  <c r="V51" i="3"/>
  <c r="Z54" i="3"/>
  <c r="Y54" i="3"/>
  <c r="X54" i="3"/>
  <c r="B559" i="9"/>
  <c r="A559" i="9"/>
  <c r="H559" i="9"/>
  <c r="G559" i="9"/>
  <c r="F559" i="9"/>
  <c r="E559" i="9"/>
  <c r="D559" i="9"/>
  <c r="C559" i="9"/>
  <c r="AB62" i="4"/>
  <c r="AB62" i="3"/>
  <c r="AB63" i="4"/>
  <c r="AB63" i="3"/>
  <c r="AD66" i="3"/>
  <c r="AD67" i="3"/>
  <c r="AD78" i="3"/>
  <c r="F586" i="9"/>
  <c r="E586" i="9"/>
  <c r="D586" i="9"/>
  <c r="C586" i="9"/>
  <c r="B586" i="9"/>
  <c r="A586" i="9"/>
  <c r="H586" i="9"/>
  <c r="G586" i="9"/>
  <c r="B624" i="9"/>
  <c r="A624" i="9"/>
  <c r="H624" i="9"/>
  <c r="G624" i="9"/>
  <c r="F624" i="9"/>
  <c r="E624" i="9"/>
  <c r="D624" i="9"/>
  <c r="C624" i="9"/>
  <c r="Z158" i="3"/>
  <c r="Y158" i="3"/>
  <c r="X158" i="3"/>
  <c r="W158" i="3"/>
  <c r="U158" i="3"/>
  <c r="T158" i="3"/>
  <c r="V158" i="3"/>
  <c r="H522" i="9"/>
  <c r="G522" i="9"/>
  <c r="F522" i="9"/>
  <c r="E522" i="9"/>
  <c r="D522" i="9"/>
  <c r="C522" i="9"/>
  <c r="B522" i="9"/>
  <c r="A522" i="9"/>
  <c r="AD33" i="3"/>
  <c r="Y48" i="3"/>
  <c r="B549" i="9"/>
  <c r="A549" i="9"/>
  <c r="H549" i="9"/>
  <c r="G549" i="9"/>
  <c r="F549" i="9"/>
  <c r="E549" i="9"/>
  <c r="D549" i="9"/>
  <c r="C549" i="9"/>
  <c r="Z50" i="4"/>
  <c r="AN50" i="3"/>
  <c r="AM50" i="3"/>
  <c r="AZ50" i="3"/>
  <c r="W51" i="3"/>
  <c r="T53" i="3"/>
  <c r="AB53" i="4"/>
  <c r="AB53" i="3"/>
  <c r="AD55" i="3"/>
  <c r="S58" i="3"/>
  <c r="T60" i="3"/>
  <c r="V60" i="3"/>
  <c r="U60" i="3"/>
  <c r="Z60" i="3"/>
  <c r="AC61" i="4"/>
  <c r="S61" i="3"/>
  <c r="AZ61" i="3" s="1"/>
  <c r="X66" i="3"/>
  <c r="W66" i="3"/>
  <c r="V66" i="3"/>
  <c r="Z66" i="3"/>
  <c r="Y66" i="3"/>
  <c r="W67" i="3"/>
  <c r="V67" i="3"/>
  <c r="U67" i="3"/>
  <c r="AA67" i="3" s="1"/>
  <c r="Z67" i="3"/>
  <c r="Y67" i="3"/>
  <c r="X67" i="3"/>
  <c r="Z126" i="3"/>
  <c r="U126" i="3"/>
  <c r="T126" i="3"/>
  <c r="Y126" i="3"/>
  <c r="X126" i="3"/>
  <c r="W126" i="3"/>
  <c r="V126" i="3"/>
  <c r="Z128" i="3"/>
  <c r="Y128" i="3"/>
  <c r="X128" i="3"/>
  <c r="W128" i="3"/>
  <c r="V128" i="3"/>
  <c r="U128" i="3"/>
  <c r="T128" i="3"/>
  <c r="AD12" i="3"/>
  <c r="M17" i="3"/>
  <c r="Y55" i="3"/>
  <c r="X55" i="3"/>
  <c r="W55" i="3"/>
  <c r="Z55" i="3"/>
  <c r="T70" i="3"/>
  <c r="Y70" i="3"/>
  <c r="W70" i="3"/>
  <c r="V70" i="3"/>
  <c r="U70" i="3"/>
  <c r="Y75" i="3"/>
  <c r="X75" i="3"/>
  <c r="W75" i="3"/>
  <c r="U75" i="3"/>
  <c r="T75" i="3"/>
  <c r="AA75" i="3" s="1"/>
  <c r="Z75" i="3"/>
  <c r="Z87" i="4"/>
  <c r="AN87" i="3"/>
  <c r="AM87" i="3"/>
  <c r="Z107" i="4"/>
  <c r="AM107" i="3"/>
  <c r="AN107" i="3"/>
  <c r="W111" i="3"/>
  <c r="U111" i="3"/>
  <c r="X111" i="3"/>
  <c r="Z111" i="3"/>
  <c r="Y111" i="3"/>
  <c r="V111" i="3"/>
  <c r="T111" i="3"/>
  <c r="E4" i="7"/>
  <c r="AD249" i="3"/>
  <c r="AD239" i="3"/>
  <c r="AD229" i="3"/>
  <c r="AD248" i="3"/>
  <c r="AD238" i="3"/>
  <c r="AD228" i="3"/>
  <c r="AD218" i="3"/>
  <c r="AD208" i="3"/>
  <c r="AD198" i="3"/>
  <c r="AD188" i="3"/>
  <c r="AD247" i="3"/>
  <c r="AD237" i="3"/>
  <c r="AD227" i="3"/>
  <c r="AD217" i="3"/>
  <c r="AD207" i="3"/>
  <c r="AD197" i="3"/>
  <c r="AD246" i="3"/>
  <c r="AD236" i="3"/>
  <c r="AD245" i="3"/>
  <c r="AD235" i="3"/>
  <c r="AD244" i="3"/>
  <c r="AD234" i="3"/>
  <c r="AD224" i="3"/>
  <c r="AD243" i="3"/>
  <c r="AD233" i="3"/>
  <c r="AD223" i="3"/>
  <c r="AD213" i="3"/>
  <c r="AD203" i="3"/>
  <c r="AD242" i="3"/>
  <c r="AD232" i="3"/>
  <c r="AD222" i="3"/>
  <c r="AD212" i="3"/>
  <c r="AD250" i="3"/>
  <c r="AD240" i="3"/>
  <c r="AD230" i="3"/>
  <c r="AD220" i="3"/>
  <c r="AD210" i="3"/>
  <c r="AD200" i="3"/>
  <c r="AD204" i="3"/>
  <c r="AD195" i="3"/>
  <c r="AD185" i="3"/>
  <c r="AD175" i="3"/>
  <c r="AD165" i="3"/>
  <c r="AD155" i="3"/>
  <c r="AD145" i="3"/>
  <c r="AD135" i="3"/>
  <c r="AD125" i="3"/>
  <c r="AD115" i="3"/>
  <c r="AD105" i="3"/>
  <c r="AD191" i="3"/>
  <c r="AD186" i="3"/>
  <c r="AD184" i="3"/>
  <c r="AD174" i="3"/>
  <c r="AD164" i="3"/>
  <c r="AD154" i="3"/>
  <c r="AD144" i="3"/>
  <c r="AD134" i="3"/>
  <c r="AD124" i="3"/>
  <c r="AD192" i="3"/>
  <c r="AD183" i="3"/>
  <c r="AD173" i="3"/>
  <c r="AD163" i="3"/>
  <c r="AD153" i="3"/>
  <c r="AD143" i="3"/>
  <c r="AD133" i="3"/>
  <c r="AD123" i="3"/>
  <c r="AD113" i="3"/>
  <c r="AD231" i="3"/>
  <c r="AD221" i="3"/>
  <c r="AD187" i="3"/>
  <c r="AD182" i="3"/>
  <c r="AD172" i="3"/>
  <c r="AD162" i="3"/>
  <c r="AD152" i="3"/>
  <c r="AD142" i="3"/>
  <c r="AD132" i="3"/>
  <c r="AD241" i="3"/>
  <c r="AD193" i="3"/>
  <c r="AD181" i="3"/>
  <c r="AD225" i="3"/>
  <c r="AD209" i="3"/>
  <c r="AD206" i="3"/>
  <c r="AD202" i="3"/>
  <c r="AD196" i="3"/>
  <c r="AD180" i="3"/>
  <c r="AD170" i="3"/>
  <c r="AD160" i="3"/>
  <c r="AD216" i="3"/>
  <c r="AD179" i="3"/>
  <c r="AD169" i="3"/>
  <c r="AD159" i="3"/>
  <c r="AD219" i="3"/>
  <c r="AD215" i="3"/>
  <c r="AD211" i="3"/>
  <c r="AD205" i="3"/>
  <c r="AD201" i="3"/>
  <c r="AD194" i="3"/>
  <c r="AD189" i="3"/>
  <c r="AD178" i="3"/>
  <c r="AD214" i="3"/>
  <c r="AD177" i="3"/>
  <c r="AD167" i="3"/>
  <c r="AD157" i="3"/>
  <c r="AD226" i="3"/>
  <c r="AD199" i="3"/>
  <c r="AD190" i="3"/>
  <c r="AD176" i="3"/>
  <c r="AD166" i="3"/>
  <c r="AD156" i="3"/>
  <c r="AD146" i="3"/>
  <c r="AD136" i="3"/>
  <c r="AD126" i="3"/>
  <c r="AD116" i="3"/>
  <c r="AD106" i="3"/>
  <c r="AD114" i="3"/>
  <c r="AD108" i="3"/>
  <c r="AD91" i="3"/>
  <c r="AD81" i="3"/>
  <c r="AD71" i="3"/>
  <c r="AD61" i="3"/>
  <c r="AD51" i="3"/>
  <c r="AD43" i="3"/>
  <c r="AD29" i="3"/>
  <c r="AD20" i="3"/>
  <c r="AD171" i="3"/>
  <c r="AD150" i="3"/>
  <c r="AD129" i="3"/>
  <c r="AD120" i="3"/>
  <c r="AD100" i="3"/>
  <c r="AD90" i="3"/>
  <c r="AD80" i="3"/>
  <c r="AD70" i="3"/>
  <c r="AD60" i="3"/>
  <c r="AD50" i="3"/>
  <c r="AD37" i="3"/>
  <c r="AD28" i="3"/>
  <c r="AD19" i="3"/>
  <c r="AD139" i="3"/>
  <c r="AD117" i="3"/>
  <c r="AD111" i="3"/>
  <c r="AD101" i="3"/>
  <c r="AD99" i="3"/>
  <c r="AD89" i="3"/>
  <c r="AD79" i="3"/>
  <c r="AD69" i="3"/>
  <c r="AD59" i="3"/>
  <c r="AD49" i="3"/>
  <c r="AD42" i="3"/>
  <c r="AD36" i="3"/>
  <c r="AD27" i="3"/>
  <c r="AD18" i="3"/>
  <c r="AD128" i="3"/>
  <c r="AD102" i="3"/>
  <c r="AD98" i="3"/>
  <c r="AD88" i="3"/>
  <c r="AD149" i="3"/>
  <c r="AD138" i="3"/>
  <c r="AD127" i="3"/>
  <c r="AD103" i="3"/>
  <c r="AD97" i="3"/>
  <c r="AD87" i="3"/>
  <c r="AD77" i="3"/>
  <c r="AD137" i="3"/>
  <c r="AD122" i="3"/>
  <c r="AD119" i="3"/>
  <c r="AD109" i="3"/>
  <c r="AD96" i="3"/>
  <c r="AD86" i="3"/>
  <c r="AD76" i="3"/>
  <c r="AD168" i="3"/>
  <c r="AD148" i="3"/>
  <c r="AD131" i="3"/>
  <c r="AD107" i="3"/>
  <c r="AD104" i="3"/>
  <c r="AD95" i="3"/>
  <c r="AD85" i="3"/>
  <c r="AD75" i="3"/>
  <c r="AD158" i="3"/>
  <c r="AD147" i="3"/>
  <c r="AD141" i="3"/>
  <c r="AD121" i="3"/>
  <c r="AD94" i="3"/>
  <c r="AD84" i="3"/>
  <c r="AD74" i="3"/>
  <c r="AD130" i="3"/>
  <c r="AD112" i="3"/>
  <c r="AD93" i="3"/>
  <c r="AD83" i="3"/>
  <c r="AD73" i="3"/>
  <c r="AD63" i="3"/>
  <c r="AD161" i="3"/>
  <c r="AD151" i="3"/>
  <c r="AD140" i="3"/>
  <c r="AD118" i="3"/>
  <c r="AD110" i="3"/>
  <c r="AD92" i="3"/>
  <c r="AD82" i="3"/>
  <c r="AD72" i="3"/>
  <c r="AD62" i="3"/>
  <c r="AD52" i="3"/>
  <c r="AD38" i="3"/>
  <c r="F80" i="8"/>
  <c r="F2" i="8"/>
  <c r="AI5" i="6"/>
  <c r="AQ19" i="6"/>
  <c r="AQ15" i="6"/>
  <c r="AQ12" i="6"/>
  <c r="AB5" i="6"/>
  <c r="AQ16" i="6"/>
  <c r="AQ13" i="6"/>
  <c r="AQ14" i="6"/>
  <c r="X5" i="6"/>
  <c r="A5" i="6"/>
  <c r="AD40" i="3"/>
  <c r="AD47" i="3"/>
  <c r="U49" i="3"/>
  <c r="T49" i="3"/>
  <c r="V49" i="3"/>
  <c r="Z49" i="3"/>
  <c r="AM49" i="3"/>
  <c r="T50" i="3"/>
  <c r="AA50" i="3" s="1"/>
  <c r="U50" i="3"/>
  <c r="Y50" i="3"/>
  <c r="AQ50" i="3"/>
  <c r="Y51" i="3"/>
  <c r="AQ51" i="3"/>
  <c r="V53" i="3"/>
  <c r="AD56" i="3"/>
  <c r="U59" i="3"/>
  <c r="T59" i="3"/>
  <c r="W59" i="3"/>
  <c r="V59" i="3"/>
  <c r="AB61" i="4"/>
  <c r="AB61" i="3"/>
  <c r="V62" i="3"/>
  <c r="V63" i="3"/>
  <c r="AA63" i="3" s="1"/>
  <c r="U64" i="3"/>
  <c r="Y69" i="3"/>
  <c r="Z71" i="3"/>
  <c r="Y72" i="3"/>
  <c r="F576" i="9"/>
  <c r="E576" i="9"/>
  <c r="D576" i="9"/>
  <c r="C576" i="9"/>
  <c r="B576" i="9"/>
  <c r="A576" i="9"/>
  <c r="H576" i="9"/>
  <c r="G576" i="9"/>
  <c r="H583" i="9"/>
  <c r="G583" i="9"/>
  <c r="F583" i="9"/>
  <c r="E583" i="9"/>
  <c r="D583" i="9"/>
  <c r="C583" i="9"/>
  <c r="B583" i="9"/>
  <c r="A583" i="9"/>
  <c r="Z91" i="3"/>
  <c r="Y91" i="3"/>
  <c r="X91" i="3"/>
  <c r="W91" i="3"/>
  <c r="V91" i="3"/>
  <c r="U91" i="3"/>
  <c r="T91" i="3"/>
  <c r="T100" i="3"/>
  <c r="Z100" i="3"/>
  <c r="Y100" i="3"/>
  <c r="X100" i="3"/>
  <c r="W100" i="3"/>
  <c r="V100" i="3"/>
  <c r="U100" i="3"/>
  <c r="W101" i="3"/>
  <c r="T101" i="3"/>
  <c r="Z101" i="3"/>
  <c r="Y101" i="3"/>
  <c r="X101" i="3"/>
  <c r="V101" i="3"/>
  <c r="U101" i="3"/>
  <c r="AP151" i="3"/>
  <c r="AO151" i="3"/>
  <c r="U5" i="6"/>
  <c r="AG5" i="6" s="1"/>
  <c r="G8" i="4"/>
  <c r="AY253" i="3"/>
  <c r="AC19" i="4"/>
  <c r="S19" i="3"/>
  <c r="AD41" i="3"/>
  <c r="F44" i="4"/>
  <c r="V48" i="3"/>
  <c r="U48" i="3"/>
  <c r="T48" i="3"/>
  <c r="W48" i="3"/>
  <c r="D550" i="9"/>
  <c r="C550" i="9"/>
  <c r="B550" i="9"/>
  <c r="A550" i="9"/>
  <c r="H550" i="9"/>
  <c r="G550" i="9"/>
  <c r="F550" i="9"/>
  <c r="E550" i="9"/>
  <c r="F526" i="9"/>
  <c r="E526" i="9"/>
  <c r="D526" i="9"/>
  <c r="H526" i="9"/>
  <c r="G526" i="9"/>
  <c r="C526" i="9"/>
  <c r="B526" i="9"/>
  <c r="A526" i="9"/>
  <c r="AD10" i="3"/>
  <c r="M13" i="3"/>
  <c r="M15" i="3"/>
  <c r="AD31" i="3"/>
  <c r="F39" i="4"/>
  <c r="F43" i="4"/>
  <c r="M44" i="3"/>
  <c r="T46" i="3"/>
  <c r="W47" i="3"/>
  <c r="V47" i="3"/>
  <c r="U47" i="3"/>
  <c r="AA47" i="3" s="1"/>
  <c r="X47" i="3"/>
  <c r="AB48" i="3"/>
  <c r="Z50" i="3"/>
  <c r="Z51" i="3"/>
  <c r="W53" i="3"/>
  <c r="T54" i="3"/>
  <c r="X56" i="3"/>
  <c r="W56" i="3"/>
  <c r="V56" i="3"/>
  <c r="AA56" i="3" s="1"/>
  <c r="Z56" i="3"/>
  <c r="Y56" i="3"/>
  <c r="V58" i="3"/>
  <c r="U58" i="3"/>
  <c r="T58" i="3"/>
  <c r="X58" i="3"/>
  <c r="W58" i="3"/>
  <c r="AB59" i="3"/>
  <c r="AC60" i="4"/>
  <c r="S60" i="3"/>
  <c r="W63" i="3"/>
  <c r="V64" i="3"/>
  <c r="AA64" i="3" s="1"/>
  <c r="T65" i="3"/>
  <c r="Z69" i="3"/>
  <c r="X73" i="3"/>
  <c r="U79" i="3"/>
  <c r="T79" i="3"/>
  <c r="Z79" i="3"/>
  <c r="Y79" i="3"/>
  <c r="X79" i="3"/>
  <c r="W79" i="3"/>
  <c r="V79" i="3"/>
  <c r="T90" i="3"/>
  <c r="Z90" i="3"/>
  <c r="Y90" i="3"/>
  <c r="X90" i="3"/>
  <c r="W90" i="3"/>
  <c r="V90" i="3"/>
  <c r="U90" i="3"/>
  <c r="Z93" i="3"/>
  <c r="Y93" i="3"/>
  <c r="X93" i="3"/>
  <c r="W93" i="3"/>
  <c r="V93" i="3"/>
  <c r="U93" i="3"/>
  <c r="T93" i="3"/>
  <c r="AA93" i="3" s="1"/>
  <c r="U99" i="3"/>
  <c r="T99" i="3"/>
  <c r="Z99" i="3"/>
  <c r="Y99" i="3"/>
  <c r="X99" i="3"/>
  <c r="W99" i="3"/>
  <c r="V99" i="3"/>
  <c r="Z102" i="4"/>
  <c r="AN102" i="3"/>
  <c r="AM102" i="3"/>
  <c r="H655" i="9"/>
  <c r="G655" i="9"/>
  <c r="F655" i="9"/>
  <c r="E655" i="9"/>
  <c r="D655" i="9"/>
  <c r="C655" i="9"/>
  <c r="B655" i="9"/>
  <c r="A655" i="9"/>
  <c r="AD16" i="3"/>
  <c r="AD14" i="3"/>
  <c r="F40" i="4"/>
  <c r="M40" i="3"/>
  <c r="X51" i="3"/>
  <c r="AJ5" i="3"/>
  <c r="AD22" i="3"/>
  <c r="F24" i="4"/>
  <c r="M24" i="3"/>
  <c r="AD39" i="3"/>
  <c r="U46" i="3"/>
  <c r="AD48" i="3"/>
  <c r="AB49" i="3"/>
  <c r="AC51" i="4"/>
  <c r="S51" i="3"/>
  <c r="AC52" i="4"/>
  <c r="S52" i="3"/>
  <c r="AQ52" i="3"/>
  <c r="X53" i="3"/>
  <c r="U54" i="3"/>
  <c r="AD57" i="3"/>
  <c r="V61" i="3"/>
  <c r="Z62" i="3"/>
  <c r="T62" i="3"/>
  <c r="X62" i="3"/>
  <c r="AQ62" i="3"/>
  <c r="X63" i="3"/>
  <c r="W64" i="3"/>
  <c r="U65" i="3"/>
  <c r="AB70" i="4"/>
  <c r="AB70" i="3"/>
  <c r="AQ70" i="3"/>
  <c r="T77" i="3"/>
  <c r="T80" i="3"/>
  <c r="Z80" i="3"/>
  <c r="Y80" i="3"/>
  <c r="X80" i="3"/>
  <c r="W80" i="3"/>
  <c r="V80" i="3"/>
  <c r="U80" i="3"/>
  <c r="Y81" i="3"/>
  <c r="X81" i="3"/>
  <c r="W81" i="3"/>
  <c r="V81" i="3"/>
  <c r="U81" i="3"/>
  <c r="T81" i="3"/>
  <c r="Z82" i="3"/>
  <c r="X82" i="3"/>
  <c r="W82" i="3"/>
  <c r="V82" i="3"/>
  <c r="U82" i="3"/>
  <c r="T82" i="3"/>
  <c r="AA82" i="3" s="1"/>
  <c r="Z83" i="3"/>
  <c r="Y83" i="3"/>
  <c r="W83" i="3"/>
  <c r="V83" i="3"/>
  <c r="U83" i="3"/>
  <c r="T83" i="3"/>
  <c r="U89" i="3"/>
  <c r="T89" i="3"/>
  <c r="Z89" i="3"/>
  <c r="Y89" i="3"/>
  <c r="X89" i="3"/>
  <c r="W89" i="3"/>
  <c r="V89" i="3"/>
  <c r="H602" i="9"/>
  <c r="G602" i="9"/>
  <c r="F602" i="9"/>
  <c r="E602" i="9"/>
  <c r="D602" i="9"/>
  <c r="C602" i="9"/>
  <c r="B602" i="9"/>
  <c r="A602" i="9"/>
  <c r="Z108" i="3"/>
  <c r="Y108" i="3"/>
  <c r="X108" i="3"/>
  <c r="W108" i="3"/>
  <c r="V108" i="3"/>
  <c r="U108" i="3"/>
  <c r="T108" i="3"/>
  <c r="AA112" i="3"/>
  <c r="Z137" i="3"/>
  <c r="Y137" i="3"/>
  <c r="X137" i="3"/>
  <c r="T137" i="3"/>
  <c r="W137" i="3"/>
  <c r="V137" i="3"/>
  <c r="U137" i="3"/>
  <c r="Z146" i="4"/>
  <c r="AM146" i="3"/>
  <c r="AN146" i="3"/>
  <c r="AQ69" i="3"/>
  <c r="Y76" i="3"/>
  <c r="W78" i="3"/>
  <c r="AQ79" i="3"/>
  <c r="Y86" i="3"/>
  <c r="X87" i="3"/>
  <c r="W88" i="3"/>
  <c r="AQ89" i="3"/>
  <c r="S92" i="3"/>
  <c r="AZ92" i="3" s="1"/>
  <c r="AN92" i="3"/>
  <c r="AB93" i="3"/>
  <c r="Y96" i="3"/>
  <c r="X97" i="3"/>
  <c r="W98" i="3"/>
  <c r="AQ99" i="3"/>
  <c r="AQ101" i="3"/>
  <c r="X103" i="3"/>
  <c r="AB105" i="3"/>
  <c r="X107" i="3"/>
  <c r="AN110" i="3"/>
  <c r="S111" i="3"/>
  <c r="W113" i="3"/>
  <c r="AB113" i="4"/>
  <c r="AQ113" i="3"/>
  <c r="AC115" i="4"/>
  <c r="S115" i="3"/>
  <c r="AB115" i="3"/>
  <c r="AQ115" i="3"/>
  <c r="W116" i="3"/>
  <c r="X123" i="3"/>
  <c r="W124" i="3"/>
  <c r="W125" i="3"/>
  <c r="T127" i="3"/>
  <c r="V142" i="3"/>
  <c r="U142" i="3"/>
  <c r="T142" i="3"/>
  <c r="W142" i="3"/>
  <c r="AB144" i="4"/>
  <c r="AB144" i="3"/>
  <c r="U163" i="3"/>
  <c r="T163" i="3"/>
  <c r="Z163" i="3"/>
  <c r="Y163" i="3"/>
  <c r="W163" i="3"/>
  <c r="V163" i="3"/>
  <c r="B682" i="9"/>
  <c r="A682" i="9"/>
  <c r="G682" i="9"/>
  <c r="F682" i="9"/>
  <c r="E682" i="9"/>
  <c r="H682" i="9"/>
  <c r="D682" i="9"/>
  <c r="C682" i="9"/>
  <c r="D688" i="9"/>
  <c r="C688" i="9"/>
  <c r="B688" i="9"/>
  <c r="A688" i="9"/>
  <c r="H688" i="9"/>
  <c r="G688" i="9"/>
  <c r="F688" i="9"/>
  <c r="E688" i="9"/>
  <c r="AQ80" i="3"/>
  <c r="AM84" i="3"/>
  <c r="Y87" i="3"/>
  <c r="AM94" i="3"/>
  <c r="Y97" i="3"/>
  <c r="AB102" i="4"/>
  <c r="AQ102" i="3"/>
  <c r="Y103" i="3"/>
  <c r="Y107" i="3"/>
  <c r="B609" i="9"/>
  <c r="A609" i="9"/>
  <c r="C609" i="9"/>
  <c r="H609" i="9"/>
  <c r="G609" i="9"/>
  <c r="F609" i="9"/>
  <c r="E609" i="9"/>
  <c r="D609" i="9"/>
  <c r="X110" i="3"/>
  <c r="V110" i="3"/>
  <c r="Y110" i="3"/>
  <c r="AZ110" i="3"/>
  <c r="X113" i="3"/>
  <c r="X116" i="3"/>
  <c r="Z118" i="3"/>
  <c r="Y118" i="3"/>
  <c r="X118" i="3"/>
  <c r="V122" i="3"/>
  <c r="U122" i="3"/>
  <c r="T122" i="3"/>
  <c r="W122" i="3"/>
  <c r="Z122" i="3"/>
  <c r="X125" i="3"/>
  <c r="U127" i="3"/>
  <c r="V132" i="3"/>
  <c r="U132" i="3"/>
  <c r="T132" i="3"/>
  <c r="W132" i="3"/>
  <c r="AB134" i="4"/>
  <c r="AB134" i="3"/>
  <c r="T138" i="3"/>
  <c r="X140" i="3"/>
  <c r="W140" i="3"/>
  <c r="V140" i="3"/>
  <c r="U140" i="3"/>
  <c r="AA140" i="3" s="1"/>
  <c r="Y140" i="3"/>
  <c r="AC143" i="4"/>
  <c r="S143" i="3"/>
  <c r="Z145" i="4"/>
  <c r="AN145" i="3"/>
  <c r="AM145" i="3"/>
  <c r="H646" i="9"/>
  <c r="G646" i="9"/>
  <c r="F646" i="9"/>
  <c r="E646" i="9"/>
  <c r="D646" i="9"/>
  <c r="C646" i="9"/>
  <c r="B646" i="9"/>
  <c r="A646" i="9"/>
  <c r="Z147" i="4"/>
  <c r="AM147" i="3"/>
  <c r="AN147" i="3"/>
  <c r="T149" i="3"/>
  <c r="Z151" i="4"/>
  <c r="AZ151" i="3"/>
  <c r="AC152" i="4"/>
  <c r="S152" i="3"/>
  <c r="D653" i="9"/>
  <c r="C653" i="9"/>
  <c r="B653" i="9"/>
  <c r="H653" i="9"/>
  <c r="G653" i="9"/>
  <c r="F653" i="9"/>
  <c r="E653" i="9"/>
  <c r="A653" i="9"/>
  <c r="AB156" i="4"/>
  <c r="AB156" i="3"/>
  <c r="AA157" i="3"/>
  <c r="Z161" i="4"/>
  <c r="AZ161" i="3"/>
  <c r="AM161" i="3"/>
  <c r="B662" i="9"/>
  <c r="A662" i="9"/>
  <c r="H662" i="9"/>
  <c r="G662" i="9"/>
  <c r="D662" i="9"/>
  <c r="C662" i="9"/>
  <c r="F662" i="9"/>
  <c r="E662" i="9"/>
  <c r="H676" i="9"/>
  <c r="G676" i="9"/>
  <c r="F676" i="9"/>
  <c r="E676" i="9"/>
  <c r="D676" i="9"/>
  <c r="C676" i="9"/>
  <c r="B676" i="9"/>
  <c r="A676" i="9"/>
  <c r="U186" i="3"/>
  <c r="Z186" i="3"/>
  <c r="Y186" i="3"/>
  <c r="X186" i="3"/>
  <c r="W186" i="3"/>
  <c r="V186" i="3"/>
  <c r="T186" i="3"/>
  <c r="Y192" i="3"/>
  <c r="T192" i="3"/>
  <c r="Z192" i="3"/>
  <c r="X192" i="3"/>
  <c r="W192" i="3"/>
  <c r="V192" i="3"/>
  <c r="U192" i="3"/>
  <c r="H695" i="9"/>
  <c r="G695" i="9"/>
  <c r="F695" i="9"/>
  <c r="C695" i="9"/>
  <c r="B695" i="9"/>
  <c r="A695" i="9"/>
  <c r="E695" i="9"/>
  <c r="D695" i="9"/>
  <c r="X203" i="3"/>
  <c r="W203" i="3"/>
  <c r="Z203" i="3"/>
  <c r="Y203" i="3"/>
  <c r="V203" i="3"/>
  <c r="U203" i="3"/>
  <c r="T203" i="3"/>
  <c r="AQ71" i="3"/>
  <c r="AQ81" i="3"/>
  <c r="AN84" i="3"/>
  <c r="Z87" i="3"/>
  <c r="AQ91" i="3"/>
  <c r="AN94" i="3"/>
  <c r="Z97" i="3"/>
  <c r="Z103" i="3"/>
  <c r="AB106" i="4"/>
  <c r="AB106" i="3"/>
  <c r="Z107" i="3"/>
  <c r="Y113" i="3"/>
  <c r="Y116" i="3"/>
  <c r="AB117" i="4"/>
  <c r="AB117" i="3"/>
  <c r="U123" i="3"/>
  <c r="T123" i="3"/>
  <c r="V123" i="3"/>
  <c r="Z123" i="3"/>
  <c r="T124" i="3"/>
  <c r="U124" i="3"/>
  <c r="Y124" i="3"/>
  <c r="V127" i="3"/>
  <c r="X130" i="3"/>
  <c r="W130" i="3"/>
  <c r="V130" i="3"/>
  <c r="U130" i="3"/>
  <c r="Y130" i="3"/>
  <c r="AC133" i="4"/>
  <c r="S133" i="3"/>
  <c r="AZ133" i="3" s="1"/>
  <c r="Z135" i="4"/>
  <c r="AN135" i="3"/>
  <c r="AM135" i="3"/>
  <c r="U138" i="3"/>
  <c r="AN141" i="3"/>
  <c r="Z145" i="3"/>
  <c r="T145" i="3"/>
  <c r="X145" i="3"/>
  <c r="Z146" i="3"/>
  <c r="Y146" i="3"/>
  <c r="AC154" i="4"/>
  <c r="S154" i="3"/>
  <c r="Z155" i="4"/>
  <c r="AN155" i="3"/>
  <c r="AM155" i="3"/>
  <c r="AZ155" i="3"/>
  <c r="AB163" i="4"/>
  <c r="AB163" i="3"/>
  <c r="AQ163" i="3"/>
  <c r="T164" i="3"/>
  <c r="AA164" i="3" s="1"/>
  <c r="Y164" i="3"/>
  <c r="X164" i="3"/>
  <c r="V164" i="3"/>
  <c r="U164" i="3"/>
  <c r="U166" i="3"/>
  <c r="H721" i="9"/>
  <c r="G721" i="9"/>
  <c r="F721" i="9"/>
  <c r="E721" i="9"/>
  <c r="D721" i="9"/>
  <c r="C721" i="9"/>
  <c r="B721" i="9"/>
  <c r="A721" i="9"/>
  <c r="V92" i="3"/>
  <c r="AA92" i="3" s="1"/>
  <c r="AB114" i="4"/>
  <c r="AB114" i="3"/>
  <c r="AC116" i="4"/>
  <c r="S116" i="3"/>
  <c r="W121" i="3"/>
  <c r="V121" i="3"/>
  <c r="U121" i="3"/>
  <c r="X121" i="3"/>
  <c r="W127" i="3"/>
  <c r="V134" i="3"/>
  <c r="Z135" i="3"/>
  <c r="T135" i="3"/>
  <c r="X135" i="3"/>
  <c r="Z141" i="4"/>
  <c r="AZ141" i="3"/>
  <c r="AC142" i="4"/>
  <c r="S142" i="3"/>
  <c r="AB143" i="4"/>
  <c r="AB143" i="3"/>
  <c r="AQ143" i="3"/>
  <c r="Y145" i="3"/>
  <c r="Z147" i="3"/>
  <c r="Y147" i="3"/>
  <c r="X147" i="3"/>
  <c r="AB154" i="4"/>
  <c r="AB154" i="3"/>
  <c r="AQ154" i="3"/>
  <c r="Z168" i="3"/>
  <c r="Y168" i="3"/>
  <c r="X168" i="3"/>
  <c r="W168" i="3"/>
  <c r="U168" i="3"/>
  <c r="T168" i="3"/>
  <c r="X170" i="3"/>
  <c r="W170" i="3"/>
  <c r="V170" i="3"/>
  <c r="U170" i="3"/>
  <c r="AA170" i="3" s="1"/>
  <c r="Z170" i="3"/>
  <c r="Y170" i="3"/>
  <c r="V172" i="3"/>
  <c r="U172" i="3"/>
  <c r="T172" i="3"/>
  <c r="Z172" i="3"/>
  <c r="Y172" i="3"/>
  <c r="X172" i="3"/>
  <c r="W172" i="3"/>
  <c r="Z181" i="4"/>
  <c r="AZ181" i="3"/>
  <c r="AN181" i="3"/>
  <c r="AM181" i="3"/>
  <c r="Z185" i="3"/>
  <c r="Y185" i="3"/>
  <c r="X185" i="3"/>
  <c r="W185" i="3"/>
  <c r="V185" i="3"/>
  <c r="U185" i="3"/>
  <c r="T185" i="3"/>
  <c r="U74" i="3"/>
  <c r="AZ84" i="3"/>
  <c r="AQ93" i="3"/>
  <c r="AZ94" i="3"/>
  <c r="Z114" i="4"/>
  <c r="AM114" i="3"/>
  <c r="AZ114" i="3"/>
  <c r="AC125" i="4"/>
  <c r="S125" i="3"/>
  <c r="AC126" i="4"/>
  <c r="S126" i="3"/>
  <c r="Z131" i="4"/>
  <c r="AZ131" i="3"/>
  <c r="AC132" i="4"/>
  <c r="S132" i="3"/>
  <c r="AB133" i="4"/>
  <c r="AB133" i="3"/>
  <c r="AQ133" i="3"/>
  <c r="W134" i="3"/>
  <c r="U153" i="3"/>
  <c r="T153" i="3"/>
  <c r="W153" i="3"/>
  <c r="V153" i="3"/>
  <c r="Z155" i="3"/>
  <c r="U155" i="3"/>
  <c r="T155" i="3"/>
  <c r="AA155" i="3" s="1"/>
  <c r="Y155" i="3"/>
  <c r="Z157" i="3"/>
  <c r="Y157" i="3"/>
  <c r="X157" i="3"/>
  <c r="V157" i="3"/>
  <c r="X160" i="3"/>
  <c r="W160" i="3"/>
  <c r="V160" i="3"/>
  <c r="U160" i="3"/>
  <c r="AA160" i="3" s="1"/>
  <c r="Z160" i="3"/>
  <c r="Y160" i="3"/>
  <c r="Z165" i="3"/>
  <c r="X165" i="3"/>
  <c r="W165" i="3"/>
  <c r="U165" i="3"/>
  <c r="T165" i="3"/>
  <c r="U173" i="3"/>
  <c r="T173" i="3"/>
  <c r="Z173" i="3"/>
  <c r="Y173" i="3"/>
  <c r="X173" i="3"/>
  <c r="W173" i="3"/>
  <c r="V173" i="3"/>
  <c r="T174" i="3"/>
  <c r="Y174" i="3"/>
  <c r="X174" i="3"/>
  <c r="W174" i="3"/>
  <c r="V174" i="3"/>
  <c r="U174" i="3"/>
  <c r="Z175" i="3"/>
  <c r="X175" i="3"/>
  <c r="W175" i="3"/>
  <c r="V175" i="3"/>
  <c r="U175" i="3"/>
  <c r="T175" i="3"/>
  <c r="Z176" i="3"/>
  <c r="Y176" i="3"/>
  <c r="W176" i="3"/>
  <c r="V176" i="3"/>
  <c r="U176" i="3"/>
  <c r="T176" i="3"/>
  <c r="Z191" i="3"/>
  <c r="Y191" i="3"/>
  <c r="X191" i="3"/>
  <c r="W191" i="3"/>
  <c r="V191" i="3"/>
  <c r="U191" i="3"/>
  <c r="T191" i="3"/>
  <c r="V74" i="3"/>
  <c r="AA74" i="3" s="1"/>
  <c r="S77" i="3"/>
  <c r="AB78" i="3"/>
  <c r="V84" i="3"/>
  <c r="AA84" i="3" s="1"/>
  <c r="S87" i="3"/>
  <c r="AZ87" i="3" s="1"/>
  <c r="AB88" i="3"/>
  <c r="X92" i="3"/>
  <c r="V94" i="3"/>
  <c r="AA94" i="3" s="1"/>
  <c r="S97" i="3"/>
  <c r="AZ97" i="3" s="1"/>
  <c r="S107" i="3"/>
  <c r="AZ107" i="3" s="1"/>
  <c r="Y109" i="3"/>
  <c r="W109" i="3"/>
  <c r="Z109" i="3"/>
  <c r="U110" i="3"/>
  <c r="AA110" i="3" s="1"/>
  <c r="AC113" i="4"/>
  <c r="S113" i="3"/>
  <c r="T114" i="3"/>
  <c r="U114" i="3"/>
  <c r="X114" i="3"/>
  <c r="T118" i="3"/>
  <c r="AC123" i="4"/>
  <c r="S123" i="3"/>
  <c r="AC124" i="4"/>
  <c r="S124" i="3"/>
  <c r="AQ134" i="3"/>
  <c r="AB142" i="4"/>
  <c r="AQ142" i="3"/>
  <c r="Z143" i="4"/>
  <c r="AZ143" i="3"/>
  <c r="AN143" i="3"/>
  <c r="AM143" i="3"/>
  <c r="T144" i="3"/>
  <c r="AA144" i="3" s="1"/>
  <c r="U144" i="3"/>
  <c r="Y144" i="3"/>
  <c r="AC145" i="4"/>
  <c r="S145" i="3"/>
  <c r="Z166" i="3"/>
  <c r="Y166" i="3"/>
  <c r="W166" i="3"/>
  <c r="V166" i="3"/>
  <c r="T166" i="3"/>
  <c r="AB176" i="4"/>
  <c r="AB176" i="3"/>
  <c r="AQ176" i="3"/>
  <c r="T184" i="3"/>
  <c r="Z184" i="3"/>
  <c r="Y184" i="3"/>
  <c r="X184" i="3"/>
  <c r="W184" i="3"/>
  <c r="V184" i="3"/>
  <c r="U184" i="3"/>
  <c r="Z190" i="3"/>
  <c r="Y190" i="3"/>
  <c r="X190" i="3"/>
  <c r="W190" i="3"/>
  <c r="V190" i="3"/>
  <c r="U190" i="3"/>
  <c r="T190" i="3"/>
  <c r="H720" i="9"/>
  <c r="G720" i="9"/>
  <c r="F720" i="9"/>
  <c r="C720" i="9"/>
  <c r="B720" i="9"/>
  <c r="A720" i="9"/>
  <c r="E720" i="9"/>
  <c r="D720" i="9"/>
  <c r="AC106" i="4"/>
  <c r="S106" i="3"/>
  <c r="AA107" i="3"/>
  <c r="H612" i="9"/>
  <c r="G612" i="9"/>
  <c r="F612" i="9"/>
  <c r="E612" i="9"/>
  <c r="D612" i="9"/>
  <c r="C612" i="9"/>
  <c r="B612" i="9"/>
  <c r="A612" i="9"/>
  <c r="AB112" i="4"/>
  <c r="AQ112" i="3"/>
  <c r="U113" i="3"/>
  <c r="V113" i="3"/>
  <c r="W115" i="3"/>
  <c r="Z127" i="3"/>
  <c r="Y127" i="3"/>
  <c r="AB132" i="4"/>
  <c r="AQ132" i="3"/>
  <c r="Z133" i="4"/>
  <c r="AN133" i="3"/>
  <c r="AM133" i="3"/>
  <c r="T134" i="3"/>
  <c r="U134" i="3"/>
  <c r="Y134" i="3"/>
  <c r="AC135" i="4"/>
  <c r="S135" i="3"/>
  <c r="Z138" i="3"/>
  <c r="Y138" i="3"/>
  <c r="X138" i="3"/>
  <c r="W138" i="3"/>
  <c r="H643" i="9"/>
  <c r="B643" i="9"/>
  <c r="A643" i="9"/>
  <c r="G643" i="9"/>
  <c r="F643" i="9"/>
  <c r="E643" i="9"/>
  <c r="D643" i="9"/>
  <c r="C643" i="9"/>
  <c r="AB146" i="4"/>
  <c r="AB146" i="3"/>
  <c r="Y149" i="3"/>
  <c r="X149" i="3"/>
  <c r="W149" i="3"/>
  <c r="V149" i="3"/>
  <c r="Z149" i="3"/>
  <c r="Z154" i="4"/>
  <c r="AN154" i="3"/>
  <c r="AM154" i="3"/>
  <c r="AZ154" i="3"/>
  <c r="AQ46" i="3"/>
  <c r="AQ56" i="3"/>
  <c r="AQ66" i="3"/>
  <c r="X74" i="3"/>
  <c r="V76" i="3"/>
  <c r="AA76" i="3" s="1"/>
  <c r="S79" i="3"/>
  <c r="AB80" i="3"/>
  <c r="X84" i="3"/>
  <c r="V86" i="3"/>
  <c r="AA86" i="3" s="1"/>
  <c r="U87" i="3"/>
  <c r="AA87" i="3" s="1"/>
  <c r="S89" i="3"/>
  <c r="AB90" i="3"/>
  <c r="X94" i="3"/>
  <c r="V96" i="3"/>
  <c r="AA96" i="3" s="1"/>
  <c r="U97" i="3"/>
  <c r="AA97" i="3" s="1"/>
  <c r="S99" i="3"/>
  <c r="S102" i="3"/>
  <c r="AZ102" i="3" s="1"/>
  <c r="V102" i="3"/>
  <c r="T103" i="3"/>
  <c r="AQ103" i="3"/>
  <c r="T104" i="3"/>
  <c r="W104" i="3"/>
  <c r="U107" i="3"/>
  <c r="Z110" i="3"/>
  <c r="Z114" i="3"/>
  <c r="AN114" i="3"/>
  <c r="T115" i="3"/>
  <c r="X115" i="3"/>
  <c r="T116" i="3"/>
  <c r="AA116" i="3" s="1"/>
  <c r="V118" i="3"/>
  <c r="T121" i="3"/>
  <c r="AB125" i="4"/>
  <c r="AB125" i="3"/>
  <c r="T130" i="3"/>
  <c r="S131" i="3"/>
  <c r="Z134" i="3"/>
  <c r="AB136" i="4"/>
  <c r="AB136" i="3"/>
  <c r="Z140" i="3"/>
  <c r="X142" i="3"/>
  <c r="AB145" i="4"/>
  <c r="AB145" i="3"/>
  <c r="T146" i="3"/>
  <c r="AC153" i="4"/>
  <c r="S153" i="3"/>
  <c r="AC155" i="4"/>
  <c r="S155" i="3"/>
  <c r="H656" i="9"/>
  <c r="B656" i="9"/>
  <c r="A656" i="9"/>
  <c r="G656" i="9"/>
  <c r="F656" i="9"/>
  <c r="E656" i="9"/>
  <c r="D656" i="9"/>
  <c r="C656" i="9"/>
  <c r="X163" i="3"/>
  <c r="AC165" i="4"/>
  <c r="S165" i="3"/>
  <c r="AB166" i="4"/>
  <c r="AB166" i="3"/>
  <c r="AQ166" i="3"/>
  <c r="Z167" i="4"/>
  <c r="AZ167" i="3"/>
  <c r="AN167" i="3"/>
  <c r="AM167" i="3"/>
  <c r="AP171" i="3"/>
  <c r="AO171" i="3"/>
  <c r="AC175" i="4"/>
  <c r="S175" i="3"/>
  <c r="Z178" i="3"/>
  <c r="Y178" i="3"/>
  <c r="X178" i="3"/>
  <c r="W178" i="3"/>
  <c r="V178" i="3"/>
  <c r="U178" i="3"/>
  <c r="T178" i="3"/>
  <c r="U183" i="3"/>
  <c r="T183" i="3"/>
  <c r="Z183" i="3"/>
  <c r="Y183" i="3"/>
  <c r="X183" i="3"/>
  <c r="W183" i="3"/>
  <c r="V183" i="3"/>
  <c r="H701" i="9"/>
  <c r="G701" i="9"/>
  <c r="F701" i="9"/>
  <c r="E701" i="9"/>
  <c r="C701" i="9"/>
  <c r="B701" i="9"/>
  <c r="A701" i="9"/>
  <c r="D701" i="9"/>
  <c r="H533" i="9"/>
  <c r="G533" i="9"/>
  <c r="F533" i="9"/>
  <c r="E533" i="9"/>
  <c r="D533" i="9"/>
  <c r="C533" i="9"/>
  <c r="B533" i="9"/>
  <c r="A533" i="9"/>
  <c r="AD41" i="4"/>
  <c r="AQ47" i="3"/>
  <c r="AQ57" i="3"/>
  <c r="AQ67" i="3"/>
  <c r="S70" i="3"/>
  <c r="AB71" i="3"/>
  <c r="Y74" i="3"/>
  <c r="W76" i="3"/>
  <c r="AQ77" i="3"/>
  <c r="U78" i="3"/>
  <c r="AA78" i="3" s="1"/>
  <c r="S80" i="3"/>
  <c r="AB81" i="3"/>
  <c r="Y84" i="3"/>
  <c r="W86" i="3"/>
  <c r="V87" i="3"/>
  <c r="AQ87" i="3"/>
  <c r="U88" i="3"/>
  <c r="AA88" i="3" s="1"/>
  <c r="S90" i="3"/>
  <c r="AB91" i="3"/>
  <c r="Y94" i="3"/>
  <c r="W96" i="3"/>
  <c r="V97" i="3"/>
  <c r="AQ97" i="3"/>
  <c r="U98" i="3"/>
  <c r="AA98" i="3" s="1"/>
  <c r="S100" i="3"/>
  <c r="S101" i="3"/>
  <c r="T102" i="3"/>
  <c r="V103" i="3"/>
  <c r="X104" i="3"/>
  <c r="AC105" i="4"/>
  <c r="S105" i="3"/>
  <c r="AQ106" i="3"/>
  <c r="V107" i="3"/>
  <c r="AB107" i="4"/>
  <c r="AB107" i="3"/>
  <c r="T109" i="3"/>
  <c r="AQ114" i="3"/>
  <c r="Y115" i="3"/>
  <c r="U116" i="3"/>
  <c r="AB116" i="4"/>
  <c r="AB116" i="3"/>
  <c r="W118" i="3"/>
  <c r="Y121" i="3"/>
  <c r="S122" i="3"/>
  <c r="AB122" i="4"/>
  <c r="AQ122" i="3"/>
  <c r="AB123" i="4"/>
  <c r="AQ123" i="3"/>
  <c r="AB124" i="4"/>
  <c r="AB124" i="3"/>
  <c r="U125" i="3"/>
  <c r="AA125" i="3" s="1"/>
  <c r="AB126" i="4"/>
  <c r="AB126" i="3"/>
  <c r="Z130" i="3"/>
  <c r="X132" i="3"/>
  <c r="AB135" i="4"/>
  <c r="AB135" i="3"/>
  <c r="Y139" i="3"/>
  <c r="X139" i="3"/>
  <c r="W139" i="3"/>
  <c r="V139" i="3"/>
  <c r="AA139" i="3" s="1"/>
  <c r="Z139" i="3"/>
  <c r="F641" i="9"/>
  <c r="E641" i="9"/>
  <c r="D641" i="9"/>
  <c r="B641" i="9"/>
  <c r="A641" i="9"/>
  <c r="H641" i="9"/>
  <c r="G641" i="9"/>
  <c r="C641" i="9"/>
  <c r="Y142" i="3"/>
  <c r="U143" i="3"/>
  <c r="T143" i="3"/>
  <c r="V143" i="3"/>
  <c r="Z143" i="3"/>
  <c r="AC144" i="4"/>
  <c r="S144" i="3"/>
  <c r="AZ144" i="3" s="1"/>
  <c r="AZ145" i="3"/>
  <c r="U146" i="3"/>
  <c r="T147" i="3"/>
  <c r="AA147" i="3" s="1"/>
  <c r="V152" i="3"/>
  <c r="U152" i="3"/>
  <c r="T152" i="3"/>
  <c r="X152" i="3"/>
  <c r="W152" i="3"/>
  <c r="AB153" i="4"/>
  <c r="AB153" i="3"/>
  <c r="AQ153" i="3"/>
  <c r="Z156" i="3"/>
  <c r="Y156" i="3"/>
  <c r="W156" i="3"/>
  <c r="T156" i="3"/>
  <c r="AC162" i="4"/>
  <c r="S162" i="3"/>
  <c r="Z167" i="3"/>
  <c r="Y167" i="3"/>
  <c r="X167" i="3"/>
  <c r="V167" i="3"/>
  <c r="U167" i="3"/>
  <c r="AA167" i="3" s="1"/>
  <c r="F709" i="9"/>
  <c r="E709" i="9"/>
  <c r="D709" i="9"/>
  <c r="G709" i="9"/>
  <c r="C709" i="9"/>
  <c r="B709" i="9"/>
  <c r="A709" i="9"/>
  <c r="H709" i="9"/>
  <c r="H716" i="9"/>
  <c r="F716" i="9"/>
  <c r="E716" i="9"/>
  <c r="D716" i="9"/>
  <c r="C716" i="9"/>
  <c r="B716" i="9"/>
  <c r="A716" i="9"/>
  <c r="G716" i="9"/>
  <c r="C4" i="7"/>
  <c r="F2" i="5"/>
  <c r="F80" i="5"/>
  <c r="E4" i="4"/>
  <c r="AD14" i="4" s="1"/>
  <c r="AQ58" i="3"/>
  <c r="AQ68" i="3"/>
  <c r="S71" i="3"/>
  <c r="AB72" i="3"/>
  <c r="AQ78" i="3"/>
  <c r="S81" i="3"/>
  <c r="AB82" i="3"/>
  <c r="AQ88" i="3"/>
  <c r="S91" i="3"/>
  <c r="AB92" i="3"/>
  <c r="AM92" i="3"/>
  <c r="AQ98" i="3"/>
  <c r="U102" i="3"/>
  <c r="W103" i="3"/>
  <c r="Y104" i="3"/>
  <c r="U109" i="3"/>
  <c r="AM110" i="3"/>
  <c r="T113" i="3"/>
  <c r="AA113" i="3" s="1"/>
  <c r="Z115" i="3"/>
  <c r="V116" i="3"/>
  <c r="AQ117" i="3"/>
  <c r="X120" i="3"/>
  <c r="W120" i="3"/>
  <c r="V120" i="3"/>
  <c r="AA120" i="3" s="1"/>
  <c r="Y120" i="3"/>
  <c r="Z121" i="3"/>
  <c r="X122" i="3"/>
  <c r="W123" i="3"/>
  <c r="V124" i="3"/>
  <c r="V125" i="3"/>
  <c r="Y129" i="3"/>
  <c r="X129" i="3"/>
  <c r="W129" i="3"/>
  <c r="V129" i="3"/>
  <c r="Z129" i="3"/>
  <c r="Y132" i="3"/>
  <c r="U133" i="3"/>
  <c r="T133" i="3"/>
  <c r="V133" i="3"/>
  <c r="Z133" i="3"/>
  <c r="AC134" i="4"/>
  <c r="S134" i="3"/>
  <c r="AZ135" i="3"/>
  <c r="Z142" i="3"/>
  <c r="U145" i="3"/>
  <c r="V146" i="3"/>
  <c r="U147" i="3"/>
  <c r="AZ147" i="3"/>
  <c r="X150" i="3"/>
  <c r="W150" i="3"/>
  <c r="V150" i="3"/>
  <c r="U150" i="3"/>
  <c r="Y150" i="3"/>
  <c r="AM151" i="3"/>
  <c r="T154" i="3"/>
  <c r="V154" i="3"/>
  <c r="U154" i="3"/>
  <c r="Z154" i="3"/>
  <c r="AN161" i="3"/>
  <c r="W164" i="3"/>
  <c r="Z171" i="4"/>
  <c r="AZ171" i="3"/>
  <c r="AM171" i="3"/>
  <c r="H680" i="9"/>
  <c r="G680" i="9"/>
  <c r="F680" i="9"/>
  <c r="E680" i="9"/>
  <c r="B680" i="9"/>
  <c r="A680" i="9"/>
  <c r="D680" i="9"/>
  <c r="C680" i="9"/>
  <c r="X208" i="3"/>
  <c r="W208" i="3"/>
  <c r="U208" i="3"/>
  <c r="Z208" i="3"/>
  <c r="Y208" i="3"/>
  <c r="V208" i="3"/>
  <c r="T208" i="3"/>
  <c r="W112" i="3"/>
  <c r="AB127" i="3"/>
  <c r="X131" i="3"/>
  <c r="S136" i="3"/>
  <c r="S146" i="3"/>
  <c r="AZ146" i="3" s="1"/>
  <c r="AB147" i="3"/>
  <c r="X151" i="3"/>
  <c r="S156" i="3"/>
  <c r="AB157" i="3"/>
  <c r="Z159" i="3"/>
  <c r="X161" i="3"/>
  <c r="W162" i="3"/>
  <c r="S166" i="3"/>
  <c r="AB167" i="3"/>
  <c r="Z169" i="3"/>
  <c r="X171" i="3"/>
  <c r="AQ173" i="3"/>
  <c r="S176" i="3"/>
  <c r="AB177" i="3"/>
  <c r="AM177" i="3"/>
  <c r="Z179" i="3"/>
  <c r="Y180" i="3"/>
  <c r="X181" i="3"/>
  <c r="W182" i="3"/>
  <c r="AQ183" i="3"/>
  <c r="AQ186" i="3"/>
  <c r="W187" i="3"/>
  <c r="Y188" i="3"/>
  <c r="Z189" i="3"/>
  <c r="V193" i="3"/>
  <c r="V195" i="3"/>
  <c r="U195" i="3"/>
  <c r="AA195" i="3" s="1"/>
  <c r="U196" i="3"/>
  <c r="T196" i="3"/>
  <c r="W196" i="3"/>
  <c r="Y196" i="3"/>
  <c r="AC198" i="4"/>
  <c r="S198" i="3"/>
  <c r="X198" i="3"/>
  <c r="U198" i="3"/>
  <c r="AA198" i="3" s="1"/>
  <c r="W204" i="3"/>
  <c r="V204" i="3"/>
  <c r="Y204" i="3"/>
  <c r="AA204" i="3" s="1"/>
  <c r="X206" i="3"/>
  <c r="Z207" i="4"/>
  <c r="AN207" i="3"/>
  <c r="U209" i="3"/>
  <c r="X210" i="3"/>
  <c r="Z211" i="3"/>
  <c r="Y211" i="3"/>
  <c r="U211" i="3"/>
  <c r="T211" i="3"/>
  <c r="X211" i="3"/>
  <c r="T218" i="3"/>
  <c r="AB221" i="4"/>
  <c r="AQ221" i="3"/>
  <c r="AB221" i="3"/>
  <c r="W222" i="3"/>
  <c r="S225" i="3"/>
  <c r="V226" i="3"/>
  <c r="U226" i="3"/>
  <c r="T226" i="3"/>
  <c r="Z226" i="3"/>
  <c r="Y226" i="3"/>
  <c r="W226" i="3"/>
  <c r="T230" i="3"/>
  <c r="Z232" i="3"/>
  <c r="Y232" i="3"/>
  <c r="X232" i="3"/>
  <c r="W232" i="3"/>
  <c r="V232" i="3"/>
  <c r="U232" i="3"/>
  <c r="T232" i="3"/>
  <c r="AA232" i="3" s="1"/>
  <c r="Y243" i="3"/>
  <c r="X243" i="3"/>
  <c r="W243" i="3"/>
  <c r="V243" i="3"/>
  <c r="U243" i="3"/>
  <c r="T243" i="3"/>
  <c r="Z243" i="3"/>
  <c r="T248" i="3"/>
  <c r="Z248" i="3"/>
  <c r="Y248" i="3"/>
  <c r="X248" i="3"/>
  <c r="W248" i="3"/>
  <c r="V248" i="3"/>
  <c r="U248" i="3"/>
  <c r="AD26" i="4"/>
  <c r="AQ164" i="3"/>
  <c r="AQ174" i="3"/>
  <c r="AN177" i="3"/>
  <c r="Z180" i="3"/>
  <c r="Y181" i="3"/>
  <c r="AQ184" i="3"/>
  <c r="B687" i="9"/>
  <c r="A687" i="9"/>
  <c r="H687" i="9"/>
  <c r="G687" i="9"/>
  <c r="F687" i="9"/>
  <c r="E687" i="9"/>
  <c r="D687" i="9"/>
  <c r="C687" i="9"/>
  <c r="S188" i="3"/>
  <c r="AC188" i="4"/>
  <c r="Z188" i="3"/>
  <c r="AQ191" i="3"/>
  <c r="Z197" i="4"/>
  <c r="AN197" i="3"/>
  <c r="AB197" i="4"/>
  <c r="AQ197" i="3"/>
  <c r="AC200" i="4"/>
  <c r="S200" i="3"/>
  <c r="Z200" i="3"/>
  <c r="V200" i="3"/>
  <c r="Y202" i="3"/>
  <c r="X202" i="3"/>
  <c r="T202" i="3"/>
  <c r="W202" i="3"/>
  <c r="B707" i="9"/>
  <c r="A707" i="9"/>
  <c r="G707" i="9"/>
  <c r="F707" i="9"/>
  <c r="E707" i="9"/>
  <c r="D707" i="9"/>
  <c r="C707" i="9"/>
  <c r="H707" i="9"/>
  <c r="U216" i="3"/>
  <c r="T216" i="3"/>
  <c r="Z216" i="3"/>
  <c r="Y216" i="3"/>
  <c r="W216" i="3"/>
  <c r="V218" i="3"/>
  <c r="X219" i="3"/>
  <c r="W219" i="3"/>
  <c r="V219" i="3"/>
  <c r="T219" i="3"/>
  <c r="Z219" i="3"/>
  <c r="AC220" i="4"/>
  <c r="S220" i="3"/>
  <c r="T225" i="3"/>
  <c r="V228" i="3"/>
  <c r="AC229" i="4"/>
  <c r="S229" i="3"/>
  <c r="X230" i="3"/>
  <c r="AB236" i="4"/>
  <c r="AQ236" i="3"/>
  <c r="AB236" i="3"/>
  <c r="V237" i="3"/>
  <c r="AA237" i="3" s="1"/>
  <c r="AD12" i="4"/>
  <c r="AD19" i="4"/>
  <c r="AD31" i="4"/>
  <c r="B697" i="9"/>
  <c r="A697" i="9"/>
  <c r="C697" i="9"/>
  <c r="H697" i="9"/>
  <c r="D697" i="9"/>
  <c r="G697" i="9"/>
  <c r="F697" i="9"/>
  <c r="E697" i="9"/>
  <c r="U206" i="3"/>
  <c r="T206" i="3"/>
  <c r="Z206" i="3"/>
  <c r="W206" i="3"/>
  <c r="W209" i="3"/>
  <c r="V209" i="3"/>
  <c r="T209" i="3"/>
  <c r="Y209" i="3"/>
  <c r="AC213" i="4"/>
  <c r="S213" i="3"/>
  <c r="X213" i="3"/>
  <c r="W213" i="3"/>
  <c r="Z213" i="3"/>
  <c r="W214" i="3"/>
  <c r="V214" i="3"/>
  <c r="Y214" i="3"/>
  <c r="Y218" i="3"/>
  <c r="Y222" i="3"/>
  <c r="X222" i="3"/>
  <c r="U222" i="3"/>
  <c r="T222" i="3"/>
  <c r="AC223" i="4"/>
  <c r="S223" i="3"/>
  <c r="Y233" i="3"/>
  <c r="X233" i="3"/>
  <c r="W233" i="3"/>
  <c r="V233" i="3"/>
  <c r="U233" i="3"/>
  <c r="T233" i="3"/>
  <c r="Z233" i="3"/>
  <c r="S242" i="3"/>
  <c r="Z244" i="4"/>
  <c r="AZ244" i="3"/>
  <c r="AN244" i="3"/>
  <c r="AM244" i="3"/>
  <c r="U177" i="3"/>
  <c r="AA177" i="3" s="1"/>
  <c r="AZ177" i="3"/>
  <c r="AQ190" i="3"/>
  <c r="W194" i="3"/>
  <c r="V194" i="3"/>
  <c r="AZ195" i="3"/>
  <c r="Z195" i="4"/>
  <c r="Z201" i="3"/>
  <c r="Y201" i="3"/>
  <c r="U201" i="3"/>
  <c r="V205" i="3"/>
  <c r="U205" i="3"/>
  <c r="X205" i="3"/>
  <c r="Z210" i="3"/>
  <c r="V210" i="3"/>
  <c r="U210" i="3"/>
  <c r="S212" i="3"/>
  <c r="AZ212" i="3" s="1"/>
  <c r="V215" i="3"/>
  <c r="U215" i="3"/>
  <c r="Z215" i="3"/>
  <c r="X215" i="3"/>
  <c r="AB220" i="4"/>
  <c r="AQ220" i="3"/>
  <c r="W221" i="3"/>
  <c r="Z230" i="3"/>
  <c r="W230" i="3"/>
  <c r="V230" i="3"/>
  <c r="U230" i="3"/>
  <c r="F734" i="9"/>
  <c r="E734" i="9"/>
  <c r="D734" i="9"/>
  <c r="G734" i="9"/>
  <c r="B734" i="9"/>
  <c r="A734" i="9"/>
  <c r="H734" i="9"/>
  <c r="C734" i="9"/>
  <c r="AA244" i="3"/>
  <c r="AD29" i="4"/>
  <c r="AD36" i="4"/>
  <c r="AD46" i="4"/>
  <c r="AD48" i="4"/>
  <c r="AD52" i="4"/>
  <c r="AD54" i="4"/>
  <c r="AD56" i="4"/>
  <c r="AD58" i="4"/>
  <c r="AD60" i="4"/>
  <c r="AD62" i="4"/>
  <c r="AD64" i="4"/>
  <c r="AD66" i="4"/>
  <c r="AD68" i="4"/>
  <c r="AD72" i="4"/>
  <c r="AD74" i="4"/>
  <c r="AD76" i="4"/>
  <c r="AD78" i="4"/>
  <c r="AD80" i="4"/>
  <c r="AD82" i="4"/>
  <c r="AD84" i="4"/>
  <c r="AD86" i="4"/>
  <c r="AD88" i="4"/>
  <c r="AD92" i="4"/>
  <c r="AD94" i="4"/>
  <c r="AD96" i="4"/>
  <c r="AD98" i="4"/>
  <c r="AD100" i="4"/>
  <c r="AD102" i="4"/>
  <c r="AD104" i="4"/>
  <c r="AD106" i="4"/>
  <c r="AD108" i="4"/>
  <c r="AD112" i="4"/>
  <c r="AD114" i="4"/>
  <c r="AD116" i="4"/>
  <c r="AD118" i="4"/>
  <c r="AD120" i="4"/>
  <c r="AD122" i="4"/>
  <c r="AD124" i="4"/>
  <c r="AD126" i="4"/>
  <c r="AD128" i="4"/>
  <c r="AD132" i="4"/>
  <c r="AD134" i="4"/>
  <c r="AD136" i="4"/>
  <c r="AD138" i="4"/>
  <c r="AD140" i="4"/>
  <c r="AD142" i="4"/>
  <c r="AD144" i="4"/>
  <c r="AD146" i="4"/>
  <c r="AD148" i="4"/>
  <c r="AD152" i="4"/>
  <c r="AD154" i="4"/>
  <c r="AD156" i="4"/>
  <c r="AD158" i="4"/>
  <c r="AD160" i="4"/>
  <c r="AD162" i="4"/>
  <c r="AD164" i="4"/>
  <c r="AD166" i="4"/>
  <c r="AD168" i="4"/>
  <c r="AD172" i="4"/>
  <c r="V177" i="3"/>
  <c r="AQ185" i="3"/>
  <c r="AB185" i="4"/>
  <c r="T189" i="3"/>
  <c r="AA189" i="3" s="1"/>
  <c r="AB199" i="4"/>
  <c r="AB199" i="3"/>
  <c r="AB204" i="4"/>
  <c r="AQ204" i="3"/>
  <c r="AB204" i="3"/>
  <c r="AC210" i="4"/>
  <c r="S210" i="3"/>
  <c r="AB226" i="4"/>
  <c r="AQ226" i="3"/>
  <c r="Z227" i="4"/>
  <c r="AN227" i="3"/>
  <c r="T228" i="3"/>
  <c r="Y228" i="3"/>
  <c r="X228" i="3"/>
  <c r="W228" i="3"/>
  <c r="U228" i="3"/>
  <c r="T238" i="3"/>
  <c r="Z238" i="3"/>
  <c r="Y238" i="3"/>
  <c r="X238" i="3"/>
  <c r="W238" i="3"/>
  <c r="U238" i="3"/>
  <c r="Z239" i="3"/>
  <c r="Y239" i="3"/>
  <c r="X239" i="3"/>
  <c r="W239" i="3"/>
  <c r="V239" i="3"/>
  <c r="T239" i="3"/>
  <c r="AA239" i="3" s="1"/>
  <c r="Z240" i="3"/>
  <c r="Y240" i="3"/>
  <c r="X240" i="3"/>
  <c r="W240" i="3"/>
  <c r="V240" i="3"/>
  <c r="U240" i="3"/>
  <c r="AA240" i="3" s="1"/>
  <c r="AB200" i="4"/>
  <c r="AQ200" i="3"/>
  <c r="X218" i="3"/>
  <c r="W218" i="3"/>
  <c r="U218" i="3"/>
  <c r="Z221" i="3"/>
  <c r="Y221" i="3"/>
  <c r="V221" i="3"/>
  <c r="U221" i="3"/>
  <c r="T221" i="3"/>
  <c r="F724" i="9"/>
  <c r="E724" i="9"/>
  <c r="D724" i="9"/>
  <c r="G724" i="9"/>
  <c r="H724" i="9"/>
  <c r="C724" i="9"/>
  <c r="B724" i="9"/>
  <c r="A724" i="9"/>
  <c r="W225" i="3"/>
  <c r="V225" i="3"/>
  <c r="U225" i="3"/>
  <c r="Z225" i="3"/>
  <c r="X225" i="3"/>
  <c r="H731" i="9"/>
  <c r="A731" i="9"/>
  <c r="G731" i="9"/>
  <c r="F731" i="9"/>
  <c r="E731" i="9"/>
  <c r="D731" i="9"/>
  <c r="C731" i="9"/>
  <c r="B731" i="9"/>
  <c r="Z245" i="4"/>
  <c r="AN245" i="3"/>
  <c r="AM245" i="3"/>
  <c r="AD27" i="4"/>
  <c r="AD32" i="4"/>
  <c r="V159" i="3"/>
  <c r="AA159" i="3" s="1"/>
  <c r="V169" i="3"/>
  <c r="AA169" i="3" s="1"/>
  <c r="S172" i="3"/>
  <c r="AB173" i="3"/>
  <c r="X177" i="3"/>
  <c r="V179" i="3"/>
  <c r="AA179" i="3" s="1"/>
  <c r="U180" i="3"/>
  <c r="AA180" i="3" s="1"/>
  <c r="S182" i="3"/>
  <c r="AB183" i="3"/>
  <c r="U188" i="3"/>
  <c r="AA188" i="3" s="1"/>
  <c r="V189" i="3"/>
  <c r="X193" i="3"/>
  <c r="W193" i="3"/>
  <c r="U194" i="3"/>
  <c r="AA194" i="3" s="1"/>
  <c r="AC197" i="4"/>
  <c r="S197" i="3"/>
  <c r="AZ197" i="3" s="1"/>
  <c r="Z198" i="4"/>
  <c r="AN198" i="3"/>
  <c r="AM198" i="3"/>
  <c r="AZ198" i="3"/>
  <c r="F704" i="9"/>
  <c r="E704" i="9"/>
  <c r="D704" i="9"/>
  <c r="B704" i="9"/>
  <c r="A704" i="9"/>
  <c r="H704" i="9"/>
  <c r="G704" i="9"/>
  <c r="C704" i="9"/>
  <c r="AB211" i="4"/>
  <c r="AB211" i="3"/>
  <c r="AB214" i="4"/>
  <c r="AQ214" i="3"/>
  <c r="AB214" i="3"/>
  <c r="AC218" i="4"/>
  <c r="S218" i="3"/>
  <c r="AM227" i="3"/>
  <c r="AC230" i="4"/>
  <c r="S230" i="3"/>
  <c r="Z235" i="4"/>
  <c r="AZ235" i="3"/>
  <c r="AN235" i="3"/>
  <c r="AM235" i="3"/>
  <c r="AD18" i="4"/>
  <c r="AD20" i="4"/>
  <c r="AD23" i="4"/>
  <c r="AQ120" i="3"/>
  <c r="AQ130" i="3"/>
  <c r="U131" i="3"/>
  <c r="AQ140" i="3"/>
  <c r="U141" i="3"/>
  <c r="AA141" i="3" s="1"/>
  <c r="AQ150" i="3"/>
  <c r="U151" i="3"/>
  <c r="W159" i="3"/>
  <c r="U161" i="3"/>
  <c r="AA161" i="3" s="1"/>
  <c r="S163" i="3"/>
  <c r="AB164" i="3"/>
  <c r="W169" i="3"/>
  <c r="AQ170" i="3"/>
  <c r="U171" i="3"/>
  <c r="S173" i="3"/>
  <c r="AB174" i="3"/>
  <c r="Y177" i="3"/>
  <c r="W179" i="3"/>
  <c r="V180" i="3"/>
  <c r="U181" i="3"/>
  <c r="S183" i="3"/>
  <c r="AB184" i="3"/>
  <c r="AB186" i="3"/>
  <c r="S187" i="3"/>
  <c r="AQ187" i="3"/>
  <c r="V188" i="3"/>
  <c r="W189" i="3"/>
  <c r="AB189" i="4"/>
  <c r="AB189" i="3"/>
  <c r="AB191" i="3"/>
  <c r="S193" i="3"/>
  <c r="X194" i="3"/>
  <c r="AB194" i="4"/>
  <c r="AQ194" i="3"/>
  <c r="S196" i="3"/>
  <c r="V197" i="3"/>
  <c r="AA197" i="3" s="1"/>
  <c r="Y198" i="3"/>
  <c r="W199" i="3"/>
  <c r="T199" i="3"/>
  <c r="X199" i="3"/>
  <c r="W200" i="3"/>
  <c r="AA200" i="3" s="1"/>
  <c r="T201" i="3"/>
  <c r="AB201" i="4"/>
  <c r="AB201" i="3"/>
  <c r="AC203" i="4"/>
  <c r="S203" i="3"/>
  <c r="Z204" i="3"/>
  <c r="T205" i="3"/>
  <c r="AA205" i="3" s="1"/>
  <c r="AC208" i="4"/>
  <c r="S208" i="3"/>
  <c r="AB210" i="4"/>
  <c r="AQ210" i="3"/>
  <c r="U213" i="3"/>
  <c r="AA213" i="3" s="1"/>
  <c r="T214" i="3"/>
  <c r="S215" i="3"/>
  <c r="W224" i="3"/>
  <c r="V224" i="3"/>
  <c r="AA224" i="3" s="1"/>
  <c r="Y224" i="3"/>
  <c r="H736" i="9"/>
  <c r="G736" i="9"/>
  <c r="C736" i="9"/>
  <c r="B736" i="9"/>
  <c r="A736" i="9"/>
  <c r="F736" i="9"/>
  <c r="E736" i="9"/>
  <c r="D736" i="9"/>
  <c r="Z241" i="3"/>
  <c r="Y241" i="3"/>
  <c r="X241" i="3"/>
  <c r="W241" i="3"/>
  <c r="V241" i="3"/>
  <c r="U241" i="3"/>
  <c r="T241" i="3"/>
  <c r="AD11" i="4"/>
  <c r="AD21" i="4"/>
  <c r="AD30" i="4"/>
  <c r="AQ121" i="3"/>
  <c r="V131" i="3"/>
  <c r="AQ131" i="3"/>
  <c r="V141" i="3"/>
  <c r="AQ141" i="3"/>
  <c r="V151" i="3"/>
  <c r="AQ151" i="3"/>
  <c r="AB155" i="3"/>
  <c r="X159" i="3"/>
  <c r="V161" i="3"/>
  <c r="AQ161" i="3"/>
  <c r="U162" i="3"/>
  <c r="AA162" i="3" s="1"/>
  <c r="S164" i="3"/>
  <c r="AB165" i="3"/>
  <c r="X169" i="3"/>
  <c r="V171" i="3"/>
  <c r="AQ171" i="3"/>
  <c r="S174" i="3"/>
  <c r="AB175" i="3"/>
  <c r="X179" i="3"/>
  <c r="W180" i="3"/>
  <c r="V181" i="3"/>
  <c r="AQ181" i="3"/>
  <c r="U182" i="3"/>
  <c r="AA182" i="3" s="1"/>
  <c r="S184" i="3"/>
  <c r="AB185" i="3"/>
  <c r="U187" i="3"/>
  <c r="W188" i="3"/>
  <c r="X189" i="3"/>
  <c r="T193" i="3"/>
  <c r="Y194" i="3"/>
  <c r="AM195" i="3"/>
  <c r="V196" i="3"/>
  <c r="Z198" i="3"/>
  <c r="Y199" i="3"/>
  <c r="X200" i="3"/>
  <c r="V201" i="3"/>
  <c r="W205" i="3"/>
  <c r="S206" i="3"/>
  <c r="AB209" i="4"/>
  <c r="AB209" i="3"/>
  <c r="AQ209" i="3"/>
  <c r="T210" i="3"/>
  <c r="V211" i="3"/>
  <c r="Z212" i="4"/>
  <c r="AN212" i="3"/>
  <c r="AM212" i="3"/>
  <c r="V213" i="3"/>
  <c r="U214" i="3"/>
  <c r="T215" i="3"/>
  <c r="S219" i="3"/>
  <c r="AB220" i="3"/>
  <c r="X226" i="3"/>
  <c r="V227" i="3"/>
  <c r="AA227" i="3" s="1"/>
  <c r="X229" i="3"/>
  <c r="W229" i="3"/>
  <c r="V229" i="3"/>
  <c r="T229" i="3"/>
  <c r="Z237" i="4"/>
  <c r="AN237" i="3"/>
  <c r="AM237" i="3"/>
  <c r="Z242" i="3"/>
  <c r="Y242" i="3"/>
  <c r="X242" i="3"/>
  <c r="W242" i="3"/>
  <c r="V242" i="3"/>
  <c r="U242" i="3"/>
  <c r="T242" i="3"/>
  <c r="AA242" i="3" s="1"/>
  <c r="V246" i="3"/>
  <c r="U246" i="3"/>
  <c r="T246" i="3"/>
  <c r="AA246" i="3" s="1"/>
  <c r="Z246" i="3"/>
  <c r="Y246" i="3"/>
  <c r="X246" i="3"/>
  <c r="W246" i="3"/>
  <c r="AD10" i="4"/>
  <c r="AD35" i="4"/>
  <c r="AD37" i="4"/>
  <c r="AD47" i="4"/>
  <c r="AD49" i="4"/>
  <c r="AD51" i="4"/>
  <c r="AD53" i="4"/>
  <c r="AD55" i="4"/>
  <c r="AD57" i="4"/>
  <c r="AD59" i="4"/>
  <c r="AD61" i="4"/>
  <c r="AD63" i="4"/>
  <c r="AD65" i="4"/>
  <c r="AD67" i="4"/>
  <c r="AD69" i="4"/>
  <c r="AD71" i="4"/>
  <c r="AD73" i="4"/>
  <c r="AD75" i="4"/>
  <c r="AD77" i="4"/>
  <c r="AD79" i="4"/>
  <c r="AD81" i="4"/>
  <c r="AD83" i="4"/>
  <c r="AD85" i="4"/>
  <c r="AD87" i="4"/>
  <c r="AD89" i="4"/>
  <c r="AD91" i="4"/>
  <c r="AD93" i="4"/>
  <c r="AD95" i="4"/>
  <c r="AD97" i="4"/>
  <c r="AD99" i="4"/>
  <c r="AD101" i="4"/>
  <c r="AD103" i="4"/>
  <c r="AD105" i="4"/>
  <c r="AD107" i="4"/>
  <c r="AD109" i="4"/>
  <c r="AD111" i="4"/>
  <c r="AD113" i="4"/>
  <c r="AD115" i="4"/>
  <c r="AD117" i="4"/>
  <c r="AD119" i="4"/>
  <c r="AD121" i="4"/>
  <c r="AD123" i="4"/>
  <c r="AD125" i="4"/>
  <c r="AD127" i="4"/>
  <c r="AD129" i="4"/>
  <c r="AD131" i="4"/>
  <c r="AD133" i="4"/>
  <c r="AD135" i="4"/>
  <c r="AD137" i="4"/>
  <c r="AD139" i="4"/>
  <c r="AD141" i="4"/>
  <c r="AD143" i="4"/>
  <c r="AD145" i="4"/>
  <c r="AD147" i="4"/>
  <c r="AD149" i="4"/>
  <c r="AD151" i="4"/>
  <c r="AD153" i="4"/>
  <c r="AD155" i="4"/>
  <c r="AD157" i="4"/>
  <c r="AD159" i="4"/>
  <c r="AD161" i="4"/>
  <c r="AD163" i="4"/>
  <c r="AD165" i="4"/>
  <c r="AD167" i="4"/>
  <c r="AD169" i="4"/>
  <c r="AD171" i="4"/>
  <c r="AQ152" i="3"/>
  <c r="AQ162" i="3"/>
  <c r="AQ172" i="3"/>
  <c r="AQ182" i="3"/>
  <c r="S185" i="3"/>
  <c r="S186" i="3"/>
  <c r="V187" i="3"/>
  <c r="AB190" i="3"/>
  <c r="S191" i="3"/>
  <c r="U193" i="3"/>
  <c r="Z194" i="3"/>
  <c r="AN195" i="3"/>
  <c r="X196" i="3"/>
  <c r="Z199" i="3"/>
  <c r="Y200" i="3"/>
  <c r="W201" i="3"/>
  <c r="U202" i="3"/>
  <c r="Y205" i="3"/>
  <c r="V206" i="3"/>
  <c r="S209" i="3"/>
  <c r="W210" i="3"/>
  <c r="W211" i="3"/>
  <c r="Y212" i="3"/>
  <c r="X212" i="3"/>
  <c r="T212" i="3"/>
  <c r="Z212" i="3"/>
  <c r="Y213" i="3"/>
  <c r="X214" i="3"/>
  <c r="W215" i="3"/>
  <c r="V216" i="3"/>
  <c r="Z217" i="4"/>
  <c r="AN217" i="3"/>
  <c r="U219" i="3"/>
  <c r="Z220" i="3"/>
  <c r="W220" i="3"/>
  <c r="V220" i="3"/>
  <c r="U220" i="3"/>
  <c r="AA220" i="3" s="1"/>
  <c r="V222" i="3"/>
  <c r="X223" i="3"/>
  <c r="W223" i="3"/>
  <c r="T223" i="3"/>
  <c r="Z223" i="3"/>
  <c r="AB226" i="3"/>
  <c r="AC235" i="4"/>
  <c r="S235" i="3"/>
  <c r="V236" i="3"/>
  <c r="U236" i="3"/>
  <c r="T236" i="3"/>
  <c r="Z236" i="3"/>
  <c r="Y236" i="3"/>
  <c r="W236" i="3"/>
  <c r="AA247" i="3"/>
  <c r="Z249" i="3"/>
  <c r="Y249" i="3"/>
  <c r="X249" i="3"/>
  <c r="W249" i="3"/>
  <c r="V249" i="3"/>
  <c r="U249" i="3"/>
  <c r="T249" i="3"/>
  <c r="AD28" i="4"/>
  <c r="AD33" i="4"/>
  <c r="AD42" i="4"/>
  <c r="AQ207" i="3"/>
  <c r="AQ217" i="3"/>
  <c r="AQ227" i="3"/>
  <c r="AB231" i="3"/>
  <c r="Y234" i="3"/>
  <c r="X235" i="3"/>
  <c r="AQ237" i="3"/>
  <c r="S240" i="3"/>
  <c r="AB241" i="3"/>
  <c r="Y244" i="3"/>
  <c r="X245" i="3"/>
  <c r="AQ247" i="3"/>
  <c r="S250" i="3"/>
  <c r="AD179" i="4"/>
  <c r="AD178" i="4"/>
  <c r="AD187" i="4"/>
  <c r="AD192" i="4"/>
  <c r="AD196" i="4"/>
  <c r="AD201" i="4"/>
  <c r="AD206" i="4"/>
  <c r="AD211" i="4"/>
  <c r="AD216" i="4"/>
  <c r="AD221" i="4"/>
  <c r="AD226" i="4"/>
  <c r="AD231" i="4"/>
  <c r="I42" i="5"/>
  <c r="J42" i="5" s="1"/>
  <c r="K42" i="5" s="1"/>
  <c r="L42" i="5" s="1"/>
  <c r="M42" i="5" s="1"/>
  <c r="N42" i="5" s="1"/>
  <c r="O42" i="5" s="1"/>
  <c r="G42" i="5" s="1"/>
  <c r="B717" i="9"/>
  <c r="A717" i="9"/>
  <c r="H717" i="9"/>
  <c r="G717" i="9"/>
  <c r="F717" i="9"/>
  <c r="E717" i="9"/>
  <c r="D717" i="9"/>
  <c r="C717" i="9"/>
  <c r="AQ219" i="3"/>
  <c r="B727" i="9"/>
  <c r="A727" i="9"/>
  <c r="C727" i="9"/>
  <c r="H727" i="9"/>
  <c r="G727" i="9"/>
  <c r="F727" i="9"/>
  <c r="E727" i="9"/>
  <c r="D727" i="9"/>
  <c r="Z235" i="3"/>
  <c r="B737" i="9"/>
  <c r="A737" i="9"/>
  <c r="E737" i="9"/>
  <c r="D737" i="9"/>
  <c r="C737" i="9"/>
  <c r="H737" i="9"/>
  <c r="G737" i="9"/>
  <c r="F737" i="9"/>
  <c r="AQ239" i="3"/>
  <c r="Z245" i="3"/>
  <c r="B747" i="9"/>
  <c r="A747" i="9"/>
  <c r="E747" i="9"/>
  <c r="D747" i="9"/>
  <c r="C747" i="9"/>
  <c r="H747" i="9"/>
  <c r="G747" i="9"/>
  <c r="F747" i="9"/>
  <c r="AQ249" i="3"/>
  <c r="U250" i="3"/>
  <c r="AA250" i="3" s="1"/>
  <c r="AD177" i="4"/>
  <c r="I16" i="5"/>
  <c r="J16" i="5" s="1"/>
  <c r="K16" i="5" s="1"/>
  <c r="L16" i="5" s="1"/>
  <c r="M16" i="5" s="1"/>
  <c r="N16" i="5" s="1"/>
  <c r="O16" i="5" s="1"/>
  <c r="G16" i="5" s="1"/>
  <c r="AB224" i="3"/>
  <c r="AQ230" i="3"/>
  <c r="U231" i="3"/>
  <c r="S233" i="3"/>
  <c r="AB234" i="3"/>
  <c r="AQ240" i="3"/>
  <c r="S243" i="3"/>
  <c r="AB244" i="3"/>
  <c r="V250" i="3"/>
  <c r="AQ250" i="3"/>
  <c r="H9" i="5"/>
  <c r="I9" i="5" s="1"/>
  <c r="J9" i="5" s="1"/>
  <c r="K9" i="5" s="1"/>
  <c r="L9" i="5" s="1"/>
  <c r="M9" i="5" s="1"/>
  <c r="N9" i="5" s="1"/>
  <c r="O9" i="5" s="1"/>
  <c r="G9" i="5" s="1"/>
  <c r="I39" i="5"/>
  <c r="J39" i="5" s="1"/>
  <c r="K39" i="5" s="1"/>
  <c r="L39" i="5" s="1"/>
  <c r="M39" i="5" s="1"/>
  <c r="N39" i="5" s="1"/>
  <c r="O39" i="5" s="1"/>
  <c r="G39" i="5" s="1"/>
  <c r="I36" i="5"/>
  <c r="J36" i="5" s="1"/>
  <c r="K36" i="5" s="1"/>
  <c r="L36" i="5" s="1"/>
  <c r="M36" i="5" s="1"/>
  <c r="N36" i="5" s="1"/>
  <c r="O36" i="5" s="1"/>
  <c r="G36" i="5" s="1"/>
  <c r="I27" i="5"/>
  <c r="J27" i="5" s="1"/>
  <c r="K27" i="5" s="1"/>
  <c r="L27" i="5" s="1"/>
  <c r="M27" i="5" s="1"/>
  <c r="N27" i="5" s="1"/>
  <c r="O27" i="5" s="1"/>
  <c r="G27" i="5" s="1"/>
  <c r="I14" i="5"/>
  <c r="J14" i="5" s="1"/>
  <c r="K14" i="5" s="1"/>
  <c r="L14" i="5" s="1"/>
  <c r="M14" i="5" s="1"/>
  <c r="N14" i="5" s="1"/>
  <c r="O14" i="5" s="1"/>
  <c r="G14" i="5" s="1"/>
  <c r="AD176" i="4"/>
  <c r="AD186" i="4"/>
  <c r="AD191" i="4"/>
  <c r="AD198" i="4"/>
  <c r="AD203" i="4"/>
  <c r="AD208" i="4"/>
  <c r="AD213" i="4"/>
  <c r="AD218" i="4"/>
  <c r="AD223" i="4"/>
  <c r="AD228" i="4"/>
  <c r="I19" i="5"/>
  <c r="J19" i="5" s="1"/>
  <c r="K19" i="5" s="1"/>
  <c r="L19" i="5" s="1"/>
  <c r="M19" i="5" s="1"/>
  <c r="N19" i="5" s="1"/>
  <c r="O19" i="5" s="1"/>
  <c r="G19" i="5" s="1"/>
  <c r="I24" i="5"/>
  <c r="J24" i="5" s="1"/>
  <c r="K24" i="5" s="1"/>
  <c r="L24" i="5" s="1"/>
  <c r="M24" i="5" s="1"/>
  <c r="N24" i="5" s="1"/>
  <c r="O24" i="5" s="1"/>
  <c r="G24" i="5" s="1"/>
  <c r="V231" i="3"/>
  <c r="AQ231" i="3"/>
  <c r="AQ241" i="3"/>
  <c r="W250" i="3"/>
  <c r="G49" i="5"/>
  <c r="F49" i="5"/>
  <c r="J55" i="5"/>
  <c r="B55" i="5"/>
  <c r="AD175" i="4"/>
  <c r="AD185" i="4"/>
  <c r="AD195" i="4"/>
  <c r="I31" i="5"/>
  <c r="J31" i="5" s="1"/>
  <c r="K31" i="5" s="1"/>
  <c r="L31" i="5" s="1"/>
  <c r="M31" i="5" s="1"/>
  <c r="N31" i="5" s="1"/>
  <c r="O31" i="5" s="1"/>
  <c r="G31" i="5" s="1"/>
  <c r="I46" i="5"/>
  <c r="J46" i="5" s="1"/>
  <c r="K46" i="5" s="1"/>
  <c r="L46" i="5" s="1"/>
  <c r="M46" i="5" s="1"/>
  <c r="N46" i="5" s="1"/>
  <c r="O46" i="5" s="1"/>
  <c r="G46" i="5" s="1"/>
  <c r="W231" i="3"/>
  <c r="S245" i="3"/>
  <c r="AZ245" i="3" s="1"/>
  <c r="AB246" i="3"/>
  <c r="X250" i="3"/>
  <c r="AD174" i="4"/>
  <c r="AD184" i="4"/>
  <c r="AD190" i="4"/>
  <c r="AD200" i="4"/>
  <c r="AD205" i="4"/>
  <c r="AD210" i="4"/>
  <c r="AD215" i="4"/>
  <c r="AD220" i="4"/>
  <c r="AD225" i="4"/>
  <c r="AD230" i="4"/>
  <c r="I22" i="5"/>
  <c r="J22" i="5" s="1"/>
  <c r="K22" i="5" s="1"/>
  <c r="L22" i="5" s="1"/>
  <c r="M22" i="5" s="1"/>
  <c r="N22" i="5" s="1"/>
  <c r="O22" i="5" s="1"/>
  <c r="G22" i="5" s="1"/>
  <c r="I34" i="5"/>
  <c r="J34" i="5" s="1"/>
  <c r="K34" i="5" s="1"/>
  <c r="L34" i="5" s="1"/>
  <c r="M34" i="5" s="1"/>
  <c r="N34" i="5" s="1"/>
  <c r="O34" i="5" s="1"/>
  <c r="G34" i="5" s="1"/>
  <c r="T31" i="6"/>
  <c r="AM247" i="3"/>
  <c r="Y250" i="3"/>
  <c r="AD173" i="4"/>
  <c r="AD183" i="4"/>
  <c r="I17" i="5"/>
  <c r="J17" i="5" s="1"/>
  <c r="K17" i="5" s="1"/>
  <c r="L17" i="5" s="1"/>
  <c r="M17" i="5" s="1"/>
  <c r="N17" i="5" s="1"/>
  <c r="O17" i="5" s="1"/>
  <c r="G17" i="5" s="1"/>
  <c r="I37" i="5"/>
  <c r="J37" i="5" s="1"/>
  <c r="K37" i="5" s="1"/>
  <c r="L37" i="5" s="1"/>
  <c r="M37" i="5" s="1"/>
  <c r="N37" i="5" s="1"/>
  <c r="O37" i="5" s="1"/>
  <c r="G37" i="5" s="1"/>
  <c r="AB198" i="3"/>
  <c r="S207" i="3"/>
  <c r="AZ207" i="3" s="1"/>
  <c r="AB208" i="3"/>
  <c r="S217" i="3"/>
  <c r="AZ217" i="3" s="1"/>
  <c r="AB218" i="3"/>
  <c r="AQ224" i="3"/>
  <c r="S227" i="3"/>
  <c r="AZ227" i="3" s="1"/>
  <c r="AB228" i="3"/>
  <c r="Y231" i="3"/>
  <c r="V234" i="3"/>
  <c r="AA234" i="3" s="1"/>
  <c r="AQ234" i="3"/>
  <c r="U235" i="3"/>
  <c r="AA235" i="3" s="1"/>
  <c r="S237" i="3"/>
  <c r="AZ237" i="3" s="1"/>
  <c r="AB238" i="3"/>
  <c r="V244" i="3"/>
  <c r="AQ244" i="3"/>
  <c r="U245" i="3"/>
  <c r="AA245" i="3" s="1"/>
  <c r="S247" i="3"/>
  <c r="AN247" i="3"/>
  <c r="AB248" i="3"/>
  <c r="AD182" i="4"/>
  <c r="AD189" i="4"/>
  <c r="AD194" i="4"/>
  <c r="AD197" i="4"/>
  <c r="AD202" i="4"/>
  <c r="AD207" i="4"/>
  <c r="AD212" i="4"/>
  <c r="AD217" i="4"/>
  <c r="AD222" i="4"/>
  <c r="AD227" i="4"/>
  <c r="AD232" i="4"/>
  <c r="I41" i="5"/>
  <c r="J41" i="5" s="1"/>
  <c r="K41" i="5" s="1"/>
  <c r="L41" i="5" s="1"/>
  <c r="M41" i="5" s="1"/>
  <c r="N41" i="5" s="1"/>
  <c r="O41" i="5" s="1"/>
  <c r="G41" i="5" s="1"/>
  <c r="AB219" i="3"/>
  <c r="S228" i="3"/>
  <c r="AB229" i="3"/>
  <c r="W234" i="3"/>
  <c r="V235" i="3"/>
  <c r="S238" i="3"/>
  <c r="AB239" i="3"/>
  <c r="V245" i="3"/>
  <c r="S248" i="3"/>
  <c r="AB249" i="3"/>
  <c r="AD181" i="4"/>
  <c r="I29" i="5"/>
  <c r="J29" i="5" s="1"/>
  <c r="K29" i="5" s="1"/>
  <c r="L29" i="5" s="1"/>
  <c r="M29" i="5" s="1"/>
  <c r="N29" i="5" s="1"/>
  <c r="O29" i="5" s="1"/>
  <c r="G29" i="5" s="1"/>
  <c r="I32" i="5"/>
  <c r="J32" i="5" s="1"/>
  <c r="K32" i="5" s="1"/>
  <c r="L32" i="5" s="1"/>
  <c r="M32" i="5" s="1"/>
  <c r="N32" i="5" s="1"/>
  <c r="O32" i="5" s="1"/>
  <c r="G32" i="5" s="1"/>
  <c r="I44" i="5"/>
  <c r="J44" i="5" s="1"/>
  <c r="K44" i="5" s="1"/>
  <c r="L44" i="5" s="1"/>
  <c r="M44" i="5" s="1"/>
  <c r="N44" i="5" s="1"/>
  <c r="O44" i="5" s="1"/>
  <c r="G44" i="5" s="1"/>
  <c r="T21" i="6"/>
  <c r="AB230" i="3"/>
  <c r="F744" i="9"/>
  <c r="E744" i="9"/>
  <c r="D744" i="9"/>
  <c r="C744" i="9"/>
  <c r="H744" i="9"/>
  <c r="G744" i="9"/>
  <c r="B744" i="9"/>
  <c r="A744" i="9"/>
  <c r="AQ246" i="3"/>
  <c r="AZ247" i="3"/>
  <c r="AD180" i="4"/>
  <c r="AD188" i="4"/>
  <c r="AD193" i="4"/>
  <c r="AD199" i="4"/>
  <c r="AD204" i="4"/>
  <c r="AD209" i="4"/>
  <c r="AD214" i="4"/>
  <c r="AD219" i="4"/>
  <c r="AD224" i="4"/>
  <c r="AD229" i="4"/>
  <c r="I21" i="5"/>
  <c r="J21" i="5" s="1"/>
  <c r="K21" i="5" s="1"/>
  <c r="L21" i="5" s="1"/>
  <c r="M21" i="5" s="1"/>
  <c r="N21" i="5" s="1"/>
  <c r="O21" i="5" s="1"/>
  <c r="G21" i="5" s="1"/>
  <c r="I47" i="5"/>
  <c r="J47" i="5" s="1"/>
  <c r="K47" i="5" s="1"/>
  <c r="L47" i="5" s="1"/>
  <c r="M47" i="5" s="1"/>
  <c r="N47" i="5" s="1"/>
  <c r="O47" i="5" s="1"/>
  <c r="G47" i="5" s="1"/>
  <c r="F9" i="5"/>
  <c r="I20" i="5"/>
  <c r="J20" i="5" s="1"/>
  <c r="K20" i="5" s="1"/>
  <c r="L20" i="5" s="1"/>
  <c r="M20" i="5" s="1"/>
  <c r="N20" i="5" s="1"/>
  <c r="O20" i="5" s="1"/>
  <c r="G20" i="5" s="1"/>
  <c r="F21" i="5"/>
  <c r="D21" i="5"/>
  <c r="F23" i="5"/>
  <c r="I33" i="5"/>
  <c r="J33" i="5" s="1"/>
  <c r="K33" i="5" s="1"/>
  <c r="L33" i="5" s="1"/>
  <c r="M33" i="5" s="1"/>
  <c r="N33" i="5" s="1"/>
  <c r="O33" i="5" s="1"/>
  <c r="G33" i="5" s="1"/>
  <c r="I45" i="5"/>
  <c r="J45" i="5" s="1"/>
  <c r="K45" i="5" s="1"/>
  <c r="L45" i="5" s="1"/>
  <c r="M45" i="5" s="1"/>
  <c r="N45" i="5" s="1"/>
  <c r="O45" i="5" s="1"/>
  <c r="G45" i="5" s="1"/>
  <c r="F46" i="5"/>
  <c r="D46" i="5"/>
  <c r="F48" i="5"/>
  <c r="T53" i="6"/>
  <c r="T66" i="6"/>
  <c r="AB12" i="7"/>
  <c r="AJ12" i="7"/>
  <c r="S12" i="6"/>
  <c r="AB16" i="7"/>
  <c r="AJ16" i="7"/>
  <c r="T41" i="6"/>
  <c r="I18" i="5"/>
  <c r="J18" i="5" s="1"/>
  <c r="K18" i="5" s="1"/>
  <c r="L18" i="5" s="1"/>
  <c r="M18" i="5" s="1"/>
  <c r="N18" i="5" s="1"/>
  <c r="O18" i="5" s="1"/>
  <c r="G18" i="5" s="1"/>
  <c r="I30" i="5"/>
  <c r="J30" i="5" s="1"/>
  <c r="K30" i="5" s="1"/>
  <c r="L30" i="5" s="1"/>
  <c r="M30" i="5" s="1"/>
  <c r="N30" i="5" s="1"/>
  <c r="O30" i="5" s="1"/>
  <c r="G30" i="5" s="1"/>
  <c r="D31" i="5"/>
  <c r="F31" i="5" s="1"/>
  <c r="F33" i="5"/>
  <c r="I43" i="5"/>
  <c r="J43" i="5" s="1"/>
  <c r="K43" i="5" s="1"/>
  <c r="L43" i="5" s="1"/>
  <c r="M43" i="5" s="1"/>
  <c r="N43" i="5" s="1"/>
  <c r="O43" i="5" s="1"/>
  <c r="G43" i="5" s="1"/>
  <c r="T54" i="6"/>
  <c r="D33" i="5"/>
  <c r="AJ19" i="7"/>
  <c r="AB19" i="7"/>
  <c r="S19" i="6"/>
  <c r="T64" i="6"/>
  <c r="I13" i="5"/>
  <c r="J13" i="5" s="1"/>
  <c r="K13" i="5" s="1"/>
  <c r="L13" i="5" s="1"/>
  <c r="M13" i="5" s="1"/>
  <c r="N13" i="5" s="1"/>
  <c r="O13" i="5" s="1"/>
  <c r="G13" i="5" s="1"/>
  <c r="I15" i="5"/>
  <c r="J15" i="5" s="1"/>
  <c r="K15" i="5" s="1"/>
  <c r="L15" i="5" s="1"/>
  <c r="M15" i="5" s="1"/>
  <c r="N15" i="5" s="1"/>
  <c r="O15" i="5" s="1"/>
  <c r="G15" i="5" s="1"/>
  <c r="D16" i="5"/>
  <c r="F16" i="5" s="1"/>
  <c r="I28" i="5"/>
  <c r="J28" i="5" s="1"/>
  <c r="K28" i="5" s="1"/>
  <c r="L28" i="5" s="1"/>
  <c r="M28" i="5" s="1"/>
  <c r="N28" i="5" s="1"/>
  <c r="O28" i="5" s="1"/>
  <c r="G28" i="5" s="1"/>
  <c r="I40" i="5"/>
  <c r="J40" i="5" s="1"/>
  <c r="K40" i="5" s="1"/>
  <c r="L40" i="5" s="1"/>
  <c r="M40" i="5" s="1"/>
  <c r="N40" i="5" s="1"/>
  <c r="O40" i="5" s="1"/>
  <c r="G40" i="5" s="1"/>
  <c r="F41" i="5"/>
  <c r="D41" i="5"/>
  <c r="A87" i="5"/>
  <c r="AB17" i="7"/>
  <c r="AJ17" i="7"/>
  <c r="S17" i="6"/>
  <c r="T85" i="6"/>
  <c r="D18" i="5"/>
  <c r="F18" i="5" s="1"/>
  <c r="D43" i="5"/>
  <c r="F43" i="5" s="1"/>
  <c r="B85" i="5"/>
  <c r="AB15" i="7"/>
  <c r="AJ15" i="7"/>
  <c r="S15" i="6"/>
  <c r="S16" i="6"/>
  <c r="T29" i="6"/>
  <c r="I25" i="5"/>
  <c r="J25" i="5" s="1"/>
  <c r="K25" i="5" s="1"/>
  <c r="L25" i="5" s="1"/>
  <c r="M25" i="5" s="1"/>
  <c r="N25" i="5" s="1"/>
  <c r="O25" i="5" s="1"/>
  <c r="G25" i="5" s="1"/>
  <c r="D26" i="5"/>
  <c r="F26" i="5" s="1"/>
  <c r="I38" i="5"/>
  <c r="J38" i="5" s="1"/>
  <c r="K38" i="5" s="1"/>
  <c r="L38" i="5" s="1"/>
  <c r="M38" i="5" s="1"/>
  <c r="N38" i="5" s="1"/>
  <c r="O38" i="5" s="1"/>
  <c r="H83" i="5"/>
  <c r="F84" i="5"/>
  <c r="AB20" i="7"/>
  <c r="AJ20" i="7"/>
  <c r="S20" i="6"/>
  <c r="AB31" i="7"/>
  <c r="S31" i="6"/>
  <c r="D13" i="5"/>
  <c r="F13" i="5" s="1"/>
  <c r="D15" i="5"/>
  <c r="F15" i="5" s="1"/>
  <c r="D27" i="5"/>
  <c r="F27" i="5" s="1"/>
  <c r="D28" i="5"/>
  <c r="F28" i="5" s="1"/>
  <c r="D40" i="5"/>
  <c r="F40" i="5" s="1"/>
  <c r="G83" i="5"/>
  <c r="AJ14" i="7"/>
  <c r="AB14" i="7"/>
  <c r="S14" i="6"/>
  <c r="AB27" i="7"/>
  <c r="AJ27" i="7"/>
  <c r="S27" i="6"/>
  <c r="I23" i="5"/>
  <c r="J23" i="5" s="1"/>
  <c r="K23" i="5" s="1"/>
  <c r="L23" i="5" s="1"/>
  <c r="M23" i="5" s="1"/>
  <c r="N23" i="5" s="1"/>
  <c r="O23" i="5" s="1"/>
  <c r="G23" i="5" s="1"/>
  <c r="C25" i="5"/>
  <c r="H26" i="5"/>
  <c r="I26" i="5" s="1"/>
  <c r="J26" i="5" s="1"/>
  <c r="K26" i="5" s="1"/>
  <c r="L26" i="5" s="1"/>
  <c r="M26" i="5" s="1"/>
  <c r="N26" i="5" s="1"/>
  <c r="O26" i="5" s="1"/>
  <c r="G26" i="5" s="1"/>
  <c r="I35" i="5"/>
  <c r="J35" i="5" s="1"/>
  <c r="K35" i="5" s="1"/>
  <c r="L35" i="5" s="1"/>
  <c r="M35" i="5" s="1"/>
  <c r="N35" i="5" s="1"/>
  <c r="O35" i="5" s="1"/>
  <c r="G35" i="5" s="1"/>
  <c r="F36" i="5"/>
  <c r="D36" i="5"/>
  <c r="C38" i="5"/>
  <c r="F39" i="5"/>
  <c r="I48" i="5"/>
  <c r="J48" i="5" s="1"/>
  <c r="K48" i="5" s="1"/>
  <c r="L48" i="5" s="1"/>
  <c r="M48" i="5" s="1"/>
  <c r="N48" i="5" s="1"/>
  <c r="O48" i="5" s="1"/>
  <c r="G48" i="5" s="1"/>
  <c r="I59" i="5"/>
  <c r="I60" i="5" s="1"/>
  <c r="AY255" i="6"/>
  <c r="AB21" i="7"/>
  <c r="AJ21" i="7"/>
  <c r="S21" i="6"/>
  <c r="T22" i="6"/>
  <c r="T24" i="6"/>
  <c r="T49" i="6"/>
  <c r="T86" i="6"/>
  <c r="AB13" i="7"/>
  <c r="AJ13" i="7"/>
  <c r="S13" i="6"/>
  <c r="T59" i="6"/>
  <c r="AB18" i="7"/>
  <c r="AJ18" i="7"/>
  <c r="T32" i="6"/>
  <c r="T33" i="6"/>
  <c r="T34" i="6"/>
  <c r="T35" i="6"/>
  <c r="T36" i="6"/>
  <c r="AR47" i="6"/>
  <c r="AR52" i="6"/>
  <c r="T56" i="6"/>
  <c r="AR60" i="6"/>
  <c r="T67" i="6"/>
  <c r="AR84" i="6"/>
  <c r="AB91" i="7"/>
  <c r="S91" i="6"/>
  <c r="T105" i="6"/>
  <c r="AR105" i="6"/>
  <c r="T107" i="6"/>
  <c r="AB71" i="7"/>
  <c r="S71" i="6"/>
  <c r="T81" i="6"/>
  <c r="T129" i="6"/>
  <c r="AB61" i="7"/>
  <c r="S61" i="6"/>
  <c r="AB65" i="7"/>
  <c r="S65" i="6"/>
  <c r="T68" i="6"/>
  <c r="T89" i="6"/>
  <c r="T39" i="6"/>
  <c r="AB56" i="7"/>
  <c r="S56" i="6"/>
  <c r="AB60" i="7"/>
  <c r="S60" i="6"/>
  <c r="AB72" i="7"/>
  <c r="S72" i="6"/>
  <c r="T76" i="6"/>
  <c r="AB89" i="7"/>
  <c r="S89" i="6"/>
  <c r="AB41" i="7"/>
  <c r="S41" i="6"/>
  <c r="T69" i="6"/>
  <c r="AB73" i="7"/>
  <c r="T82" i="6"/>
  <c r="T84" i="6"/>
  <c r="T103" i="6"/>
  <c r="AB109" i="7"/>
  <c r="S109" i="6"/>
  <c r="AB38" i="7"/>
  <c r="S38" i="6"/>
  <c r="AB40" i="7"/>
  <c r="S40" i="6"/>
  <c r="T48" i="6"/>
  <c r="AB50" i="7"/>
  <c r="S50" i="6"/>
  <c r="AB51" i="7"/>
  <c r="S51" i="6"/>
  <c r="AB55" i="7"/>
  <c r="S55" i="6"/>
  <c r="T57" i="6"/>
  <c r="AB74" i="7"/>
  <c r="S74" i="6"/>
  <c r="AB84" i="7"/>
  <c r="S84" i="6"/>
  <c r="T106" i="6"/>
  <c r="AB111" i="7"/>
  <c r="S111" i="6"/>
  <c r="AB39" i="7"/>
  <c r="S39" i="6"/>
  <c r="AB69" i="7"/>
  <c r="S69" i="6"/>
  <c r="T87" i="6"/>
  <c r="AB90" i="7"/>
  <c r="AB22" i="7"/>
  <c r="AJ22" i="7"/>
  <c r="AR22" i="6"/>
  <c r="AR23" i="6"/>
  <c r="AB26" i="7"/>
  <c r="AJ26" i="7"/>
  <c r="AB28" i="7"/>
  <c r="S28" i="6"/>
  <c r="AB30" i="7"/>
  <c r="S30" i="6"/>
  <c r="S46" i="6"/>
  <c r="T47" i="6"/>
  <c r="S52" i="6"/>
  <c r="AR53" i="6"/>
  <c r="T60" i="6"/>
  <c r="T91" i="6"/>
  <c r="T104" i="6"/>
  <c r="AB29" i="7"/>
  <c r="S29" i="6"/>
  <c r="S37" i="6"/>
  <c r="T42" i="6"/>
  <c r="T43" i="6"/>
  <c r="T44" i="6"/>
  <c r="T45" i="6"/>
  <c r="T46" i="6"/>
  <c r="AR48" i="6"/>
  <c r="AB70" i="7"/>
  <c r="S70" i="6"/>
  <c r="T71" i="6"/>
  <c r="T78" i="6"/>
  <c r="A57" i="5"/>
  <c r="AR249" i="6"/>
  <c r="AR239" i="6"/>
  <c r="AR229" i="6"/>
  <c r="AR246" i="6"/>
  <c r="AR247" i="6"/>
  <c r="AR234" i="6"/>
  <c r="AR223" i="6"/>
  <c r="AR213" i="6"/>
  <c r="AR203" i="6"/>
  <c r="AR193" i="6"/>
  <c r="AR240" i="6"/>
  <c r="AR235" i="6"/>
  <c r="AR221" i="6"/>
  <c r="AR211" i="6"/>
  <c r="AR244" i="6"/>
  <c r="AR233" i="6"/>
  <c r="AR224" i="6"/>
  <c r="AR214" i="6"/>
  <c r="AR192" i="6"/>
  <c r="AR188" i="6"/>
  <c r="AR178" i="6"/>
  <c r="AR250" i="6"/>
  <c r="AR217" i="6"/>
  <c r="AR197" i="6"/>
  <c r="AR225" i="6"/>
  <c r="AR216" i="6"/>
  <c r="AR212" i="6"/>
  <c r="AR198" i="6"/>
  <c r="AR186" i="6"/>
  <c r="AR232" i="6"/>
  <c r="AR228" i="6"/>
  <c r="AR227" i="6"/>
  <c r="AR226" i="6"/>
  <c r="AR222" i="6"/>
  <c r="AR209" i="6"/>
  <c r="AR207" i="6"/>
  <c r="AR202" i="6"/>
  <c r="AR196" i="6"/>
  <c r="AR191" i="6"/>
  <c r="AR220" i="6"/>
  <c r="AR215" i="6"/>
  <c r="AR200" i="6"/>
  <c r="AR190" i="6"/>
  <c r="AR172" i="6"/>
  <c r="AR161" i="6"/>
  <c r="AR243" i="6"/>
  <c r="AR173" i="6"/>
  <c r="AR160" i="6"/>
  <c r="AR245" i="6"/>
  <c r="AR184" i="6"/>
  <c r="AR230" i="6"/>
  <c r="AR210" i="6"/>
  <c r="AR204" i="6"/>
  <c r="AR195" i="6"/>
  <c r="AR179" i="6"/>
  <c r="AR177" i="6"/>
  <c r="AR248" i="6"/>
  <c r="AR237" i="6"/>
  <c r="AR236" i="6"/>
  <c r="AR231" i="6"/>
  <c r="AR201" i="6"/>
  <c r="AR194" i="6"/>
  <c r="AR185" i="6"/>
  <c r="AR175" i="6"/>
  <c r="AR151" i="6"/>
  <c r="AR141" i="6"/>
  <c r="AR131" i="6"/>
  <c r="AR121" i="6"/>
  <c r="AR238" i="6"/>
  <c r="AR152" i="6"/>
  <c r="AR150" i="6"/>
  <c r="AR140" i="6"/>
  <c r="AR183" i="6"/>
  <c r="AR176" i="6"/>
  <c r="AR171" i="6"/>
  <c r="AR153" i="6"/>
  <c r="AR149" i="6"/>
  <c r="AR139" i="6"/>
  <c r="AR241" i="6"/>
  <c r="AR218" i="6"/>
  <c r="AR242" i="6"/>
  <c r="AR158" i="6"/>
  <c r="AR156" i="6"/>
  <c r="AR142" i="6"/>
  <c r="AR189" i="6"/>
  <c r="AR163" i="6"/>
  <c r="AR133" i="6"/>
  <c r="AR109" i="6"/>
  <c r="AR99" i="6"/>
  <c r="AR89" i="6"/>
  <c r="AR79" i="6"/>
  <c r="AR69" i="6"/>
  <c r="AR59" i="6"/>
  <c r="AR49" i="6"/>
  <c r="AR138" i="6"/>
  <c r="AR137" i="6"/>
  <c r="AR136" i="6"/>
  <c r="AR135" i="6"/>
  <c r="AR127" i="6"/>
  <c r="AR117" i="6"/>
  <c r="AR108" i="6"/>
  <c r="AR98" i="6"/>
  <c r="AR88" i="6"/>
  <c r="AR78" i="6"/>
  <c r="AR68" i="6"/>
  <c r="AR206" i="6"/>
  <c r="AR174" i="6"/>
  <c r="AR122" i="6"/>
  <c r="AR107" i="6"/>
  <c r="AR97" i="6"/>
  <c r="AR87" i="6"/>
  <c r="AR77" i="6"/>
  <c r="AR67" i="6"/>
  <c r="AR219" i="6"/>
  <c r="AR187" i="6"/>
  <c r="AR167" i="6"/>
  <c r="AR165" i="6"/>
  <c r="AR157" i="6"/>
  <c r="AR154" i="6"/>
  <c r="AR181" i="6"/>
  <c r="AR162" i="6"/>
  <c r="AR144" i="6"/>
  <c r="AR143" i="6"/>
  <c r="AR182" i="6"/>
  <c r="AR180" i="6"/>
  <c r="AR164" i="6"/>
  <c r="AR148" i="6"/>
  <c r="AR147" i="6"/>
  <c r="AR146" i="6"/>
  <c r="AR145" i="6"/>
  <c r="AR208" i="6"/>
  <c r="AR155" i="6"/>
  <c r="AR199" i="6"/>
  <c r="AR169" i="6"/>
  <c r="AR166" i="6"/>
  <c r="AR205" i="6"/>
  <c r="AR170" i="6"/>
  <c r="AR168" i="6"/>
  <c r="AR159" i="6"/>
  <c r="AR126" i="6"/>
  <c r="AR116" i="6"/>
  <c r="AR110" i="6"/>
  <c r="AR100" i="6"/>
  <c r="AR90" i="6"/>
  <c r="AR80" i="6"/>
  <c r="AR70" i="6"/>
  <c r="AR128" i="6"/>
  <c r="AR76" i="6"/>
  <c r="AR75" i="6"/>
  <c r="AR56" i="6"/>
  <c r="AR51" i="6"/>
  <c r="AR36" i="6"/>
  <c r="AR26" i="6"/>
  <c r="L17" i="6"/>
  <c r="AR16" i="6"/>
  <c r="AR132" i="6"/>
  <c r="AR124" i="6"/>
  <c r="AR120" i="6"/>
  <c r="AR115" i="6"/>
  <c r="AR102" i="6"/>
  <c r="AR101" i="6"/>
  <c r="AR46" i="6"/>
  <c r="AR45" i="6"/>
  <c r="AR35" i="6"/>
  <c r="AR25" i="6"/>
  <c r="AR129" i="6"/>
  <c r="AR103" i="6"/>
  <c r="AR62" i="6"/>
  <c r="AR57" i="6"/>
  <c r="AR44" i="6"/>
  <c r="AR34" i="6"/>
  <c r="AR24" i="6"/>
  <c r="AR130" i="6"/>
  <c r="AR125" i="6"/>
  <c r="AR112" i="6"/>
  <c r="AR111" i="6"/>
  <c r="AR123" i="6"/>
  <c r="AR118" i="6"/>
  <c r="AR113" i="6"/>
  <c r="AR92" i="6"/>
  <c r="AR134" i="6"/>
  <c r="AR114" i="6"/>
  <c r="AR96" i="6"/>
  <c r="AR95" i="6"/>
  <c r="AR94" i="6"/>
  <c r="AR93" i="6"/>
  <c r="AR119" i="6"/>
  <c r="AR74" i="6"/>
  <c r="AR73" i="6"/>
  <c r="AR61" i="6"/>
  <c r="AR50" i="6"/>
  <c r="AR37" i="6"/>
  <c r="AR27" i="6"/>
  <c r="L18" i="6"/>
  <c r="AR17" i="6"/>
  <c r="AR10" i="6"/>
  <c r="L11" i="6"/>
  <c r="L19" i="6"/>
  <c r="S36" i="6"/>
  <c r="T61" i="6"/>
  <c r="AR65" i="6"/>
  <c r="T74" i="6"/>
  <c r="AR86" i="6"/>
  <c r="T88" i="6"/>
  <c r="T92" i="6"/>
  <c r="AB25" i="7"/>
  <c r="AJ25" i="7"/>
  <c r="AB63" i="7"/>
  <c r="S63" i="6"/>
  <c r="T72" i="6"/>
  <c r="T93" i="6"/>
  <c r="AB102" i="7"/>
  <c r="S102" i="6"/>
  <c r="AB116" i="7"/>
  <c r="S116" i="6"/>
  <c r="S122" i="6"/>
  <c r="S134" i="6"/>
  <c r="AB101" i="7"/>
  <c r="S101" i="6"/>
  <c r="AB120" i="7"/>
  <c r="S120" i="6"/>
  <c r="AB135" i="7"/>
  <c r="S135" i="6"/>
  <c r="T136" i="6"/>
  <c r="T169" i="6"/>
  <c r="AB94" i="7"/>
  <c r="S94" i="6"/>
  <c r="T112" i="6"/>
  <c r="AB115" i="7"/>
  <c r="T130" i="6"/>
  <c r="AB144" i="7"/>
  <c r="S144" i="6"/>
  <c r="AB93" i="7"/>
  <c r="T111" i="6"/>
  <c r="AB114" i="7"/>
  <c r="S114" i="6"/>
  <c r="T131" i="6"/>
  <c r="T132" i="6"/>
  <c r="T139" i="6"/>
  <c r="T146" i="6"/>
  <c r="T166" i="6"/>
  <c r="AB92" i="7"/>
  <c r="S92" i="6"/>
  <c r="AB113" i="7"/>
  <c r="T126" i="6"/>
  <c r="T127" i="6"/>
  <c r="AB112" i="7"/>
  <c r="S112" i="6"/>
  <c r="T121" i="6"/>
  <c r="T122" i="6"/>
  <c r="AB131" i="7"/>
  <c r="T133" i="6"/>
  <c r="AB83" i="7"/>
  <c r="S83" i="6"/>
  <c r="T102" i="6"/>
  <c r="T114" i="6"/>
  <c r="T116" i="6"/>
  <c r="T117" i="6"/>
  <c r="T119" i="6"/>
  <c r="AB126" i="7"/>
  <c r="S126" i="6"/>
  <c r="AB23" i="7"/>
  <c r="AJ23" i="7"/>
  <c r="T51" i="6"/>
  <c r="T52" i="6"/>
  <c r="AB82" i="7"/>
  <c r="S82" i="6"/>
  <c r="T101" i="6"/>
  <c r="AB104" i="7"/>
  <c r="T124" i="6"/>
  <c r="S127" i="6"/>
  <c r="AB130" i="7"/>
  <c r="S130" i="6"/>
  <c r="AJ24" i="7"/>
  <c r="AB24" i="7"/>
  <c r="AB53" i="7"/>
  <c r="S53" i="6"/>
  <c r="T62" i="6"/>
  <c r="T73" i="6"/>
  <c r="AB81" i="7"/>
  <c r="S81" i="6"/>
  <c r="AB103" i="7"/>
  <c r="T118" i="6"/>
  <c r="AB121" i="7"/>
  <c r="S121" i="6"/>
  <c r="T123" i="6"/>
  <c r="AB125" i="7"/>
  <c r="S125" i="6"/>
  <c r="AB133" i="7"/>
  <c r="S133" i="6"/>
  <c r="T138" i="6"/>
  <c r="T168" i="6"/>
  <c r="AB136" i="7"/>
  <c r="S136" i="6"/>
  <c r="T163" i="6"/>
  <c r="T167" i="6"/>
  <c r="T180" i="6"/>
  <c r="T182" i="6"/>
  <c r="T186" i="6"/>
  <c r="T187" i="6"/>
  <c r="T243" i="6"/>
  <c r="T158" i="6"/>
  <c r="AB178" i="7"/>
  <c r="S178" i="6"/>
  <c r="T184" i="6"/>
  <c r="T198" i="6"/>
  <c r="T220" i="6"/>
  <c r="AB239" i="7"/>
  <c r="T173" i="6"/>
  <c r="T194" i="6"/>
  <c r="T213" i="6"/>
  <c r="T214" i="6"/>
  <c r="T144" i="6"/>
  <c r="AB156" i="7"/>
  <c r="S156" i="6"/>
  <c r="T159" i="6"/>
  <c r="AB163" i="7"/>
  <c r="S163" i="6"/>
  <c r="AB173" i="7"/>
  <c r="S173" i="6"/>
  <c r="T174" i="6"/>
  <c r="T202" i="6"/>
  <c r="T216" i="6"/>
  <c r="T143" i="6"/>
  <c r="AB146" i="7"/>
  <c r="S146" i="6"/>
  <c r="AB145" i="7"/>
  <c r="S145" i="6"/>
  <c r="S152" i="6"/>
  <c r="S153" i="6"/>
  <c r="T154" i="6"/>
  <c r="T164" i="6"/>
  <c r="T200" i="6"/>
  <c r="T201" i="6"/>
  <c r="T238" i="6"/>
  <c r="AB166" i="7"/>
  <c r="S166" i="6"/>
  <c r="T170" i="6"/>
  <c r="T177" i="6"/>
  <c r="AB188" i="7"/>
  <c r="S188" i="6"/>
  <c r="T190" i="6"/>
  <c r="AB198" i="7"/>
  <c r="S198" i="6"/>
  <c r="AB143" i="7"/>
  <c r="S143" i="6"/>
  <c r="T149" i="6"/>
  <c r="T150" i="6"/>
  <c r="T151" i="6"/>
  <c r="T195" i="6"/>
  <c r="T199" i="6"/>
  <c r="T215" i="6"/>
  <c r="T134" i="6"/>
  <c r="T147" i="6"/>
  <c r="T148" i="6"/>
  <c r="T178" i="6"/>
  <c r="AB210" i="7"/>
  <c r="S210" i="6"/>
  <c r="T155" i="6"/>
  <c r="T172" i="6"/>
  <c r="T185" i="6"/>
  <c r="AB190" i="7"/>
  <c r="S190" i="6"/>
  <c r="AB228" i="7"/>
  <c r="S228" i="6"/>
  <c r="AB171" i="7"/>
  <c r="S171" i="6"/>
  <c r="T179" i="6"/>
  <c r="S186" i="6"/>
  <c r="AB203" i="7"/>
  <c r="S203" i="6"/>
  <c r="T234" i="6"/>
  <c r="T240" i="6"/>
  <c r="AC10" i="7"/>
  <c r="AK10" i="7"/>
  <c r="AC13" i="7"/>
  <c r="AC18" i="7"/>
  <c r="AK34" i="7"/>
  <c r="AC43" i="7"/>
  <c r="T239" i="6"/>
  <c r="AB242" i="7"/>
  <c r="S242" i="6"/>
  <c r="AC15" i="7"/>
  <c r="T244" i="6"/>
  <c r="AB234" i="7"/>
  <c r="S234" i="6"/>
  <c r="AB220" i="7"/>
  <c r="S220" i="6"/>
  <c r="AB248" i="7"/>
  <c r="AJ28" i="7"/>
  <c r="AK14" i="7"/>
  <c r="AK19" i="7"/>
  <c r="AK22" i="7"/>
  <c r="AK27" i="7"/>
  <c r="AC30" i="7"/>
  <c r="AC38" i="7"/>
  <c r="T142" i="6"/>
  <c r="AB155" i="7"/>
  <c r="S155" i="6"/>
  <c r="AB165" i="7"/>
  <c r="S165" i="6"/>
  <c r="AB180" i="7"/>
  <c r="S180" i="6"/>
  <c r="AB182" i="7"/>
  <c r="S182" i="6"/>
  <c r="T204" i="6"/>
  <c r="T222" i="6"/>
  <c r="AB233" i="7"/>
  <c r="S233" i="6"/>
  <c r="AB245" i="7"/>
  <c r="T248" i="6"/>
  <c r="AB164" i="7"/>
  <c r="S164" i="6"/>
  <c r="AB177" i="7"/>
  <c r="S177" i="6"/>
  <c r="T181" i="6"/>
  <c r="S184" i="6"/>
  <c r="T188" i="6"/>
  <c r="T189" i="6"/>
  <c r="T203" i="6"/>
  <c r="AB215" i="7"/>
  <c r="S215" i="6"/>
  <c r="T223" i="6"/>
  <c r="T229" i="6"/>
  <c r="T230" i="6"/>
  <c r="AB172" i="7"/>
  <c r="S172" i="6"/>
  <c r="T208" i="6"/>
  <c r="T218" i="6"/>
  <c r="AB227" i="7"/>
  <c r="AB238" i="7"/>
  <c r="S238" i="6"/>
  <c r="AB243" i="7"/>
  <c r="S243" i="6"/>
  <c r="AB192" i="7"/>
  <c r="AB196" i="7"/>
  <c r="S196" i="6"/>
  <c r="T217" i="6"/>
  <c r="AB224" i="7"/>
  <c r="S224" i="6"/>
  <c r="T233" i="6"/>
  <c r="T242" i="6"/>
  <c r="AC53" i="7"/>
  <c r="AC63" i="7"/>
  <c r="AC20" i="7"/>
  <c r="AC23" i="7"/>
  <c r="AC28" i="7"/>
  <c r="AC33" i="7"/>
  <c r="AK42" i="7"/>
  <c r="AC25" i="7"/>
  <c r="AC40" i="7"/>
  <c r="AK12" i="7"/>
  <c r="AK32" i="7"/>
  <c r="AK17" i="7"/>
  <c r="AC48" i="7"/>
  <c r="T192" i="6"/>
  <c r="T196" i="6"/>
  <c r="T197" i="6"/>
  <c r="AB206" i="7"/>
  <c r="S206" i="6"/>
  <c r="AB208" i="7"/>
  <c r="S208" i="6"/>
  <c r="T211" i="6"/>
  <c r="T226" i="6"/>
  <c r="AB244" i="7"/>
  <c r="S244" i="6"/>
  <c r="T191" i="6"/>
  <c r="AB197" i="7"/>
  <c r="AB202" i="7"/>
  <c r="S202" i="6"/>
  <c r="T207" i="6"/>
  <c r="AB216" i="7"/>
  <c r="S216" i="6"/>
  <c r="AB229" i="7"/>
  <c r="S229" i="6"/>
  <c r="T237" i="6"/>
  <c r="AB240" i="7"/>
  <c r="S240" i="6"/>
  <c r="T219" i="6"/>
  <c r="T241" i="6"/>
  <c r="T206" i="6"/>
  <c r="AB218" i="7"/>
  <c r="S218" i="6"/>
  <c r="T249" i="6"/>
  <c r="AK52" i="7"/>
  <c r="AC58" i="7"/>
  <c r="AC68" i="7"/>
  <c r="T224" i="6"/>
  <c r="AB225" i="7"/>
  <c r="S225" i="6"/>
  <c r="T245" i="6"/>
  <c r="AB207" i="7"/>
  <c r="AB217" i="7"/>
  <c r="T227" i="6"/>
  <c r="T228" i="6"/>
  <c r="T232" i="6"/>
  <c r="AK74" i="7"/>
  <c r="AC82" i="7"/>
  <c r="AC117" i="7"/>
  <c r="AC92" i="7"/>
  <c r="AK109" i="7"/>
  <c r="AC127" i="7"/>
  <c r="AK62" i="7"/>
  <c r="AK72" i="7"/>
  <c r="AK107" i="7"/>
  <c r="AC50" i="7"/>
  <c r="AC60" i="7"/>
  <c r="AC70" i="7"/>
  <c r="AK39" i="7"/>
  <c r="AK49" i="7"/>
  <c r="AK59" i="7"/>
  <c r="AK69" i="7"/>
  <c r="AK97" i="7"/>
  <c r="AK77" i="7"/>
  <c r="AK87" i="7"/>
  <c r="AK122" i="7"/>
  <c r="AC132" i="7"/>
  <c r="AK112" i="7"/>
  <c r="AK24" i="7"/>
  <c r="AK29" i="7"/>
  <c r="AK47" i="7"/>
  <c r="AK57" i="7"/>
  <c r="AK67" i="7"/>
  <c r="AK37" i="7"/>
  <c r="AC45" i="7"/>
  <c r="AC55" i="7"/>
  <c r="AC65" i="7"/>
  <c r="AC102" i="7"/>
  <c r="AC35" i="7"/>
  <c r="AK44" i="7"/>
  <c r="AK54" i="7"/>
  <c r="AK64" i="7"/>
  <c r="T252" i="7"/>
  <c r="AC12" i="7"/>
  <c r="AC17" i="7"/>
  <c r="AC22" i="7"/>
  <c r="AC27" i="7"/>
  <c r="AC32" i="7"/>
  <c r="AC37" i="7"/>
  <c r="AC42" i="7"/>
  <c r="AC47" i="7"/>
  <c r="AC52" i="7"/>
  <c r="AC57" i="7"/>
  <c r="AC62" i="7"/>
  <c r="AC67" i="7"/>
  <c r="AC72" i="7"/>
  <c r="O80" i="7"/>
  <c r="P80" i="6" s="1"/>
  <c r="S80" i="6" s="1"/>
  <c r="AC84" i="7"/>
  <c r="AK105" i="7"/>
  <c r="AC107" i="7"/>
  <c r="O115" i="7"/>
  <c r="P115" i="6" s="1"/>
  <c r="S115" i="6" s="1"/>
  <c r="O118" i="7"/>
  <c r="P118" i="6" s="1"/>
  <c r="S118" i="6" s="1"/>
  <c r="AC119" i="7"/>
  <c r="AC126" i="7"/>
  <c r="AC134" i="7"/>
  <c r="O136" i="7"/>
  <c r="P136" i="6" s="1"/>
  <c r="AK138" i="7"/>
  <c r="AK73" i="7"/>
  <c r="AC91" i="7"/>
  <c r="AK102" i="7"/>
  <c r="AK108" i="7"/>
  <c r="AC139" i="7"/>
  <c r="AK143" i="7"/>
  <c r="AK153" i="7"/>
  <c r="AK163" i="7"/>
  <c r="AC164" i="7"/>
  <c r="AC171" i="7"/>
  <c r="AC172" i="7"/>
  <c r="AK188" i="7"/>
  <c r="AK196" i="7"/>
  <c r="AC226" i="7"/>
  <c r="O73" i="7"/>
  <c r="AC74" i="7"/>
  <c r="AC81" i="7"/>
  <c r="AK95" i="7"/>
  <c r="AK98" i="7"/>
  <c r="AC109" i="7"/>
  <c r="AC116" i="7"/>
  <c r="AC144" i="7"/>
  <c r="AK148" i="7"/>
  <c r="AC151" i="7"/>
  <c r="AC152" i="7"/>
  <c r="AK152" i="7"/>
  <c r="AC154" i="7"/>
  <c r="AC179" i="7"/>
  <c r="AC186" i="7"/>
  <c r="AC187" i="7"/>
  <c r="AC195" i="7"/>
  <c r="AC206" i="7"/>
  <c r="AC216" i="7"/>
  <c r="W252" i="7"/>
  <c r="AK13" i="7"/>
  <c r="AK18" i="7"/>
  <c r="AK23" i="7"/>
  <c r="AK28" i="7"/>
  <c r="AK33" i="7"/>
  <c r="AK38" i="7"/>
  <c r="AK43" i="7"/>
  <c r="AK48" i="7"/>
  <c r="AK53" i="7"/>
  <c r="AK58" i="7"/>
  <c r="AK63" i="7"/>
  <c r="AK68" i="7"/>
  <c r="AK85" i="7"/>
  <c r="AK88" i="7"/>
  <c r="AK92" i="7"/>
  <c r="AC99" i="7"/>
  <c r="AC106" i="7"/>
  <c r="AK120" i="7"/>
  <c r="AK123" i="7"/>
  <c r="AK127" i="7"/>
  <c r="AC149" i="7"/>
  <c r="AK149" i="7"/>
  <c r="AC161" i="7"/>
  <c r="AC162" i="7"/>
  <c r="AK178" i="7"/>
  <c r="AK82" i="7"/>
  <c r="O88" i="7"/>
  <c r="P88" i="6" s="1"/>
  <c r="S88" i="6" s="1"/>
  <c r="AC89" i="7"/>
  <c r="AK117" i="7"/>
  <c r="O123" i="7"/>
  <c r="P123" i="6" s="1"/>
  <c r="S123" i="6" s="1"/>
  <c r="AC124" i="7"/>
  <c r="AC131" i="7"/>
  <c r="AK131" i="7"/>
  <c r="O149" i="7"/>
  <c r="P149" i="6" s="1"/>
  <c r="S149" i="6" s="1"/>
  <c r="AC231" i="7"/>
  <c r="AK15" i="7"/>
  <c r="AK20" i="7"/>
  <c r="AK25" i="7"/>
  <c r="AK30" i="7"/>
  <c r="AK35" i="7"/>
  <c r="AK40" i="7"/>
  <c r="AK45" i="7"/>
  <c r="AK50" i="7"/>
  <c r="AK55" i="7"/>
  <c r="AK60" i="7"/>
  <c r="AK65" i="7"/>
  <c r="AK70" i="7"/>
  <c r="AK75" i="7"/>
  <c r="AK78" i="7"/>
  <c r="AC96" i="7"/>
  <c r="AK110" i="7"/>
  <c r="AK113" i="7"/>
  <c r="AC136" i="7"/>
  <c r="AK136" i="7"/>
  <c r="AK168" i="7"/>
  <c r="AC169" i="7"/>
  <c r="AC176" i="7"/>
  <c r="AC177" i="7"/>
  <c r="AK201" i="7"/>
  <c r="AC241" i="7"/>
  <c r="P252" i="7"/>
  <c r="O75" i="7"/>
  <c r="P75" i="6" s="1"/>
  <c r="S75" i="6" s="1"/>
  <c r="O78" i="7"/>
  <c r="P78" i="6" s="1"/>
  <c r="S78" i="6" s="1"/>
  <c r="AC79" i="7"/>
  <c r="AC86" i="7"/>
  <c r="AK100" i="7"/>
  <c r="AK103" i="7"/>
  <c r="O110" i="7"/>
  <c r="P110" i="6" s="1"/>
  <c r="S110" i="6" s="1"/>
  <c r="O113" i="7"/>
  <c r="P113" i="6" s="1"/>
  <c r="S113" i="6" s="1"/>
  <c r="AC114" i="7"/>
  <c r="AC121" i="7"/>
  <c r="AC141" i="7"/>
  <c r="AK141" i="7"/>
  <c r="AC184" i="7"/>
  <c r="AC200" i="7"/>
  <c r="Q252" i="7"/>
  <c r="O100" i="7"/>
  <c r="P100" i="6" s="1"/>
  <c r="S100" i="6" s="1"/>
  <c r="AC104" i="7"/>
  <c r="AK125" i="7"/>
  <c r="AK134" i="7"/>
  <c r="AC146" i="7"/>
  <c r="AK146" i="7"/>
  <c r="AK158" i="7"/>
  <c r="AC159" i="7"/>
  <c r="AC166" i="7"/>
  <c r="AC167" i="7"/>
  <c r="AK183" i="7"/>
  <c r="AC191" i="7"/>
  <c r="AK211" i="7"/>
  <c r="AC221" i="7"/>
  <c r="R252" i="7"/>
  <c r="AC76" i="7"/>
  <c r="AK84" i="7"/>
  <c r="AK90" i="7"/>
  <c r="AK91" i="7"/>
  <c r="AK93" i="7"/>
  <c r="O104" i="7"/>
  <c r="P104" i="6" s="1"/>
  <c r="S104" i="6" s="1"/>
  <c r="AC111" i="7"/>
  <c r="AK119" i="7"/>
  <c r="O125" i="7"/>
  <c r="P125" i="6" s="1"/>
  <c r="AK126" i="7"/>
  <c r="AK128" i="7"/>
  <c r="AK139" i="7"/>
  <c r="O142" i="7"/>
  <c r="P142" i="6" s="1"/>
  <c r="S142" i="6" s="1"/>
  <c r="AC181" i="7"/>
  <c r="AC182" i="7"/>
  <c r="S252" i="7"/>
  <c r="AD10" i="7"/>
  <c r="AK80" i="7"/>
  <c r="AK81" i="7"/>
  <c r="AK83" i="7"/>
  <c r="O90" i="7"/>
  <c r="P90" i="6" s="1"/>
  <c r="S90" i="6" s="1"/>
  <c r="O93" i="7"/>
  <c r="P93" i="6" s="1"/>
  <c r="S93" i="6" s="1"/>
  <c r="AC94" i="7"/>
  <c r="AC101" i="7"/>
  <c r="O103" i="7"/>
  <c r="P103" i="6" s="1"/>
  <c r="S103" i="6" s="1"/>
  <c r="AK115" i="7"/>
  <c r="AK116" i="7"/>
  <c r="AK118" i="7"/>
  <c r="O128" i="7"/>
  <c r="P128" i="6" s="1"/>
  <c r="S128" i="6" s="1"/>
  <c r="AC129" i="7"/>
  <c r="O131" i="7"/>
  <c r="P131" i="6" s="1"/>
  <c r="S131" i="6" s="1"/>
  <c r="AK133" i="7"/>
  <c r="AK144" i="7"/>
  <c r="AC156" i="7"/>
  <c r="AC157" i="7"/>
  <c r="AK173" i="7"/>
  <c r="AC174" i="7"/>
  <c r="AC236" i="7"/>
  <c r="AK199" i="7"/>
  <c r="AC205" i="7"/>
  <c r="AK216" i="7"/>
  <c r="O219" i="7"/>
  <c r="P219" i="6" s="1"/>
  <c r="S219" i="6" s="1"/>
  <c r="AK224" i="7"/>
  <c r="O237" i="7"/>
  <c r="P237" i="6" s="1"/>
  <c r="S237" i="6" s="1"/>
  <c r="AC238" i="7"/>
  <c r="AK242" i="7"/>
  <c r="O245" i="7"/>
  <c r="P245" i="6" s="1"/>
  <c r="S245" i="6" s="1"/>
  <c r="AK191" i="7"/>
  <c r="AC215" i="7"/>
  <c r="AK215" i="7"/>
  <c r="AK229" i="7"/>
  <c r="AC243" i="7"/>
  <c r="AK247" i="7"/>
  <c r="F9" i="8"/>
  <c r="D9" i="8"/>
  <c r="AK157" i="7"/>
  <c r="AK162" i="7"/>
  <c r="AK167" i="7"/>
  <c r="AK172" i="7"/>
  <c r="AK177" i="7"/>
  <c r="AK182" i="7"/>
  <c r="AK187" i="7"/>
  <c r="AK194" i="7"/>
  <c r="AK202" i="7"/>
  <c r="AK206" i="7"/>
  <c r="AK209" i="7"/>
  <c r="AC220" i="7"/>
  <c r="AK220" i="7"/>
  <c r="AK226" i="7"/>
  <c r="AK234" i="7"/>
  <c r="AC248" i="7"/>
  <c r="AK248" i="7"/>
  <c r="C10" i="8"/>
  <c r="H10" i="8"/>
  <c r="I10" i="8" s="1"/>
  <c r="J10" i="8" s="1"/>
  <c r="K10" i="8" s="1"/>
  <c r="L10" i="8" s="1"/>
  <c r="M10" i="8" s="1"/>
  <c r="N10" i="8" s="1"/>
  <c r="O10" i="8" s="1"/>
  <c r="G10" i="8" s="1"/>
  <c r="D16" i="8"/>
  <c r="F16" i="8" s="1"/>
  <c r="AK189" i="7"/>
  <c r="AC203" i="7"/>
  <c r="AK212" i="7"/>
  <c r="AC225" i="7"/>
  <c r="AK225" i="7"/>
  <c r="AK239" i="7"/>
  <c r="AK249" i="7"/>
  <c r="C17" i="8"/>
  <c r="F21" i="8"/>
  <c r="D21" i="8"/>
  <c r="AK154" i="7"/>
  <c r="AK159" i="7"/>
  <c r="AK164" i="7"/>
  <c r="AK169" i="7"/>
  <c r="AK174" i="7"/>
  <c r="AK179" i="7"/>
  <c r="AK184" i="7"/>
  <c r="AK197" i="7"/>
  <c r="O212" i="7"/>
  <c r="P212" i="6" s="1"/>
  <c r="S212" i="6" s="1"/>
  <c r="AC213" i="7"/>
  <c r="AC230" i="7"/>
  <c r="AK230" i="7"/>
  <c r="AK236" i="7"/>
  <c r="O239" i="7"/>
  <c r="P239" i="6" s="1"/>
  <c r="S239" i="6" s="1"/>
  <c r="AK244" i="7"/>
  <c r="AC194" i="7"/>
  <c r="O197" i="7"/>
  <c r="P197" i="6" s="1"/>
  <c r="S197" i="6" s="1"/>
  <c r="AC210" i="7"/>
  <c r="AK217" i="7"/>
  <c r="AC235" i="7"/>
  <c r="AK235" i="7"/>
  <c r="D26" i="8"/>
  <c r="F26" i="8" s="1"/>
  <c r="AK151" i="7"/>
  <c r="AK156" i="7"/>
  <c r="AK161" i="7"/>
  <c r="AK166" i="7"/>
  <c r="AK171" i="7"/>
  <c r="AK176" i="7"/>
  <c r="AK181" i="7"/>
  <c r="AK186" i="7"/>
  <c r="AK192" i="7"/>
  <c r="AC198" i="7"/>
  <c r="O217" i="7"/>
  <c r="P217" i="6" s="1"/>
  <c r="S217" i="6" s="1"/>
  <c r="AC218" i="7"/>
  <c r="AK222" i="7"/>
  <c r="O225" i="7"/>
  <c r="P225" i="6" s="1"/>
  <c r="AC240" i="7"/>
  <c r="AK240" i="7"/>
  <c r="AC250" i="7"/>
  <c r="AK250" i="7"/>
  <c r="AC189" i="7"/>
  <c r="O192" i="7"/>
  <c r="P192" i="6" s="1"/>
  <c r="S192" i="6" s="1"/>
  <c r="AK204" i="7"/>
  <c r="AK205" i="7"/>
  <c r="AK207" i="7"/>
  <c r="O220" i="7"/>
  <c r="P220" i="6" s="1"/>
  <c r="O222" i="7"/>
  <c r="P222" i="6" s="1"/>
  <c r="S222" i="6" s="1"/>
  <c r="AC223" i="7"/>
  <c r="AK227" i="7"/>
  <c r="O230" i="7"/>
  <c r="P230" i="6" s="1"/>
  <c r="S230" i="6" s="1"/>
  <c r="AC245" i="7"/>
  <c r="AK245" i="7"/>
  <c r="A85" i="8"/>
  <c r="D27" i="8"/>
  <c r="F27" i="8" s="1"/>
  <c r="AC193" i="7"/>
  <c r="O204" i="7"/>
  <c r="P204" i="6" s="1"/>
  <c r="S204" i="6" s="1"/>
  <c r="O207" i="7"/>
  <c r="P207" i="6" s="1"/>
  <c r="S207" i="6" s="1"/>
  <c r="AC208" i="7"/>
  <c r="AK214" i="7"/>
  <c r="O227" i="7"/>
  <c r="P227" i="6" s="1"/>
  <c r="S227" i="6" s="1"/>
  <c r="AC228" i="7"/>
  <c r="AK232" i="7"/>
  <c r="O235" i="7"/>
  <c r="P235" i="6" s="1"/>
  <c r="S235" i="6" s="1"/>
  <c r="AK238" i="7"/>
  <c r="F18" i="8"/>
  <c r="O214" i="7"/>
  <c r="P214" i="6" s="1"/>
  <c r="S214" i="6" s="1"/>
  <c r="AK219" i="7"/>
  <c r="O232" i="7"/>
  <c r="P232" i="6" s="1"/>
  <c r="S232" i="6" s="1"/>
  <c r="AC233" i="7"/>
  <c r="AK237" i="7"/>
  <c r="O240" i="7"/>
  <c r="P240" i="6" s="1"/>
  <c r="AK243" i="7"/>
  <c r="O250" i="7"/>
  <c r="P250" i="6" s="1"/>
  <c r="S250" i="6" s="1"/>
  <c r="F22" i="8"/>
  <c r="I60" i="8"/>
  <c r="D22" i="8"/>
  <c r="D28" i="8"/>
  <c r="F28" i="8" s="1"/>
  <c r="D34" i="8"/>
  <c r="F34" i="8" s="1"/>
  <c r="D46" i="8"/>
  <c r="F46" i="8" s="1"/>
  <c r="C29" i="8"/>
  <c r="F35" i="8"/>
  <c r="C36" i="8"/>
  <c r="D42" i="8"/>
  <c r="F42" i="8" s="1"/>
  <c r="D23" i="8"/>
  <c r="F23" i="8" s="1"/>
  <c r="F44" i="8"/>
  <c r="D44" i="8"/>
  <c r="B86" i="8"/>
  <c r="D86" i="8"/>
  <c r="C86" i="8"/>
  <c r="C24" i="8"/>
  <c r="F30" i="8"/>
  <c r="C31" i="8"/>
  <c r="C37" i="8"/>
  <c r="F41" i="8"/>
  <c r="D18" i="8"/>
  <c r="C19" i="8"/>
  <c r="F25" i="8"/>
  <c r="C32" i="8"/>
  <c r="D41" i="8"/>
  <c r="C43" i="8"/>
  <c r="D13" i="8"/>
  <c r="F13" i="8" s="1"/>
  <c r="H9" i="8"/>
  <c r="I9" i="8" s="1"/>
  <c r="J9" i="8" s="1"/>
  <c r="K9" i="8" s="1"/>
  <c r="L9" i="8" s="1"/>
  <c r="M9" i="8" s="1"/>
  <c r="N9" i="8" s="1"/>
  <c r="O9" i="8" s="1"/>
  <c r="G9" i="8" s="1"/>
  <c r="C14" i="8"/>
  <c r="F20" i="8"/>
  <c r="C39" i="8"/>
  <c r="F40" i="8"/>
  <c r="F45" i="8"/>
  <c r="D48" i="8"/>
  <c r="F48" i="8" s="1"/>
  <c r="B57" i="8"/>
  <c r="F57" i="8" s="1"/>
  <c r="S252" i="9"/>
  <c r="U251" i="9"/>
  <c r="S253" i="9" s="1"/>
  <c r="D45" i="8"/>
  <c r="C47" i="8"/>
  <c r="M55" i="8"/>
  <c r="D57" i="8"/>
  <c r="C57" i="8" s="1"/>
  <c r="A59" i="8"/>
  <c r="F83" i="8"/>
  <c r="D84" i="8"/>
  <c r="C55" i="8"/>
  <c r="D55" i="8" s="1"/>
  <c r="B84" i="8" s="1"/>
  <c r="I59" i="8"/>
  <c r="D24" i="8" l="1"/>
  <c r="F24" i="8" s="1"/>
  <c r="D14" i="8"/>
  <c r="F14" i="8"/>
  <c r="A87" i="8"/>
  <c r="B85" i="8"/>
  <c r="A61" i="8"/>
  <c r="D59" i="8"/>
  <c r="C59" i="8" s="1"/>
  <c r="B59" i="8"/>
  <c r="F59" i="8" s="1"/>
  <c r="A60" i="8"/>
  <c r="A58" i="5"/>
  <c r="F38" i="5"/>
  <c r="D38" i="5"/>
  <c r="D10" i="8"/>
  <c r="F10" i="8" s="1"/>
  <c r="AS121" i="6"/>
  <c r="H84" i="5"/>
  <c r="AS212" i="6"/>
  <c r="AS224" i="6"/>
  <c r="AS166" i="6"/>
  <c r="AS189" i="6"/>
  <c r="D19" i="8"/>
  <c r="F19" i="8" s="1"/>
  <c r="F36" i="8"/>
  <c r="D36" i="8"/>
  <c r="F84" i="8"/>
  <c r="D47" i="8"/>
  <c r="F47" i="8" s="1"/>
  <c r="D39" i="8"/>
  <c r="F39" i="8" s="1"/>
  <c r="D43" i="8"/>
  <c r="F43" i="8" s="1"/>
  <c r="I61" i="8"/>
  <c r="I62" i="8" s="1"/>
  <c r="G83" i="8"/>
  <c r="G85" i="8" s="1"/>
  <c r="D37" i="8"/>
  <c r="F37" i="8" s="1"/>
  <c r="D29" i="8"/>
  <c r="F29" i="8" s="1"/>
  <c r="D32" i="8"/>
  <c r="F32" i="8" s="1"/>
  <c r="D31" i="8"/>
  <c r="F31" i="8" s="1"/>
  <c r="F17" i="8"/>
  <c r="D17" i="8"/>
  <c r="P73" i="6"/>
  <c r="O252" i="7"/>
  <c r="D52" i="8" s="1"/>
  <c r="AS69" i="6"/>
  <c r="AS210" i="6"/>
  <c r="AP247" i="3"/>
  <c r="AO247" i="3"/>
  <c r="AA249" i="3"/>
  <c r="D723" i="9"/>
  <c r="C723" i="9"/>
  <c r="B723" i="9"/>
  <c r="H723" i="9"/>
  <c r="G723" i="9"/>
  <c r="F723" i="9"/>
  <c r="E723" i="9"/>
  <c r="A723" i="9"/>
  <c r="Z215" i="4"/>
  <c r="AZ215" i="3"/>
  <c r="AN215" i="3"/>
  <c r="AM215" i="3"/>
  <c r="AP237" i="3"/>
  <c r="AO237" i="3"/>
  <c r="Z180" i="4"/>
  <c r="AZ180" i="3"/>
  <c r="AN180" i="3"/>
  <c r="AM180" i="3"/>
  <c r="AM189" i="3"/>
  <c r="Z189" i="4"/>
  <c r="AZ189" i="3"/>
  <c r="AN189" i="3"/>
  <c r="AA151" i="3"/>
  <c r="D693" i="9"/>
  <c r="C693" i="9"/>
  <c r="B693" i="9"/>
  <c r="F693" i="9"/>
  <c r="E693" i="9"/>
  <c r="A693" i="9"/>
  <c r="H693" i="9"/>
  <c r="G693" i="9"/>
  <c r="AA221" i="3"/>
  <c r="AA238" i="3"/>
  <c r="AP244" i="3"/>
  <c r="AO244" i="3"/>
  <c r="D733" i="9"/>
  <c r="C733" i="9"/>
  <c r="B733" i="9"/>
  <c r="E733" i="9"/>
  <c r="H733" i="9"/>
  <c r="G733" i="9"/>
  <c r="F733" i="9"/>
  <c r="A733" i="9"/>
  <c r="Z209" i="4"/>
  <c r="AM209" i="3"/>
  <c r="AZ209" i="3"/>
  <c r="AN209" i="3"/>
  <c r="Z248" i="4"/>
  <c r="AN248" i="3"/>
  <c r="AM248" i="3"/>
  <c r="AZ248" i="3"/>
  <c r="D743" i="9"/>
  <c r="C743" i="9"/>
  <c r="B743" i="9"/>
  <c r="A743" i="9"/>
  <c r="G743" i="9"/>
  <c r="F743" i="9"/>
  <c r="E743" i="9"/>
  <c r="H743" i="9"/>
  <c r="Z226" i="4"/>
  <c r="AZ226" i="3"/>
  <c r="AN226" i="3"/>
  <c r="AM226" i="3"/>
  <c r="Z196" i="4"/>
  <c r="AZ196" i="3"/>
  <c r="AN196" i="3"/>
  <c r="AM196" i="3"/>
  <c r="Z208" i="4"/>
  <c r="AN208" i="3"/>
  <c r="AM208" i="3"/>
  <c r="AZ208" i="3"/>
  <c r="AA154" i="3"/>
  <c r="AA102" i="3"/>
  <c r="D615" i="9"/>
  <c r="C615" i="9"/>
  <c r="B615" i="9"/>
  <c r="H615" i="9"/>
  <c r="G615" i="9"/>
  <c r="F615" i="9"/>
  <c r="E615" i="9"/>
  <c r="A615" i="9"/>
  <c r="B584" i="9"/>
  <c r="A584" i="9"/>
  <c r="H584" i="9"/>
  <c r="G584" i="9"/>
  <c r="F584" i="9"/>
  <c r="E584" i="9"/>
  <c r="D584" i="9"/>
  <c r="C584" i="9"/>
  <c r="F649" i="9"/>
  <c r="E649" i="9"/>
  <c r="D649" i="9"/>
  <c r="G649" i="9"/>
  <c r="C649" i="9"/>
  <c r="B649" i="9"/>
  <c r="A649" i="9"/>
  <c r="H649" i="9"/>
  <c r="AA134" i="3"/>
  <c r="AA166" i="3"/>
  <c r="H685" i="9"/>
  <c r="G685" i="9"/>
  <c r="F685" i="9"/>
  <c r="C685" i="9"/>
  <c r="B685" i="9"/>
  <c r="A685" i="9"/>
  <c r="E685" i="9"/>
  <c r="D685" i="9"/>
  <c r="AA168" i="3"/>
  <c r="D635" i="9"/>
  <c r="C635" i="9"/>
  <c r="B635" i="9"/>
  <c r="H635" i="9"/>
  <c r="G635" i="9"/>
  <c r="F635" i="9"/>
  <c r="E635" i="9"/>
  <c r="A635" i="9"/>
  <c r="AA203" i="3"/>
  <c r="AA132" i="3"/>
  <c r="AA108" i="3"/>
  <c r="AW48" i="3"/>
  <c r="AV48" i="3"/>
  <c r="AU48" i="3"/>
  <c r="AU14" i="3"/>
  <c r="AG14" i="3"/>
  <c r="AF14" i="3"/>
  <c r="N14" i="3"/>
  <c r="AV14" i="3"/>
  <c r="AH14" i="3"/>
  <c r="AA99" i="3"/>
  <c r="Z56" i="4"/>
  <c r="AN56" i="3"/>
  <c r="AZ56" i="3"/>
  <c r="AM56" i="3"/>
  <c r="Z47" i="4"/>
  <c r="AZ47" i="3"/>
  <c r="AM47" i="3"/>
  <c r="AN47" i="3"/>
  <c r="N10" i="3"/>
  <c r="AG10" i="3"/>
  <c r="AV10" i="3"/>
  <c r="AU10" i="3"/>
  <c r="AH10" i="3"/>
  <c r="AF10" i="3"/>
  <c r="Z91" i="4"/>
  <c r="AN91" i="3"/>
  <c r="AM91" i="3"/>
  <c r="AZ91" i="3"/>
  <c r="AA59" i="3"/>
  <c r="AU118" i="3"/>
  <c r="AV118" i="3"/>
  <c r="AW118" i="3"/>
  <c r="AU74" i="3"/>
  <c r="AW74" i="3"/>
  <c r="AV74" i="3"/>
  <c r="AV104" i="3"/>
  <c r="AU104" i="3"/>
  <c r="AW104" i="3"/>
  <c r="AW122" i="3"/>
  <c r="AV122" i="3"/>
  <c r="AU122" i="3"/>
  <c r="AW98" i="3"/>
  <c r="AV98" i="3"/>
  <c r="AU98" i="3"/>
  <c r="AV79" i="3"/>
  <c r="AU79" i="3"/>
  <c r="AW79" i="3"/>
  <c r="AW50" i="3"/>
  <c r="AV50" i="3"/>
  <c r="AU50" i="3"/>
  <c r="AW20" i="3"/>
  <c r="R20" i="3"/>
  <c r="AG20" i="3"/>
  <c r="AF20" i="3"/>
  <c r="N20" i="3"/>
  <c r="AU20" i="3"/>
  <c r="AW106" i="3"/>
  <c r="AV106" i="3"/>
  <c r="AU106" i="3"/>
  <c r="AV226" i="3"/>
  <c r="AU226" i="3"/>
  <c r="AW226" i="3"/>
  <c r="AU211" i="3"/>
  <c r="AW211" i="3"/>
  <c r="AV211" i="3"/>
  <c r="AW196" i="3"/>
  <c r="AV196" i="3"/>
  <c r="AU196" i="3"/>
  <c r="AV152" i="3"/>
  <c r="AU152" i="3"/>
  <c r="AW152" i="3"/>
  <c r="AW143" i="3"/>
  <c r="AV143" i="3"/>
  <c r="AU143" i="3"/>
  <c r="AW164" i="3"/>
  <c r="AV164" i="3"/>
  <c r="AU164" i="3"/>
  <c r="AW155" i="3"/>
  <c r="AV155" i="3"/>
  <c r="AU155" i="3"/>
  <c r="AW240" i="3"/>
  <c r="AV240" i="3"/>
  <c r="AU240" i="3"/>
  <c r="AW243" i="3"/>
  <c r="AU243" i="3"/>
  <c r="AV243" i="3"/>
  <c r="AW217" i="3"/>
  <c r="AV217" i="3"/>
  <c r="AU217" i="3"/>
  <c r="AW248" i="3"/>
  <c r="AV248" i="3"/>
  <c r="AU248" i="3"/>
  <c r="AA128" i="3"/>
  <c r="Z67" i="4"/>
  <c r="AZ67" i="3"/>
  <c r="AN67" i="3"/>
  <c r="AM67" i="3"/>
  <c r="AO50" i="3"/>
  <c r="AP50" i="3"/>
  <c r="AD17" i="4"/>
  <c r="D648" i="9"/>
  <c r="C648" i="9"/>
  <c r="B648" i="9"/>
  <c r="H648" i="9"/>
  <c r="G648" i="9"/>
  <c r="F648" i="9"/>
  <c r="E648" i="9"/>
  <c r="A648" i="9"/>
  <c r="Z60" i="4"/>
  <c r="AN60" i="3"/>
  <c r="AM60" i="3"/>
  <c r="AZ60" i="3"/>
  <c r="AP157" i="3"/>
  <c r="AO157" i="3"/>
  <c r="AA117" i="3"/>
  <c r="Z105" i="4"/>
  <c r="AN105" i="3"/>
  <c r="AM105" i="3"/>
  <c r="AZ105" i="3"/>
  <c r="AG35" i="3"/>
  <c r="AF35" i="3"/>
  <c r="R35" i="3"/>
  <c r="AW35" i="3"/>
  <c r="AU35" i="3"/>
  <c r="N35" i="3"/>
  <c r="AA69" i="3"/>
  <c r="AW58" i="3"/>
  <c r="AV58" i="3"/>
  <c r="AU58" i="3"/>
  <c r="AW21" i="3"/>
  <c r="R21" i="3"/>
  <c r="AU21" i="3"/>
  <c r="AG21" i="3"/>
  <c r="AF21" i="3"/>
  <c r="N21" i="3"/>
  <c r="H735" i="9"/>
  <c r="G735" i="9"/>
  <c r="F735" i="9"/>
  <c r="E735" i="9"/>
  <c r="D735" i="9"/>
  <c r="C735" i="9"/>
  <c r="B735" i="9"/>
  <c r="A735" i="9"/>
  <c r="AA236" i="3"/>
  <c r="F714" i="9"/>
  <c r="E714" i="9"/>
  <c r="D714" i="9"/>
  <c r="H714" i="9"/>
  <c r="G714" i="9"/>
  <c r="C714" i="9"/>
  <c r="B714" i="9"/>
  <c r="A714" i="9"/>
  <c r="AA215" i="3"/>
  <c r="AA193" i="3"/>
  <c r="F679" i="9"/>
  <c r="E679" i="9"/>
  <c r="D679" i="9"/>
  <c r="B679" i="9"/>
  <c r="A679" i="9"/>
  <c r="H679" i="9"/>
  <c r="G679" i="9"/>
  <c r="C679" i="9"/>
  <c r="Z224" i="4"/>
  <c r="AN224" i="3"/>
  <c r="AM224" i="3"/>
  <c r="AZ224" i="3"/>
  <c r="AP235" i="3"/>
  <c r="AO235" i="3"/>
  <c r="Z225" i="4"/>
  <c r="AZ225" i="3"/>
  <c r="AM225" i="3"/>
  <c r="AN225" i="3"/>
  <c r="Z239" i="4"/>
  <c r="AN239" i="3"/>
  <c r="AM239" i="3"/>
  <c r="AZ239" i="3"/>
  <c r="Z230" i="4"/>
  <c r="AM230" i="3"/>
  <c r="AZ230" i="3"/>
  <c r="AN230" i="3"/>
  <c r="Z214" i="4"/>
  <c r="AM214" i="3"/>
  <c r="AZ214" i="3"/>
  <c r="AN214" i="3"/>
  <c r="Z206" i="4"/>
  <c r="AZ206" i="3"/>
  <c r="AN206" i="3"/>
  <c r="AM206" i="3"/>
  <c r="H730" i="9"/>
  <c r="G730" i="9"/>
  <c r="F730" i="9"/>
  <c r="B730" i="9"/>
  <c r="A730" i="9"/>
  <c r="E730" i="9"/>
  <c r="D730" i="9"/>
  <c r="C730" i="9"/>
  <c r="Z219" i="4"/>
  <c r="AM219" i="3"/>
  <c r="AZ219" i="3"/>
  <c r="AN219" i="3"/>
  <c r="D748" i="9"/>
  <c r="C748" i="9"/>
  <c r="B748" i="9"/>
  <c r="A748" i="9"/>
  <c r="G748" i="9"/>
  <c r="F748" i="9"/>
  <c r="E748" i="9"/>
  <c r="H748" i="9"/>
  <c r="AA218" i="3"/>
  <c r="H706" i="9"/>
  <c r="B706" i="9"/>
  <c r="A706" i="9"/>
  <c r="G706" i="9"/>
  <c r="F706" i="9"/>
  <c r="E706" i="9"/>
  <c r="D706" i="9"/>
  <c r="C706" i="9"/>
  <c r="AA196" i="3"/>
  <c r="Z182" i="4"/>
  <c r="AZ182" i="3"/>
  <c r="AN182" i="3"/>
  <c r="AM182" i="3"/>
  <c r="D708" i="9"/>
  <c r="C708" i="9"/>
  <c r="B708" i="9"/>
  <c r="H708" i="9"/>
  <c r="G708" i="9"/>
  <c r="F708" i="9"/>
  <c r="E708" i="9"/>
  <c r="A708" i="9"/>
  <c r="AA129" i="3"/>
  <c r="Z103" i="4"/>
  <c r="AZ103" i="3"/>
  <c r="AN103" i="3"/>
  <c r="AM103" i="3"/>
  <c r="AA109" i="3"/>
  <c r="AA178" i="3"/>
  <c r="AA115" i="3"/>
  <c r="AP143" i="3"/>
  <c r="AO143" i="3"/>
  <c r="AA118" i="3"/>
  <c r="AA191" i="3"/>
  <c r="Z176" i="4"/>
  <c r="AM176" i="3"/>
  <c r="AZ176" i="3"/>
  <c r="AN176" i="3"/>
  <c r="AA173" i="3"/>
  <c r="AA172" i="3"/>
  <c r="AA135" i="3"/>
  <c r="H645" i="9"/>
  <c r="G645" i="9"/>
  <c r="D645" i="9"/>
  <c r="C645" i="9"/>
  <c r="B645" i="9"/>
  <c r="F645" i="9"/>
  <c r="E645" i="9"/>
  <c r="A645" i="9"/>
  <c r="AA192" i="3"/>
  <c r="H618" i="9"/>
  <c r="B618" i="9"/>
  <c r="A618" i="9"/>
  <c r="G618" i="9"/>
  <c r="F618" i="9"/>
  <c r="E618" i="9"/>
  <c r="D618" i="9"/>
  <c r="C618" i="9"/>
  <c r="Z142" i="4"/>
  <c r="AZ142" i="3"/>
  <c r="AN142" i="3"/>
  <c r="AM142" i="3"/>
  <c r="H603" i="9"/>
  <c r="G603" i="9"/>
  <c r="F603" i="9"/>
  <c r="E603" i="9"/>
  <c r="D603" i="9"/>
  <c r="C603" i="9"/>
  <c r="B603" i="9"/>
  <c r="A603" i="9"/>
  <c r="Z88" i="4"/>
  <c r="AZ88" i="3"/>
  <c r="AN88" i="3"/>
  <c r="AM88" i="3"/>
  <c r="AA89" i="3"/>
  <c r="AW57" i="3"/>
  <c r="AV57" i="3"/>
  <c r="AU57" i="3"/>
  <c r="AD13" i="4"/>
  <c r="Z90" i="4"/>
  <c r="AN90" i="3"/>
  <c r="AM90" i="3"/>
  <c r="AZ90" i="3"/>
  <c r="AA79" i="3"/>
  <c r="F556" i="9"/>
  <c r="E556" i="9"/>
  <c r="D556" i="9"/>
  <c r="C556" i="9"/>
  <c r="B556" i="9"/>
  <c r="A556" i="9"/>
  <c r="H556" i="9"/>
  <c r="G556" i="9"/>
  <c r="AA46" i="3"/>
  <c r="F591" i="9"/>
  <c r="E591" i="9"/>
  <c r="D591" i="9"/>
  <c r="C591" i="9"/>
  <c r="B591" i="9"/>
  <c r="A591" i="9"/>
  <c r="H591" i="9"/>
  <c r="G591" i="9"/>
  <c r="AD243" i="6"/>
  <c r="AD233" i="6"/>
  <c r="AD250" i="6"/>
  <c r="AD249" i="6"/>
  <c r="AD238" i="6"/>
  <c r="AD227" i="6"/>
  <c r="AS227" i="6" s="1"/>
  <c r="AD217" i="6"/>
  <c r="AD207" i="6"/>
  <c r="AS207" i="6" s="1"/>
  <c r="AD197" i="6"/>
  <c r="AD244" i="6"/>
  <c r="AS244" i="6" s="1"/>
  <c r="AD239" i="6"/>
  <c r="AS239" i="6" s="1"/>
  <c r="AD225" i="6"/>
  <c r="AS225" i="6" s="1"/>
  <c r="AD215" i="6"/>
  <c r="AD237" i="6"/>
  <c r="AD232" i="6"/>
  <c r="AD218" i="6"/>
  <c r="AS218" i="6" s="1"/>
  <c r="AD208" i="6"/>
  <c r="AD209" i="6"/>
  <c r="AS209" i="6" s="1"/>
  <c r="AD182" i="6"/>
  <c r="AD172" i="6"/>
  <c r="AD201" i="6"/>
  <c r="AD196" i="6"/>
  <c r="AD246" i="6"/>
  <c r="AD221" i="6"/>
  <c r="AD216" i="6"/>
  <c r="AD212" i="6"/>
  <c r="AD202" i="6"/>
  <c r="AS202" i="6" s="1"/>
  <c r="AD191" i="6"/>
  <c r="AD190" i="6"/>
  <c r="AD180" i="6"/>
  <c r="AS180" i="6" s="1"/>
  <c r="AD226" i="6"/>
  <c r="AD222" i="6"/>
  <c r="AD213" i="6"/>
  <c r="AD205" i="6"/>
  <c r="AD200" i="6"/>
  <c r="AD195" i="6"/>
  <c r="AD245" i="6"/>
  <c r="AD214" i="6"/>
  <c r="AS214" i="6" s="1"/>
  <c r="AD192" i="6"/>
  <c r="AD179" i="6"/>
  <c r="AD176" i="6"/>
  <c r="AD171" i="6"/>
  <c r="AD165" i="6"/>
  <c r="AS165" i="6" s="1"/>
  <c r="AD155" i="6"/>
  <c r="AD241" i="6"/>
  <c r="AD224" i="6"/>
  <c r="AD219" i="6"/>
  <c r="AD177" i="6"/>
  <c r="AD164" i="6"/>
  <c r="AS164" i="6" s="1"/>
  <c r="AD193" i="6"/>
  <c r="AS193" i="6" s="1"/>
  <c r="AD188" i="6"/>
  <c r="AS188" i="6" s="1"/>
  <c r="AD163" i="6"/>
  <c r="AS163" i="6" s="1"/>
  <c r="AD242" i="6"/>
  <c r="AD183" i="6"/>
  <c r="AD181" i="6"/>
  <c r="AD166" i="6"/>
  <c r="AD240" i="6"/>
  <c r="AD234" i="6"/>
  <c r="AS234" i="6" s="1"/>
  <c r="AD206" i="6"/>
  <c r="AS206" i="6" s="1"/>
  <c r="AD160" i="6"/>
  <c r="AD145" i="6"/>
  <c r="AS145" i="6" s="1"/>
  <c r="AD135" i="6"/>
  <c r="AS135" i="6" s="1"/>
  <c r="AD125" i="6"/>
  <c r="AS125" i="6" s="1"/>
  <c r="AD115" i="6"/>
  <c r="AD220" i="6"/>
  <c r="AD210" i="6"/>
  <c r="AD186" i="6"/>
  <c r="AD158" i="6"/>
  <c r="AS158" i="6" s="1"/>
  <c r="AD156" i="6"/>
  <c r="AD144" i="6"/>
  <c r="AS144" i="6" s="1"/>
  <c r="AD235" i="6"/>
  <c r="AS235" i="6" s="1"/>
  <c r="AD230" i="6"/>
  <c r="AD223" i="6"/>
  <c r="AS223" i="6" s="1"/>
  <c r="AD211" i="6"/>
  <c r="AD203" i="6"/>
  <c r="AD143" i="6"/>
  <c r="AD133" i="6"/>
  <c r="AD248" i="6"/>
  <c r="AS248" i="6" s="1"/>
  <c r="AD247" i="6"/>
  <c r="AS247" i="6" s="1"/>
  <c r="AD231" i="6"/>
  <c r="AD228" i="6"/>
  <c r="AD229" i="6"/>
  <c r="AD199" i="6"/>
  <c r="AD175" i="6"/>
  <c r="AD146" i="6"/>
  <c r="AD136" i="6"/>
  <c r="AD204" i="6"/>
  <c r="AD167" i="6"/>
  <c r="AS167" i="6" s="1"/>
  <c r="AD130" i="6"/>
  <c r="AD120" i="6"/>
  <c r="AD113" i="6"/>
  <c r="AD103" i="6"/>
  <c r="AD93" i="6"/>
  <c r="AS93" i="6" s="1"/>
  <c r="AD83" i="6"/>
  <c r="AD73" i="6"/>
  <c r="AD63" i="6"/>
  <c r="AD53" i="6"/>
  <c r="AD185" i="6"/>
  <c r="AD162" i="6"/>
  <c r="AD157" i="6"/>
  <c r="AS157" i="6" s="1"/>
  <c r="AD141" i="6"/>
  <c r="AD140" i="6"/>
  <c r="AD139" i="6"/>
  <c r="AD138" i="6"/>
  <c r="AD137" i="6"/>
  <c r="AD112" i="6"/>
  <c r="AS112" i="6" s="1"/>
  <c r="AD102" i="6"/>
  <c r="AD92" i="6"/>
  <c r="AD82" i="6"/>
  <c r="AD72" i="6"/>
  <c r="AD178" i="6"/>
  <c r="AD154" i="6"/>
  <c r="AD142" i="6"/>
  <c r="AD131" i="6"/>
  <c r="AD126" i="6"/>
  <c r="AD121" i="6"/>
  <c r="AD116" i="6"/>
  <c r="AD111" i="6"/>
  <c r="AD101" i="6"/>
  <c r="AD91" i="6"/>
  <c r="AD81" i="6"/>
  <c r="AD71" i="6"/>
  <c r="AD236" i="6"/>
  <c r="AD169" i="6"/>
  <c r="AD170" i="6"/>
  <c r="AD189" i="6"/>
  <c r="AD187" i="6"/>
  <c r="AS187" i="6" s="1"/>
  <c r="AD168" i="6"/>
  <c r="AS168" i="6" s="1"/>
  <c r="AD148" i="6"/>
  <c r="AS148" i="6" s="1"/>
  <c r="AD147" i="6"/>
  <c r="AS147" i="6" s="1"/>
  <c r="AD174" i="6"/>
  <c r="AS174" i="6" s="1"/>
  <c r="AD161" i="6"/>
  <c r="AD159" i="6"/>
  <c r="AD151" i="6"/>
  <c r="AD150" i="6"/>
  <c r="AD149" i="6"/>
  <c r="AS149" i="6" s="1"/>
  <c r="AD194" i="6"/>
  <c r="AD173" i="6"/>
  <c r="AS173" i="6" s="1"/>
  <c r="AD152" i="6"/>
  <c r="AD198" i="6"/>
  <c r="AS198" i="6" s="1"/>
  <c r="AD184" i="6"/>
  <c r="AD153" i="6"/>
  <c r="AD129" i="6"/>
  <c r="AD119" i="6"/>
  <c r="AD114" i="6"/>
  <c r="AD104" i="6"/>
  <c r="AD94" i="6"/>
  <c r="AD84" i="6"/>
  <c r="AD74" i="6"/>
  <c r="AD80" i="6"/>
  <c r="AS80" i="6" s="1"/>
  <c r="AD79" i="6"/>
  <c r="AD78" i="6"/>
  <c r="AD77" i="6"/>
  <c r="AD76" i="6"/>
  <c r="AD75" i="6"/>
  <c r="AD65" i="6"/>
  <c r="AD60" i="6"/>
  <c r="AD40" i="6"/>
  <c r="AD30" i="6"/>
  <c r="AD20" i="6"/>
  <c r="AD55" i="6"/>
  <c r="AD50" i="6"/>
  <c r="AD39" i="6"/>
  <c r="AD29" i="6"/>
  <c r="AD19" i="6"/>
  <c r="AD61" i="6"/>
  <c r="AD38" i="6"/>
  <c r="AD28" i="6"/>
  <c r="AD117" i="6"/>
  <c r="AD122" i="6"/>
  <c r="AS122" i="6" s="1"/>
  <c r="AD134" i="6"/>
  <c r="AD127" i="6"/>
  <c r="AD123" i="6"/>
  <c r="AD118" i="6"/>
  <c r="AD132" i="6"/>
  <c r="AD100" i="6"/>
  <c r="AD99" i="6"/>
  <c r="AD98" i="6"/>
  <c r="AS98" i="6" s="1"/>
  <c r="AD97" i="6"/>
  <c r="AS97" i="6" s="1"/>
  <c r="AD96" i="6"/>
  <c r="AD95" i="6"/>
  <c r="AS95" i="6" s="1"/>
  <c r="AD128" i="6"/>
  <c r="AD124" i="6"/>
  <c r="AD54" i="6"/>
  <c r="AD49" i="6"/>
  <c r="AD41" i="6"/>
  <c r="AD31" i="6"/>
  <c r="AD21" i="6"/>
  <c r="AD109" i="6"/>
  <c r="AS109" i="6" s="1"/>
  <c r="AD67" i="6"/>
  <c r="AD62" i="6"/>
  <c r="AD57" i="6"/>
  <c r="AD48" i="6"/>
  <c r="AD14" i="6"/>
  <c r="AJ5" i="6"/>
  <c r="AD107" i="6"/>
  <c r="AD105" i="6"/>
  <c r="AD88" i="6"/>
  <c r="AD85" i="6"/>
  <c r="AD17" i="6"/>
  <c r="AS17" i="6" s="1"/>
  <c r="AD15" i="6"/>
  <c r="AD13" i="6"/>
  <c r="AD66" i="6"/>
  <c r="AD58" i="6"/>
  <c r="AD27" i="6"/>
  <c r="AD26" i="6"/>
  <c r="AD25" i="6"/>
  <c r="AS25" i="6" s="1"/>
  <c r="AD24" i="6"/>
  <c r="AD23" i="6"/>
  <c r="AD22" i="6"/>
  <c r="AD12" i="6"/>
  <c r="AD70" i="6"/>
  <c r="AD110" i="6"/>
  <c r="AD90" i="6"/>
  <c r="AD87" i="6"/>
  <c r="AD37" i="6"/>
  <c r="AD36" i="6"/>
  <c r="AS36" i="6" s="1"/>
  <c r="AD35" i="6"/>
  <c r="AD34" i="6"/>
  <c r="AD33" i="6"/>
  <c r="AD32" i="6"/>
  <c r="AD59" i="6"/>
  <c r="AD51" i="6"/>
  <c r="AD108" i="6"/>
  <c r="AD106" i="6"/>
  <c r="AD69" i="6"/>
  <c r="AD64" i="6"/>
  <c r="AD46" i="6"/>
  <c r="AD45" i="6"/>
  <c r="AD44" i="6"/>
  <c r="AD43" i="6"/>
  <c r="AD42" i="6"/>
  <c r="AD86" i="6"/>
  <c r="AD56" i="6"/>
  <c r="AD52" i="6"/>
  <c r="AD89" i="6"/>
  <c r="AS89" i="6" s="1"/>
  <c r="AD68" i="6"/>
  <c r="AS68" i="6" s="1"/>
  <c r="AD47" i="6"/>
  <c r="AS47" i="6" s="1"/>
  <c r="AD16" i="6"/>
  <c r="AS16" i="6" s="1"/>
  <c r="AD18" i="6"/>
  <c r="AD10" i="6"/>
  <c r="Y5" i="6"/>
  <c r="AD11" i="6"/>
  <c r="AW140" i="3"/>
  <c r="AV140" i="3"/>
  <c r="AU140" i="3"/>
  <c r="AU84" i="3"/>
  <c r="AW84" i="3"/>
  <c r="AV84" i="3"/>
  <c r="AV107" i="3"/>
  <c r="AW107" i="3"/>
  <c r="AU107" i="3"/>
  <c r="AV137" i="3"/>
  <c r="AU137" i="3"/>
  <c r="AW137" i="3"/>
  <c r="AW102" i="3"/>
  <c r="AV102" i="3"/>
  <c r="AU102" i="3"/>
  <c r="AW89" i="3"/>
  <c r="AV89" i="3"/>
  <c r="AU89" i="3"/>
  <c r="AW60" i="3"/>
  <c r="AV60" i="3"/>
  <c r="AU60" i="3"/>
  <c r="AV29" i="3"/>
  <c r="AU29" i="3"/>
  <c r="AH29" i="3"/>
  <c r="AG29" i="3"/>
  <c r="AI29" i="3" s="1"/>
  <c r="AF29" i="3"/>
  <c r="N29" i="3"/>
  <c r="AW116" i="3"/>
  <c r="AU116" i="3"/>
  <c r="AV116" i="3"/>
  <c r="AV157" i="3"/>
  <c r="AU157" i="3"/>
  <c r="AW157" i="3"/>
  <c r="AV215" i="3"/>
  <c r="AU215" i="3"/>
  <c r="AW215" i="3"/>
  <c r="AV202" i="3"/>
  <c r="AW202" i="3"/>
  <c r="AU202" i="3"/>
  <c r="AV162" i="3"/>
  <c r="AU162" i="3"/>
  <c r="AW162" i="3"/>
  <c r="AW153" i="3"/>
  <c r="AV153" i="3"/>
  <c r="AU153" i="3"/>
  <c r="AW174" i="3"/>
  <c r="AV174" i="3"/>
  <c r="AU174" i="3"/>
  <c r="AW165" i="3"/>
  <c r="AV165" i="3"/>
  <c r="AU165" i="3"/>
  <c r="AW250" i="3"/>
  <c r="AV250" i="3"/>
  <c r="AU250" i="3"/>
  <c r="AW224" i="3"/>
  <c r="AV224" i="3"/>
  <c r="AU224" i="3"/>
  <c r="AU227" i="3"/>
  <c r="AV227" i="3"/>
  <c r="AW227" i="3"/>
  <c r="AW229" i="3"/>
  <c r="AV229" i="3"/>
  <c r="AU229" i="3"/>
  <c r="Z111" i="4"/>
  <c r="AZ111" i="3"/>
  <c r="AN111" i="3"/>
  <c r="AM111" i="3"/>
  <c r="AA70" i="3"/>
  <c r="AA126" i="3"/>
  <c r="AA60" i="3"/>
  <c r="N33" i="3"/>
  <c r="AH33" i="3"/>
  <c r="AU33" i="3"/>
  <c r="AG33" i="3"/>
  <c r="AI33" i="3" s="1"/>
  <c r="AV33" i="3"/>
  <c r="AF33" i="3"/>
  <c r="AH11" i="3"/>
  <c r="AF11" i="3"/>
  <c r="AI11" i="3" s="1"/>
  <c r="AV11" i="3"/>
  <c r="AU11" i="3"/>
  <c r="N11" i="3"/>
  <c r="AG11" i="3"/>
  <c r="AV65" i="3"/>
  <c r="AU65" i="3"/>
  <c r="AW65" i="3"/>
  <c r="D605" i="9"/>
  <c r="C605" i="9"/>
  <c r="F605" i="9"/>
  <c r="E605" i="9"/>
  <c r="B605" i="9"/>
  <c r="A605" i="9"/>
  <c r="H605" i="9"/>
  <c r="G605" i="9"/>
  <c r="H577" i="9"/>
  <c r="G577" i="9"/>
  <c r="F577" i="9"/>
  <c r="E577" i="9"/>
  <c r="D577" i="9"/>
  <c r="C577" i="9"/>
  <c r="B577" i="9"/>
  <c r="A577" i="9"/>
  <c r="N24" i="3"/>
  <c r="AG24" i="3"/>
  <c r="AW24" i="3"/>
  <c r="AF24" i="3"/>
  <c r="R24" i="3"/>
  <c r="AU24" i="3"/>
  <c r="AA71" i="3"/>
  <c r="H557" i="9"/>
  <c r="G557" i="9"/>
  <c r="F557" i="9"/>
  <c r="E557" i="9"/>
  <c r="D557" i="9"/>
  <c r="C557" i="9"/>
  <c r="B557" i="9"/>
  <c r="A557" i="9"/>
  <c r="AO62" i="3"/>
  <c r="AP62" i="3"/>
  <c r="Z231" i="4"/>
  <c r="AZ231" i="3"/>
  <c r="AM231" i="3"/>
  <c r="AN231" i="3"/>
  <c r="F689" i="9"/>
  <c r="E689" i="9"/>
  <c r="D689" i="9"/>
  <c r="H689" i="9"/>
  <c r="G689" i="9"/>
  <c r="C689" i="9"/>
  <c r="B689" i="9"/>
  <c r="A689" i="9"/>
  <c r="F659" i="9"/>
  <c r="E659" i="9"/>
  <c r="D659" i="9"/>
  <c r="G659" i="9"/>
  <c r="C659" i="9"/>
  <c r="B659" i="9"/>
  <c r="H659" i="9"/>
  <c r="A659" i="9"/>
  <c r="F739" i="9"/>
  <c r="E739" i="9"/>
  <c r="D739" i="9"/>
  <c r="C739" i="9"/>
  <c r="H739" i="9"/>
  <c r="G739" i="9"/>
  <c r="B739" i="9"/>
  <c r="A739" i="9"/>
  <c r="F719" i="9"/>
  <c r="E719" i="9"/>
  <c r="D719" i="9"/>
  <c r="H719" i="9"/>
  <c r="G719" i="9"/>
  <c r="C719" i="9"/>
  <c r="B719" i="9"/>
  <c r="A719" i="9"/>
  <c r="H711" i="9"/>
  <c r="D711" i="9"/>
  <c r="C711" i="9"/>
  <c r="B711" i="9"/>
  <c r="A711" i="9"/>
  <c r="G711" i="9"/>
  <c r="E711" i="9"/>
  <c r="F711" i="9"/>
  <c r="H681" i="9"/>
  <c r="B681" i="9"/>
  <c r="A681" i="9"/>
  <c r="G681" i="9"/>
  <c r="F681" i="9"/>
  <c r="E681" i="9"/>
  <c r="D681" i="9"/>
  <c r="C681" i="9"/>
  <c r="F631" i="9"/>
  <c r="E631" i="9"/>
  <c r="D631" i="9"/>
  <c r="H631" i="9"/>
  <c r="G631" i="9"/>
  <c r="C631" i="9"/>
  <c r="B631" i="9"/>
  <c r="A631" i="9"/>
  <c r="Z129" i="4"/>
  <c r="AN129" i="3"/>
  <c r="AZ129" i="3"/>
  <c r="AM129" i="3"/>
  <c r="Z120" i="4"/>
  <c r="AN120" i="3"/>
  <c r="AZ120" i="3"/>
  <c r="AM120" i="3"/>
  <c r="Z152" i="4"/>
  <c r="AZ152" i="3"/>
  <c r="AN152" i="3"/>
  <c r="AM152" i="3"/>
  <c r="H632" i="9"/>
  <c r="G632" i="9"/>
  <c r="F632" i="9"/>
  <c r="C632" i="9"/>
  <c r="B632" i="9"/>
  <c r="A632" i="9"/>
  <c r="E632" i="9"/>
  <c r="D632" i="9"/>
  <c r="D663" i="9"/>
  <c r="C663" i="9"/>
  <c r="B663" i="9"/>
  <c r="A663" i="9"/>
  <c r="H663" i="9"/>
  <c r="G663" i="9"/>
  <c r="F663" i="9"/>
  <c r="E663" i="9"/>
  <c r="AO114" i="3"/>
  <c r="AP114" i="3"/>
  <c r="Z138" i="4"/>
  <c r="AN138" i="3"/>
  <c r="AM138" i="3"/>
  <c r="AZ138" i="3"/>
  <c r="AP133" i="3"/>
  <c r="AO133" i="3"/>
  <c r="Z184" i="4"/>
  <c r="AN184" i="3"/>
  <c r="AM184" i="3"/>
  <c r="AZ184" i="3"/>
  <c r="Z166" i="4"/>
  <c r="AM166" i="3"/>
  <c r="AN166" i="3"/>
  <c r="AZ166" i="3"/>
  <c r="B614" i="9"/>
  <c r="A614" i="9"/>
  <c r="E614" i="9"/>
  <c r="D614" i="9"/>
  <c r="C614" i="9"/>
  <c r="H614" i="9"/>
  <c r="G614" i="9"/>
  <c r="F614" i="9"/>
  <c r="Z174" i="4"/>
  <c r="AN174" i="3"/>
  <c r="AM174" i="3"/>
  <c r="AZ174" i="3"/>
  <c r="Z160" i="4"/>
  <c r="AZ160" i="3"/>
  <c r="AN160" i="3"/>
  <c r="AM160" i="3"/>
  <c r="Z168" i="4"/>
  <c r="AZ168" i="3"/>
  <c r="AM168" i="3"/>
  <c r="AN168" i="3"/>
  <c r="AA145" i="3"/>
  <c r="AA123" i="3"/>
  <c r="AA142" i="3"/>
  <c r="H587" i="9"/>
  <c r="G587" i="9"/>
  <c r="F587" i="9"/>
  <c r="E587" i="9"/>
  <c r="D587" i="9"/>
  <c r="C587" i="9"/>
  <c r="B587" i="9"/>
  <c r="A587" i="9"/>
  <c r="Z82" i="4"/>
  <c r="AM82" i="3"/>
  <c r="AZ82" i="3"/>
  <c r="AN82" i="3"/>
  <c r="AU39" i="3"/>
  <c r="N39" i="3"/>
  <c r="AV39" i="3"/>
  <c r="AH39" i="3"/>
  <c r="AG39" i="3"/>
  <c r="AF39" i="3"/>
  <c r="N16" i="3"/>
  <c r="AG16" i="3"/>
  <c r="AV16" i="3"/>
  <c r="AU16" i="3"/>
  <c r="AH16" i="3"/>
  <c r="AF16" i="3"/>
  <c r="AP102" i="3"/>
  <c r="AO102" i="3"/>
  <c r="D590" i="9"/>
  <c r="C590" i="9"/>
  <c r="B590" i="9"/>
  <c r="A590" i="9"/>
  <c r="H590" i="9"/>
  <c r="G590" i="9"/>
  <c r="F590" i="9"/>
  <c r="E590" i="9"/>
  <c r="Z58" i="4"/>
  <c r="AZ58" i="3"/>
  <c r="AN58" i="3"/>
  <c r="AM58" i="3"/>
  <c r="AA54" i="3"/>
  <c r="AD44" i="4"/>
  <c r="Z100" i="4"/>
  <c r="AZ100" i="3"/>
  <c r="AN100" i="3"/>
  <c r="AM100" i="3"/>
  <c r="AU56" i="3"/>
  <c r="AW56" i="3"/>
  <c r="AV56" i="3"/>
  <c r="AW151" i="3"/>
  <c r="AV151" i="3"/>
  <c r="AU151" i="3"/>
  <c r="AU94" i="3"/>
  <c r="AW94" i="3"/>
  <c r="AV94" i="3"/>
  <c r="AW131" i="3"/>
  <c r="AV131" i="3"/>
  <c r="AU131" i="3"/>
  <c r="AW77" i="3"/>
  <c r="AV77" i="3"/>
  <c r="AU77" i="3"/>
  <c r="AU128" i="3"/>
  <c r="AV128" i="3"/>
  <c r="AW128" i="3"/>
  <c r="AW99" i="3"/>
  <c r="AV99" i="3"/>
  <c r="AU99" i="3"/>
  <c r="AW70" i="3"/>
  <c r="AV70" i="3"/>
  <c r="AU70" i="3"/>
  <c r="AV43" i="3"/>
  <c r="AH43" i="3"/>
  <c r="AU43" i="3"/>
  <c r="AG43" i="3"/>
  <c r="N43" i="3"/>
  <c r="AF43" i="3"/>
  <c r="AW126" i="3"/>
  <c r="AV126" i="3"/>
  <c r="AU126" i="3"/>
  <c r="AV167" i="3"/>
  <c r="AU167" i="3"/>
  <c r="AW167" i="3"/>
  <c r="AW219" i="3"/>
  <c r="AV219" i="3"/>
  <c r="AU219" i="3"/>
  <c r="AU206" i="3"/>
  <c r="AW206" i="3"/>
  <c r="AV206" i="3"/>
  <c r="AV172" i="3"/>
  <c r="AU172" i="3"/>
  <c r="AW172" i="3"/>
  <c r="AW163" i="3"/>
  <c r="AU163" i="3"/>
  <c r="AV163" i="3"/>
  <c r="AW184" i="3"/>
  <c r="AV184" i="3"/>
  <c r="AU184" i="3"/>
  <c r="AW175" i="3"/>
  <c r="AV175" i="3"/>
  <c r="AU175" i="3"/>
  <c r="AV212" i="3"/>
  <c r="AW212" i="3"/>
  <c r="AU212" i="3"/>
  <c r="AW234" i="3"/>
  <c r="AV234" i="3"/>
  <c r="AU234" i="3"/>
  <c r="AW237" i="3"/>
  <c r="AV237" i="3"/>
  <c r="AU237" i="3"/>
  <c r="AW239" i="3"/>
  <c r="AV239" i="3"/>
  <c r="AU239" i="3"/>
  <c r="AP107" i="3"/>
  <c r="AO107" i="3"/>
  <c r="B554" i="9"/>
  <c r="A554" i="9"/>
  <c r="H554" i="9"/>
  <c r="G554" i="9"/>
  <c r="F554" i="9"/>
  <c r="E554" i="9"/>
  <c r="D554" i="9"/>
  <c r="C554" i="9"/>
  <c r="Z46" i="4"/>
  <c r="AN46" i="3"/>
  <c r="AZ46" i="3"/>
  <c r="AM46" i="3"/>
  <c r="D560" i="9"/>
  <c r="C560" i="9"/>
  <c r="B560" i="9"/>
  <c r="A560" i="9"/>
  <c r="H560" i="9"/>
  <c r="G560" i="9"/>
  <c r="F560" i="9"/>
  <c r="E560" i="9"/>
  <c r="AK5" i="3"/>
  <c r="Z5" i="3"/>
  <c r="AL5" i="3" s="1"/>
  <c r="B564" i="9"/>
  <c r="A564" i="9"/>
  <c r="H564" i="9"/>
  <c r="G564" i="9"/>
  <c r="F564" i="9"/>
  <c r="E564" i="9"/>
  <c r="D564" i="9"/>
  <c r="C564" i="9"/>
  <c r="AD16" i="4"/>
  <c r="Z136" i="4"/>
  <c r="AM136" i="3"/>
  <c r="AN136" i="3"/>
  <c r="AZ136" i="3"/>
  <c r="Z106" i="4"/>
  <c r="AM106" i="3"/>
  <c r="AN106" i="3"/>
  <c r="AZ106" i="3"/>
  <c r="Z73" i="4"/>
  <c r="AZ73" i="3"/>
  <c r="AN73" i="3"/>
  <c r="AM73" i="3"/>
  <c r="AA66" i="3"/>
  <c r="AD38" i="4"/>
  <c r="H552" i="9"/>
  <c r="G552" i="9"/>
  <c r="F552" i="9"/>
  <c r="A552" i="9"/>
  <c r="E552" i="9"/>
  <c r="D552" i="9"/>
  <c r="C552" i="9"/>
  <c r="B552" i="9"/>
  <c r="Z234" i="4"/>
  <c r="AZ234" i="3"/>
  <c r="AN234" i="3"/>
  <c r="AM234" i="3"/>
  <c r="Z249" i="4"/>
  <c r="AN249" i="3"/>
  <c r="AM249" i="3"/>
  <c r="AZ249" i="3"/>
  <c r="Z201" i="4"/>
  <c r="AZ201" i="3"/>
  <c r="AM201" i="3"/>
  <c r="AN201" i="3"/>
  <c r="AA229" i="3"/>
  <c r="Z205" i="4"/>
  <c r="AZ205" i="3"/>
  <c r="AN205" i="3"/>
  <c r="AM205" i="3"/>
  <c r="Z188" i="4"/>
  <c r="AN188" i="3"/>
  <c r="AZ188" i="3"/>
  <c r="AM188" i="3"/>
  <c r="AA214" i="3"/>
  <c r="AA171" i="3"/>
  <c r="Z228" i="4"/>
  <c r="AN228" i="3"/>
  <c r="AM228" i="3"/>
  <c r="AZ228" i="3"/>
  <c r="Z213" i="4"/>
  <c r="AN213" i="3"/>
  <c r="AM213" i="3"/>
  <c r="AZ213" i="3"/>
  <c r="AA206" i="3"/>
  <c r="AA226" i="3"/>
  <c r="AA211" i="3"/>
  <c r="Z162" i="4"/>
  <c r="AZ162" i="3"/>
  <c r="AN162" i="3"/>
  <c r="AM162" i="3"/>
  <c r="AA150" i="3"/>
  <c r="B629" i="9"/>
  <c r="A629" i="9"/>
  <c r="H629" i="9"/>
  <c r="G629" i="9"/>
  <c r="F629" i="9"/>
  <c r="E629" i="9"/>
  <c r="D629" i="9"/>
  <c r="C629" i="9"/>
  <c r="D620" i="9"/>
  <c r="C620" i="9"/>
  <c r="B620" i="9"/>
  <c r="H620" i="9"/>
  <c r="G620" i="9"/>
  <c r="F620" i="9"/>
  <c r="E620" i="9"/>
  <c r="A620" i="9"/>
  <c r="B652" i="9"/>
  <c r="A652" i="9"/>
  <c r="E652" i="9"/>
  <c r="D652" i="9"/>
  <c r="C652" i="9"/>
  <c r="H652" i="9"/>
  <c r="G652" i="9"/>
  <c r="F652" i="9"/>
  <c r="Z86" i="4"/>
  <c r="AZ86" i="3"/>
  <c r="AN86" i="3"/>
  <c r="AM86" i="3"/>
  <c r="H638" i="9"/>
  <c r="G638" i="9"/>
  <c r="F638" i="9"/>
  <c r="E638" i="9"/>
  <c r="D638" i="9"/>
  <c r="C638" i="9"/>
  <c r="B638" i="9"/>
  <c r="A638" i="9"/>
  <c r="AA190" i="3"/>
  <c r="F684" i="9"/>
  <c r="E684" i="9"/>
  <c r="D684" i="9"/>
  <c r="G684" i="9"/>
  <c r="C684" i="9"/>
  <c r="B684" i="9"/>
  <c r="H684" i="9"/>
  <c r="A684" i="9"/>
  <c r="F674" i="9"/>
  <c r="E674" i="9"/>
  <c r="D674" i="9"/>
  <c r="H674" i="9"/>
  <c r="G674" i="9"/>
  <c r="C674" i="9"/>
  <c r="B674" i="9"/>
  <c r="A674" i="9"/>
  <c r="AA165" i="3"/>
  <c r="H660" i="9"/>
  <c r="G660" i="9"/>
  <c r="F660" i="9"/>
  <c r="A660" i="9"/>
  <c r="E660" i="9"/>
  <c r="D660" i="9"/>
  <c r="C660" i="9"/>
  <c r="B660" i="9"/>
  <c r="Z153" i="4"/>
  <c r="AZ153" i="3"/>
  <c r="AN153" i="3"/>
  <c r="AM153" i="3"/>
  <c r="D668" i="9"/>
  <c r="C668" i="9"/>
  <c r="B668" i="9"/>
  <c r="F668" i="9"/>
  <c r="E668" i="9"/>
  <c r="A668" i="9"/>
  <c r="H668" i="9"/>
  <c r="G668" i="9"/>
  <c r="AP94" i="3"/>
  <c r="AO94" i="3"/>
  <c r="AA186" i="3"/>
  <c r="Z108" i="4"/>
  <c r="AN108" i="3"/>
  <c r="AZ108" i="3"/>
  <c r="AM108" i="3"/>
  <c r="AA83" i="3"/>
  <c r="H582" i="9"/>
  <c r="G582" i="9"/>
  <c r="F582" i="9"/>
  <c r="E582" i="9"/>
  <c r="D582" i="9"/>
  <c r="C582" i="9"/>
  <c r="B582" i="9"/>
  <c r="A582" i="9"/>
  <c r="Z80" i="4"/>
  <c r="AN80" i="3"/>
  <c r="AM80" i="3"/>
  <c r="AZ80" i="3"/>
  <c r="H553" i="9"/>
  <c r="F553" i="9"/>
  <c r="E553" i="9"/>
  <c r="D553" i="9"/>
  <c r="C553" i="9"/>
  <c r="B553" i="9"/>
  <c r="A553" i="9"/>
  <c r="G553" i="9"/>
  <c r="H558" i="9"/>
  <c r="G558" i="9"/>
  <c r="F558" i="9"/>
  <c r="E558" i="9"/>
  <c r="D558" i="9"/>
  <c r="C558" i="9"/>
  <c r="B558" i="9"/>
  <c r="A558" i="9"/>
  <c r="Z53" i="4"/>
  <c r="AM53" i="3"/>
  <c r="AN53" i="3"/>
  <c r="AZ53" i="3"/>
  <c r="AG41" i="3"/>
  <c r="AF41" i="3"/>
  <c r="AH41" i="3"/>
  <c r="AV41" i="3"/>
  <c r="AU41" i="3"/>
  <c r="N41" i="3"/>
  <c r="D600" i="9"/>
  <c r="C600" i="9"/>
  <c r="B600" i="9"/>
  <c r="A600" i="9"/>
  <c r="H600" i="9"/>
  <c r="G600" i="9"/>
  <c r="F600" i="9"/>
  <c r="E600" i="9"/>
  <c r="AA49" i="3"/>
  <c r="AV38" i="3"/>
  <c r="AU38" i="3"/>
  <c r="AH38" i="3"/>
  <c r="AG38" i="3"/>
  <c r="AF38" i="3"/>
  <c r="AI38" i="3" s="1"/>
  <c r="N38" i="3"/>
  <c r="AW161" i="3"/>
  <c r="AV161" i="3"/>
  <c r="AU161" i="3"/>
  <c r="AW121" i="3"/>
  <c r="AV121" i="3"/>
  <c r="AU121" i="3"/>
  <c r="AU148" i="3"/>
  <c r="AV148" i="3"/>
  <c r="AW148" i="3"/>
  <c r="AW87" i="3"/>
  <c r="AV87" i="3"/>
  <c r="AU87" i="3"/>
  <c r="AF18" i="3"/>
  <c r="AV18" i="3"/>
  <c r="AU18" i="3"/>
  <c r="AG18" i="3"/>
  <c r="AH18" i="3"/>
  <c r="N18" i="3"/>
  <c r="AW101" i="3"/>
  <c r="AV101" i="3"/>
  <c r="AU101" i="3"/>
  <c r="AW80" i="3"/>
  <c r="AU80" i="3"/>
  <c r="AV80" i="3"/>
  <c r="AW51" i="3"/>
  <c r="AV51" i="3"/>
  <c r="AU51" i="3"/>
  <c r="AW136" i="3"/>
  <c r="AV136" i="3"/>
  <c r="AU136" i="3"/>
  <c r="AV177" i="3"/>
  <c r="AU177" i="3"/>
  <c r="AW177" i="3"/>
  <c r="AV159" i="3"/>
  <c r="AU159" i="3"/>
  <c r="AW159" i="3"/>
  <c r="AW209" i="3"/>
  <c r="AV209" i="3"/>
  <c r="AU209" i="3"/>
  <c r="AW182" i="3"/>
  <c r="AV182" i="3"/>
  <c r="AU182" i="3"/>
  <c r="AW173" i="3"/>
  <c r="AU173" i="3"/>
  <c r="AV173" i="3"/>
  <c r="AW186" i="3"/>
  <c r="AV186" i="3"/>
  <c r="AU186" i="3"/>
  <c r="AW185" i="3"/>
  <c r="AV185" i="3"/>
  <c r="AU185" i="3"/>
  <c r="AV222" i="3"/>
  <c r="AW222" i="3"/>
  <c r="AU222" i="3"/>
  <c r="AW244" i="3"/>
  <c r="AV244" i="3"/>
  <c r="AU244" i="3"/>
  <c r="AW247" i="3"/>
  <c r="AV247" i="3"/>
  <c r="AU247" i="3"/>
  <c r="AW249" i="3"/>
  <c r="AV249" i="3"/>
  <c r="AU249" i="3"/>
  <c r="Z128" i="4"/>
  <c r="AN128" i="3"/>
  <c r="AM128" i="3"/>
  <c r="AZ128" i="3"/>
  <c r="AV55" i="3"/>
  <c r="AU55" i="3"/>
  <c r="AW55" i="3"/>
  <c r="F546" i="9"/>
  <c r="E546" i="9"/>
  <c r="D546" i="9"/>
  <c r="G546" i="9"/>
  <c r="C546" i="9"/>
  <c r="B546" i="9"/>
  <c r="A546" i="9"/>
  <c r="H546" i="9"/>
  <c r="D570" i="9"/>
  <c r="C570" i="9"/>
  <c r="B570" i="9"/>
  <c r="A570" i="9"/>
  <c r="H570" i="9"/>
  <c r="G570" i="9"/>
  <c r="F570" i="9"/>
  <c r="E570" i="9"/>
  <c r="AP54" i="3"/>
  <c r="AO54" i="3"/>
  <c r="AG26" i="3"/>
  <c r="AF26" i="3"/>
  <c r="AV26" i="3"/>
  <c r="AU26" i="3"/>
  <c r="AH26" i="3"/>
  <c r="N26" i="3"/>
  <c r="Z117" i="4"/>
  <c r="AM117" i="3"/>
  <c r="AN117" i="3"/>
  <c r="AZ117" i="3"/>
  <c r="AU15" i="3"/>
  <c r="N15" i="3"/>
  <c r="AV15" i="3"/>
  <c r="AH15" i="3"/>
  <c r="AI15" i="3" s="1"/>
  <c r="AG15" i="3"/>
  <c r="AF15" i="3"/>
  <c r="F636" i="9"/>
  <c r="E636" i="9"/>
  <c r="D636" i="9"/>
  <c r="H636" i="9"/>
  <c r="G636" i="9"/>
  <c r="C636" i="9"/>
  <c r="B636" i="9"/>
  <c r="A636" i="9"/>
  <c r="F606" i="9"/>
  <c r="E606" i="9"/>
  <c r="D606" i="9"/>
  <c r="H606" i="9"/>
  <c r="G606" i="9"/>
  <c r="C606" i="9"/>
  <c r="B606" i="9"/>
  <c r="A606" i="9"/>
  <c r="AS27" i="6"/>
  <c r="AS96" i="6"/>
  <c r="AS130" i="6"/>
  <c r="AS45" i="6"/>
  <c r="AS90" i="6"/>
  <c r="AS169" i="6"/>
  <c r="AS182" i="6"/>
  <c r="AS219" i="6"/>
  <c r="AS78" i="6"/>
  <c r="AS49" i="6"/>
  <c r="AS142" i="6"/>
  <c r="AS176" i="6"/>
  <c r="AS175" i="6"/>
  <c r="AS195" i="6"/>
  <c r="AS172" i="6"/>
  <c r="AS222" i="6"/>
  <c r="AS197" i="6"/>
  <c r="AS211" i="6"/>
  <c r="AS246" i="6"/>
  <c r="AS105" i="6"/>
  <c r="AS84" i="6"/>
  <c r="G38" i="5"/>
  <c r="K55" i="5"/>
  <c r="M55" i="5" s="1"/>
  <c r="C55" i="5"/>
  <c r="D55" i="5" s="1"/>
  <c r="B84" i="5" s="1"/>
  <c r="AA231" i="3"/>
  <c r="F749" i="9"/>
  <c r="E749" i="9"/>
  <c r="D749" i="9"/>
  <c r="C749" i="9"/>
  <c r="H749" i="9"/>
  <c r="G749" i="9"/>
  <c r="B749" i="9"/>
  <c r="A749" i="9"/>
  <c r="Z220" i="4"/>
  <c r="AZ220" i="3"/>
  <c r="AN220" i="3"/>
  <c r="AM220" i="3"/>
  <c r="AA212" i="3"/>
  <c r="AA187" i="3"/>
  <c r="AA241" i="3"/>
  <c r="AA131" i="3"/>
  <c r="AP198" i="3"/>
  <c r="AO198" i="3"/>
  <c r="AD25" i="4"/>
  <c r="D728" i="9"/>
  <c r="C728" i="9"/>
  <c r="B728" i="9"/>
  <c r="E728" i="9"/>
  <c r="H728" i="9"/>
  <c r="G728" i="9"/>
  <c r="F728" i="9"/>
  <c r="A728" i="9"/>
  <c r="AD170" i="4"/>
  <c r="AD150" i="4"/>
  <c r="AD130" i="4"/>
  <c r="AD110" i="4"/>
  <c r="AD90" i="4"/>
  <c r="AD70" i="4"/>
  <c r="AD50" i="4"/>
  <c r="Z221" i="4"/>
  <c r="AZ221" i="3"/>
  <c r="AM221" i="3"/>
  <c r="AN221" i="3"/>
  <c r="Z194" i="4"/>
  <c r="AZ194" i="3"/>
  <c r="AN194" i="3"/>
  <c r="AM194" i="3"/>
  <c r="AA222" i="3"/>
  <c r="D713" i="9"/>
  <c r="C713" i="9"/>
  <c r="B713" i="9"/>
  <c r="A713" i="9"/>
  <c r="H713" i="9"/>
  <c r="G713" i="9"/>
  <c r="E713" i="9"/>
  <c r="F713" i="9"/>
  <c r="AD22" i="4"/>
  <c r="Z216" i="4"/>
  <c r="AZ216" i="3"/>
  <c r="AN216" i="3"/>
  <c r="AM216" i="3"/>
  <c r="AP177" i="3"/>
  <c r="AO177" i="3"/>
  <c r="AA248" i="3"/>
  <c r="Z204" i="4"/>
  <c r="AM204" i="3"/>
  <c r="AN204" i="3"/>
  <c r="AZ204" i="3"/>
  <c r="H661" i="9"/>
  <c r="D661" i="9"/>
  <c r="C661" i="9"/>
  <c r="B661" i="9"/>
  <c r="G661" i="9"/>
  <c r="F661" i="9"/>
  <c r="E661" i="9"/>
  <c r="A661" i="9"/>
  <c r="Z112" i="4"/>
  <c r="AN112" i="3"/>
  <c r="AZ112" i="3"/>
  <c r="AM112" i="3"/>
  <c r="AA152" i="3"/>
  <c r="AA143" i="3"/>
  <c r="Z183" i="4"/>
  <c r="AZ183" i="3"/>
  <c r="AN183" i="3"/>
  <c r="AM183" i="3"/>
  <c r="Z178" i="4"/>
  <c r="AZ178" i="3"/>
  <c r="AN178" i="3"/>
  <c r="AM178" i="3"/>
  <c r="AP167" i="3"/>
  <c r="AO167" i="3"/>
  <c r="AA130" i="3"/>
  <c r="B574" i="9"/>
  <c r="A574" i="9"/>
  <c r="H574" i="9"/>
  <c r="G574" i="9"/>
  <c r="F574" i="9"/>
  <c r="E574" i="9"/>
  <c r="D574" i="9"/>
  <c r="C574" i="9"/>
  <c r="AA114" i="3"/>
  <c r="H592" i="9"/>
  <c r="G592" i="9"/>
  <c r="F592" i="9"/>
  <c r="E592" i="9"/>
  <c r="D592" i="9"/>
  <c r="C592" i="9"/>
  <c r="B592" i="9"/>
  <c r="A592" i="9"/>
  <c r="Z191" i="4"/>
  <c r="AZ191" i="3"/>
  <c r="AN191" i="3"/>
  <c r="AM191" i="3"/>
  <c r="AA175" i="3"/>
  <c r="AA153" i="3"/>
  <c r="AP181" i="3"/>
  <c r="AO181" i="3"/>
  <c r="Z127" i="4"/>
  <c r="AM127" i="3"/>
  <c r="AN127" i="3"/>
  <c r="AZ127" i="3"/>
  <c r="AP141" i="3"/>
  <c r="AO141" i="3"/>
  <c r="Z130" i="4"/>
  <c r="AZ130" i="3"/>
  <c r="AN130" i="3"/>
  <c r="AM130" i="3"/>
  <c r="AA149" i="3"/>
  <c r="Z140" i="4"/>
  <c r="AZ140" i="3"/>
  <c r="AM140" i="3"/>
  <c r="AN140" i="3"/>
  <c r="D625" i="9"/>
  <c r="C625" i="9"/>
  <c r="B625" i="9"/>
  <c r="A625" i="9"/>
  <c r="H625" i="9"/>
  <c r="G625" i="9"/>
  <c r="F625" i="9"/>
  <c r="E625" i="9"/>
  <c r="F616" i="9"/>
  <c r="E616" i="9"/>
  <c r="D616" i="9"/>
  <c r="B616" i="9"/>
  <c r="A616" i="9"/>
  <c r="H616" i="9"/>
  <c r="G616" i="9"/>
  <c r="C616" i="9"/>
  <c r="Z163" i="4"/>
  <c r="AZ163" i="3"/>
  <c r="AN163" i="3"/>
  <c r="AM163" i="3"/>
  <c r="Z98" i="4"/>
  <c r="AZ98" i="3"/>
  <c r="AN98" i="3"/>
  <c r="AM98" i="3"/>
  <c r="Z137" i="4"/>
  <c r="AM137" i="3"/>
  <c r="AN137" i="3"/>
  <c r="AZ137" i="3"/>
  <c r="H608" i="9"/>
  <c r="G608" i="9"/>
  <c r="F608" i="9"/>
  <c r="E608" i="9"/>
  <c r="D608" i="9"/>
  <c r="C608" i="9"/>
  <c r="B608" i="9"/>
  <c r="A608" i="9"/>
  <c r="D580" i="9"/>
  <c r="C580" i="9"/>
  <c r="B580" i="9"/>
  <c r="A580" i="9"/>
  <c r="H580" i="9"/>
  <c r="G580" i="9"/>
  <c r="F580" i="9"/>
  <c r="E580" i="9"/>
  <c r="Z64" i="4"/>
  <c r="AM64" i="3"/>
  <c r="AZ64" i="3"/>
  <c r="AN64" i="3"/>
  <c r="AD24" i="4"/>
  <c r="H573" i="9"/>
  <c r="G573" i="9"/>
  <c r="F573" i="9"/>
  <c r="E573" i="9"/>
  <c r="D573" i="9"/>
  <c r="C573" i="9"/>
  <c r="B573" i="9"/>
  <c r="A573" i="9"/>
  <c r="AA58" i="3"/>
  <c r="AD43" i="4"/>
  <c r="AW52" i="3"/>
  <c r="AV52" i="3"/>
  <c r="AU52" i="3"/>
  <c r="AV63" i="3"/>
  <c r="AU63" i="3"/>
  <c r="AW63" i="3"/>
  <c r="AW141" i="3"/>
  <c r="AV141" i="3"/>
  <c r="AU141" i="3"/>
  <c r="AU168" i="3"/>
  <c r="AW168" i="3"/>
  <c r="AV168" i="3"/>
  <c r="AW97" i="3"/>
  <c r="AV97" i="3"/>
  <c r="AU97" i="3"/>
  <c r="AF27" i="3"/>
  <c r="AW27" i="3"/>
  <c r="AV27" i="3"/>
  <c r="R27" i="3"/>
  <c r="AU27" i="3"/>
  <c r="N27" i="3"/>
  <c r="AW111" i="3"/>
  <c r="AV111" i="3"/>
  <c r="AU111" i="3"/>
  <c r="AW90" i="3"/>
  <c r="AV90" i="3"/>
  <c r="AU90" i="3"/>
  <c r="AW61" i="3"/>
  <c r="AV61" i="3"/>
  <c r="AU61" i="3"/>
  <c r="AW146" i="3"/>
  <c r="AV146" i="3"/>
  <c r="AU146" i="3"/>
  <c r="AW214" i="3"/>
  <c r="AV214" i="3"/>
  <c r="AU214" i="3"/>
  <c r="AV169" i="3"/>
  <c r="AU169" i="3"/>
  <c r="AW169" i="3"/>
  <c r="AW225" i="3"/>
  <c r="AV225" i="3"/>
  <c r="AU225" i="3"/>
  <c r="AW187" i="3"/>
  <c r="AV187" i="3"/>
  <c r="AU187" i="3"/>
  <c r="AW183" i="3"/>
  <c r="AV183" i="3"/>
  <c r="AU183" i="3"/>
  <c r="AU191" i="3"/>
  <c r="AW191" i="3"/>
  <c r="AV191" i="3"/>
  <c r="AW195" i="3"/>
  <c r="AV195" i="3"/>
  <c r="AU195" i="3"/>
  <c r="AU232" i="3"/>
  <c r="AV232" i="3"/>
  <c r="AW232" i="3"/>
  <c r="AW235" i="3"/>
  <c r="AV235" i="3"/>
  <c r="AU235" i="3"/>
  <c r="AU188" i="3"/>
  <c r="AW188" i="3"/>
  <c r="AV188" i="3"/>
  <c r="AC237" i="7"/>
  <c r="AC204" i="7"/>
  <c r="AC232" i="7"/>
  <c r="AK233" i="7"/>
  <c r="AC227" i="7"/>
  <c r="AK208" i="7"/>
  <c r="AC207" i="7"/>
  <c r="AK193" i="7"/>
  <c r="AC192" i="7"/>
  <c r="AC249" i="7"/>
  <c r="AK246" i="7"/>
  <c r="AC244" i="7"/>
  <c r="AK228" i="7"/>
  <c r="AC222" i="7"/>
  <c r="AK190" i="7"/>
  <c r="AK241" i="7"/>
  <c r="AC239" i="7"/>
  <c r="AK223" i="7"/>
  <c r="AC217" i="7"/>
  <c r="AK198" i="7"/>
  <c r="AC197" i="7"/>
  <c r="AC234" i="7"/>
  <c r="AK218" i="7"/>
  <c r="AC209" i="7"/>
  <c r="AK195" i="7"/>
  <c r="AK231" i="7"/>
  <c r="AC229" i="7"/>
  <c r="AK213" i="7"/>
  <c r="AC212" i="7"/>
  <c r="AK210" i="7"/>
  <c r="AC199" i="7"/>
  <c r="AC196" i="7"/>
  <c r="AC185" i="7"/>
  <c r="AC180" i="7"/>
  <c r="AC175" i="7"/>
  <c r="AC170" i="7"/>
  <c r="AC165" i="7"/>
  <c r="AC160" i="7"/>
  <c r="AC155" i="7"/>
  <c r="AC224" i="7"/>
  <c r="AC211" i="7"/>
  <c r="AK203" i="7"/>
  <c r="AC202" i="7"/>
  <c r="AK200" i="7"/>
  <c r="AC247" i="7"/>
  <c r="AC246" i="7"/>
  <c r="AK221" i="7"/>
  <c r="AC219" i="7"/>
  <c r="AC201" i="7"/>
  <c r="AC188" i="7"/>
  <c r="AC183" i="7"/>
  <c r="AC178" i="7"/>
  <c r="AC173" i="7"/>
  <c r="AC168" i="7"/>
  <c r="AC163" i="7"/>
  <c r="AC158" i="7"/>
  <c r="AC242" i="7"/>
  <c r="AC214" i="7"/>
  <c r="AC190" i="7"/>
  <c r="AK185" i="7"/>
  <c r="AK180" i="7"/>
  <c r="AK175" i="7"/>
  <c r="AK170" i="7"/>
  <c r="AK165" i="7"/>
  <c r="AK160" i="7"/>
  <c r="AK155" i="7"/>
  <c r="AK150" i="7"/>
  <c r="AK145" i="7"/>
  <c r="AK140" i="7"/>
  <c r="AK135" i="7"/>
  <c r="AK130" i="7"/>
  <c r="AC133" i="7"/>
  <c r="AC125" i="7"/>
  <c r="AC118" i="7"/>
  <c r="AC83" i="7"/>
  <c r="AC128" i="7"/>
  <c r="AC100" i="7"/>
  <c r="AC93" i="7"/>
  <c r="AK147" i="7"/>
  <c r="AC110" i="7"/>
  <c r="AK94" i="7"/>
  <c r="AC75" i="7"/>
  <c r="AC145" i="7"/>
  <c r="AK142" i="7"/>
  <c r="AK129" i="7"/>
  <c r="AC103" i="7"/>
  <c r="AK101" i="7"/>
  <c r="AC140" i="7"/>
  <c r="AK137" i="7"/>
  <c r="AC120" i="7"/>
  <c r="AC113" i="7"/>
  <c r="AK111" i="7"/>
  <c r="AK104" i="7"/>
  <c r="AC85" i="7"/>
  <c r="AC78" i="7"/>
  <c r="AK76" i="7"/>
  <c r="AC135" i="7"/>
  <c r="AK132" i="7"/>
  <c r="AK114" i="7"/>
  <c r="AC112" i="7"/>
  <c r="AC95" i="7"/>
  <c r="AK79" i="7"/>
  <c r="AC77" i="7"/>
  <c r="AC71" i="7"/>
  <c r="AC66" i="7"/>
  <c r="AC61" i="7"/>
  <c r="AC56" i="7"/>
  <c r="AC51" i="7"/>
  <c r="AC46" i="7"/>
  <c r="AC41" i="7"/>
  <c r="AC36" i="7"/>
  <c r="AC31" i="7"/>
  <c r="AC26" i="7"/>
  <c r="AC21" i="7"/>
  <c r="AC16" i="7"/>
  <c r="AC11" i="7"/>
  <c r="AC150" i="7"/>
  <c r="AC130" i="7"/>
  <c r="AC123" i="7"/>
  <c r="AK121" i="7"/>
  <c r="AK89" i="7"/>
  <c r="AC88" i="7"/>
  <c r="AK86" i="7"/>
  <c r="AC148" i="7"/>
  <c r="AC147" i="7"/>
  <c r="AK124" i="7"/>
  <c r="AC122" i="7"/>
  <c r="AC105" i="7"/>
  <c r="AC98" i="7"/>
  <c r="AK96" i="7"/>
  <c r="AC87" i="7"/>
  <c r="AC69" i="7"/>
  <c r="AC64" i="7"/>
  <c r="AC59" i="7"/>
  <c r="AC54" i="7"/>
  <c r="AC49" i="7"/>
  <c r="AC44" i="7"/>
  <c r="AC39" i="7"/>
  <c r="AC34" i="7"/>
  <c r="AC29" i="7"/>
  <c r="AC24" i="7"/>
  <c r="AC19" i="7"/>
  <c r="AC14" i="7"/>
  <c r="AC153" i="7"/>
  <c r="AC143" i="7"/>
  <c r="AC142" i="7"/>
  <c r="AC115" i="7"/>
  <c r="AC108" i="7"/>
  <c r="AK106" i="7"/>
  <c r="AK99" i="7"/>
  <c r="AC97" i="7"/>
  <c r="AC80" i="7"/>
  <c r="AC73" i="7"/>
  <c r="AK71" i="7"/>
  <c r="AK66" i="7"/>
  <c r="AK61" i="7"/>
  <c r="AK56" i="7"/>
  <c r="AK51" i="7"/>
  <c r="AK46" i="7"/>
  <c r="AK41" i="7"/>
  <c r="AK36" i="7"/>
  <c r="AK31" i="7"/>
  <c r="AK26" i="7"/>
  <c r="AK21" i="7"/>
  <c r="AK16" i="7"/>
  <c r="AK11" i="7"/>
  <c r="AC138" i="7"/>
  <c r="AC137" i="7"/>
  <c r="AC90" i="7"/>
  <c r="Z75" i="4"/>
  <c r="AZ75" i="3"/>
  <c r="AN75" i="3"/>
  <c r="AM75" i="3"/>
  <c r="Z55" i="4"/>
  <c r="AN55" i="3"/>
  <c r="AM55" i="3"/>
  <c r="AZ55" i="3"/>
  <c r="H628" i="9"/>
  <c r="F628" i="9"/>
  <c r="E628" i="9"/>
  <c r="D628" i="9"/>
  <c r="C628" i="9"/>
  <c r="B628" i="9"/>
  <c r="A628" i="9"/>
  <c r="G628" i="9"/>
  <c r="Z66" i="4"/>
  <c r="AN66" i="3"/>
  <c r="AM66" i="3"/>
  <c r="AZ66" i="3"/>
  <c r="AA158" i="3"/>
  <c r="AH34" i="3"/>
  <c r="AG34" i="3"/>
  <c r="AF34" i="3"/>
  <c r="N34" i="3"/>
  <c r="AV34" i="3"/>
  <c r="AU34" i="3"/>
  <c r="Z119" i="4"/>
  <c r="AN119" i="3"/>
  <c r="AZ119" i="3"/>
  <c r="AM119" i="3"/>
  <c r="AU54" i="3"/>
  <c r="AW54" i="3"/>
  <c r="AV54" i="3"/>
  <c r="AW46" i="3"/>
  <c r="AV46" i="3"/>
  <c r="AU46" i="3"/>
  <c r="AH25" i="3"/>
  <c r="AG25" i="3"/>
  <c r="AF25" i="3"/>
  <c r="AV25" i="3"/>
  <c r="AU25" i="3"/>
  <c r="N25" i="3"/>
  <c r="AA85" i="3"/>
  <c r="H617" i="9"/>
  <c r="G617" i="9"/>
  <c r="F617" i="9"/>
  <c r="E617" i="9"/>
  <c r="D617" i="9"/>
  <c r="C617" i="9"/>
  <c r="B617" i="9"/>
  <c r="A617" i="9"/>
  <c r="AA136" i="3"/>
  <c r="Z71" i="4"/>
  <c r="AN71" i="3"/>
  <c r="AM71" i="3"/>
  <c r="AZ71" i="3"/>
  <c r="AU23" i="3"/>
  <c r="N23" i="3"/>
  <c r="AF23" i="3"/>
  <c r="AH23" i="3"/>
  <c r="AV23" i="3"/>
  <c r="AG23" i="3"/>
  <c r="Z52" i="4"/>
  <c r="AM52" i="3"/>
  <c r="AN52" i="3"/>
  <c r="AZ52" i="3"/>
  <c r="AS65" i="6"/>
  <c r="AS37" i="6"/>
  <c r="AS114" i="6"/>
  <c r="AS24" i="6"/>
  <c r="AS46" i="6"/>
  <c r="AS26" i="6"/>
  <c r="AS100" i="6"/>
  <c r="AS199" i="6"/>
  <c r="AS143" i="6"/>
  <c r="AS67" i="6"/>
  <c r="AS88" i="6"/>
  <c r="AS59" i="6"/>
  <c r="AS156" i="6"/>
  <c r="AS183" i="6"/>
  <c r="AS185" i="6"/>
  <c r="AS204" i="6"/>
  <c r="AS190" i="6"/>
  <c r="AS226" i="6"/>
  <c r="AS217" i="6"/>
  <c r="AS221" i="6"/>
  <c r="AS229" i="6"/>
  <c r="AS23" i="6"/>
  <c r="D25" i="5"/>
  <c r="F25" i="5"/>
  <c r="I83" i="5"/>
  <c r="J83" i="5" s="1"/>
  <c r="G84" i="5"/>
  <c r="Z250" i="4"/>
  <c r="AM250" i="3"/>
  <c r="AZ250" i="3"/>
  <c r="AN250" i="3"/>
  <c r="B712" i="9"/>
  <c r="A712" i="9"/>
  <c r="H712" i="9"/>
  <c r="G712" i="9"/>
  <c r="F712" i="9"/>
  <c r="E712" i="9"/>
  <c r="D712" i="9"/>
  <c r="C712" i="9"/>
  <c r="Z246" i="4"/>
  <c r="AZ246" i="3"/>
  <c r="AN246" i="3"/>
  <c r="AM246" i="3"/>
  <c r="Z242" i="4"/>
  <c r="AZ242" i="3"/>
  <c r="AN242" i="3"/>
  <c r="AM242" i="3"/>
  <c r="Z229" i="4"/>
  <c r="AN229" i="3"/>
  <c r="AM229" i="3"/>
  <c r="AZ229" i="3"/>
  <c r="AO212" i="3"/>
  <c r="AP212" i="3"/>
  <c r="H700" i="9"/>
  <c r="G700" i="9"/>
  <c r="F700" i="9"/>
  <c r="E700" i="9"/>
  <c r="D700" i="9"/>
  <c r="C700" i="9"/>
  <c r="B700" i="9"/>
  <c r="A700" i="9"/>
  <c r="AA201" i="3"/>
  <c r="F694" i="9"/>
  <c r="E694" i="9"/>
  <c r="D694" i="9"/>
  <c r="H694" i="9"/>
  <c r="G694" i="9"/>
  <c r="C694" i="9"/>
  <c r="B694" i="9"/>
  <c r="A694" i="9"/>
  <c r="Z169" i="4"/>
  <c r="AN169" i="3"/>
  <c r="AM169" i="3"/>
  <c r="AZ169" i="3"/>
  <c r="Z240" i="4"/>
  <c r="AM240" i="3"/>
  <c r="AZ240" i="3"/>
  <c r="AN240" i="3"/>
  <c r="H705" i="9"/>
  <c r="G705" i="9"/>
  <c r="F705" i="9"/>
  <c r="E705" i="9"/>
  <c r="D705" i="9"/>
  <c r="C705" i="9"/>
  <c r="B705" i="9"/>
  <c r="A705" i="9"/>
  <c r="AA225" i="3"/>
  <c r="Z232" i="4"/>
  <c r="AZ232" i="3"/>
  <c r="AN232" i="3"/>
  <c r="AM232" i="3"/>
  <c r="AA208" i="3"/>
  <c r="Z164" i="4"/>
  <c r="AN164" i="3"/>
  <c r="AM164" i="3"/>
  <c r="AZ164" i="3"/>
  <c r="Z150" i="4"/>
  <c r="AZ150" i="3"/>
  <c r="AN150" i="3"/>
  <c r="AM150" i="3"/>
  <c r="AD248" i="4"/>
  <c r="AD238" i="4"/>
  <c r="AD249" i="4"/>
  <c r="AD239" i="4"/>
  <c r="AD250" i="4"/>
  <c r="AD240" i="4"/>
  <c r="AD241" i="4"/>
  <c r="AD242" i="4"/>
  <c r="AD243" i="4"/>
  <c r="AD233" i="4"/>
  <c r="AD244" i="4"/>
  <c r="AD234" i="4"/>
  <c r="AD245" i="4"/>
  <c r="AD235" i="4"/>
  <c r="AD246" i="4"/>
  <c r="AD236" i="4"/>
  <c r="AD247" i="4"/>
  <c r="AD237" i="4"/>
  <c r="AA156" i="3"/>
  <c r="Z118" i="4"/>
  <c r="AZ118" i="3"/>
  <c r="AM118" i="3"/>
  <c r="AN118" i="3"/>
  <c r="D683" i="9"/>
  <c r="C683" i="9"/>
  <c r="B683" i="9"/>
  <c r="H683" i="9"/>
  <c r="G683" i="9"/>
  <c r="F683" i="9"/>
  <c r="E683" i="9"/>
  <c r="A683" i="9"/>
  <c r="D678" i="9"/>
  <c r="C678" i="9"/>
  <c r="B678" i="9"/>
  <c r="H678" i="9"/>
  <c r="G678" i="9"/>
  <c r="F678" i="9"/>
  <c r="E678" i="9"/>
  <c r="A678" i="9"/>
  <c r="AA146" i="3"/>
  <c r="B594" i="9"/>
  <c r="A594" i="9"/>
  <c r="H594" i="9"/>
  <c r="G594" i="9"/>
  <c r="F594" i="9"/>
  <c r="E594" i="9"/>
  <c r="D594" i="9"/>
  <c r="C594" i="9"/>
  <c r="AO154" i="3"/>
  <c r="AP154" i="3"/>
  <c r="H691" i="9"/>
  <c r="F691" i="9"/>
  <c r="E691" i="9"/>
  <c r="D691" i="9"/>
  <c r="G691" i="9"/>
  <c r="C691" i="9"/>
  <c r="B691" i="9"/>
  <c r="A691" i="9"/>
  <c r="AA174" i="3"/>
  <c r="Z165" i="4"/>
  <c r="AN165" i="3"/>
  <c r="AM165" i="3"/>
  <c r="AZ165" i="3"/>
  <c r="B657" i="9"/>
  <c r="A657" i="9"/>
  <c r="G657" i="9"/>
  <c r="F657" i="9"/>
  <c r="E657" i="9"/>
  <c r="C657" i="9"/>
  <c r="H657" i="9"/>
  <c r="D657" i="9"/>
  <c r="F621" i="9"/>
  <c r="E621" i="9"/>
  <c r="D621" i="9"/>
  <c r="G621" i="9"/>
  <c r="C621" i="9"/>
  <c r="B621" i="9"/>
  <c r="A621" i="9"/>
  <c r="H621" i="9"/>
  <c r="AP155" i="3"/>
  <c r="AO155" i="3"/>
  <c r="D630" i="9"/>
  <c r="C630" i="9"/>
  <c r="B630" i="9"/>
  <c r="F630" i="9"/>
  <c r="E630" i="9"/>
  <c r="A630" i="9"/>
  <c r="H630" i="9"/>
  <c r="G630" i="9"/>
  <c r="Z203" i="4"/>
  <c r="AN203" i="3"/>
  <c r="AM203" i="3"/>
  <c r="AZ203" i="3"/>
  <c r="AZ186" i="3"/>
  <c r="Z186" i="4"/>
  <c r="AN186" i="3"/>
  <c r="AM186" i="3"/>
  <c r="AP147" i="3"/>
  <c r="AO147" i="3"/>
  <c r="D640" i="9"/>
  <c r="C640" i="9"/>
  <c r="B640" i="9"/>
  <c r="H640" i="9"/>
  <c r="G640" i="9"/>
  <c r="F640" i="9"/>
  <c r="E640" i="9"/>
  <c r="A640" i="9"/>
  <c r="H613" i="9"/>
  <c r="G613" i="9"/>
  <c r="F613" i="9"/>
  <c r="E613" i="9"/>
  <c r="D613" i="9"/>
  <c r="C613" i="9"/>
  <c r="B613" i="9"/>
  <c r="A613" i="9"/>
  <c r="AA127" i="3"/>
  <c r="H597" i="9"/>
  <c r="G597" i="9"/>
  <c r="F597" i="9"/>
  <c r="E597" i="9"/>
  <c r="D597" i="9"/>
  <c r="C597" i="9"/>
  <c r="B597" i="9"/>
  <c r="A597" i="9"/>
  <c r="Z78" i="4"/>
  <c r="AZ78" i="3"/>
  <c r="AM78" i="3"/>
  <c r="AN78" i="3"/>
  <c r="AA137" i="3"/>
  <c r="AA81" i="3"/>
  <c r="H563" i="9"/>
  <c r="G563" i="9"/>
  <c r="F563" i="9"/>
  <c r="E563" i="9"/>
  <c r="D563" i="9"/>
  <c r="C563" i="9"/>
  <c r="B563" i="9"/>
  <c r="A563" i="9"/>
  <c r="AV22" i="3"/>
  <c r="AU22" i="3"/>
  <c r="N22" i="3"/>
  <c r="AH22" i="3"/>
  <c r="AG22" i="3"/>
  <c r="AF22" i="3"/>
  <c r="Z93" i="4"/>
  <c r="AZ93" i="3"/>
  <c r="AN93" i="3"/>
  <c r="AM93" i="3"/>
  <c r="AA90" i="3"/>
  <c r="F601" i="9"/>
  <c r="E601" i="9"/>
  <c r="D601" i="9"/>
  <c r="C601" i="9"/>
  <c r="B601" i="9"/>
  <c r="A601" i="9"/>
  <c r="H601" i="9"/>
  <c r="G601" i="9"/>
  <c r="AW47" i="3"/>
  <c r="AV47" i="3"/>
  <c r="AU47" i="3"/>
  <c r="AW62" i="3"/>
  <c r="AV62" i="3"/>
  <c r="AU62" i="3"/>
  <c r="AV73" i="3"/>
  <c r="AU73" i="3"/>
  <c r="AW73" i="3"/>
  <c r="AV147" i="3"/>
  <c r="AU147" i="3"/>
  <c r="AW147" i="3"/>
  <c r="AW76" i="3"/>
  <c r="AV76" i="3"/>
  <c r="AU76" i="3"/>
  <c r="AW103" i="3"/>
  <c r="AV103" i="3"/>
  <c r="AU103" i="3"/>
  <c r="AF36" i="3"/>
  <c r="AI36" i="3" s="1"/>
  <c r="AG36" i="3"/>
  <c r="AV36" i="3"/>
  <c r="AH36" i="3"/>
  <c r="AJ36" i="3" s="1"/>
  <c r="AU36" i="3"/>
  <c r="N36" i="3"/>
  <c r="AV117" i="3"/>
  <c r="AU117" i="3"/>
  <c r="AW117" i="3"/>
  <c r="AW100" i="3"/>
  <c r="AV100" i="3"/>
  <c r="AU100" i="3"/>
  <c r="AW71" i="3"/>
  <c r="AV71" i="3"/>
  <c r="AU71" i="3"/>
  <c r="AW156" i="3"/>
  <c r="AV156" i="3"/>
  <c r="AU156" i="3"/>
  <c r="AU178" i="3"/>
  <c r="AW178" i="3"/>
  <c r="AV178" i="3"/>
  <c r="AW179" i="3"/>
  <c r="AV179" i="3"/>
  <c r="AU179" i="3"/>
  <c r="AW181" i="3"/>
  <c r="AV181" i="3"/>
  <c r="AU181" i="3"/>
  <c r="AU221" i="3"/>
  <c r="AW221" i="3"/>
  <c r="AV221" i="3"/>
  <c r="AW192" i="3"/>
  <c r="AV192" i="3"/>
  <c r="AU192" i="3"/>
  <c r="AW105" i="3"/>
  <c r="AV105" i="3"/>
  <c r="AU105" i="3"/>
  <c r="AW204" i="3"/>
  <c r="AV204" i="3"/>
  <c r="AU204" i="3"/>
  <c r="AU242" i="3"/>
  <c r="AV242" i="3"/>
  <c r="AW242" i="3"/>
  <c r="AW245" i="3"/>
  <c r="AV245" i="3"/>
  <c r="AU245" i="3"/>
  <c r="AW198" i="3"/>
  <c r="AV198" i="3"/>
  <c r="AU198" i="3"/>
  <c r="AA111" i="3"/>
  <c r="D575" i="9"/>
  <c r="C575" i="9"/>
  <c r="B575" i="9"/>
  <c r="A575" i="9"/>
  <c r="H575" i="9"/>
  <c r="G575" i="9"/>
  <c r="F575" i="9"/>
  <c r="E575" i="9"/>
  <c r="D555" i="9"/>
  <c r="C555" i="9"/>
  <c r="B555" i="9"/>
  <c r="H555" i="9"/>
  <c r="G555" i="9"/>
  <c r="F555" i="9"/>
  <c r="E555" i="9"/>
  <c r="A555" i="9"/>
  <c r="H567" i="9"/>
  <c r="G567" i="9"/>
  <c r="F567" i="9"/>
  <c r="E567" i="9"/>
  <c r="D567" i="9"/>
  <c r="C567" i="9"/>
  <c r="B567" i="9"/>
  <c r="A567" i="9"/>
  <c r="F566" i="9"/>
  <c r="E566" i="9"/>
  <c r="D566" i="9"/>
  <c r="C566" i="9"/>
  <c r="B566" i="9"/>
  <c r="A566" i="9"/>
  <c r="H566" i="9"/>
  <c r="G566" i="9"/>
  <c r="AU32" i="3"/>
  <c r="N32" i="3"/>
  <c r="AV32" i="3"/>
  <c r="AH32" i="3"/>
  <c r="AG32" i="3"/>
  <c r="AF32" i="3"/>
  <c r="AI32" i="3" s="1"/>
  <c r="B619" i="9"/>
  <c r="A619" i="9"/>
  <c r="G619" i="9"/>
  <c r="F619" i="9"/>
  <c r="E619" i="9"/>
  <c r="D619" i="9"/>
  <c r="C619" i="9"/>
  <c r="H619" i="9"/>
  <c r="N45" i="3"/>
  <c r="AU45" i="3"/>
  <c r="AG45" i="3"/>
  <c r="R45" i="3"/>
  <c r="AW45" i="3"/>
  <c r="AF45" i="3"/>
  <c r="AH45" i="3" s="1"/>
  <c r="Z68" i="4"/>
  <c r="AZ68" i="3"/>
  <c r="AN68" i="3"/>
  <c r="AM68" i="3"/>
  <c r="Z95" i="4"/>
  <c r="AZ95" i="3"/>
  <c r="AN95" i="3"/>
  <c r="AM95" i="3"/>
  <c r="N13" i="3"/>
  <c r="AV13" i="3"/>
  <c r="AF13" i="3"/>
  <c r="AU13" i="3"/>
  <c r="AH13" i="3"/>
  <c r="AG13" i="3"/>
  <c r="AA72" i="3"/>
  <c r="F571" i="9"/>
  <c r="E571" i="9"/>
  <c r="D571" i="9"/>
  <c r="C571" i="9"/>
  <c r="B571" i="9"/>
  <c r="A571" i="9"/>
  <c r="H571" i="9"/>
  <c r="G571" i="9"/>
  <c r="Z57" i="4"/>
  <c r="AZ57" i="3"/>
  <c r="AN57" i="3"/>
  <c r="AM57" i="3"/>
  <c r="AG17" i="3"/>
  <c r="N17" i="3"/>
  <c r="AV17" i="3"/>
  <c r="AU17" i="3"/>
  <c r="AH17" i="3"/>
  <c r="AF17" i="3"/>
  <c r="AI17" i="3" s="1"/>
  <c r="I61" i="5"/>
  <c r="H745" i="9"/>
  <c r="G745" i="9"/>
  <c r="F745" i="9"/>
  <c r="E745" i="9"/>
  <c r="A745" i="9"/>
  <c r="C745" i="9"/>
  <c r="B745" i="9"/>
  <c r="D745" i="9"/>
  <c r="H696" i="9"/>
  <c r="G696" i="9"/>
  <c r="F696" i="9"/>
  <c r="E696" i="9"/>
  <c r="D696" i="9"/>
  <c r="C696" i="9"/>
  <c r="B696" i="9"/>
  <c r="A696" i="9"/>
  <c r="H746" i="9"/>
  <c r="G746" i="9"/>
  <c r="C746" i="9"/>
  <c r="B746" i="9"/>
  <c r="A746" i="9"/>
  <c r="F746" i="9"/>
  <c r="E746" i="9"/>
  <c r="D746" i="9"/>
  <c r="B742" i="9"/>
  <c r="A742" i="9"/>
  <c r="E742" i="9"/>
  <c r="D742" i="9"/>
  <c r="C742" i="9"/>
  <c r="H742" i="9"/>
  <c r="G742" i="9"/>
  <c r="F742" i="9"/>
  <c r="F729" i="9"/>
  <c r="E729" i="9"/>
  <c r="D729" i="9"/>
  <c r="G729" i="9"/>
  <c r="H729" i="9"/>
  <c r="C729" i="9"/>
  <c r="B729" i="9"/>
  <c r="A729" i="9"/>
  <c r="F669" i="9"/>
  <c r="E669" i="9"/>
  <c r="D669" i="9"/>
  <c r="H669" i="9"/>
  <c r="G669" i="9"/>
  <c r="C669" i="9"/>
  <c r="B669" i="9"/>
  <c r="A669" i="9"/>
  <c r="Z200" i="4"/>
  <c r="AN200" i="3"/>
  <c r="AM200" i="3"/>
  <c r="AZ200" i="3"/>
  <c r="AP245" i="3"/>
  <c r="AO245" i="3"/>
  <c r="H740" i="9"/>
  <c r="G740" i="9"/>
  <c r="F740" i="9"/>
  <c r="E740" i="9"/>
  <c r="A740" i="9"/>
  <c r="D740" i="9"/>
  <c r="C740" i="9"/>
  <c r="B740" i="9"/>
  <c r="Z238" i="4"/>
  <c r="AN238" i="3"/>
  <c r="AM238" i="3"/>
  <c r="AZ238" i="3"/>
  <c r="AA228" i="3"/>
  <c r="AA233" i="3"/>
  <c r="B722" i="9"/>
  <c r="A722" i="9"/>
  <c r="C722" i="9"/>
  <c r="H722" i="9"/>
  <c r="G722" i="9"/>
  <c r="F722" i="9"/>
  <c r="E722" i="9"/>
  <c r="D722" i="9"/>
  <c r="AA243" i="3"/>
  <c r="B732" i="9"/>
  <c r="A732" i="9"/>
  <c r="C732" i="9"/>
  <c r="D732" i="9"/>
  <c r="H732" i="9"/>
  <c r="G732" i="9"/>
  <c r="F732" i="9"/>
  <c r="E732" i="9"/>
  <c r="D698" i="9"/>
  <c r="C698" i="9"/>
  <c r="B698" i="9"/>
  <c r="H698" i="9"/>
  <c r="G698" i="9"/>
  <c r="F698" i="9"/>
  <c r="E698" i="9"/>
  <c r="A698" i="9"/>
  <c r="AP161" i="3"/>
  <c r="AO161" i="3"/>
  <c r="H650" i="9"/>
  <c r="G650" i="9"/>
  <c r="F650" i="9"/>
  <c r="E650" i="9"/>
  <c r="D650" i="9"/>
  <c r="C650" i="9"/>
  <c r="B650" i="9"/>
  <c r="A650" i="9"/>
  <c r="Z156" i="4"/>
  <c r="AM156" i="3"/>
  <c r="AN156" i="3"/>
  <c r="AZ156" i="3"/>
  <c r="Z96" i="4"/>
  <c r="AZ96" i="3"/>
  <c r="AN96" i="3"/>
  <c r="AM96" i="3"/>
  <c r="Z104" i="4"/>
  <c r="AZ104" i="3"/>
  <c r="AN104" i="3"/>
  <c r="AM104" i="3"/>
  <c r="Z190" i="4"/>
  <c r="AM190" i="3"/>
  <c r="AZ190" i="3"/>
  <c r="AN190" i="3"/>
  <c r="AA184" i="3"/>
  <c r="H665" i="9"/>
  <c r="G665" i="9"/>
  <c r="F665" i="9"/>
  <c r="A665" i="9"/>
  <c r="B665" i="9"/>
  <c r="E665" i="9"/>
  <c r="D665" i="9"/>
  <c r="C665" i="9"/>
  <c r="Z134" i="4"/>
  <c r="AN134" i="3"/>
  <c r="AM134" i="3"/>
  <c r="AZ134" i="3"/>
  <c r="AA185" i="3"/>
  <c r="D703" i="9"/>
  <c r="C703" i="9"/>
  <c r="B703" i="9"/>
  <c r="H703" i="9"/>
  <c r="G703" i="9"/>
  <c r="F703" i="9"/>
  <c r="E703" i="9"/>
  <c r="A703" i="9"/>
  <c r="H686" i="9"/>
  <c r="D686" i="9"/>
  <c r="C686" i="9"/>
  <c r="B686" i="9"/>
  <c r="G686" i="9"/>
  <c r="F686" i="9"/>
  <c r="E686" i="9"/>
  <c r="A686" i="9"/>
  <c r="AA138" i="3"/>
  <c r="Z125" i="4"/>
  <c r="AN125" i="3"/>
  <c r="AM125" i="3"/>
  <c r="AZ125" i="3"/>
  <c r="Z113" i="4"/>
  <c r="AZ113" i="3"/>
  <c r="AN113" i="3"/>
  <c r="AM113" i="3"/>
  <c r="H637" i="9"/>
  <c r="G637" i="9"/>
  <c r="F637" i="9"/>
  <c r="E637" i="9"/>
  <c r="D637" i="9"/>
  <c r="C637" i="9"/>
  <c r="B637" i="9"/>
  <c r="A637" i="9"/>
  <c r="Z83" i="4"/>
  <c r="AZ83" i="3"/>
  <c r="AN83" i="3"/>
  <c r="AM83" i="3"/>
  <c r="Z99" i="4"/>
  <c r="AZ99" i="3"/>
  <c r="AN99" i="3"/>
  <c r="AM99" i="3"/>
  <c r="H593" i="9"/>
  <c r="G593" i="9"/>
  <c r="F593" i="9"/>
  <c r="E593" i="9"/>
  <c r="D593" i="9"/>
  <c r="C593" i="9"/>
  <c r="B593" i="9"/>
  <c r="A593" i="9"/>
  <c r="AA65" i="3"/>
  <c r="AD39" i="4"/>
  <c r="AA100" i="3"/>
  <c r="AW72" i="3"/>
  <c r="AV72" i="3"/>
  <c r="AU72" i="3"/>
  <c r="AV83" i="3"/>
  <c r="AU83" i="3"/>
  <c r="AW83" i="3"/>
  <c r="AU158" i="3"/>
  <c r="AW158" i="3"/>
  <c r="AV158" i="3"/>
  <c r="AW86" i="3"/>
  <c r="AV86" i="3"/>
  <c r="AU86" i="3"/>
  <c r="AV127" i="3"/>
  <c r="AU127" i="3"/>
  <c r="AW127" i="3"/>
  <c r="AF42" i="3"/>
  <c r="AG42" i="3"/>
  <c r="AW42" i="3"/>
  <c r="AU42" i="3"/>
  <c r="N42" i="3"/>
  <c r="R42" i="3"/>
  <c r="AU139" i="3"/>
  <c r="AW139" i="3"/>
  <c r="AV139" i="3"/>
  <c r="AW120" i="3"/>
  <c r="AV120" i="3"/>
  <c r="AU120" i="3"/>
  <c r="AW81" i="3"/>
  <c r="AV81" i="3"/>
  <c r="AU81" i="3"/>
  <c r="AW166" i="3"/>
  <c r="AV166" i="3"/>
  <c r="AU166" i="3"/>
  <c r="AW189" i="3"/>
  <c r="AV189" i="3"/>
  <c r="AU189" i="3"/>
  <c r="AU216" i="3"/>
  <c r="AW216" i="3"/>
  <c r="AV216" i="3"/>
  <c r="AW193" i="3"/>
  <c r="AV193" i="3"/>
  <c r="AU193" i="3"/>
  <c r="AV231" i="3"/>
  <c r="AU231" i="3"/>
  <c r="AW231" i="3"/>
  <c r="AW124" i="3"/>
  <c r="AV124" i="3"/>
  <c r="AU124" i="3"/>
  <c r="AV115" i="3"/>
  <c r="AW115" i="3"/>
  <c r="AU115" i="3"/>
  <c r="AV200" i="3"/>
  <c r="AU200" i="3"/>
  <c r="AW200" i="3"/>
  <c r="AU203" i="3"/>
  <c r="AW203" i="3"/>
  <c r="AV203" i="3"/>
  <c r="AW236" i="3"/>
  <c r="AV236" i="3"/>
  <c r="AU236" i="3"/>
  <c r="AW208" i="3"/>
  <c r="AV208" i="3"/>
  <c r="AU208" i="3"/>
  <c r="AA53" i="3"/>
  <c r="Z158" i="4"/>
  <c r="AZ158" i="3"/>
  <c r="AM158" i="3"/>
  <c r="AN158" i="3"/>
  <c r="AP49" i="3"/>
  <c r="AO49" i="3"/>
  <c r="AW68" i="3"/>
  <c r="AV68" i="3"/>
  <c r="AU68" i="3"/>
  <c r="H568" i="9"/>
  <c r="G568" i="9"/>
  <c r="F568" i="9"/>
  <c r="E568" i="9"/>
  <c r="D568" i="9"/>
  <c r="C568" i="9"/>
  <c r="B568" i="9"/>
  <c r="A568" i="9"/>
  <c r="D595" i="9"/>
  <c r="C595" i="9"/>
  <c r="B595" i="9"/>
  <c r="A595" i="9"/>
  <c r="H595" i="9"/>
  <c r="G595" i="9"/>
  <c r="F595" i="9"/>
  <c r="E595" i="9"/>
  <c r="Z77" i="4"/>
  <c r="AZ77" i="3"/>
  <c r="AN77" i="3"/>
  <c r="AM77" i="3"/>
  <c r="AA55" i="3"/>
  <c r="AP74" i="3"/>
  <c r="AO74" i="3"/>
  <c r="AV53" i="3"/>
  <c r="AU53" i="3"/>
  <c r="AW53" i="3"/>
  <c r="AP61" i="3"/>
  <c r="AO61" i="3"/>
  <c r="AS61" i="6"/>
  <c r="AS92" i="6"/>
  <c r="AS44" i="6"/>
  <c r="AS102" i="6"/>
  <c r="AS51" i="6"/>
  <c r="AS116" i="6"/>
  <c r="AS208" i="6"/>
  <c r="AS162" i="6"/>
  <c r="AS87" i="6"/>
  <c r="AS108" i="6"/>
  <c r="AS79" i="6"/>
  <c r="AS242" i="6"/>
  <c r="AS150" i="6"/>
  <c r="AS201" i="6"/>
  <c r="AS230" i="6"/>
  <c r="AS215" i="6"/>
  <c r="AS228" i="6"/>
  <c r="AS178" i="6"/>
  <c r="AS240" i="6"/>
  <c r="AS249" i="6"/>
  <c r="AS48" i="6"/>
  <c r="AS53" i="6"/>
  <c r="A89" i="5"/>
  <c r="B87" i="5"/>
  <c r="A88" i="5"/>
  <c r="AO217" i="3"/>
  <c r="AP217" i="3"/>
  <c r="Z211" i="4"/>
  <c r="AZ211" i="3"/>
  <c r="AM211" i="3"/>
  <c r="AN211" i="3"/>
  <c r="AP195" i="3"/>
  <c r="AO195" i="3"/>
  <c r="Z241" i="4"/>
  <c r="AZ241" i="3"/>
  <c r="AM241" i="3"/>
  <c r="AN241" i="3"/>
  <c r="F699" i="9"/>
  <c r="E699" i="9"/>
  <c r="D699" i="9"/>
  <c r="H699" i="9"/>
  <c r="G699" i="9"/>
  <c r="C699" i="9"/>
  <c r="B699" i="9"/>
  <c r="A699" i="9"/>
  <c r="AA181" i="3"/>
  <c r="B677" i="9"/>
  <c r="A677" i="9"/>
  <c r="E677" i="9"/>
  <c r="D677" i="9"/>
  <c r="C677" i="9"/>
  <c r="G677" i="9"/>
  <c r="F677" i="9"/>
  <c r="H677" i="9"/>
  <c r="H725" i="9"/>
  <c r="G725" i="9"/>
  <c r="F725" i="9"/>
  <c r="E725" i="9"/>
  <c r="D725" i="9"/>
  <c r="C725" i="9"/>
  <c r="B725" i="9"/>
  <c r="A725" i="9"/>
  <c r="Z218" i="4"/>
  <c r="AN218" i="3"/>
  <c r="AM218" i="3"/>
  <c r="AZ218" i="3"/>
  <c r="D738" i="9"/>
  <c r="C738" i="9"/>
  <c r="B738" i="9"/>
  <c r="A738" i="9"/>
  <c r="G738" i="9"/>
  <c r="F738" i="9"/>
  <c r="E738" i="9"/>
  <c r="H738" i="9"/>
  <c r="AP227" i="3"/>
  <c r="AO227" i="3"/>
  <c r="H715" i="9"/>
  <c r="G715" i="9"/>
  <c r="F715" i="9"/>
  <c r="A715" i="9"/>
  <c r="E715" i="9"/>
  <c r="D715" i="9"/>
  <c r="B715" i="9"/>
  <c r="C715" i="9"/>
  <c r="AA216" i="3"/>
  <c r="Z202" i="4"/>
  <c r="AN202" i="3"/>
  <c r="AZ202" i="3"/>
  <c r="AM202" i="3"/>
  <c r="AO197" i="3"/>
  <c r="AP197" i="3"/>
  <c r="Z222" i="4"/>
  <c r="AZ222" i="3"/>
  <c r="AN222" i="3"/>
  <c r="AM222" i="3"/>
  <c r="H710" i="9"/>
  <c r="G710" i="9"/>
  <c r="F710" i="9"/>
  <c r="E710" i="9"/>
  <c r="D710" i="9"/>
  <c r="C710" i="9"/>
  <c r="B710" i="9"/>
  <c r="A710" i="9"/>
  <c r="AA133" i="3"/>
  <c r="Z123" i="4"/>
  <c r="AZ123" i="3"/>
  <c r="AN123" i="3"/>
  <c r="AM123" i="3"/>
  <c r="Z139" i="4"/>
  <c r="AN139" i="3"/>
  <c r="AZ139" i="3"/>
  <c r="AM139" i="3"/>
  <c r="AA121" i="3"/>
  <c r="AA104" i="3"/>
  <c r="H690" i="9"/>
  <c r="G690" i="9"/>
  <c r="F690" i="9"/>
  <c r="A690" i="9"/>
  <c r="D690" i="9"/>
  <c r="C690" i="9"/>
  <c r="B690" i="9"/>
  <c r="E690" i="9"/>
  <c r="Z175" i="4"/>
  <c r="AN175" i="3"/>
  <c r="AM175" i="3"/>
  <c r="AZ175" i="3"/>
  <c r="Z173" i="4"/>
  <c r="AZ173" i="3"/>
  <c r="AN173" i="3"/>
  <c r="AM173" i="3"/>
  <c r="Z172" i="4"/>
  <c r="AZ172" i="3"/>
  <c r="AN172" i="3"/>
  <c r="AM172" i="3"/>
  <c r="F664" i="9"/>
  <c r="E664" i="9"/>
  <c r="D664" i="9"/>
  <c r="H664" i="9"/>
  <c r="G664" i="9"/>
  <c r="C664" i="9"/>
  <c r="B664" i="9"/>
  <c r="A664" i="9"/>
  <c r="AO135" i="3"/>
  <c r="AP135" i="3"/>
  <c r="AP84" i="3"/>
  <c r="AO84" i="3"/>
  <c r="AO145" i="3"/>
  <c r="AP145" i="3"/>
  <c r="Z122" i="4"/>
  <c r="AZ122" i="3"/>
  <c r="AN122" i="3"/>
  <c r="AM122" i="3"/>
  <c r="AA163" i="3"/>
  <c r="Z124" i="4"/>
  <c r="AN124" i="3"/>
  <c r="AM124" i="3"/>
  <c r="AZ124" i="3"/>
  <c r="Z89" i="4"/>
  <c r="AZ89" i="3"/>
  <c r="AN89" i="3"/>
  <c r="AM89" i="3"/>
  <c r="AA80" i="3"/>
  <c r="H562" i="9"/>
  <c r="G562" i="9"/>
  <c r="F562" i="9"/>
  <c r="E562" i="9"/>
  <c r="D562" i="9"/>
  <c r="C562" i="9"/>
  <c r="B562" i="9"/>
  <c r="A562" i="9"/>
  <c r="F551" i="9"/>
  <c r="E551" i="9"/>
  <c r="D551" i="9"/>
  <c r="H551" i="9"/>
  <c r="G551" i="9"/>
  <c r="C551" i="9"/>
  <c r="B551" i="9"/>
  <c r="A551" i="9"/>
  <c r="B599" i="9"/>
  <c r="A599" i="9"/>
  <c r="H599" i="9"/>
  <c r="G599" i="9"/>
  <c r="F599" i="9"/>
  <c r="E599" i="9"/>
  <c r="D599" i="9"/>
  <c r="C599" i="9"/>
  <c r="Z79" i="4"/>
  <c r="AZ79" i="3"/>
  <c r="AN79" i="3"/>
  <c r="AM79" i="3"/>
  <c r="H547" i="9"/>
  <c r="G547" i="9"/>
  <c r="F547" i="9"/>
  <c r="E547" i="9"/>
  <c r="D547" i="9"/>
  <c r="C547" i="9"/>
  <c r="B547" i="9"/>
  <c r="A547" i="9"/>
  <c r="AV31" i="3"/>
  <c r="AU31" i="3"/>
  <c r="AI31" i="3"/>
  <c r="AH31" i="3"/>
  <c r="AG31" i="3"/>
  <c r="N31" i="3"/>
  <c r="AF31" i="3"/>
  <c r="Z48" i="4"/>
  <c r="AZ48" i="3"/>
  <c r="AN48" i="3"/>
  <c r="AM48" i="3"/>
  <c r="AD15" i="4"/>
  <c r="AA91" i="3"/>
  <c r="AA51" i="3"/>
  <c r="AW82" i="3"/>
  <c r="AV82" i="3"/>
  <c r="AU82" i="3"/>
  <c r="AV93" i="3"/>
  <c r="AU93" i="3"/>
  <c r="AW93" i="3"/>
  <c r="AW75" i="3"/>
  <c r="AV75" i="3"/>
  <c r="AU75" i="3"/>
  <c r="AW96" i="3"/>
  <c r="AV96" i="3"/>
  <c r="AU96" i="3"/>
  <c r="AU138" i="3"/>
  <c r="AV138" i="3"/>
  <c r="AW138" i="3"/>
  <c r="AW49" i="3"/>
  <c r="AV49" i="3"/>
  <c r="AU49" i="3"/>
  <c r="AU19" i="3"/>
  <c r="AH19" i="3"/>
  <c r="AG19" i="3"/>
  <c r="AF19" i="3"/>
  <c r="N19" i="3"/>
  <c r="AV19" i="3"/>
  <c r="AU129" i="3"/>
  <c r="AW129" i="3"/>
  <c r="AV129" i="3"/>
  <c r="AW91" i="3"/>
  <c r="AV91" i="3"/>
  <c r="AU91" i="3"/>
  <c r="AW176" i="3"/>
  <c r="AV176" i="3"/>
  <c r="AU176" i="3"/>
  <c r="AW194" i="3"/>
  <c r="AV194" i="3"/>
  <c r="AU194" i="3"/>
  <c r="AW160" i="3"/>
  <c r="AU160" i="3"/>
  <c r="AV160" i="3"/>
  <c r="AV241" i="3"/>
  <c r="AU241" i="3"/>
  <c r="AW241" i="3"/>
  <c r="AU113" i="3"/>
  <c r="AW113" i="3"/>
  <c r="AV113" i="3"/>
  <c r="AW134" i="3"/>
  <c r="AV134" i="3"/>
  <c r="AU134" i="3"/>
  <c r="AW125" i="3"/>
  <c r="AV125" i="3"/>
  <c r="AU125" i="3"/>
  <c r="AV210" i="3"/>
  <c r="AU210" i="3"/>
  <c r="AW210" i="3"/>
  <c r="AW213" i="3"/>
  <c r="AU213" i="3"/>
  <c r="AV213" i="3"/>
  <c r="AW246" i="3"/>
  <c r="AV246" i="3"/>
  <c r="AU246" i="3"/>
  <c r="AW218" i="3"/>
  <c r="AV218" i="3"/>
  <c r="AU218" i="3"/>
  <c r="Z51" i="4"/>
  <c r="AN51" i="3"/>
  <c r="AM51" i="3"/>
  <c r="AZ51" i="3"/>
  <c r="D658" i="9"/>
  <c r="C658" i="9"/>
  <c r="B658" i="9"/>
  <c r="H658" i="9"/>
  <c r="G658" i="9"/>
  <c r="F658" i="9"/>
  <c r="E658" i="9"/>
  <c r="A658" i="9"/>
  <c r="AW78" i="3"/>
  <c r="AV78" i="3"/>
  <c r="AU78" i="3"/>
  <c r="AD45" i="4"/>
  <c r="Z85" i="4"/>
  <c r="AZ85" i="3"/>
  <c r="AN85" i="3"/>
  <c r="AM85" i="3"/>
  <c r="AW30" i="3"/>
  <c r="R30" i="3"/>
  <c r="AU30" i="3"/>
  <c r="AG30" i="3"/>
  <c r="AF30" i="3"/>
  <c r="N30" i="3"/>
  <c r="AA105" i="3"/>
  <c r="AU64" i="3"/>
  <c r="AW64" i="3"/>
  <c r="AV64" i="3"/>
  <c r="AR245" i="3"/>
  <c r="AS245" i="3" s="1"/>
  <c r="AR235" i="3"/>
  <c r="AS235" i="3" s="1"/>
  <c r="AR225" i="3"/>
  <c r="AS225" i="3" s="1"/>
  <c r="AR244" i="3"/>
  <c r="AS244" i="3" s="1"/>
  <c r="AR234" i="3"/>
  <c r="AS234" i="3" s="1"/>
  <c r="AR224" i="3"/>
  <c r="AS224" i="3" s="1"/>
  <c r="AR214" i="3"/>
  <c r="AS214" i="3" s="1"/>
  <c r="AR204" i="3"/>
  <c r="AS204" i="3" s="1"/>
  <c r="AR194" i="3"/>
  <c r="AS194" i="3" s="1"/>
  <c r="AR243" i="3"/>
  <c r="AS243" i="3" s="1"/>
  <c r="AR233" i="3"/>
  <c r="AS233" i="3" s="1"/>
  <c r="AR223" i="3"/>
  <c r="AS223" i="3" s="1"/>
  <c r="AR213" i="3"/>
  <c r="AS213" i="3" s="1"/>
  <c r="AR203" i="3"/>
  <c r="AS203" i="3" s="1"/>
  <c r="AR193" i="3"/>
  <c r="AS193" i="3" s="1"/>
  <c r="AR242" i="3"/>
  <c r="AS242" i="3" s="1"/>
  <c r="AR232" i="3"/>
  <c r="AS232" i="3" s="1"/>
  <c r="AR241" i="3"/>
  <c r="AS241" i="3" s="1"/>
  <c r="AR231" i="3"/>
  <c r="AS231" i="3" s="1"/>
  <c r="AR250" i="3"/>
  <c r="AS250" i="3" s="1"/>
  <c r="AR240" i="3"/>
  <c r="AS240" i="3" s="1"/>
  <c r="AR230" i="3"/>
  <c r="AS230" i="3" s="1"/>
  <c r="AR220" i="3"/>
  <c r="AS220" i="3" s="1"/>
  <c r="C4" i="4"/>
  <c r="AR249" i="3"/>
  <c r="AS249" i="3" s="1"/>
  <c r="AR239" i="3"/>
  <c r="AS239" i="3" s="1"/>
  <c r="AR229" i="3"/>
  <c r="AS229" i="3" s="1"/>
  <c r="AR219" i="3"/>
  <c r="AS219" i="3" s="1"/>
  <c r="AR209" i="3"/>
  <c r="AS209" i="3" s="1"/>
  <c r="AR199" i="3"/>
  <c r="AS199" i="3" s="1"/>
  <c r="AR248" i="3"/>
  <c r="AS248" i="3" s="1"/>
  <c r="AR238" i="3"/>
  <c r="AS238" i="3" s="1"/>
  <c r="AR228" i="3"/>
  <c r="AS228" i="3" s="1"/>
  <c r="AR218" i="3"/>
  <c r="AS218" i="3" s="1"/>
  <c r="AR208" i="3"/>
  <c r="AS208" i="3" s="1"/>
  <c r="AR247" i="3"/>
  <c r="AS247" i="3" s="1"/>
  <c r="AR246" i="3"/>
  <c r="AS246" i="3" s="1"/>
  <c r="AR236" i="3"/>
  <c r="AS236" i="3" s="1"/>
  <c r="AR226" i="3"/>
  <c r="AS226" i="3" s="1"/>
  <c r="AR216" i="3"/>
  <c r="AS216" i="3" s="1"/>
  <c r="AR206" i="3"/>
  <c r="AS206" i="3" s="1"/>
  <c r="AR196" i="3"/>
  <c r="AS196" i="3" s="1"/>
  <c r="AR237" i="3"/>
  <c r="AS237" i="3" s="1"/>
  <c r="AR181" i="3"/>
  <c r="AS181" i="3" s="1"/>
  <c r="AR171" i="3"/>
  <c r="AS171" i="3" s="1"/>
  <c r="AR161" i="3"/>
  <c r="AS161" i="3" s="1"/>
  <c r="AR151" i="3"/>
  <c r="AS151" i="3" s="1"/>
  <c r="AR141" i="3"/>
  <c r="AS141" i="3" s="1"/>
  <c r="AR131" i="3"/>
  <c r="AS131" i="3" s="1"/>
  <c r="AR121" i="3"/>
  <c r="AS121" i="3" s="1"/>
  <c r="AR111" i="3"/>
  <c r="AS111" i="3" s="1"/>
  <c r="AR101" i="3"/>
  <c r="AS101" i="3" s="1"/>
  <c r="AR187" i="3"/>
  <c r="AS187" i="3" s="1"/>
  <c r="AR180" i="3"/>
  <c r="AS180" i="3" s="1"/>
  <c r="AR170" i="3"/>
  <c r="AS170" i="3" s="1"/>
  <c r="AR160" i="3"/>
  <c r="AS160" i="3" s="1"/>
  <c r="AR150" i="3"/>
  <c r="AS150" i="3" s="1"/>
  <c r="AR140" i="3"/>
  <c r="AS140" i="3" s="1"/>
  <c r="AR130" i="3"/>
  <c r="AS130" i="3" s="1"/>
  <c r="AR120" i="3"/>
  <c r="AS120" i="3" s="1"/>
  <c r="AR227" i="3"/>
  <c r="AS227" i="3" s="1"/>
  <c r="AR197" i="3"/>
  <c r="AS197" i="3" s="1"/>
  <c r="AR179" i="3"/>
  <c r="AS179" i="3" s="1"/>
  <c r="AR169" i="3"/>
  <c r="AS169" i="3" s="1"/>
  <c r="AR159" i="3"/>
  <c r="AS159" i="3" s="1"/>
  <c r="AR149" i="3"/>
  <c r="AS149" i="3" s="1"/>
  <c r="AR139" i="3"/>
  <c r="AS139" i="3" s="1"/>
  <c r="AR129" i="3"/>
  <c r="AS129" i="3" s="1"/>
  <c r="AR119" i="3"/>
  <c r="AS119" i="3" s="1"/>
  <c r="AR109" i="3"/>
  <c r="AS109" i="3" s="1"/>
  <c r="AR202" i="3"/>
  <c r="AS202" i="3" s="1"/>
  <c r="AR188" i="3"/>
  <c r="AS188" i="3" s="1"/>
  <c r="AR178" i="3"/>
  <c r="AS178" i="3" s="1"/>
  <c r="AR168" i="3"/>
  <c r="AS168" i="3" s="1"/>
  <c r="AR158" i="3"/>
  <c r="AS158" i="3" s="1"/>
  <c r="AR148" i="3"/>
  <c r="AS148" i="3" s="1"/>
  <c r="AR138" i="3"/>
  <c r="AS138" i="3" s="1"/>
  <c r="AR128" i="3"/>
  <c r="AS128" i="3" s="1"/>
  <c r="AR221" i="3"/>
  <c r="AS221" i="3" s="1"/>
  <c r="AR215" i="3"/>
  <c r="AS215" i="3" s="1"/>
  <c r="AR207" i="3"/>
  <c r="AS207" i="3" s="1"/>
  <c r="AR205" i="3"/>
  <c r="AS205" i="3" s="1"/>
  <c r="AR189" i="3"/>
  <c r="AS189" i="3" s="1"/>
  <c r="AR177" i="3"/>
  <c r="AS177" i="3" s="1"/>
  <c r="AR217" i="3"/>
  <c r="AS217" i="3" s="1"/>
  <c r="AR201" i="3"/>
  <c r="AS201" i="3" s="1"/>
  <c r="AR190" i="3"/>
  <c r="AS190" i="3" s="1"/>
  <c r="AR176" i="3"/>
  <c r="AS176" i="3" s="1"/>
  <c r="AR166" i="3"/>
  <c r="AS166" i="3" s="1"/>
  <c r="AR156" i="3"/>
  <c r="AS156" i="3" s="1"/>
  <c r="AR210" i="3"/>
  <c r="AS210" i="3" s="1"/>
  <c r="AR175" i="3"/>
  <c r="AS175" i="3" s="1"/>
  <c r="AR165" i="3"/>
  <c r="AS165" i="3" s="1"/>
  <c r="AR222" i="3"/>
  <c r="AS222" i="3" s="1"/>
  <c r="AR211" i="3"/>
  <c r="AS211" i="3" s="1"/>
  <c r="AR200" i="3"/>
  <c r="AS200" i="3" s="1"/>
  <c r="AR195" i="3"/>
  <c r="AS195" i="3" s="1"/>
  <c r="AR191" i="3"/>
  <c r="AS191" i="3" s="1"/>
  <c r="AR185" i="3"/>
  <c r="AS185" i="3" s="1"/>
  <c r="AR184" i="3"/>
  <c r="AS184" i="3" s="1"/>
  <c r="AR174" i="3"/>
  <c r="AS174" i="3" s="1"/>
  <c r="AR212" i="3"/>
  <c r="AS212" i="3" s="1"/>
  <c r="AR192" i="3"/>
  <c r="AS192" i="3" s="1"/>
  <c r="AR186" i="3"/>
  <c r="AS186" i="3" s="1"/>
  <c r="AR183" i="3"/>
  <c r="AS183" i="3" s="1"/>
  <c r="AR173" i="3"/>
  <c r="AS173" i="3" s="1"/>
  <c r="AR163" i="3"/>
  <c r="AS163" i="3" s="1"/>
  <c r="AR153" i="3"/>
  <c r="AS153" i="3" s="1"/>
  <c r="AR198" i="3"/>
  <c r="AS198" i="3" s="1"/>
  <c r="AR182" i="3"/>
  <c r="AS182" i="3" s="1"/>
  <c r="AR172" i="3"/>
  <c r="AS172" i="3" s="1"/>
  <c r="AR162" i="3"/>
  <c r="AS162" i="3" s="1"/>
  <c r="AR152" i="3"/>
  <c r="AS152" i="3" s="1"/>
  <c r="AR142" i="3"/>
  <c r="AS142" i="3" s="1"/>
  <c r="AR132" i="3"/>
  <c r="AS132" i="3" s="1"/>
  <c r="AR122" i="3"/>
  <c r="AS122" i="3" s="1"/>
  <c r="AR112" i="3"/>
  <c r="AS112" i="3" s="1"/>
  <c r="AR114" i="3"/>
  <c r="AS114" i="3" s="1"/>
  <c r="AR106" i="3"/>
  <c r="AS106" i="3" s="1"/>
  <c r="AR102" i="3"/>
  <c r="AS102" i="3" s="1"/>
  <c r="AR97" i="3"/>
  <c r="AS97" i="3" s="1"/>
  <c r="AR87" i="3"/>
  <c r="AS87" i="3" s="1"/>
  <c r="AR77" i="3"/>
  <c r="AS77" i="3" s="1"/>
  <c r="AR67" i="3"/>
  <c r="AS67" i="3" s="1"/>
  <c r="AR57" i="3"/>
  <c r="AS57" i="3" s="1"/>
  <c r="AR47" i="3"/>
  <c r="AS47" i="3" s="1"/>
  <c r="L41" i="3"/>
  <c r="AE41" i="3" s="1"/>
  <c r="AQ35" i="3"/>
  <c r="L35" i="3"/>
  <c r="AE35" i="3" s="1"/>
  <c r="AR34" i="3"/>
  <c r="AS34" i="3" s="1"/>
  <c r="L26" i="3"/>
  <c r="AE26" i="3" s="1"/>
  <c r="AR25" i="3"/>
  <c r="AS25" i="3" s="1"/>
  <c r="L17" i="3"/>
  <c r="AE17" i="3" s="1"/>
  <c r="L12" i="3"/>
  <c r="AR11" i="3"/>
  <c r="AS11" i="3" s="1"/>
  <c r="AR167" i="3"/>
  <c r="AS167" i="3" s="1"/>
  <c r="AR164" i="3"/>
  <c r="AS164" i="3" s="1"/>
  <c r="AR133" i="3"/>
  <c r="AS133" i="3" s="1"/>
  <c r="AR127" i="3"/>
  <c r="AS127" i="3" s="1"/>
  <c r="AR103" i="3"/>
  <c r="AS103" i="3" s="1"/>
  <c r="AR96" i="3"/>
  <c r="AS96" i="3" s="1"/>
  <c r="AR86" i="3"/>
  <c r="AS86" i="3" s="1"/>
  <c r="AR76" i="3"/>
  <c r="AS76" i="3" s="1"/>
  <c r="AR66" i="3"/>
  <c r="AS66" i="3" s="1"/>
  <c r="AR56" i="3"/>
  <c r="AS56" i="3" s="1"/>
  <c r="AR46" i="3"/>
  <c r="AS46" i="3" s="1"/>
  <c r="AR40" i="3"/>
  <c r="AS40" i="3" s="1"/>
  <c r="L34" i="3"/>
  <c r="L25" i="3"/>
  <c r="AE25" i="3" s="1"/>
  <c r="AR24" i="3"/>
  <c r="AS24" i="3" s="1"/>
  <c r="AR154" i="3"/>
  <c r="AS154" i="3" s="1"/>
  <c r="AR143" i="3"/>
  <c r="AS143" i="3" s="1"/>
  <c r="AR137" i="3"/>
  <c r="AS137" i="3" s="1"/>
  <c r="AR95" i="3"/>
  <c r="AS95" i="3" s="1"/>
  <c r="AR85" i="3"/>
  <c r="AS85" i="3" s="1"/>
  <c r="AR75" i="3"/>
  <c r="AS75" i="3" s="1"/>
  <c r="AR65" i="3"/>
  <c r="AS65" i="3" s="1"/>
  <c r="AR55" i="3"/>
  <c r="AS55" i="3" s="1"/>
  <c r="AR45" i="3"/>
  <c r="AS45" i="3" s="1"/>
  <c r="L40" i="3"/>
  <c r="AR33" i="3"/>
  <c r="AS33" i="3" s="1"/>
  <c r="AQ24" i="3"/>
  <c r="L24" i="3"/>
  <c r="AE24" i="3" s="1"/>
  <c r="L16" i="3"/>
  <c r="AE16" i="3" s="1"/>
  <c r="L10" i="3"/>
  <c r="AE10" i="3" s="1"/>
  <c r="AR134" i="3"/>
  <c r="AS134" i="3" s="1"/>
  <c r="AR113" i="3"/>
  <c r="AS113" i="3" s="1"/>
  <c r="AR107" i="3"/>
  <c r="AS107" i="3" s="1"/>
  <c r="AR94" i="3"/>
  <c r="AS94" i="3" s="1"/>
  <c r="AR84" i="3"/>
  <c r="AS84" i="3" s="1"/>
  <c r="AR157" i="3"/>
  <c r="AS157" i="3" s="1"/>
  <c r="AR147" i="3"/>
  <c r="AS147" i="3" s="1"/>
  <c r="AR144" i="3"/>
  <c r="AS144" i="3" s="1"/>
  <c r="AR126" i="3"/>
  <c r="AS126" i="3" s="1"/>
  <c r="AR116" i="3"/>
  <c r="AS116" i="3" s="1"/>
  <c r="AR104" i="3"/>
  <c r="AS104" i="3" s="1"/>
  <c r="AR93" i="3"/>
  <c r="AS93" i="3" s="1"/>
  <c r="AR83" i="3"/>
  <c r="AS83" i="3" s="1"/>
  <c r="AR73" i="3"/>
  <c r="AS73" i="3" s="1"/>
  <c r="AR136" i="3"/>
  <c r="AS136" i="3" s="1"/>
  <c r="AR135" i="3"/>
  <c r="AS135" i="3" s="1"/>
  <c r="AR118" i="3"/>
  <c r="AS118" i="3" s="1"/>
  <c r="AR110" i="3"/>
  <c r="AS110" i="3" s="1"/>
  <c r="AR92" i="3"/>
  <c r="AS92" i="3" s="1"/>
  <c r="AR82" i="3"/>
  <c r="AS82" i="3" s="1"/>
  <c r="AR72" i="3"/>
  <c r="AS72" i="3" s="1"/>
  <c r="AR155" i="3"/>
  <c r="AS155" i="3" s="1"/>
  <c r="AR146" i="3"/>
  <c r="AS146" i="3" s="1"/>
  <c r="AR145" i="3"/>
  <c r="AS145" i="3" s="1"/>
  <c r="AR125" i="3"/>
  <c r="AS125" i="3" s="1"/>
  <c r="AR124" i="3"/>
  <c r="AS124" i="3" s="1"/>
  <c r="AR123" i="3"/>
  <c r="AS123" i="3" s="1"/>
  <c r="AR108" i="3"/>
  <c r="AS108" i="3" s="1"/>
  <c r="AR105" i="3"/>
  <c r="AS105" i="3" s="1"/>
  <c r="AR91" i="3"/>
  <c r="AS91" i="3" s="1"/>
  <c r="AR81" i="3"/>
  <c r="AS81" i="3" s="1"/>
  <c r="AR71" i="3"/>
  <c r="AS71" i="3" s="1"/>
  <c r="AR100" i="3"/>
  <c r="AS100" i="3" s="1"/>
  <c r="AR90" i="3"/>
  <c r="AS90" i="3" s="1"/>
  <c r="AR80" i="3"/>
  <c r="AS80" i="3" s="1"/>
  <c r="AR70" i="3"/>
  <c r="AS70" i="3" s="1"/>
  <c r="AR115" i="3"/>
  <c r="AS115" i="3" s="1"/>
  <c r="AR99" i="3"/>
  <c r="AS99" i="3" s="1"/>
  <c r="AR89" i="3"/>
  <c r="AS89" i="3" s="1"/>
  <c r="AR79" i="3"/>
  <c r="AS79" i="3" s="1"/>
  <c r="AR69" i="3"/>
  <c r="AS69" i="3" s="1"/>
  <c r="AR59" i="3"/>
  <c r="AS59" i="3" s="1"/>
  <c r="AR117" i="3"/>
  <c r="AS117" i="3" s="1"/>
  <c r="AR98" i="3"/>
  <c r="AS98" i="3" s="1"/>
  <c r="AR88" i="3"/>
  <c r="AS88" i="3" s="1"/>
  <c r="AR78" i="3"/>
  <c r="AS78" i="3" s="1"/>
  <c r="AR68" i="3"/>
  <c r="AS68" i="3" s="1"/>
  <c r="AR58" i="3"/>
  <c r="AS58" i="3" s="1"/>
  <c r="AR48" i="3"/>
  <c r="AS48" i="3" s="1"/>
  <c r="AQ42" i="3"/>
  <c r="L42" i="3"/>
  <c r="AE42" i="3" s="1"/>
  <c r="AR41" i="3"/>
  <c r="AS41" i="3" s="1"/>
  <c r="L36" i="3"/>
  <c r="AE36" i="3" s="1"/>
  <c r="AR35" i="3"/>
  <c r="AS35" i="3" s="1"/>
  <c r="L43" i="3"/>
  <c r="AE43" i="3" s="1"/>
  <c r="AR42" i="3"/>
  <c r="AS42" i="3" s="1"/>
  <c r="AR39" i="3"/>
  <c r="AS39" i="3" s="1"/>
  <c r="L39" i="3"/>
  <c r="AE39" i="3" s="1"/>
  <c r="L31" i="3"/>
  <c r="L27" i="3"/>
  <c r="AE27" i="3" s="1"/>
  <c r="AR10" i="3"/>
  <c r="AS10" i="3" s="1"/>
  <c r="L13" i="3"/>
  <c r="AE13" i="3" s="1"/>
  <c r="AQ20" i="3"/>
  <c r="AR51" i="3"/>
  <c r="AS51" i="3" s="1"/>
  <c r="AR50" i="3"/>
  <c r="AS50" i="3" s="1"/>
  <c r="AR49" i="3"/>
  <c r="AS49" i="3" s="1"/>
  <c r="AR43" i="3"/>
  <c r="AS43" i="3" s="1"/>
  <c r="AR31" i="3"/>
  <c r="AS31" i="3" s="1"/>
  <c r="L23" i="3"/>
  <c r="AE23" i="3" s="1"/>
  <c r="AR14" i="3"/>
  <c r="AS14" i="3" s="1"/>
  <c r="L11" i="3"/>
  <c r="AE11" i="3" s="1"/>
  <c r="AH5" i="3"/>
  <c r="AQ31" i="3"/>
  <c r="AR21" i="3"/>
  <c r="AS21" i="3" s="1"/>
  <c r="AR44" i="3"/>
  <c r="AR19" i="3"/>
  <c r="AS19" i="3" s="1"/>
  <c r="AR16" i="3"/>
  <c r="AS16" i="3" s="1"/>
  <c r="AR54" i="3"/>
  <c r="AS54" i="3" s="1"/>
  <c r="L44" i="3"/>
  <c r="AR20" i="3"/>
  <c r="AS20" i="3" s="1"/>
  <c r="L15" i="3"/>
  <c r="AE15" i="3" s="1"/>
  <c r="AR12" i="3"/>
  <c r="AS12" i="3" s="1"/>
  <c r="L14" i="3"/>
  <c r="AE14" i="3" s="1"/>
  <c r="AQ44" i="3"/>
  <c r="L32" i="3"/>
  <c r="AE32" i="3" s="1"/>
  <c r="L21" i="3"/>
  <c r="AE21" i="3" s="1"/>
  <c r="L20" i="3"/>
  <c r="AE20" i="3" s="1"/>
  <c r="AR13" i="3"/>
  <c r="AS13" i="3" s="1"/>
  <c r="AR64" i="3"/>
  <c r="AS64" i="3" s="1"/>
  <c r="AR60" i="3"/>
  <c r="AS60" i="3" s="1"/>
  <c r="L45" i="3"/>
  <c r="AE45" i="3" s="1"/>
  <c r="AR36" i="3"/>
  <c r="AS36" i="3" s="1"/>
  <c r="AR32" i="3"/>
  <c r="AS32" i="3" s="1"/>
  <c r="L22" i="3"/>
  <c r="AE22" i="3" s="1"/>
  <c r="AR18" i="3"/>
  <c r="AS18" i="3" s="1"/>
  <c r="AR53" i="3"/>
  <c r="AS53" i="3" s="1"/>
  <c r="L37" i="3"/>
  <c r="AR29" i="3"/>
  <c r="AS29" i="3" s="1"/>
  <c r="L19" i="3"/>
  <c r="AE19" i="3" s="1"/>
  <c r="AR15" i="3"/>
  <c r="AS15" i="3" s="1"/>
  <c r="AR61" i="3"/>
  <c r="AS61" i="3" s="1"/>
  <c r="AQ45" i="3"/>
  <c r="AR37" i="3"/>
  <c r="AS37" i="3" s="1"/>
  <c r="AR30" i="3"/>
  <c r="AS30" i="3" s="1"/>
  <c r="AR28" i="3"/>
  <c r="AS28" i="3" s="1"/>
  <c r="AR74" i="3"/>
  <c r="AS74" i="3" s="1"/>
  <c r="AR63" i="3"/>
  <c r="AS63" i="3" s="1"/>
  <c r="AR38" i="3"/>
  <c r="AS38" i="3" s="1"/>
  <c r="L38" i="3"/>
  <c r="AE38" i="3" s="1"/>
  <c r="L33" i="3"/>
  <c r="AE33" i="3" s="1"/>
  <c r="AQ30" i="3"/>
  <c r="L30" i="3"/>
  <c r="AE30" i="3" s="1"/>
  <c r="L29" i="3"/>
  <c r="AE29" i="3" s="1"/>
  <c r="AQ28" i="3"/>
  <c r="AR27" i="3"/>
  <c r="AS27" i="3" s="1"/>
  <c r="AR23" i="3"/>
  <c r="AS23" i="3" s="1"/>
  <c r="AR62" i="3"/>
  <c r="AS62" i="3" s="1"/>
  <c r="AR52" i="3"/>
  <c r="AS52" i="3" s="1"/>
  <c r="L28" i="3"/>
  <c r="AQ27" i="3"/>
  <c r="AR26" i="3"/>
  <c r="AS26" i="3" s="1"/>
  <c r="AR22" i="3"/>
  <c r="AS22" i="3" s="1"/>
  <c r="L18" i="3"/>
  <c r="AE18" i="3" s="1"/>
  <c r="AR17" i="3"/>
  <c r="AS17" i="3" s="1"/>
  <c r="AQ21" i="3"/>
  <c r="Z236" i="4"/>
  <c r="AZ236" i="3"/>
  <c r="AN236" i="3"/>
  <c r="AM236" i="3"/>
  <c r="AA223" i="3"/>
  <c r="Z210" i="4"/>
  <c r="AZ210" i="3"/>
  <c r="AN210" i="3"/>
  <c r="AM210" i="3"/>
  <c r="H726" i="9"/>
  <c r="A726" i="9"/>
  <c r="B726" i="9"/>
  <c r="G726" i="9"/>
  <c r="F726" i="9"/>
  <c r="E726" i="9"/>
  <c r="D726" i="9"/>
  <c r="C726" i="9"/>
  <c r="AA210" i="3"/>
  <c r="H741" i="9"/>
  <c r="G741" i="9"/>
  <c r="C741" i="9"/>
  <c r="B741" i="9"/>
  <c r="A741" i="9"/>
  <c r="D741" i="9"/>
  <c r="F741" i="9"/>
  <c r="E741" i="9"/>
  <c r="AA199" i="3"/>
  <c r="D718" i="9"/>
  <c r="C718" i="9"/>
  <c r="B718" i="9"/>
  <c r="F718" i="9"/>
  <c r="E718" i="9"/>
  <c r="A718" i="9"/>
  <c r="H718" i="9"/>
  <c r="G718" i="9"/>
  <c r="AA209" i="3"/>
  <c r="AA202" i="3"/>
  <c r="Z187" i="4"/>
  <c r="AZ187" i="3"/>
  <c r="AN187" i="3"/>
  <c r="AM187" i="3"/>
  <c r="H651" i="9"/>
  <c r="G651" i="9"/>
  <c r="F651" i="9"/>
  <c r="E651" i="9"/>
  <c r="D651" i="9"/>
  <c r="C651" i="9"/>
  <c r="B651" i="9"/>
  <c r="A651" i="9"/>
  <c r="H622" i="9"/>
  <c r="G622" i="9"/>
  <c r="F622" i="9"/>
  <c r="E622" i="9"/>
  <c r="D622" i="9"/>
  <c r="C622" i="9"/>
  <c r="B622" i="9"/>
  <c r="A622" i="9"/>
  <c r="B639" i="9"/>
  <c r="A639" i="9"/>
  <c r="E639" i="9"/>
  <c r="D639" i="9"/>
  <c r="C639" i="9"/>
  <c r="H639" i="9"/>
  <c r="G639" i="9"/>
  <c r="F639" i="9"/>
  <c r="B604" i="9"/>
  <c r="A604" i="9"/>
  <c r="H604" i="9"/>
  <c r="G604" i="9"/>
  <c r="F604" i="9"/>
  <c r="E604" i="9"/>
  <c r="D604" i="9"/>
  <c r="C604" i="9"/>
  <c r="AA183" i="3"/>
  <c r="H642" i="9"/>
  <c r="G642" i="9"/>
  <c r="F642" i="9"/>
  <c r="E642" i="9"/>
  <c r="D642" i="9"/>
  <c r="C642" i="9"/>
  <c r="B642" i="9"/>
  <c r="A642" i="9"/>
  <c r="AD34" i="4"/>
  <c r="AA176" i="3"/>
  <c r="H675" i="9"/>
  <c r="G675" i="9"/>
  <c r="F675" i="9"/>
  <c r="E675" i="9"/>
  <c r="D675" i="9"/>
  <c r="C675" i="9"/>
  <c r="A675" i="9"/>
  <c r="B675" i="9"/>
  <c r="D673" i="9"/>
  <c r="C673" i="9"/>
  <c r="B673" i="9"/>
  <c r="H673" i="9"/>
  <c r="G673" i="9"/>
  <c r="F673" i="9"/>
  <c r="E673" i="9"/>
  <c r="A673" i="9"/>
  <c r="B672" i="9"/>
  <c r="A672" i="9"/>
  <c r="C672" i="9"/>
  <c r="F672" i="9"/>
  <c r="E672" i="9"/>
  <c r="D672" i="9"/>
  <c r="H672" i="9"/>
  <c r="G672" i="9"/>
  <c r="Z170" i="4"/>
  <c r="AZ170" i="3"/>
  <c r="AN170" i="3"/>
  <c r="AM170" i="3"/>
  <c r="Z121" i="4"/>
  <c r="AZ121" i="3"/>
  <c r="AN121" i="3"/>
  <c r="AM121" i="3"/>
  <c r="Z192" i="4"/>
  <c r="AZ192" i="3"/>
  <c r="AN192" i="3"/>
  <c r="AM192" i="3"/>
  <c r="AA122" i="3"/>
  <c r="H623" i="9"/>
  <c r="D623" i="9"/>
  <c r="C623" i="9"/>
  <c r="B623" i="9"/>
  <c r="A623" i="9"/>
  <c r="G623" i="9"/>
  <c r="F623" i="9"/>
  <c r="E623" i="9"/>
  <c r="AP110" i="3"/>
  <c r="AO110" i="3"/>
  <c r="AP92" i="3"/>
  <c r="AO92" i="3"/>
  <c r="B589" i="9"/>
  <c r="A589" i="9"/>
  <c r="H589" i="9"/>
  <c r="G589" i="9"/>
  <c r="F589" i="9"/>
  <c r="E589" i="9"/>
  <c r="D589" i="9"/>
  <c r="C589" i="9"/>
  <c r="Z81" i="4"/>
  <c r="AN81" i="3"/>
  <c r="AM81" i="3"/>
  <c r="AZ81" i="3"/>
  <c r="AA77" i="3"/>
  <c r="AA62" i="3"/>
  <c r="B579" i="9"/>
  <c r="A579" i="9"/>
  <c r="H579" i="9"/>
  <c r="G579" i="9"/>
  <c r="F579" i="9"/>
  <c r="E579" i="9"/>
  <c r="D579" i="9"/>
  <c r="C579" i="9"/>
  <c r="Z63" i="4"/>
  <c r="AN63" i="3"/>
  <c r="AM63" i="3"/>
  <c r="AZ63" i="3"/>
  <c r="AA48" i="3"/>
  <c r="AA101" i="3"/>
  <c r="AI40" i="3"/>
  <c r="AQ40" i="3" s="1"/>
  <c r="N40" i="3"/>
  <c r="AH40" i="3"/>
  <c r="AG40" i="3"/>
  <c r="AK40" i="3" s="1"/>
  <c r="AJ40" i="3"/>
  <c r="AL40" i="3" s="1"/>
  <c r="AF40" i="3"/>
  <c r="AU40" i="3"/>
  <c r="AV40" i="3"/>
  <c r="AW92" i="3"/>
  <c r="AV92" i="3"/>
  <c r="AU92" i="3"/>
  <c r="AW112" i="3"/>
  <c r="AV112" i="3"/>
  <c r="AU112" i="3"/>
  <c r="AW85" i="3"/>
  <c r="AV85" i="3"/>
  <c r="AU85" i="3"/>
  <c r="AU109" i="3"/>
  <c r="AW109" i="3"/>
  <c r="AV109" i="3"/>
  <c r="AU149" i="3"/>
  <c r="AW149" i="3"/>
  <c r="AV149" i="3"/>
  <c r="AU59" i="3"/>
  <c r="AW59" i="3"/>
  <c r="AV59" i="3"/>
  <c r="AW28" i="3"/>
  <c r="R28" i="3"/>
  <c r="AU28" i="3"/>
  <c r="AG28" i="3"/>
  <c r="AF28" i="3"/>
  <c r="N28" i="3"/>
  <c r="AW150" i="3"/>
  <c r="AV150" i="3"/>
  <c r="AU150" i="3"/>
  <c r="AU108" i="3"/>
  <c r="AV108" i="3"/>
  <c r="AW108" i="3"/>
  <c r="AV190" i="3"/>
  <c r="AW190" i="3"/>
  <c r="AU190" i="3"/>
  <c r="AU201" i="3"/>
  <c r="AW201" i="3"/>
  <c r="AV201" i="3"/>
  <c r="AW170" i="3"/>
  <c r="AU170" i="3"/>
  <c r="AV170" i="3"/>
  <c r="AW132" i="3"/>
  <c r="AV132" i="3"/>
  <c r="AU132" i="3"/>
  <c r="AW123" i="3"/>
  <c r="AV123" i="3"/>
  <c r="AU123" i="3"/>
  <c r="AW144" i="3"/>
  <c r="AV144" i="3"/>
  <c r="AU144" i="3"/>
  <c r="AW135" i="3"/>
  <c r="AV135" i="3"/>
  <c r="AU135" i="3"/>
  <c r="AV220" i="3"/>
  <c r="AU220" i="3"/>
  <c r="AW220" i="3"/>
  <c r="AW223" i="3"/>
  <c r="AU223" i="3"/>
  <c r="AV223" i="3"/>
  <c r="AW197" i="3"/>
  <c r="AV197" i="3"/>
  <c r="AU197" i="3"/>
  <c r="AW228" i="3"/>
  <c r="AV228" i="3"/>
  <c r="AU228" i="3"/>
  <c r="AP87" i="3"/>
  <c r="AO87" i="3"/>
  <c r="Z126" i="4"/>
  <c r="AM126" i="3"/>
  <c r="AN126" i="3"/>
  <c r="AZ126" i="3"/>
  <c r="AU67" i="3"/>
  <c r="AW67" i="3"/>
  <c r="AV67" i="3"/>
  <c r="AA148" i="3"/>
  <c r="AP97" i="3"/>
  <c r="AO97" i="3"/>
  <c r="Z65" i="4"/>
  <c r="AN65" i="3"/>
  <c r="AM65" i="3"/>
  <c r="AZ65" i="3"/>
  <c r="D585" i="9"/>
  <c r="C585" i="9"/>
  <c r="B585" i="9"/>
  <c r="A585" i="9"/>
  <c r="H585" i="9"/>
  <c r="G585" i="9"/>
  <c r="F585" i="9"/>
  <c r="E585" i="9"/>
  <c r="AA68" i="3"/>
  <c r="AA61" i="3"/>
  <c r="AO144" i="3"/>
  <c r="AP144" i="3"/>
  <c r="Z72" i="4"/>
  <c r="AM72" i="3"/>
  <c r="AZ72" i="3"/>
  <c r="AN72" i="3"/>
  <c r="Z69" i="4"/>
  <c r="AZ69" i="3"/>
  <c r="AN69" i="3"/>
  <c r="AM69" i="3"/>
  <c r="AD44" i="3"/>
  <c r="AS86" i="6"/>
  <c r="AS74" i="6"/>
  <c r="AS118" i="6"/>
  <c r="AS62" i="6"/>
  <c r="AS120" i="6"/>
  <c r="AS75" i="6"/>
  <c r="AS159" i="6"/>
  <c r="AS146" i="6"/>
  <c r="AS154" i="6"/>
  <c r="AS107" i="6"/>
  <c r="AS127" i="6"/>
  <c r="AS99" i="6"/>
  <c r="AS241" i="6"/>
  <c r="AS238" i="6"/>
  <c r="AS236" i="6"/>
  <c r="AS245" i="6"/>
  <c r="AS191" i="6"/>
  <c r="AS186" i="6"/>
  <c r="AS192" i="6"/>
  <c r="AS203" i="6"/>
  <c r="H750" i="9"/>
  <c r="G750" i="9"/>
  <c r="F750" i="9"/>
  <c r="E750" i="9"/>
  <c r="D750" i="9"/>
  <c r="C750" i="9"/>
  <c r="B750" i="9"/>
  <c r="A750" i="9"/>
  <c r="Z223" i="4"/>
  <c r="AN223" i="3"/>
  <c r="AM223" i="3"/>
  <c r="AZ223" i="3"/>
  <c r="Z199" i="4"/>
  <c r="AM199" i="3"/>
  <c r="AN199" i="3"/>
  <c r="AZ199" i="3"/>
  <c r="Z179" i="4"/>
  <c r="AZ179" i="3"/>
  <c r="AN179" i="3"/>
  <c r="AM179" i="3"/>
  <c r="Z159" i="4"/>
  <c r="AN159" i="3"/>
  <c r="AM159" i="3"/>
  <c r="AZ159" i="3"/>
  <c r="Z193" i="4"/>
  <c r="AZ193" i="3"/>
  <c r="AN193" i="3"/>
  <c r="AM193" i="3"/>
  <c r="Z233" i="4"/>
  <c r="AZ233" i="3"/>
  <c r="AN233" i="3"/>
  <c r="AM233" i="3"/>
  <c r="AA219" i="3"/>
  <c r="B702" i="9"/>
  <c r="A702" i="9"/>
  <c r="E702" i="9"/>
  <c r="D702" i="9"/>
  <c r="C702" i="9"/>
  <c r="H702" i="9"/>
  <c r="G702" i="9"/>
  <c r="F702" i="9"/>
  <c r="Z243" i="4"/>
  <c r="AZ243" i="3"/>
  <c r="AN243" i="3"/>
  <c r="AM243" i="3"/>
  <c r="AA230" i="3"/>
  <c r="AO207" i="3"/>
  <c r="AP207" i="3"/>
  <c r="H671" i="9"/>
  <c r="G671" i="9"/>
  <c r="F671" i="9"/>
  <c r="E671" i="9"/>
  <c r="D671" i="9"/>
  <c r="C671" i="9"/>
  <c r="B671" i="9"/>
  <c r="A671" i="9"/>
  <c r="B667" i="9"/>
  <c r="A667" i="9"/>
  <c r="E667" i="9"/>
  <c r="D667" i="9"/>
  <c r="C667" i="9"/>
  <c r="H667" i="9"/>
  <c r="G667" i="9"/>
  <c r="F667" i="9"/>
  <c r="Z76" i="4"/>
  <c r="AN76" i="3"/>
  <c r="AM76" i="3"/>
  <c r="AZ76" i="3"/>
  <c r="AA103" i="3"/>
  <c r="Z149" i="4"/>
  <c r="AN149" i="3"/>
  <c r="AZ149" i="3"/>
  <c r="AM149" i="3"/>
  <c r="Z115" i="4"/>
  <c r="AN115" i="3"/>
  <c r="AZ115" i="3"/>
  <c r="AM115" i="3"/>
  <c r="Z109" i="4"/>
  <c r="AZ109" i="3"/>
  <c r="AN109" i="3"/>
  <c r="AM109" i="3"/>
  <c r="Z185" i="4"/>
  <c r="AN185" i="3"/>
  <c r="AM185" i="3"/>
  <c r="AZ185" i="3"/>
  <c r="H670" i="9"/>
  <c r="G670" i="9"/>
  <c r="F670" i="9"/>
  <c r="C670" i="9"/>
  <c r="B670" i="9"/>
  <c r="A670" i="9"/>
  <c r="E670" i="9"/>
  <c r="D670" i="9"/>
  <c r="B647" i="9"/>
  <c r="A647" i="9"/>
  <c r="C647" i="9"/>
  <c r="D647" i="9"/>
  <c r="H647" i="9"/>
  <c r="G647" i="9"/>
  <c r="F647" i="9"/>
  <c r="E647" i="9"/>
  <c r="AA124" i="3"/>
  <c r="B692" i="9"/>
  <c r="A692" i="9"/>
  <c r="G692" i="9"/>
  <c r="F692" i="9"/>
  <c r="E692" i="9"/>
  <c r="D692" i="9"/>
  <c r="C692" i="9"/>
  <c r="H692" i="9"/>
  <c r="Z132" i="4"/>
  <c r="AZ132" i="3"/>
  <c r="AN132" i="3"/>
  <c r="AM132" i="3"/>
  <c r="D610" i="9"/>
  <c r="C610" i="9"/>
  <c r="B610" i="9"/>
  <c r="H610" i="9"/>
  <c r="G610" i="9"/>
  <c r="F610" i="9"/>
  <c r="E610" i="9"/>
  <c r="A610" i="9"/>
  <c r="Z116" i="4"/>
  <c r="AM116" i="3"/>
  <c r="AN116" i="3"/>
  <c r="AZ116" i="3"/>
  <c r="H607" i="9"/>
  <c r="G607" i="9"/>
  <c r="F607" i="9"/>
  <c r="C607" i="9"/>
  <c r="B607" i="9"/>
  <c r="A607" i="9"/>
  <c r="E607" i="9"/>
  <c r="D607" i="9"/>
  <c r="AP146" i="3"/>
  <c r="AO146" i="3"/>
  <c r="F581" i="9"/>
  <c r="E581" i="9"/>
  <c r="D581" i="9"/>
  <c r="C581" i="9"/>
  <c r="B581" i="9"/>
  <c r="A581" i="9"/>
  <c r="H581" i="9"/>
  <c r="G581" i="9"/>
  <c r="AD40" i="4"/>
  <c r="H4" i="8"/>
  <c r="H4" i="5"/>
  <c r="Q44" i="4"/>
  <c r="P44" i="4" s="1"/>
  <c r="P44" i="3" s="1"/>
  <c r="Q20" i="4"/>
  <c r="H8" i="4"/>
  <c r="G9" i="4"/>
  <c r="Z101" i="4"/>
  <c r="AZ101" i="3"/>
  <c r="AN101" i="3"/>
  <c r="AM101" i="3"/>
  <c r="Z59" i="4"/>
  <c r="AZ59" i="3"/>
  <c r="AN59" i="3"/>
  <c r="AM59" i="3"/>
  <c r="AW110" i="3"/>
  <c r="AV110" i="3"/>
  <c r="AU110" i="3"/>
  <c r="AW130" i="3"/>
  <c r="AV130" i="3"/>
  <c r="AU130" i="3"/>
  <c r="AW95" i="3"/>
  <c r="AV95" i="3"/>
  <c r="AU95" i="3"/>
  <c r="AU119" i="3"/>
  <c r="AV119" i="3"/>
  <c r="AW119" i="3"/>
  <c r="AW88" i="3"/>
  <c r="AV88" i="3"/>
  <c r="AU88" i="3"/>
  <c r="AW69" i="3"/>
  <c r="AV69" i="3"/>
  <c r="AU69" i="3"/>
  <c r="AF37" i="3"/>
  <c r="AH37" i="3"/>
  <c r="AV37" i="3"/>
  <c r="AU37" i="3"/>
  <c r="AG37" i="3"/>
  <c r="N37" i="3"/>
  <c r="AW171" i="3"/>
  <c r="AV171" i="3"/>
  <c r="AU171" i="3"/>
  <c r="AW114" i="3"/>
  <c r="AV114" i="3"/>
  <c r="AU114" i="3"/>
  <c r="AW199" i="3"/>
  <c r="AV199" i="3"/>
  <c r="AU199" i="3"/>
  <c r="AV205" i="3"/>
  <c r="AW205" i="3"/>
  <c r="AU205" i="3"/>
  <c r="AW180" i="3"/>
  <c r="AV180" i="3"/>
  <c r="AU180" i="3"/>
  <c r="AW142" i="3"/>
  <c r="AV142" i="3"/>
  <c r="AU142" i="3"/>
  <c r="AW133" i="3"/>
  <c r="AV133" i="3"/>
  <c r="AU133" i="3"/>
  <c r="AW154" i="3"/>
  <c r="AV154" i="3"/>
  <c r="AU154" i="3"/>
  <c r="AW145" i="3"/>
  <c r="AV145" i="3"/>
  <c r="AU145" i="3"/>
  <c r="AW230" i="3"/>
  <c r="AV230" i="3"/>
  <c r="AU230" i="3"/>
  <c r="AW233" i="3"/>
  <c r="AU233" i="3"/>
  <c r="AV233" i="3"/>
  <c r="AW207" i="3"/>
  <c r="AV207" i="3"/>
  <c r="AU207" i="3"/>
  <c r="AW238" i="3"/>
  <c r="AV238" i="3"/>
  <c r="AU238" i="3"/>
  <c r="F611" i="9"/>
  <c r="E611" i="9"/>
  <c r="D611" i="9"/>
  <c r="H611" i="9"/>
  <c r="G611" i="9"/>
  <c r="C611" i="9"/>
  <c r="B611" i="9"/>
  <c r="A611" i="9"/>
  <c r="Z70" i="4"/>
  <c r="AN70" i="3"/>
  <c r="AM70" i="3"/>
  <c r="AZ70" i="3"/>
  <c r="AG12" i="3"/>
  <c r="AU12" i="3"/>
  <c r="AI12" i="3"/>
  <c r="AH12" i="3"/>
  <c r="AF12" i="3"/>
  <c r="N12" i="3"/>
  <c r="AV12" i="3"/>
  <c r="F626" i="9"/>
  <c r="E626" i="9"/>
  <c r="D626" i="9"/>
  <c r="H626" i="9"/>
  <c r="G626" i="9"/>
  <c r="C626" i="9"/>
  <c r="B626" i="9"/>
  <c r="A626" i="9"/>
  <c r="AV66" i="3"/>
  <c r="AU66" i="3"/>
  <c r="AW66" i="3"/>
  <c r="H548" i="9"/>
  <c r="D548" i="9"/>
  <c r="C548" i="9"/>
  <c r="B548" i="9"/>
  <c r="A548" i="9"/>
  <c r="G548" i="9"/>
  <c r="F548" i="9"/>
  <c r="E548" i="9"/>
  <c r="Z148" i="4"/>
  <c r="AN148" i="3"/>
  <c r="AM148" i="3"/>
  <c r="AZ148" i="3"/>
  <c r="D565" i="9"/>
  <c r="C565" i="9"/>
  <c r="B565" i="9"/>
  <c r="A565" i="9"/>
  <c r="H565" i="9"/>
  <c r="G565" i="9"/>
  <c r="F565" i="9"/>
  <c r="E565" i="9"/>
  <c r="AA73" i="3"/>
  <c r="H572" i="9"/>
  <c r="G572" i="9"/>
  <c r="F572" i="9"/>
  <c r="E572" i="9"/>
  <c r="D572" i="9"/>
  <c r="C572" i="9"/>
  <c r="B572" i="9"/>
  <c r="A572" i="9"/>
  <c r="B569" i="9"/>
  <c r="A569" i="9"/>
  <c r="H569" i="9"/>
  <c r="G569" i="9"/>
  <c r="F569" i="9"/>
  <c r="E569" i="9"/>
  <c r="D569" i="9"/>
  <c r="C569" i="9"/>
  <c r="AA52" i="3"/>
  <c r="AJ15" i="3" l="1"/>
  <c r="AB11" i="4"/>
  <c r="AB11" i="3"/>
  <c r="AK11" i="3"/>
  <c r="AL11" i="3" s="1"/>
  <c r="Z11" i="3" s="1"/>
  <c r="AQ11" i="3"/>
  <c r="AJ11" i="3"/>
  <c r="AB32" i="4"/>
  <c r="AB32" i="3"/>
  <c r="AQ32" i="3"/>
  <c r="AB15" i="4"/>
  <c r="AB15" i="3"/>
  <c r="AQ15" i="3"/>
  <c r="AJ33" i="3"/>
  <c r="AB29" i="4"/>
  <c r="AB29" i="3"/>
  <c r="AQ29" i="3"/>
  <c r="L62" i="8"/>
  <c r="K62" i="8"/>
  <c r="I64" i="8"/>
  <c r="J62" i="8"/>
  <c r="M62" i="8" s="1"/>
  <c r="AB33" i="4"/>
  <c r="AQ33" i="3"/>
  <c r="AB33" i="3"/>
  <c r="AB17" i="4"/>
  <c r="AB17" i="3"/>
  <c r="AQ17" i="3"/>
  <c r="AB38" i="4"/>
  <c r="AB38" i="3"/>
  <c r="AJ38" i="3"/>
  <c r="AQ38" i="3"/>
  <c r="R38" i="3" s="1"/>
  <c r="AK38" i="3"/>
  <c r="AL38" i="3" s="1"/>
  <c r="Z38" i="3" s="1"/>
  <c r="AI45" i="3"/>
  <c r="AB36" i="4"/>
  <c r="AB36" i="3"/>
  <c r="AQ36" i="3"/>
  <c r="L83" i="5"/>
  <c r="J84" i="5"/>
  <c r="J85" i="5"/>
  <c r="J86" i="5"/>
  <c r="J87" i="5"/>
  <c r="R29" i="3"/>
  <c r="AP179" i="3"/>
  <c r="AO179" i="3"/>
  <c r="W29" i="3"/>
  <c r="T29" i="3"/>
  <c r="V29" i="3"/>
  <c r="U29" i="3"/>
  <c r="AE37" i="3"/>
  <c r="U20" i="3"/>
  <c r="T20" i="3"/>
  <c r="V17" i="3"/>
  <c r="T17" i="3"/>
  <c r="W17" i="3"/>
  <c r="U17" i="3"/>
  <c r="AI19" i="3"/>
  <c r="AB31" i="4"/>
  <c r="AB31" i="3"/>
  <c r="AO125" i="3"/>
  <c r="AP125" i="3"/>
  <c r="AJ32" i="3"/>
  <c r="X32" i="3" s="1"/>
  <c r="AK36" i="3"/>
  <c r="AL36" i="3" s="1"/>
  <c r="Z36" i="3" s="1"/>
  <c r="AP232" i="3"/>
  <c r="AO232" i="3"/>
  <c r="AP71" i="3"/>
  <c r="AO71" i="3"/>
  <c r="AP130" i="3"/>
  <c r="AO130" i="3"/>
  <c r="AO204" i="3"/>
  <c r="AP204" i="3"/>
  <c r="AP213" i="3"/>
  <c r="AO213" i="3"/>
  <c r="AP188" i="3"/>
  <c r="AO188" i="3"/>
  <c r="AP73" i="3"/>
  <c r="AO73" i="3"/>
  <c r="AP82" i="3"/>
  <c r="AO82" i="3"/>
  <c r="AP160" i="3"/>
  <c r="AO160" i="3"/>
  <c r="AK33" i="3"/>
  <c r="AP111" i="3"/>
  <c r="AO111" i="3"/>
  <c r="AV52" i="6"/>
  <c r="AW52" i="6"/>
  <c r="AG52" i="6"/>
  <c r="AV106" i="6"/>
  <c r="AW106" i="6"/>
  <c r="AS106" i="6"/>
  <c r="AG106" i="6"/>
  <c r="AG87" i="6"/>
  <c r="AW87" i="6"/>
  <c r="AV87" i="6"/>
  <c r="AV27" i="6"/>
  <c r="AW27" i="6"/>
  <c r="AG27" i="6"/>
  <c r="AW49" i="6"/>
  <c r="AV49" i="6"/>
  <c r="AG49" i="6"/>
  <c r="AW132" i="6"/>
  <c r="AV132" i="6"/>
  <c r="AG132" i="6"/>
  <c r="AF19" i="6"/>
  <c r="AV19" i="6"/>
  <c r="AU19" i="6"/>
  <c r="N19" i="6"/>
  <c r="AE19" i="6" s="1"/>
  <c r="AS19" i="6"/>
  <c r="AV75" i="6"/>
  <c r="AW75" i="6"/>
  <c r="AG75" i="6"/>
  <c r="AW114" i="6"/>
  <c r="AV114" i="6"/>
  <c r="AG114" i="6"/>
  <c r="AW150" i="6"/>
  <c r="AV150" i="6"/>
  <c r="AG150" i="6"/>
  <c r="AW170" i="6"/>
  <c r="AV170" i="6"/>
  <c r="AG170" i="6"/>
  <c r="AW126" i="6"/>
  <c r="AG126" i="6"/>
  <c r="AV126" i="6"/>
  <c r="AV137" i="6"/>
  <c r="AW137" i="6"/>
  <c r="AG137" i="6"/>
  <c r="AW73" i="6"/>
  <c r="AV73" i="6"/>
  <c r="AG73" i="6"/>
  <c r="AW146" i="6"/>
  <c r="AV146" i="6"/>
  <c r="AG146" i="6"/>
  <c r="AG203" i="6"/>
  <c r="AW203" i="6"/>
  <c r="AV203" i="6"/>
  <c r="AV220" i="6"/>
  <c r="AW220" i="6"/>
  <c r="AG220" i="6"/>
  <c r="AW181" i="6"/>
  <c r="AV181" i="6"/>
  <c r="AG181" i="6"/>
  <c r="AV241" i="6"/>
  <c r="AG241" i="6"/>
  <c r="AW241" i="6"/>
  <c r="AW200" i="6"/>
  <c r="AV200" i="6"/>
  <c r="AG200" i="6"/>
  <c r="AW216" i="6"/>
  <c r="AG216" i="6"/>
  <c r="AV216" i="6"/>
  <c r="AW232" i="6"/>
  <c r="AV232" i="6"/>
  <c r="AG232" i="6"/>
  <c r="AW238" i="6"/>
  <c r="AV238" i="6"/>
  <c r="AG238" i="6"/>
  <c r="AP103" i="3"/>
  <c r="AO103" i="3"/>
  <c r="AP214" i="3"/>
  <c r="AO214" i="3"/>
  <c r="AO239" i="3"/>
  <c r="AP239" i="3"/>
  <c r="AP224" i="3"/>
  <c r="AO224" i="3"/>
  <c r="F55" i="5"/>
  <c r="AO60" i="3"/>
  <c r="AP60" i="3"/>
  <c r="AP91" i="3"/>
  <c r="AO91" i="3"/>
  <c r="AP56" i="3"/>
  <c r="AO56" i="3"/>
  <c r="AO209" i="3"/>
  <c r="AP209" i="3"/>
  <c r="AP180" i="3"/>
  <c r="AO180" i="3"/>
  <c r="AP236" i="3"/>
  <c r="AO236" i="3"/>
  <c r="W30" i="3"/>
  <c r="V30" i="3"/>
  <c r="U30" i="3"/>
  <c r="T30" i="3"/>
  <c r="U21" i="3"/>
  <c r="T21" i="3"/>
  <c r="V23" i="3"/>
  <c r="U23" i="3"/>
  <c r="T23" i="3"/>
  <c r="T27" i="3"/>
  <c r="U42" i="3"/>
  <c r="T42" i="3"/>
  <c r="V25" i="3"/>
  <c r="U25" i="3"/>
  <c r="T25" i="3"/>
  <c r="AO124" i="3"/>
  <c r="AP124" i="3"/>
  <c r="AJ17" i="3"/>
  <c r="X17" i="3" s="1"/>
  <c r="R32" i="3"/>
  <c r="AP150" i="3"/>
  <c r="AO150" i="3"/>
  <c r="AO229" i="3"/>
  <c r="AP229" i="3"/>
  <c r="AO55" i="3"/>
  <c r="AP55" i="3"/>
  <c r="AP98" i="3"/>
  <c r="AO98" i="3"/>
  <c r="AP194" i="3"/>
  <c r="AO194" i="3"/>
  <c r="AP220" i="3"/>
  <c r="AO220" i="3"/>
  <c r="AI26" i="3"/>
  <c r="AK26" i="3" s="1"/>
  <c r="AL26" i="3" s="1"/>
  <c r="AP108" i="3"/>
  <c r="AO108" i="3"/>
  <c r="AO184" i="3"/>
  <c r="AP184" i="3"/>
  <c r="AH24" i="3"/>
  <c r="AW56" i="6"/>
  <c r="AV56" i="6"/>
  <c r="AG56" i="6"/>
  <c r="AW108" i="6"/>
  <c r="AV108" i="6"/>
  <c r="AG108" i="6"/>
  <c r="AW90" i="6"/>
  <c r="AV90" i="6"/>
  <c r="AG90" i="6"/>
  <c r="AV58" i="6"/>
  <c r="AW58" i="6"/>
  <c r="AG58" i="6"/>
  <c r="AS58" i="6"/>
  <c r="AV14" i="6"/>
  <c r="AU14" i="6"/>
  <c r="AF14" i="6"/>
  <c r="AS14" i="6"/>
  <c r="N14" i="6"/>
  <c r="AE14" i="6" s="1"/>
  <c r="AW54" i="6"/>
  <c r="AV54" i="6"/>
  <c r="AS54" i="6"/>
  <c r="AG54" i="6"/>
  <c r="AW118" i="6"/>
  <c r="AV118" i="6"/>
  <c r="AG118" i="6"/>
  <c r="AW29" i="6"/>
  <c r="AG29" i="6"/>
  <c r="AV29" i="6"/>
  <c r="AS29" i="6"/>
  <c r="AV76" i="6"/>
  <c r="AW76" i="6"/>
  <c r="AG76" i="6"/>
  <c r="AW119" i="6"/>
  <c r="AV119" i="6"/>
  <c r="AG119" i="6"/>
  <c r="AG151" i="6"/>
  <c r="AW151" i="6"/>
  <c r="AV151" i="6"/>
  <c r="AV169" i="6"/>
  <c r="AW169" i="6"/>
  <c r="AG169" i="6"/>
  <c r="AG131" i="6"/>
  <c r="AW131" i="6"/>
  <c r="AV131" i="6"/>
  <c r="AV138" i="6"/>
  <c r="AW138" i="6"/>
  <c r="AG138" i="6"/>
  <c r="AW83" i="6"/>
  <c r="AV83" i="6"/>
  <c r="AG83" i="6"/>
  <c r="AS83" i="6"/>
  <c r="AW175" i="6"/>
  <c r="AV175" i="6"/>
  <c r="AG175" i="6"/>
  <c r="AW211" i="6"/>
  <c r="AV211" i="6"/>
  <c r="AG211" i="6"/>
  <c r="AW115" i="6"/>
  <c r="AV115" i="6"/>
  <c r="AG115" i="6"/>
  <c r="AW183" i="6"/>
  <c r="AV183" i="6"/>
  <c r="AG183" i="6"/>
  <c r="AW155" i="6"/>
  <c r="AV155" i="6"/>
  <c r="AG155" i="6"/>
  <c r="AG205" i="6"/>
  <c r="AV205" i="6"/>
  <c r="AW205" i="6"/>
  <c r="AV221" i="6"/>
  <c r="AG221" i="6"/>
  <c r="AW221" i="6"/>
  <c r="AV237" i="6"/>
  <c r="AW237" i="6"/>
  <c r="AG237" i="6"/>
  <c r="AG249" i="6"/>
  <c r="AW249" i="6"/>
  <c r="AV249" i="6"/>
  <c r="AP196" i="3"/>
  <c r="AO196" i="3"/>
  <c r="AS137" i="6"/>
  <c r="AS181" i="6"/>
  <c r="B61" i="8"/>
  <c r="F61" i="8" s="1"/>
  <c r="A63" i="8"/>
  <c r="D61" i="8"/>
  <c r="C61" i="8"/>
  <c r="T19" i="3"/>
  <c r="W19" i="3"/>
  <c r="V19" i="3"/>
  <c r="U19" i="3"/>
  <c r="AB40" i="4"/>
  <c r="AB40" i="3"/>
  <c r="AP81" i="3"/>
  <c r="AO81" i="3"/>
  <c r="T32" i="3"/>
  <c r="W32" i="3"/>
  <c r="V32" i="3"/>
  <c r="U32" i="3"/>
  <c r="V10" i="3"/>
  <c r="U10" i="3"/>
  <c r="T10" i="3"/>
  <c r="AP85" i="3"/>
  <c r="AO85" i="3"/>
  <c r="AP175" i="3"/>
  <c r="AO175" i="3"/>
  <c r="AP222" i="3"/>
  <c r="AO222" i="3"/>
  <c r="AP218" i="3"/>
  <c r="AO218" i="3"/>
  <c r="AO134" i="3"/>
  <c r="AP134" i="3"/>
  <c r="AP96" i="3"/>
  <c r="AO96" i="3"/>
  <c r="AP200" i="3"/>
  <c r="AO200" i="3"/>
  <c r="AJ45" i="3"/>
  <c r="AP78" i="3"/>
  <c r="AO78" i="3"/>
  <c r="AP240" i="3"/>
  <c r="AO240" i="3"/>
  <c r="AP119" i="3"/>
  <c r="AO119" i="3"/>
  <c r="AI34" i="3"/>
  <c r="AP183" i="3"/>
  <c r="AO183" i="3"/>
  <c r="AK15" i="3"/>
  <c r="AP128" i="3"/>
  <c r="AO128" i="3"/>
  <c r="AP162" i="3"/>
  <c r="AO162" i="3"/>
  <c r="AP46" i="3"/>
  <c r="AO46" i="3"/>
  <c r="AF11" i="6"/>
  <c r="AV11" i="6"/>
  <c r="AU11" i="6"/>
  <c r="N11" i="6"/>
  <c r="AE11" i="6" s="1"/>
  <c r="AS11" i="6"/>
  <c r="AV86" i="6"/>
  <c r="AG86" i="6"/>
  <c r="AW86" i="6"/>
  <c r="AG51" i="6"/>
  <c r="AW51" i="6"/>
  <c r="AV51" i="6"/>
  <c r="AW110" i="6"/>
  <c r="AV110" i="6"/>
  <c r="AG110" i="6"/>
  <c r="AV66" i="6"/>
  <c r="AW66" i="6"/>
  <c r="AG66" i="6"/>
  <c r="AS66" i="6"/>
  <c r="AW48" i="6"/>
  <c r="AV48" i="6"/>
  <c r="AG48" i="6"/>
  <c r="AW124" i="6"/>
  <c r="AV124" i="6"/>
  <c r="AG124" i="6"/>
  <c r="AV123" i="6"/>
  <c r="AG123" i="6"/>
  <c r="AW123" i="6"/>
  <c r="AW39" i="6"/>
  <c r="AV39" i="6"/>
  <c r="AG39" i="6"/>
  <c r="AS39" i="6"/>
  <c r="AV77" i="6"/>
  <c r="AW77" i="6"/>
  <c r="AG77" i="6"/>
  <c r="AW129" i="6"/>
  <c r="AV129" i="6"/>
  <c r="AG129" i="6"/>
  <c r="AV159" i="6"/>
  <c r="AW159" i="6"/>
  <c r="AG159" i="6"/>
  <c r="AW236" i="6"/>
  <c r="AG236" i="6"/>
  <c r="AV236" i="6"/>
  <c r="AV142" i="6"/>
  <c r="AW142" i="6"/>
  <c r="AG142" i="6"/>
  <c r="AV139" i="6"/>
  <c r="AW139" i="6"/>
  <c r="AG139" i="6"/>
  <c r="AW93" i="6"/>
  <c r="AV93" i="6"/>
  <c r="AG93" i="6"/>
  <c r="AV199" i="6"/>
  <c r="AW199" i="6"/>
  <c r="AG199" i="6"/>
  <c r="AW223" i="6"/>
  <c r="AG223" i="6"/>
  <c r="AV223" i="6"/>
  <c r="AV125" i="6"/>
  <c r="AG125" i="6"/>
  <c r="AW125" i="6"/>
  <c r="AV242" i="6"/>
  <c r="AW242" i="6"/>
  <c r="AG242" i="6"/>
  <c r="AW165" i="6"/>
  <c r="AV165" i="6"/>
  <c r="AG165" i="6"/>
  <c r="AG213" i="6"/>
  <c r="AW213" i="6"/>
  <c r="AV213" i="6"/>
  <c r="AV246" i="6"/>
  <c r="AW246" i="6"/>
  <c r="AG246" i="6"/>
  <c r="AG215" i="6"/>
  <c r="AW215" i="6"/>
  <c r="AV215" i="6"/>
  <c r="AW250" i="6"/>
  <c r="AV250" i="6"/>
  <c r="AG250" i="6"/>
  <c r="AP225" i="3"/>
  <c r="AO225" i="3"/>
  <c r="AS213" i="6"/>
  <c r="AS232" i="6"/>
  <c r="AP193" i="3"/>
  <c r="AO193" i="3"/>
  <c r="AE28" i="3"/>
  <c r="AE31" i="3"/>
  <c r="R31" i="3" s="1"/>
  <c r="AH30" i="3"/>
  <c r="AI37" i="3"/>
  <c r="AP101" i="3"/>
  <c r="AO101" i="3"/>
  <c r="AO76" i="3"/>
  <c r="AP76" i="3"/>
  <c r="AH28" i="3"/>
  <c r="AP170" i="3"/>
  <c r="AO170" i="3"/>
  <c r="W33" i="3"/>
  <c r="V33" i="3"/>
  <c r="U33" i="3"/>
  <c r="T33" i="3"/>
  <c r="U22" i="3"/>
  <c r="V22" i="3"/>
  <c r="T22" i="3"/>
  <c r="U39" i="3"/>
  <c r="T39" i="3"/>
  <c r="V39" i="3"/>
  <c r="AE34" i="3"/>
  <c r="V26" i="3"/>
  <c r="U26" i="3"/>
  <c r="T26" i="3"/>
  <c r="W26" i="3"/>
  <c r="AI30" i="3"/>
  <c r="AP48" i="3"/>
  <c r="AO48" i="3"/>
  <c r="AJ31" i="3"/>
  <c r="AL31" i="3" s="1"/>
  <c r="AP172" i="3"/>
  <c r="AO172" i="3"/>
  <c r="AP158" i="3"/>
  <c r="AO158" i="3"/>
  <c r="AH42" i="3"/>
  <c r="V42" i="3" s="1"/>
  <c r="AP83" i="3"/>
  <c r="AO83" i="3"/>
  <c r="AP190" i="3"/>
  <c r="AO190" i="3"/>
  <c r="AK17" i="3"/>
  <c r="Y17" i="3" s="1"/>
  <c r="AP52" i="3"/>
  <c r="AO52" i="3"/>
  <c r="AJ26" i="3"/>
  <c r="AP86" i="3"/>
  <c r="AO86" i="3"/>
  <c r="AP205" i="3"/>
  <c r="AO205" i="3"/>
  <c r="AP249" i="3"/>
  <c r="AO249" i="3"/>
  <c r="AP58" i="3"/>
  <c r="AO58" i="3"/>
  <c r="AO120" i="3"/>
  <c r="AP120" i="3"/>
  <c r="AI24" i="3"/>
  <c r="AK24" i="3" s="1"/>
  <c r="AK5" i="6"/>
  <c r="Z5" i="6"/>
  <c r="AL5" i="6" s="1"/>
  <c r="AV42" i="6"/>
  <c r="AW42" i="6"/>
  <c r="AG42" i="6"/>
  <c r="AS42" i="6"/>
  <c r="AW59" i="6"/>
  <c r="AV59" i="6"/>
  <c r="AG59" i="6"/>
  <c r="AW70" i="6"/>
  <c r="AV70" i="6"/>
  <c r="AG70" i="6"/>
  <c r="AF13" i="6"/>
  <c r="AU13" i="6"/>
  <c r="N13" i="6"/>
  <c r="AE13" i="6" s="1"/>
  <c r="AV13" i="6"/>
  <c r="AS13" i="6"/>
  <c r="AV57" i="6"/>
  <c r="AW57" i="6"/>
  <c r="AG57" i="6"/>
  <c r="AW128" i="6"/>
  <c r="AV128" i="6"/>
  <c r="AG128" i="6"/>
  <c r="AV127" i="6"/>
  <c r="AW127" i="6"/>
  <c r="AG127" i="6"/>
  <c r="AW50" i="6"/>
  <c r="AV50" i="6"/>
  <c r="AG50" i="6"/>
  <c r="AV78" i="6"/>
  <c r="AW78" i="6"/>
  <c r="AG78" i="6"/>
  <c r="AG153" i="6"/>
  <c r="AW153" i="6"/>
  <c r="AV153" i="6"/>
  <c r="AW161" i="6"/>
  <c r="AV161" i="6"/>
  <c r="AG161" i="6"/>
  <c r="AG71" i="6"/>
  <c r="AW71" i="6"/>
  <c r="AV71" i="6"/>
  <c r="AS71" i="6"/>
  <c r="AW154" i="6"/>
  <c r="AV154" i="6"/>
  <c r="AG154" i="6"/>
  <c r="AV140" i="6"/>
  <c r="AW140" i="6"/>
  <c r="AG140" i="6"/>
  <c r="AW103" i="6"/>
  <c r="AV103" i="6"/>
  <c r="AG103" i="6"/>
  <c r="AW229" i="6"/>
  <c r="AV229" i="6"/>
  <c r="AG229" i="6"/>
  <c r="AV230" i="6"/>
  <c r="AW230" i="6"/>
  <c r="AG230" i="6"/>
  <c r="AV135" i="6"/>
  <c r="AG135" i="6"/>
  <c r="AW135" i="6"/>
  <c r="AG163" i="6"/>
  <c r="AV163" i="6"/>
  <c r="AW163" i="6"/>
  <c r="AG171" i="6"/>
  <c r="AW171" i="6"/>
  <c r="AV171" i="6"/>
  <c r="AV222" i="6"/>
  <c r="AW222" i="6"/>
  <c r="AG222" i="6"/>
  <c r="AG196" i="6"/>
  <c r="AV196" i="6"/>
  <c r="AW196" i="6"/>
  <c r="AG225" i="6"/>
  <c r="AW225" i="6"/>
  <c r="AV225" i="6"/>
  <c r="AG233" i="6"/>
  <c r="AW233" i="6"/>
  <c r="AV233" i="6"/>
  <c r="AP88" i="3"/>
  <c r="AO88" i="3"/>
  <c r="AP182" i="3"/>
  <c r="AO182" i="3"/>
  <c r="AH21" i="3"/>
  <c r="AP105" i="3"/>
  <c r="AO105" i="3"/>
  <c r="AI10" i="3"/>
  <c r="AJ10" i="3" s="1"/>
  <c r="AS77" i="6"/>
  <c r="AS233" i="6"/>
  <c r="AS170" i="6"/>
  <c r="AS220" i="6"/>
  <c r="AS126" i="6"/>
  <c r="B87" i="8"/>
  <c r="G87" i="8"/>
  <c r="F87" i="8"/>
  <c r="A89" i="8"/>
  <c r="D87" i="8"/>
  <c r="C87" i="8"/>
  <c r="A88" i="8"/>
  <c r="AP65" i="3"/>
  <c r="AO65" i="3"/>
  <c r="AP116" i="3"/>
  <c r="AO116" i="3"/>
  <c r="AO115" i="3"/>
  <c r="AP115" i="3"/>
  <c r="AO199" i="3"/>
  <c r="AP199" i="3"/>
  <c r="AV44" i="3"/>
  <c r="AU44" i="3"/>
  <c r="AW44" i="3"/>
  <c r="R44" i="3"/>
  <c r="N44" i="3"/>
  <c r="AE44" i="3" s="1"/>
  <c r="AF44" i="3"/>
  <c r="AG44" i="3" s="1"/>
  <c r="AO187" i="3"/>
  <c r="AP187" i="3"/>
  <c r="T14" i="3"/>
  <c r="V14" i="3"/>
  <c r="U14" i="3"/>
  <c r="AS44" i="3"/>
  <c r="V16" i="3"/>
  <c r="U16" i="3"/>
  <c r="T16" i="3"/>
  <c r="AJ30" i="3"/>
  <c r="X30" i="3" s="1"/>
  <c r="AK31" i="3"/>
  <c r="AP95" i="3"/>
  <c r="AO95" i="3"/>
  <c r="AP186" i="3"/>
  <c r="AO186" i="3"/>
  <c r="AP242" i="3"/>
  <c r="AO242" i="3"/>
  <c r="AI23" i="3"/>
  <c r="AK23" i="3" s="1"/>
  <c r="Y23" i="3" s="1"/>
  <c r="AP75" i="3"/>
  <c r="AO75" i="3"/>
  <c r="AP140" i="3"/>
  <c r="AO140" i="3"/>
  <c r="AO191" i="3"/>
  <c r="AP191" i="3"/>
  <c r="AP221" i="3"/>
  <c r="AO221" i="3"/>
  <c r="R15" i="3"/>
  <c r="AO228" i="3"/>
  <c r="AP228" i="3"/>
  <c r="AP106" i="3"/>
  <c r="AO106" i="3"/>
  <c r="AF10" i="6"/>
  <c r="N10" i="6"/>
  <c r="AE10" i="6" s="1"/>
  <c r="AV10" i="6"/>
  <c r="AU10" i="6"/>
  <c r="AV43" i="6"/>
  <c r="AG43" i="6"/>
  <c r="AW43" i="6"/>
  <c r="AS43" i="6"/>
  <c r="AV32" i="6"/>
  <c r="AW32" i="6"/>
  <c r="AS32" i="6"/>
  <c r="AG32" i="6"/>
  <c r="AF12" i="6"/>
  <c r="AV12" i="6"/>
  <c r="AU12" i="6"/>
  <c r="N12" i="6"/>
  <c r="AE12" i="6" s="1"/>
  <c r="AS12" i="6"/>
  <c r="N15" i="6"/>
  <c r="AE15" i="6" s="1"/>
  <c r="AF15" i="6"/>
  <c r="AV15" i="6"/>
  <c r="AU15" i="6"/>
  <c r="AS15" i="6"/>
  <c r="AW62" i="6"/>
  <c r="AV62" i="6"/>
  <c r="AG62" i="6"/>
  <c r="AV95" i="6"/>
  <c r="AW95" i="6"/>
  <c r="AG95" i="6"/>
  <c r="AW134" i="6"/>
  <c r="AV134" i="6"/>
  <c r="AG134" i="6"/>
  <c r="AV55" i="6"/>
  <c r="AW55" i="6"/>
  <c r="AG55" i="6"/>
  <c r="AS55" i="6"/>
  <c r="AV79" i="6"/>
  <c r="AW79" i="6"/>
  <c r="AG79" i="6"/>
  <c r="AV184" i="6"/>
  <c r="AW184" i="6"/>
  <c r="AG184" i="6"/>
  <c r="AV174" i="6"/>
  <c r="AW174" i="6"/>
  <c r="AG174" i="6"/>
  <c r="AG81" i="6"/>
  <c r="AV81" i="6"/>
  <c r="AW81" i="6"/>
  <c r="AS81" i="6"/>
  <c r="AV178" i="6"/>
  <c r="AG178" i="6"/>
  <c r="AW178" i="6"/>
  <c r="AG141" i="6"/>
  <c r="AV141" i="6"/>
  <c r="AW141" i="6"/>
  <c r="AW113" i="6"/>
  <c r="AV113" i="6"/>
  <c r="AG113" i="6"/>
  <c r="AV228" i="6"/>
  <c r="AW228" i="6"/>
  <c r="AG228" i="6"/>
  <c r="AV235" i="6"/>
  <c r="AW235" i="6"/>
  <c r="AG235" i="6"/>
  <c r="AW145" i="6"/>
  <c r="AV145" i="6"/>
  <c r="AG145" i="6"/>
  <c r="AG188" i="6"/>
  <c r="AV188" i="6"/>
  <c r="AW188" i="6"/>
  <c r="AW176" i="6"/>
  <c r="AG176" i="6"/>
  <c r="AV176" i="6"/>
  <c r="AW226" i="6"/>
  <c r="AG226" i="6"/>
  <c r="AV226" i="6"/>
  <c r="AV201" i="6"/>
  <c r="AG201" i="6"/>
  <c r="AW201" i="6"/>
  <c r="AG239" i="6"/>
  <c r="AW239" i="6"/>
  <c r="AV239" i="6"/>
  <c r="AW243" i="6"/>
  <c r="AV243" i="6"/>
  <c r="AG243" i="6"/>
  <c r="AO219" i="3"/>
  <c r="AP219" i="3"/>
  <c r="AP230" i="3"/>
  <c r="AO230" i="3"/>
  <c r="AP67" i="3"/>
  <c r="AO67" i="3"/>
  <c r="AH20" i="3"/>
  <c r="AU6" i="3"/>
  <c r="AP47" i="3"/>
  <c r="AO47" i="3"/>
  <c r="AI14" i="3"/>
  <c r="AS250" i="6"/>
  <c r="AS161" i="6"/>
  <c r="AS216" i="6"/>
  <c r="AS128" i="6"/>
  <c r="AS184" i="6"/>
  <c r="AS56" i="6"/>
  <c r="AP63" i="3"/>
  <c r="AO63" i="3"/>
  <c r="X15" i="3"/>
  <c r="V15" i="3"/>
  <c r="Y15" i="3"/>
  <c r="W15" i="3"/>
  <c r="U15" i="3"/>
  <c r="T15" i="3"/>
  <c r="AP109" i="3"/>
  <c r="AO109" i="3"/>
  <c r="AP148" i="3"/>
  <c r="AO148" i="3"/>
  <c r="AB12" i="4"/>
  <c r="AB12" i="3"/>
  <c r="AP243" i="3"/>
  <c r="AO243" i="3"/>
  <c r="AP192" i="3"/>
  <c r="AO192" i="3"/>
  <c r="U35" i="3"/>
  <c r="T35" i="3"/>
  <c r="AP122" i="3"/>
  <c r="AO122" i="3"/>
  <c r="AP211" i="3"/>
  <c r="AO211" i="3"/>
  <c r="I88" i="5"/>
  <c r="H88" i="5"/>
  <c r="G88" i="5"/>
  <c r="J88" i="5"/>
  <c r="L88" i="5"/>
  <c r="F88" i="5"/>
  <c r="D88" i="5"/>
  <c r="C88" i="5"/>
  <c r="B88" i="5"/>
  <c r="A90" i="5"/>
  <c r="AI42" i="3"/>
  <c r="AP113" i="3"/>
  <c r="AO113" i="3"/>
  <c r="AL17" i="3"/>
  <c r="Z17" i="3" s="1"/>
  <c r="AI13" i="3"/>
  <c r="AI22" i="3"/>
  <c r="AJ23" i="3"/>
  <c r="X23" i="3" s="1"/>
  <c r="AI25" i="3"/>
  <c r="AP163" i="3"/>
  <c r="AO163" i="3"/>
  <c r="AP117" i="3"/>
  <c r="AO117" i="3"/>
  <c r="AI18" i="3"/>
  <c r="AP153" i="3"/>
  <c r="AO153" i="3"/>
  <c r="AI43" i="3"/>
  <c r="AJ43" i="3" s="1"/>
  <c r="X43" i="3" s="1"/>
  <c r="AP168" i="3"/>
  <c r="AO168" i="3"/>
  <c r="AO174" i="3"/>
  <c r="AP174" i="3"/>
  <c r="L55" i="5"/>
  <c r="R11" i="3"/>
  <c r="AJ29" i="3"/>
  <c r="AF18" i="6"/>
  <c r="N18" i="6"/>
  <c r="AE18" i="6" s="1"/>
  <c r="AV18" i="6"/>
  <c r="AU18" i="6"/>
  <c r="AS18" i="6"/>
  <c r="AG44" i="6"/>
  <c r="AW44" i="6"/>
  <c r="AV44" i="6"/>
  <c r="AV33" i="6"/>
  <c r="AW33" i="6"/>
  <c r="AG33" i="6"/>
  <c r="AS33" i="6"/>
  <c r="AV22" i="6"/>
  <c r="AW22" i="6"/>
  <c r="AG22" i="6"/>
  <c r="AF17" i="6"/>
  <c r="N17" i="6"/>
  <c r="AE17" i="6" s="1"/>
  <c r="AV17" i="6"/>
  <c r="AU17" i="6"/>
  <c r="AW67" i="6"/>
  <c r="AV67" i="6"/>
  <c r="AG67" i="6"/>
  <c r="AV96" i="6"/>
  <c r="AW96" i="6"/>
  <c r="AG96" i="6"/>
  <c r="AW122" i="6"/>
  <c r="AV122" i="6"/>
  <c r="AG122" i="6"/>
  <c r="AV20" i="6"/>
  <c r="N20" i="6"/>
  <c r="AE20" i="6" s="1"/>
  <c r="AF20" i="6"/>
  <c r="AU20" i="6"/>
  <c r="AS20" i="6"/>
  <c r="AW80" i="6"/>
  <c r="AV80" i="6"/>
  <c r="AG80" i="6"/>
  <c r="AW198" i="6"/>
  <c r="AV198" i="6"/>
  <c r="AG198" i="6"/>
  <c r="AV147" i="6"/>
  <c r="AW147" i="6"/>
  <c r="AG147" i="6"/>
  <c r="AG91" i="6"/>
  <c r="AW91" i="6"/>
  <c r="AV91" i="6"/>
  <c r="AS91" i="6"/>
  <c r="AW72" i="6"/>
  <c r="AV72" i="6"/>
  <c r="AG72" i="6"/>
  <c r="AS72" i="6"/>
  <c r="AV157" i="6"/>
  <c r="AW157" i="6"/>
  <c r="AG157" i="6"/>
  <c r="AW120" i="6"/>
  <c r="AV120" i="6"/>
  <c r="AG120" i="6"/>
  <c r="AV231" i="6"/>
  <c r="AW231" i="6"/>
  <c r="AG231" i="6"/>
  <c r="AW144" i="6"/>
  <c r="AV144" i="6"/>
  <c r="AG144" i="6"/>
  <c r="AW160" i="6"/>
  <c r="AV160" i="6"/>
  <c r="AG160" i="6"/>
  <c r="AV193" i="6"/>
  <c r="AW193" i="6"/>
  <c r="AG193" i="6"/>
  <c r="AV179" i="6"/>
  <c r="AW179" i="6"/>
  <c r="AG179" i="6"/>
  <c r="AG180" i="6"/>
  <c r="AV180" i="6"/>
  <c r="AW180" i="6"/>
  <c r="AW172" i="6"/>
  <c r="AV172" i="6"/>
  <c r="AG172" i="6"/>
  <c r="AW244" i="6"/>
  <c r="AG244" i="6"/>
  <c r="AV244" i="6"/>
  <c r="AO90" i="3"/>
  <c r="AP90" i="3"/>
  <c r="AP142" i="3"/>
  <c r="AO142" i="3"/>
  <c r="AP226" i="3"/>
  <c r="AO226" i="3"/>
  <c r="AP189" i="3"/>
  <c r="AO189" i="3"/>
  <c r="AS155" i="6"/>
  <c r="AS179" i="6"/>
  <c r="AS205" i="6"/>
  <c r="AS124" i="6"/>
  <c r="AS196" i="6"/>
  <c r="AS231" i="6"/>
  <c r="AO159" i="3"/>
  <c r="AP159" i="3"/>
  <c r="AP59" i="3"/>
  <c r="AO59" i="3"/>
  <c r="AJ12" i="3"/>
  <c r="AK12" i="3" s="1"/>
  <c r="W38" i="3"/>
  <c r="V38" i="3"/>
  <c r="U38" i="3"/>
  <c r="T38" i="3"/>
  <c r="Y38" i="3"/>
  <c r="X38" i="3"/>
  <c r="AP132" i="3"/>
  <c r="AO132" i="3"/>
  <c r="AP185" i="3"/>
  <c r="AO185" i="3"/>
  <c r="AP69" i="3"/>
  <c r="AO69" i="3"/>
  <c r="AP126" i="3"/>
  <c r="AO126" i="3"/>
  <c r="AP210" i="3"/>
  <c r="AO210" i="3"/>
  <c r="X45" i="3"/>
  <c r="W45" i="3"/>
  <c r="U45" i="3"/>
  <c r="T45" i="3"/>
  <c r="V45" i="3"/>
  <c r="T43" i="3"/>
  <c r="W43" i="3"/>
  <c r="V43" i="3"/>
  <c r="U43" i="3"/>
  <c r="W24" i="3"/>
  <c r="V24" i="3"/>
  <c r="U24" i="3"/>
  <c r="T24" i="3"/>
  <c r="AP89" i="3"/>
  <c r="AO89" i="3"/>
  <c r="AP139" i="3"/>
  <c r="AO139" i="3"/>
  <c r="AO156" i="3"/>
  <c r="AP156" i="3"/>
  <c r="R17" i="3"/>
  <c r="AO164" i="3"/>
  <c r="AP164" i="3"/>
  <c r="AP64" i="3"/>
  <c r="AO64" i="3"/>
  <c r="AP127" i="3"/>
  <c r="AO127" i="3"/>
  <c r="AL15" i="3"/>
  <c r="Z15" i="3" s="1"/>
  <c r="AI41" i="3"/>
  <c r="AP53" i="3"/>
  <c r="AO53" i="3"/>
  <c r="AP234" i="3"/>
  <c r="AO234" i="3"/>
  <c r="AI39" i="3"/>
  <c r="W39" i="3" s="1"/>
  <c r="AO166" i="3"/>
  <c r="AP166" i="3"/>
  <c r="AJ24" i="3"/>
  <c r="X24" i="3" s="1"/>
  <c r="N16" i="6"/>
  <c r="AE16" i="6" s="1"/>
  <c r="AV16" i="6"/>
  <c r="AU16" i="6"/>
  <c r="AF16" i="6"/>
  <c r="AW45" i="6"/>
  <c r="AV45" i="6"/>
  <c r="AG45" i="6"/>
  <c r="AW34" i="6"/>
  <c r="AV34" i="6"/>
  <c r="AG34" i="6"/>
  <c r="AV23" i="6"/>
  <c r="AW23" i="6"/>
  <c r="AG23" i="6"/>
  <c r="AV85" i="6"/>
  <c r="AW85" i="6"/>
  <c r="AG85" i="6"/>
  <c r="AS85" i="6"/>
  <c r="AW109" i="6"/>
  <c r="AV109" i="6"/>
  <c r="AG109" i="6"/>
  <c r="AW97" i="6"/>
  <c r="AV97" i="6"/>
  <c r="AG97" i="6"/>
  <c r="AV117" i="6"/>
  <c r="AW117" i="6"/>
  <c r="AG117" i="6"/>
  <c r="AW30" i="6"/>
  <c r="AV30" i="6"/>
  <c r="AS30" i="6"/>
  <c r="AG30" i="6"/>
  <c r="AW74" i="6"/>
  <c r="AV74" i="6"/>
  <c r="AG74" i="6"/>
  <c r="AW152" i="6"/>
  <c r="AV152" i="6"/>
  <c r="AG152" i="6"/>
  <c r="AV148" i="6"/>
  <c r="AG148" i="6"/>
  <c r="AW148" i="6"/>
  <c r="AG101" i="6"/>
  <c r="AW101" i="6"/>
  <c r="AV101" i="6"/>
  <c r="AW82" i="6"/>
  <c r="AG82" i="6"/>
  <c r="AV82" i="6"/>
  <c r="AS82" i="6"/>
  <c r="AW162" i="6"/>
  <c r="AV162" i="6"/>
  <c r="AG162" i="6"/>
  <c r="AW130" i="6"/>
  <c r="AV130" i="6"/>
  <c r="AG130" i="6"/>
  <c r="AW247" i="6"/>
  <c r="AV247" i="6"/>
  <c r="AG247" i="6"/>
  <c r="AW156" i="6"/>
  <c r="AV156" i="6"/>
  <c r="AG156" i="6"/>
  <c r="AG206" i="6"/>
  <c r="AV206" i="6"/>
  <c r="AW206" i="6"/>
  <c r="AW164" i="6"/>
  <c r="AG164" i="6"/>
  <c r="AV164" i="6"/>
  <c r="AV192" i="6"/>
  <c r="AW192" i="6"/>
  <c r="AG192" i="6"/>
  <c r="AG190" i="6"/>
  <c r="AW190" i="6"/>
  <c r="AV190" i="6"/>
  <c r="AV182" i="6"/>
  <c r="AW182" i="6"/>
  <c r="AG182" i="6"/>
  <c r="AG197" i="6"/>
  <c r="AW197" i="6"/>
  <c r="AV197" i="6"/>
  <c r="AP215" i="3"/>
  <c r="AO215" i="3"/>
  <c r="AS200" i="6"/>
  <c r="AS110" i="6"/>
  <c r="AS151" i="6"/>
  <c r="AS243" i="6"/>
  <c r="AS70" i="6"/>
  <c r="AS131" i="6"/>
  <c r="AS103" i="6"/>
  <c r="AS160" i="6"/>
  <c r="AS76" i="6"/>
  <c r="AS115" i="6"/>
  <c r="AS152" i="6"/>
  <c r="AS101" i="6"/>
  <c r="V41" i="3"/>
  <c r="U41" i="3"/>
  <c r="T41" i="3"/>
  <c r="AP173" i="3"/>
  <c r="AO173" i="3"/>
  <c r="B89" i="5"/>
  <c r="L89" i="5"/>
  <c r="A91" i="5"/>
  <c r="J89" i="5"/>
  <c r="AP118" i="3"/>
  <c r="AO118" i="3"/>
  <c r="K83" i="5"/>
  <c r="K88" i="5" s="1"/>
  <c r="I84" i="5"/>
  <c r="AP137" i="3"/>
  <c r="AO137" i="3"/>
  <c r="AP216" i="3"/>
  <c r="AO216" i="3"/>
  <c r="AP201" i="3"/>
  <c r="AO201" i="3"/>
  <c r="AO100" i="3"/>
  <c r="AP100" i="3"/>
  <c r="AI16" i="3"/>
  <c r="AP138" i="3"/>
  <c r="AO138" i="3"/>
  <c r="AO129" i="3"/>
  <c r="AP129" i="3"/>
  <c r="AP231" i="3"/>
  <c r="AO231" i="3"/>
  <c r="AV47" i="6"/>
  <c r="AW47" i="6"/>
  <c r="AG47" i="6"/>
  <c r="AW46" i="6"/>
  <c r="AV46" i="6"/>
  <c r="AG46" i="6"/>
  <c r="AW35" i="6"/>
  <c r="AV35" i="6"/>
  <c r="AG35" i="6"/>
  <c r="AW24" i="6"/>
  <c r="AV24" i="6"/>
  <c r="AG24" i="6"/>
  <c r="AW88" i="6"/>
  <c r="AV88" i="6"/>
  <c r="AG88" i="6"/>
  <c r="AW21" i="6"/>
  <c r="AV21" i="6"/>
  <c r="AG21" i="6"/>
  <c r="AS21" i="6"/>
  <c r="AW98" i="6"/>
  <c r="AV98" i="6"/>
  <c r="AG98" i="6"/>
  <c r="AG28" i="6"/>
  <c r="AV28" i="6"/>
  <c r="AW28" i="6"/>
  <c r="AS28" i="6"/>
  <c r="AW40" i="6"/>
  <c r="AV40" i="6"/>
  <c r="AG40" i="6"/>
  <c r="AS40" i="6"/>
  <c r="AW84" i="6"/>
  <c r="AV84" i="6"/>
  <c r="AG84" i="6"/>
  <c r="AW173" i="6"/>
  <c r="AV173" i="6"/>
  <c r="AG173" i="6"/>
  <c r="AV168" i="6"/>
  <c r="AG168" i="6"/>
  <c r="AW168" i="6"/>
  <c r="AG111" i="6"/>
  <c r="AW111" i="6"/>
  <c r="AV111" i="6"/>
  <c r="AW92" i="6"/>
  <c r="AG92" i="6"/>
  <c r="AV92" i="6"/>
  <c r="AW185" i="6"/>
  <c r="AV185" i="6"/>
  <c r="AG185" i="6"/>
  <c r="AV167" i="6"/>
  <c r="AW167" i="6"/>
  <c r="AG167" i="6"/>
  <c r="AV248" i="6"/>
  <c r="AG248" i="6"/>
  <c r="AW248" i="6"/>
  <c r="AG158" i="6"/>
  <c r="AW158" i="6"/>
  <c r="AV158" i="6"/>
  <c r="AW234" i="6"/>
  <c r="AV234" i="6"/>
  <c r="AG234" i="6"/>
  <c r="AG177" i="6"/>
  <c r="AW177" i="6"/>
  <c r="AV177" i="6"/>
  <c r="AW214" i="6"/>
  <c r="AV214" i="6"/>
  <c r="AG214" i="6"/>
  <c r="AG191" i="6"/>
  <c r="AW191" i="6"/>
  <c r="AV191" i="6"/>
  <c r="AV209" i="6"/>
  <c r="AW209" i="6"/>
  <c r="AG209" i="6"/>
  <c r="AV207" i="6"/>
  <c r="AW207" i="6"/>
  <c r="AG207" i="6"/>
  <c r="AP206" i="3"/>
  <c r="AO206" i="3"/>
  <c r="AS22" i="6"/>
  <c r="G84" i="8"/>
  <c r="AS171" i="6"/>
  <c r="AS177" i="6"/>
  <c r="AS132" i="6"/>
  <c r="AS123" i="6"/>
  <c r="AS237" i="6"/>
  <c r="AS57" i="6"/>
  <c r="A62" i="8"/>
  <c r="AS34" i="6"/>
  <c r="U18" i="3"/>
  <c r="W18" i="3"/>
  <c r="V18" i="3"/>
  <c r="T18" i="3"/>
  <c r="AP79" i="3"/>
  <c r="AO79" i="3"/>
  <c r="AP149" i="3"/>
  <c r="AO149" i="3"/>
  <c r="AP233" i="3"/>
  <c r="AO233" i="3"/>
  <c r="U36" i="3"/>
  <c r="T36" i="3"/>
  <c r="V36" i="3"/>
  <c r="Y36" i="3"/>
  <c r="X36" i="3"/>
  <c r="W36" i="3"/>
  <c r="AE12" i="3"/>
  <c r="AP77" i="3"/>
  <c r="AO77" i="3"/>
  <c r="AO104" i="3"/>
  <c r="AP104" i="3"/>
  <c r="AO238" i="3"/>
  <c r="AP238" i="3"/>
  <c r="AP68" i="3"/>
  <c r="AO68" i="3"/>
  <c r="AP93" i="3"/>
  <c r="AO93" i="3"/>
  <c r="AO169" i="3"/>
  <c r="AP169" i="3"/>
  <c r="AP246" i="3"/>
  <c r="AO246" i="3"/>
  <c r="AP178" i="3"/>
  <c r="AO178" i="3"/>
  <c r="AO80" i="3"/>
  <c r="AP80" i="3"/>
  <c r="AP136" i="3"/>
  <c r="AO136" i="3"/>
  <c r="AP152" i="3"/>
  <c r="AO152" i="3"/>
  <c r="AW68" i="6"/>
  <c r="AV68" i="6"/>
  <c r="AG68" i="6"/>
  <c r="AW64" i="6"/>
  <c r="AV64" i="6"/>
  <c r="AS64" i="6"/>
  <c r="AG64" i="6"/>
  <c r="AW36" i="6"/>
  <c r="AV36" i="6"/>
  <c r="AG36" i="6"/>
  <c r="AW25" i="6"/>
  <c r="AV25" i="6"/>
  <c r="AG25" i="6"/>
  <c r="AV105" i="6"/>
  <c r="AW105" i="6"/>
  <c r="AG105" i="6"/>
  <c r="AW31" i="6"/>
  <c r="AV31" i="6"/>
  <c r="AS31" i="6"/>
  <c r="AG31" i="6"/>
  <c r="AG99" i="6"/>
  <c r="AW99" i="6"/>
  <c r="AV99" i="6"/>
  <c r="AW38" i="6"/>
  <c r="AV38" i="6"/>
  <c r="AS38" i="6"/>
  <c r="AG38" i="6"/>
  <c r="AW60" i="6"/>
  <c r="AV60" i="6"/>
  <c r="AG60" i="6"/>
  <c r="AW94" i="6"/>
  <c r="AV94" i="6"/>
  <c r="AG94" i="6"/>
  <c r="AW194" i="6"/>
  <c r="AV194" i="6"/>
  <c r="AG194" i="6"/>
  <c r="AW187" i="6"/>
  <c r="AV187" i="6"/>
  <c r="AG187" i="6"/>
  <c r="AW116" i="6"/>
  <c r="AG116" i="6"/>
  <c r="AV116" i="6"/>
  <c r="AW102" i="6"/>
  <c r="AV102" i="6"/>
  <c r="AG102" i="6"/>
  <c r="AW53" i="6"/>
  <c r="AV53" i="6"/>
  <c r="AG53" i="6"/>
  <c r="AV204" i="6"/>
  <c r="AW204" i="6"/>
  <c r="AG204" i="6"/>
  <c r="AG133" i="6"/>
  <c r="AW133" i="6"/>
  <c r="AV133" i="6"/>
  <c r="AW186" i="6"/>
  <c r="AV186" i="6"/>
  <c r="AG186" i="6"/>
  <c r="AW240" i="6"/>
  <c r="AV240" i="6"/>
  <c r="AG240" i="6"/>
  <c r="AV219" i="6"/>
  <c r="AW219" i="6"/>
  <c r="AG219" i="6"/>
  <c r="AV245" i="6"/>
  <c r="AW245" i="6"/>
  <c r="AG245" i="6"/>
  <c r="AG202" i="6"/>
  <c r="AW202" i="6"/>
  <c r="AV202" i="6"/>
  <c r="AW208" i="6"/>
  <c r="AV208" i="6"/>
  <c r="AG208" i="6"/>
  <c r="AV217" i="6"/>
  <c r="AG217" i="6"/>
  <c r="AW217" i="6"/>
  <c r="AP176" i="3"/>
  <c r="AO176" i="3"/>
  <c r="AH35" i="3"/>
  <c r="AP208" i="3"/>
  <c r="AO208" i="3"/>
  <c r="AO248" i="3"/>
  <c r="AP248" i="3"/>
  <c r="AS194" i="6"/>
  <c r="P252" i="6"/>
  <c r="P7" i="6" s="1"/>
  <c r="S73" i="6"/>
  <c r="I63" i="8"/>
  <c r="AS94" i="6"/>
  <c r="AS141" i="6"/>
  <c r="AS129" i="6"/>
  <c r="AS52" i="6"/>
  <c r="AS133" i="6"/>
  <c r="AS119" i="6"/>
  <c r="AS113" i="6"/>
  <c r="AS134" i="6"/>
  <c r="I4" i="8"/>
  <c r="I4" i="5"/>
  <c r="R20" i="4"/>
  <c r="I8" i="4"/>
  <c r="H9" i="4"/>
  <c r="AO70" i="3"/>
  <c r="AP70" i="3"/>
  <c r="AO223" i="3"/>
  <c r="AP223" i="3"/>
  <c r="AP72" i="3"/>
  <c r="AO72" i="3"/>
  <c r="AP121" i="3"/>
  <c r="AO121" i="3"/>
  <c r="W11" i="3"/>
  <c r="U11" i="3"/>
  <c r="Y11" i="3"/>
  <c r="X11" i="3"/>
  <c r="V11" i="3"/>
  <c r="T11" i="3"/>
  <c r="T13" i="3"/>
  <c r="W13" i="3"/>
  <c r="V13" i="3"/>
  <c r="U13" i="3"/>
  <c r="AE40" i="3"/>
  <c r="R40" i="3" s="1"/>
  <c r="AQ12" i="3"/>
  <c r="R12" i="3" s="1"/>
  <c r="AO51" i="3"/>
  <c r="AP51" i="3"/>
  <c r="AP123" i="3"/>
  <c r="AO123" i="3"/>
  <c r="AO202" i="3"/>
  <c r="AP202" i="3"/>
  <c r="AP241" i="3"/>
  <c r="AO241" i="3"/>
  <c r="AP99" i="3"/>
  <c r="AO99" i="3"/>
  <c r="AP57" i="3"/>
  <c r="AO57" i="3"/>
  <c r="R36" i="3"/>
  <c r="AP203" i="3"/>
  <c r="AO203" i="3"/>
  <c r="AP165" i="3"/>
  <c r="AO165" i="3"/>
  <c r="AP250" i="3"/>
  <c r="AO250" i="3"/>
  <c r="AP66" i="3"/>
  <c r="AO66" i="3"/>
  <c r="AG27" i="3"/>
  <c r="U27" i="3" s="1"/>
  <c r="AO112" i="3"/>
  <c r="AP112" i="3"/>
  <c r="AL33" i="3"/>
  <c r="AG89" i="6"/>
  <c r="AW89" i="6"/>
  <c r="AV89" i="6"/>
  <c r="AW69" i="6"/>
  <c r="AV69" i="6"/>
  <c r="AG69" i="6"/>
  <c r="AW37" i="6"/>
  <c r="AV37" i="6"/>
  <c r="AG37" i="6"/>
  <c r="AW26" i="6"/>
  <c r="AV26" i="6"/>
  <c r="AG26" i="6"/>
  <c r="AW107" i="6"/>
  <c r="AV107" i="6"/>
  <c r="AG107" i="6"/>
  <c r="AW41" i="6"/>
  <c r="AV41" i="6"/>
  <c r="AG41" i="6"/>
  <c r="AS41" i="6"/>
  <c r="AW100" i="6"/>
  <c r="AV100" i="6"/>
  <c r="AG100" i="6"/>
  <c r="AG61" i="6"/>
  <c r="AW61" i="6"/>
  <c r="AV61" i="6"/>
  <c r="AV65" i="6"/>
  <c r="AW65" i="6"/>
  <c r="AG65" i="6"/>
  <c r="AW104" i="6"/>
  <c r="AV104" i="6"/>
  <c r="AS104" i="6"/>
  <c r="AG104" i="6"/>
  <c r="AG149" i="6"/>
  <c r="AW149" i="6"/>
  <c r="AV149" i="6"/>
  <c r="AW189" i="6"/>
  <c r="AV189" i="6"/>
  <c r="AG189" i="6"/>
  <c r="AG121" i="6"/>
  <c r="AW121" i="6"/>
  <c r="AV121" i="6"/>
  <c r="AW112" i="6"/>
  <c r="AV112" i="6"/>
  <c r="AG112" i="6"/>
  <c r="AV63" i="6"/>
  <c r="AW63" i="6"/>
  <c r="AS63" i="6"/>
  <c r="AG63" i="6"/>
  <c r="AW136" i="6"/>
  <c r="AV136" i="6"/>
  <c r="AG136" i="6"/>
  <c r="AG143" i="6"/>
  <c r="AW143" i="6"/>
  <c r="AV143" i="6"/>
  <c r="AV210" i="6"/>
  <c r="AW210" i="6"/>
  <c r="AG210" i="6"/>
  <c r="AW166" i="6"/>
  <c r="AV166" i="6"/>
  <c r="AG166" i="6"/>
  <c r="AW224" i="6"/>
  <c r="AV224" i="6"/>
  <c r="AG224" i="6"/>
  <c r="AW195" i="6"/>
  <c r="AV195" i="6"/>
  <c r="AG195" i="6"/>
  <c r="AV212" i="6"/>
  <c r="AW212" i="6"/>
  <c r="AG212" i="6"/>
  <c r="AW218" i="6"/>
  <c r="AV218" i="6"/>
  <c r="AG218" i="6"/>
  <c r="AW227" i="6"/>
  <c r="AV227" i="6"/>
  <c r="AG227" i="6"/>
  <c r="AS140" i="6"/>
  <c r="I62" i="5"/>
  <c r="AS35" i="6"/>
  <c r="H83" i="8"/>
  <c r="H87" i="8" s="1"/>
  <c r="AS138" i="6"/>
  <c r="AS153" i="6"/>
  <c r="AS111" i="6"/>
  <c r="AS60" i="6"/>
  <c r="AS136" i="6"/>
  <c r="AS10" i="6"/>
  <c r="AS139" i="6"/>
  <c r="AS73" i="6"/>
  <c r="A59" i="5"/>
  <c r="AS117" i="6"/>
  <c r="AS50" i="6"/>
  <c r="H532" i="9" l="1"/>
  <c r="G532" i="9"/>
  <c r="F532" i="9"/>
  <c r="C532" i="9"/>
  <c r="B532" i="9"/>
  <c r="A532" i="9"/>
  <c r="E532" i="9"/>
  <c r="D532" i="9"/>
  <c r="H543" i="9"/>
  <c r="B543" i="9"/>
  <c r="A543" i="9"/>
  <c r="G543" i="9"/>
  <c r="F543" i="9"/>
  <c r="E543" i="9"/>
  <c r="D543" i="9"/>
  <c r="C543" i="9"/>
  <c r="AL24" i="3"/>
  <c r="Z24" i="3" s="1"/>
  <c r="Y24" i="3"/>
  <c r="H517" i="9"/>
  <c r="G517" i="9"/>
  <c r="F517" i="9"/>
  <c r="E517" i="9"/>
  <c r="D517" i="9"/>
  <c r="C517" i="9"/>
  <c r="B517" i="9"/>
  <c r="A517" i="9"/>
  <c r="H523" i="9"/>
  <c r="D523" i="9"/>
  <c r="C523" i="9"/>
  <c r="B523" i="9"/>
  <c r="A523" i="9"/>
  <c r="G523" i="9"/>
  <c r="F523" i="9"/>
  <c r="E523" i="9"/>
  <c r="D530" i="9"/>
  <c r="C530" i="9"/>
  <c r="B530" i="9"/>
  <c r="F530" i="9"/>
  <c r="E530" i="9"/>
  <c r="A530" i="9"/>
  <c r="H530" i="9"/>
  <c r="G530" i="9"/>
  <c r="Z39" i="4"/>
  <c r="O39" i="3"/>
  <c r="AN39" i="3"/>
  <c r="AM39" i="3"/>
  <c r="Q39" i="3"/>
  <c r="AW39" i="3"/>
  <c r="X10" i="3"/>
  <c r="B524" i="9"/>
  <c r="A524" i="9"/>
  <c r="H524" i="9"/>
  <c r="G524" i="9"/>
  <c r="F524" i="9"/>
  <c r="E524" i="9"/>
  <c r="D524" i="9"/>
  <c r="C524" i="9"/>
  <c r="U44" i="3"/>
  <c r="T44" i="3"/>
  <c r="AH100" i="6"/>
  <c r="V100" i="6" s="1"/>
  <c r="AI100" i="6"/>
  <c r="U100" i="6"/>
  <c r="V12" i="3"/>
  <c r="T12" i="3"/>
  <c r="U12" i="3"/>
  <c r="Y12" i="3"/>
  <c r="X12" i="3"/>
  <c r="W12" i="3"/>
  <c r="Z18" i="4"/>
  <c r="AZ18" i="3"/>
  <c r="G86" i="5" s="1"/>
  <c r="AN18" i="3"/>
  <c r="AM18" i="3"/>
  <c r="AW18" i="3"/>
  <c r="AH177" i="6"/>
  <c r="V177" i="6" s="1"/>
  <c r="AI177" i="6"/>
  <c r="U177" i="6"/>
  <c r="AH168" i="6"/>
  <c r="V168" i="6" s="1"/>
  <c r="U168" i="6"/>
  <c r="AH28" i="6"/>
  <c r="V28" i="6" s="1"/>
  <c r="AI28" i="6"/>
  <c r="AJ28" i="6" s="1"/>
  <c r="U28" i="6"/>
  <c r="U88" i="6"/>
  <c r="AH88" i="6"/>
  <c r="V88" i="6" s="1"/>
  <c r="AI88" i="6"/>
  <c r="AH247" i="6"/>
  <c r="V247" i="6" s="1"/>
  <c r="U247" i="6"/>
  <c r="AH101" i="6"/>
  <c r="V101" i="6" s="1"/>
  <c r="U101" i="6"/>
  <c r="AB41" i="4"/>
  <c r="AB41" i="3"/>
  <c r="AQ41" i="3"/>
  <c r="R41" i="3" s="1"/>
  <c r="Z43" i="4"/>
  <c r="AN43" i="3"/>
  <c r="AM43" i="3"/>
  <c r="O43" i="3"/>
  <c r="Q43" i="3"/>
  <c r="AW43" i="3"/>
  <c r="AH80" i="6"/>
  <c r="V80" i="6" s="1"/>
  <c r="U80" i="6"/>
  <c r="AH122" i="6"/>
  <c r="V122" i="6" s="1"/>
  <c r="U122" i="6"/>
  <c r="AH113" i="6"/>
  <c r="V113" i="6" s="1"/>
  <c r="U113" i="6"/>
  <c r="AI113" i="6"/>
  <c r="AG15" i="6"/>
  <c r="AH15" i="6" s="1"/>
  <c r="AH154" i="6"/>
  <c r="V154" i="6" s="1"/>
  <c r="U154" i="6"/>
  <c r="AB37" i="4"/>
  <c r="AB37" i="3"/>
  <c r="AQ37" i="3"/>
  <c r="R37" i="3" s="1"/>
  <c r="U246" i="6"/>
  <c r="AI246" i="6"/>
  <c r="AH246" i="6"/>
  <c r="V246" i="6" s="1"/>
  <c r="AH54" i="6"/>
  <c r="V54" i="6" s="1"/>
  <c r="U54" i="6"/>
  <c r="U108" i="6"/>
  <c r="AJ108" i="6"/>
  <c r="X108" i="6" s="1"/>
  <c r="AK108" i="6"/>
  <c r="Y108" i="6" s="1"/>
  <c r="AI108" i="6"/>
  <c r="AL108" i="6" s="1"/>
  <c r="Z108" i="6" s="1"/>
  <c r="AH108" i="6"/>
  <c r="V108" i="6" s="1"/>
  <c r="AI85" i="6"/>
  <c r="U85" i="6"/>
  <c r="AH85" i="6"/>
  <c r="V85" i="6" s="1"/>
  <c r="T16" i="6"/>
  <c r="H538" i="9"/>
  <c r="G538" i="9"/>
  <c r="F538" i="9"/>
  <c r="E538" i="9"/>
  <c r="D538" i="9"/>
  <c r="C538" i="9"/>
  <c r="B538" i="9"/>
  <c r="A538" i="9"/>
  <c r="AI231" i="6"/>
  <c r="AH231" i="6"/>
  <c r="V231" i="6" s="1"/>
  <c r="U231" i="6"/>
  <c r="AH91" i="6"/>
  <c r="V91" i="6" s="1"/>
  <c r="U91" i="6"/>
  <c r="AB25" i="4"/>
  <c r="AB25" i="3"/>
  <c r="AJ25" i="3"/>
  <c r="X25" i="3" s="1"/>
  <c r="AQ25" i="3"/>
  <c r="R25" i="3" s="1"/>
  <c r="AH239" i="6"/>
  <c r="V239" i="6" s="1"/>
  <c r="U239" i="6"/>
  <c r="AI176" i="6"/>
  <c r="AJ176" i="6" s="1"/>
  <c r="X176" i="6" s="1"/>
  <c r="AH176" i="6"/>
  <c r="V176" i="6" s="1"/>
  <c r="U176" i="6"/>
  <c r="U184" i="6"/>
  <c r="AH184" i="6"/>
  <c r="V184" i="6" s="1"/>
  <c r="AJ55" i="6"/>
  <c r="X55" i="6" s="1"/>
  <c r="AI55" i="6"/>
  <c r="AH55" i="6"/>
  <c r="V55" i="6" s="1"/>
  <c r="U55" i="6"/>
  <c r="T15" i="6"/>
  <c r="U15" i="6"/>
  <c r="AI50" i="6"/>
  <c r="AH50" i="6"/>
  <c r="V50" i="6" s="1"/>
  <c r="AJ50" i="6"/>
  <c r="X50" i="6" s="1"/>
  <c r="U50" i="6"/>
  <c r="AG13" i="6"/>
  <c r="AH236" i="6"/>
  <c r="V236" i="6" s="1"/>
  <c r="U236" i="6"/>
  <c r="T11" i="6"/>
  <c r="AL23" i="3"/>
  <c r="Z23" i="3" s="1"/>
  <c r="Z32" i="4"/>
  <c r="O32" i="3"/>
  <c r="AM32" i="3"/>
  <c r="AN32" i="3"/>
  <c r="Q32" i="3"/>
  <c r="AW32" i="3"/>
  <c r="AH237" i="6"/>
  <c r="V237" i="6" s="1"/>
  <c r="U237" i="6"/>
  <c r="AJ237" i="6"/>
  <c r="X237" i="6" s="1"/>
  <c r="AI237" i="6"/>
  <c r="AI205" i="6"/>
  <c r="AH205" i="6"/>
  <c r="V205" i="6" s="1"/>
  <c r="AJ205" i="6"/>
  <c r="X205" i="6" s="1"/>
  <c r="U205" i="6"/>
  <c r="U115" i="6"/>
  <c r="AH115" i="6"/>
  <c r="V115" i="6" s="1"/>
  <c r="V21" i="3"/>
  <c r="Z30" i="4"/>
  <c r="AM30" i="3"/>
  <c r="AN30" i="3"/>
  <c r="O30" i="3"/>
  <c r="Q30" i="3"/>
  <c r="AV30" i="3"/>
  <c r="U220" i="6"/>
  <c r="AH220" i="6"/>
  <c r="V220" i="6" s="1"/>
  <c r="AI220" i="6"/>
  <c r="AJ220" i="6" s="1"/>
  <c r="X220" i="6" s="1"/>
  <c r="U49" i="6"/>
  <c r="AH49" i="6"/>
  <c r="V49" i="6" s="1"/>
  <c r="U87" i="6"/>
  <c r="AI87" i="6"/>
  <c r="AH87" i="6"/>
  <c r="V87" i="6" s="1"/>
  <c r="AA17" i="3"/>
  <c r="T37" i="3"/>
  <c r="U37" i="3"/>
  <c r="V37" i="3"/>
  <c r="W37" i="3"/>
  <c r="AB45" i="4"/>
  <c r="AB45" i="3"/>
  <c r="AK32" i="3"/>
  <c r="U217" i="6"/>
  <c r="AH217" i="6"/>
  <c r="V217" i="6" s="1"/>
  <c r="AI194" i="6"/>
  <c r="AL194" i="6" s="1"/>
  <c r="Z194" i="6" s="1"/>
  <c r="U194" i="6"/>
  <c r="AK194" i="6"/>
  <c r="Y194" i="6" s="1"/>
  <c r="AJ194" i="6"/>
  <c r="X194" i="6" s="1"/>
  <c r="AH194" i="6"/>
  <c r="V194" i="6" s="1"/>
  <c r="U25" i="6"/>
  <c r="AH25" i="6"/>
  <c r="V25" i="6" s="1"/>
  <c r="U98" i="6"/>
  <c r="AI98" i="6"/>
  <c r="AH98" i="6"/>
  <c r="V98" i="6" s="1"/>
  <c r="AH208" i="6"/>
  <c r="V208" i="6" s="1"/>
  <c r="U208" i="6"/>
  <c r="AI186" i="6"/>
  <c r="U186" i="6"/>
  <c r="AH186" i="6"/>
  <c r="V186" i="6" s="1"/>
  <c r="AI38" i="6"/>
  <c r="AH38" i="6"/>
  <c r="V38" i="6" s="1"/>
  <c r="AL38" i="6"/>
  <c r="Z38" i="6" s="1"/>
  <c r="AK38" i="6"/>
  <c r="Y38" i="6" s="1"/>
  <c r="AJ38" i="6"/>
  <c r="X38" i="6" s="1"/>
  <c r="U38" i="6"/>
  <c r="F536" i="9"/>
  <c r="E536" i="9"/>
  <c r="D536" i="9"/>
  <c r="H536" i="9"/>
  <c r="G536" i="9"/>
  <c r="C536" i="9"/>
  <c r="B536" i="9"/>
  <c r="A536" i="9"/>
  <c r="AH191" i="6"/>
  <c r="V191" i="6" s="1"/>
  <c r="U191" i="6"/>
  <c r="AH40" i="6"/>
  <c r="V40" i="6" s="1"/>
  <c r="U40" i="6"/>
  <c r="AI40" i="6"/>
  <c r="U46" i="6"/>
  <c r="AH46" i="6"/>
  <c r="V46" i="6" s="1"/>
  <c r="AH148" i="6"/>
  <c r="V148" i="6" s="1"/>
  <c r="U148" i="6"/>
  <c r="U97" i="6"/>
  <c r="AH97" i="6"/>
  <c r="V97" i="6" s="1"/>
  <c r="AH180" i="6"/>
  <c r="V180" i="6" s="1"/>
  <c r="U180" i="6"/>
  <c r="U160" i="6"/>
  <c r="AH160" i="6"/>
  <c r="V160" i="6" s="1"/>
  <c r="AI147" i="6"/>
  <c r="AH147" i="6"/>
  <c r="V147" i="6" s="1"/>
  <c r="U147" i="6"/>
  <c r="AH33" i="6"/>
  <c r="V33" i="6" s="1"/>
  <c r="U33" i="6"/>
  <c r="D515" i="9"/>
  <c r="C515" i="9"/>
  <c r="B515" i="9"/>
  <c r="H515" i="9"/>
  <c r="G515" i="9"/>
  <c r="F515" i="9"/>
  <c r="E515" i="9"/>
  <c r="A515" i="9"/>
  <c r="AB14" i="4"/>
  <c r="AB14" i="3"/>
  <c r="AJ14" i="3"/>
  <c r="AK14" i="3" s="1"/>
  <c r="Y14" i="3" s="1"/>
  <c r="AQ14" i="3"/>
  <c r="R14" i="3" s="1"/>
  <c r="AH235" i="6"/>
  <c r="V235" i="6" s="1"/>
  <c r="U235" i="6"/>
  <c r="U62" i="6"/>
  <c r="AH62" i="6"/>
  <c r="V62" i="6" s="1"/>
  <c r="T10" i="6"/>
  <c r="AJ37" i="3"/>
  <c r="AK37" i="3" s="1"/>
  <c r="Y37" i="3" s="1"/>
  <c r="U135" i="6"/>
  <c r="AH135" i="6"/>
  <c r="V135" i="6" s="1"/>
  <c r="AH103" i="6"/>
  <c r="V103" i="6" s="1"/>
  <c r="U103" i="6"/>
  <c r="AH42" i="6"/>
  <c r="V42" i="6" s="1"/>
  <c r="U42" i="6"/>
  <c r="AI42" i="6"/>
  <c r="AJ16" i="3"/>
  <c r="X16" i="3" s="1"/>
  <c r="AB30" i="4"/>
  <c r="AB30" i="3"/>
  <c r="Z33" i="4"/>
  <c r="O33" i="3"/>
  <c r="AN33" i="3"/>
  <c r="AM33" i="3"/>
  <c r="AW33" i="3"/>
  <c r="AH250" i="6"/>
  <c r="V250" i="6" s="1"/>
  <c r="U250" i="6"/>
  <c r="AI250" i="6"/>
  <c r="AI242" i="6"/>
  <c r="AH242" i="6"/>
  <c r="V242" i="6" s="1"/>
  <c r="U242" i="6"/>
  <c r="AJ242" i="6"/>
  <c r="X242" i="6" s="1"/>
  <c r="AI223" i="6"/>
  <c r="U223" i="6"/>
  <c r="AH223" i="6"/>
  <c r="V223" i="6" s="1"/>
  <c r="U139" i="6"/>
  <c r="AI139" i="6"/>
  <c r="AH139" i="6"/>
  <c r="V139" i="6" s="1"/>
  <c r="U77" i="6"/>
  <c r="AH77" i="6"/>
  <c r="V77" i="6" s="1"/>
  <c r="AI123" i="6"/>
  <c r="AH123" i="6"/>
  <c r="V123" i="6" s="1"/>
  <c r="U123" i="6"/>
  <c r="Z19" i="4"/>
  <c r="AN19" i="3"/>
  <c r="AM19" i="3"/>
  <c r="AZ19" i="3"/>
  <c r="H86" i="5" s="1"/>
  <c r="AW19" i="3"/>
  <c r="U151" i="6"/>
  <c r="AH151" i="6"/>
  <c r="V151" i="6" s="1"/>
  <c r="U58" i="6"/>
  <c r="AI58" i="6"/>
  <c r="AH58" i="6"/>
  <c r="V58" i="6" s="1"/>
  <c r="U232" i="6"/>
  <c r="AH232" i="6"/>
  <c r="V232" i="6" s="1"/>
  <c r="T19" i="6"/>
  <c r="AJ34" i="3"/>
  <c r="X29" i="3"/>
  <c r="AK45" i="3"/>
  <c r="AI189" i="6"/>
  <c r="U189" i="6"/>
  <c r="AH189" i="6"/>
  <c r="V189" i="6" s="1"/>
  <c r="AI107" i="6"/>
  <c r="AH107" i="6"/>
  <c r="V107" i="6" s="1"/>
  <c r="U107" i="6"/>
  <c r="U227" i="6"/>
  <c r="AI227" i="6"/>
  <c r="AH227" i="6"/>
  <c r="V227" i="6" s="1"/>
  <c r="AJ136" i="6"/>
  <c r="X136" i="6" s="1"/>
  <c r="AI136" i="6"/>
  <c r="AH136" i="6"/>
  <c r="V136" i="6" s="1"/>
  <c r="U136" i="6"/>
  <c r="U65" i="6"/>
  <c r="AI65" i="6"/>
  <c r="AH65" i="6"/>
  <c r="V65" i="6" s="1"/>
  <c r="AJ65" i="6"/>
  <c r="X65" i="6" s="1"/>
  <c r="Z13" i="4"/>
  <c r="AM13" i="3"/>
  <c r="AN13" i="3"/>
  <c r="O13" i="3"/>
  <c r="Q13" i="3"/>
  <c r="AW13" i="3"/>
  <c r="AH195" i="6"/>
  <c r="V195" i="6" s="1"/>
  <c r="U195" i="6"/>
  <c r="U26" i="6"/>
  <c r="AH26" i="6"/>
  <c r="V26" i="6" s="1"/>
  <c r="U68" i="6"/>
  <c r="AI68" i="6"/>
  <c r="AJ68" i="6" s="1"/>
  <c r="X68" i="6" s="1"/>
  <c r="AH68" i="6"/>
  <c r="V68" i="6" s="1"/>
  <c r="U214" i="6"/>
  <c r="AH214" i="6"/>
  <c r="V214" i="6" s="1"/>
  <c r="AI167" i="6"/>
  <c r="U167" i="6"/>
  <c r="AH167" i="6"/>
  <c r="V167" i="6" s="1"/>
  <c r="AJ167" i="6"/>
  <c r="X167" i="6" s="1"/>
  <c r="AH92" i="6"/>
  <c r="V92" i="6" s="1"/>
  <c r="U92" i="6"/>
  <c r="U173" i="6"/>
  <c r="AH173" i="6"/>
  <c r="V173" i="6" s="1"/>
  <c r="J91" i="5"/>
  <c r="L91" i="5"/>
  <c r="B91" i="5"/>
  <c r="W41" i="3"/>
  <c r="AJ190" i="6"/>
  <c r="X190" i="6" s="1"/>
  <c r="AI190" i="6"/>
  <c r="AH190" i="6"/>
  <c r="V190" i="6" s="1"/>
  <c r="U190" i="6"/>
  <c r="U30" i="6"/>
  <c r="AH30" i="6"/>
  <c r="V30" i="6" s="1"/>
  <c r="U45" i="6"/>
  <c r="AH45" i="6"/>
  <c r="V45" i="6" s="1"/>
  <c r="AA38" i="3"/>
  <c r="AI72" i="6"/>
  <c r="AH72" i="6"/>
  <c r="V72" i="6" s="1"/>
  <c r="U72" i="6"/>
  <c r="AB43" i="4"/>
  <c r="AB43" i="3"/>
  <c r="AQ43" i="3"/>
  <c r="R43" i="3" s="1"/>
  <c r="AL43" i="3"/>
  <c r="Z43" i="3" s="1"/>
  <c r="AA43" i="3" s="1"/>
  <c r="AK43" i="3"/>
  <c r="Y43" i="3" s="1"/>
  <c r="AB22" i="4"/>
  <c r="AQ22" i="3"/>
  <c r="AB22" i="3"/>
  <c r="AJ22" i="3"/>
  <c r="L90" i="5"/>
  <c r="J90" i="5"/>
  <c r="B90" i="5"/>
  <c r="A92" i="5"/>
  <c r="AI201" i="6"/>
  <c r="AH201" i="6"/>
  <c r="V201" i="6" s="1"/>
  <c r="U201" i="6"/>
  <c r="T12" i="6"/>
  <c r="AG10" i="6"/>
  <c r="U10" i="6" s="1"/>
  <c r="AH225" i="6"/>
  <c r="V225" i="6" s="1"/>
  <c r="U225" i="6"/>
  <c r="U57" i="6"/>
  <c r="AH57" i="6"/>
  <c r="V57" i="6" s="1"/>
  <c r="AH70" i="6"/>
  <c r="V70" i="6" s="1"/>
  <c r="U70" i="6"/>
  <c r="Z26" i="4"/>
  <c r="AN26" i="3"/>
  <c r="AM26" i="3"/>
  <c r="O26" i="3"/>
  <c r="AW26" i="3"/>
  <c r="Z31" i="3"/>
  <c r="Y31" i="3"/>
  <c r="W31" i="3"/>
  <c r="X31" i="3"/>
  <c r="V31" i="3"/>
  <c r="U31" i="3"/>
  <c r="T31" i="3"/>
  <c r="W10" i="3"/>
  <c r="U155" i="6"/>
  <c r="AI155" i="6"/>
  <c r="AH155" i="6"/>
  <c r="V155" i="6" s="1"/>
  <c r="AI83" i="6"/>
  <c r="U83" i="6"/>
  <c r="AJ83" i="6"/>
  <c r="X83" i="6" s="1"/>
  <c r="AH83" i="6"/>
  <c r="V83" i="6" s="1"/>
  <c r="AH29" i="6"/>
  <c r="V29" i="6" s="1"/>
  <c r="AI29" i="6"/>
  <c r="U29" i="6"/>
  <c r="AB26" i="4"/>
  <c r="AQ26" i="3"/>
  <c r="AB26" i="3"/>
  <c r="U73" i="6"/>
  <c r="AI73" i="6"/>
  <c r="AH73" i="6"/>
  <c r="V73" i="6" s="1"/>
  <c r="AH126" i="6"/>
  <c r="V126" i="6" s="1"/>
  <c r="U126" i="6"/>
  <c r="AH106" i="6"/>
  <c r="V106" i="6" s="1"/>
  <c r="U106" i="6"/>
  <c r="AK25" i="3"/>
  <c r="Y25" i="3" s="1"/>
  <c r="AI20" i="3"/>
  <c r="AJ41" i="3"/>
  <c r="X41" i="3" s="1"/>
  <c r="J4" i="8"/>
  <c r="J4" i="5"/>
  <c r="J8" i="4"/>
  <c r="I9" i="4"/>
  <c r="S20" i="4"/>
  <c r="AH207" i="6"/>
  <c r="V207" i="6" s="1"/>
  <c r="U207" i="6"/>
  <c r="AH130" i="6"/>
  <c r="V130" i="6" s="1"/>
  <c r="U130" i="6"/>
  <c r="AH244" i="6"/>
  <c r="V244" i="6" s="1"/>
  <c r="AI244" i="6"/>
  <c r="AK244" i="6"/>
  <c r="Y244" i="6" s="1"/>
  <c r="AJ244" i="6"/>
  <c r="X244" i="6" s="1"/>
  <c r="U244" i="6"/>
  <c r="AH179" i="6"/>
  <c r="V179" i="6" s="1"/>
  <c r="U179" i="6"/>
  <c r="U120" i="6"/>
  <c r="AH120" i="6"/>
  <c r="V120" i="6" s="1"/>
  <c r="AI120" i="6"/>
  <c r="T17" i="6"/>
  <c r="T18" i="6"/>
  <c r="AH243" i="6"/>
  <c r="V243" i="6" s="1"/>
  <c r="U243" i="6"/>
  <c r="U134" i="6"/>
  <c r="AH134" i="6"/>
  <c r="V134" i="6" s="1"/>
  <c r="AH44" i="3"/>
  <c r="V44" i="3" s="1"/>
  <c r="AI171" i="6"/>
  <c r="AH171" i="6"/>
  <c r="V171" i="6" s="1"/>
  <c r="U171" i="6"/>
  <c r="AJ171" i="6"/>
  <c r="X171" i="6" s="1"/>
  <c r="U230" i="6"/>
  <c r="AH230" i="6"/>
  <c r="V230" i="6" s="1"/>
  <c r="AJ42" i="3"/>
  <c r="X42" i="3" s="1"/>
  <c r="AA26" i="3"/>
  <c r="T28" i="3"/>
  <c r="V28" i="3"/>
  <c r="U28" i="3"/>
  <c r="AH199" i="6"/>
  <c r="V199" i="6" s="1"/>
  <c r="AI199" i="6"/>
  <c r="U199" i="6"/>
  <c r="AH159" i="6"/>
  <c r="V159" i="6" s="1"/>
  <c r="U159" i="6"/>
  <c r="U66" i="6"/>
  <c r="AH66" i="6"/>
  <c r="V66" i="6" s="1"/>
  <c r="AI211" i="6"/>
  <c r="AJ211" i="6" s="1"/>
  <c r="X211" i="6" s="1"/>
  <c r="U211" i="6"/>
  <c r="AH211" i="6"/>
  <c r="V211" i="6" s="1"/>
  <c r="U131" i="6"/>
  <c r="AH131" i="6"/>
  <c r="V131" i="6" s="1"/>
  <c r="AI119" i="6"/>
  <c r="AH119" i="6"/>
  <c r="V119" i="6" s="1"/>
  <c r="U119" i="6"/>
  <c r="AI56" i="6"/>
  <c r="AH56" i="6"/>
  <c r="V56" i="6" s="1"/>
  <c r="U56" i="6"/>
  <c r="AH241" i="6"/>
  <c r="V241" i="6" s="1"/>
  <c r="U241" i="6"/>
  <c r="AH114" i="6"/>
  <c r="V114" i="6" s="1"/>
  <c r="U114" i="6"/>
  <c r="V20" i="3"/>
  <c r="AK30" i="3"/>
  <c r="Y30" i="3" s="1"/>
  <c r="AK42" i="3"/>
  <c r="Y42" i="3" s="1"/>
  <c r="Z36" i="4"/>
  <c r="AN36" i="3"/>
  <c r="O36" i="3"/>
  <c r="AM36" i="3"/>
  <c r="Q36" i="3"/>
  <c r="AW36" i="3"/>
  <c r="U219" i="6"/>
  <c r="AJ219" i="6"/>
  <c r="X219" i="6" s="1"/>
  <c r="AI219" i="6"/>
  <c r="AH219" i="6"/>
  <c r="V219" i="6" s="1"/>
  <c r="AH53" i="6"/>
  <c r="V53" i="6" s="1"/>
  <c r="U53" i="6"/>
  <c r="AH116" i="6"/>
  <c r="V116" i="6" s="1"/>
  <c r="U116" i="6"/>
  <c r="AH94" i="6"/>
  <c r="V94" i="6" s="1"/>
  <c r="U94" i="6"/>
  <c r="AH192" i="6"/>
  <c r="V192" i="6" s="1"/>
  <c r="AI192" i="6"/>
  <c r="U192" i="6"/>
  <c r="Z24" i="4"/>
  <c r="AN24" i="3"/>
  <c r="AM24" i="3"/>
  <c r="O24" i="3"/>
  <c r="Q24" i="3"/>
  <c r="AV24" i="3"/>
  <c r="AH96" i="6"/>
  <c r="V96" i="6" s="1"/>
  <c r="AI96" i="6"/>
  <c r="AJ96" i="6"/>
  <c r="X96" i="6" s="1"/>
  <c r="U96" i="6"/>
  <c r="H84" i="8"/>
  <c r="H85" i="8"/>
  <c r="U149" i="6"/>
  <c r="AI149" i="6"/>
  <c r="AH149" i="6"/>
  <c r="V149" i="6" s="1"/>
  <c r="U41" i="6"/>
  <c r="AI41" i="6"/>
  <c r="AH41" i="6"/>
  <c r="V41" i="6" s="1"/>
  <c r="AI35" i="3"/>
  <c r="I83" i="8"/>
  <c r="J83" i="8" s="1"/>
  <c r="U209" i="6"/>
  <c r="AH209" i="6"/>
  <c r="V209" i="6" s="1"/>
  <c r="U197" i="6"/>
  <c r="AH197" i="6"/>
  <c r="V197" i="6" s="1"/>
  <c r="U152" i="6"/>
  <c r="AH152" i="6"/>
  <c r="V152" i="6" s="1"/>
  <c r="AH23" i="6"/>
  <c r="V23" i="6" s="1"/>
  <c r="U23" i="6"/>
  <c r="AB39" i="4"/>
  <c r="AB39" i="3"/>
  <c r="AJ39" i="3"/>
  <c r="X39" i="3" s="1"/>
  <c r="AQ39" i="3"/>
  <c r="R39" i="3" s="1"/>
  <c r="AG18" i="6"/>
  <c r="AB13" i="4"/>
  <c r="AB13" i="3"/>
  <c r="AQ13" i="3"/>
  <c r="R13" i="3" s="1"/>
  <c r="AI79" i="6"/>
  <c r="AH79" i="6"/>
  <c r="V79" i="6" s="1"/>
  <c r="U79" i="6"/>
  <c r="AH43" i="6"/>
  <c r="V43" i="6" s="1"/>
  <c r="U43" i="6"/>
  <c r="AJ43" i="6"/>
  <c r="X43" i="6" s="1"/>
  <c r="AI43" i="6"/>
  <c r="AI44" i="3"/>
  <c r="G88" i="8"/>
  <c r="F88" i="8"/>
  <c r="D88" i="8"/>
  <c r="I88" i="8"/>
  <c r="A90" i="8"/>
  <c r="H88" i="8"/>
  <c r="C88" i="8"/>
  <c r="B88" i="8"/>
  <c r="AH127" i="6"/>
  <c r="V127" i="6" s="1"/>
  <c r="U127" i="6"/>
  <c r="AI28" i="3"/>
  <c r="W28" i="3" s="1"/>
  <c r="U124" i="6"/>
  <c r="AI124" i="6"/>
  <c r="AH124" i="6"/>
  <c r="V124" i="6" s="1"/>
  <c r="AH51" i="6"/>
  <c r="V51" i="6" s="1"/>
  <c r="U51" i="6"/>
  <c r="AI221" i="6"/>
  <c r="U221" i="6"/>
  <c r="AH221" i="6"/>
  <c r="V221" i="6" s="1"/>
  <c r="U169" i="6"/>
  <c r="AI169" i="6"/>
  <c r="AH169" i="6"/>
  <c r="V169" i="6" s="1"/>
  <c r="T14" i="6"/>
  <c r="W23" i="3"/>
  <c r="AH170" i="6"/>
  <c r="V170" i="6" s="1"/>
  <c r="U170" i="6"/>
  <c r="AH27" i="6"/>
  <c r="V27" i="6" s="1"/>
  <c r="U27" i="6"/>
  <c r="AB19" i="4"/>
  <c r="AB19" i="3"/>
  <c r="AQ19" i="3"/>
  <c r="AL12" i="3"/>
  <c r="Z12" i="3" s="1"/>
  <c r="K64" i="8"/>
  <c r="J64" i="8"/>
  <c r="M64" i="8" s="1"/>
  <c r="I66" i="8"/>
  <c r="L64" i="8"/>
  <c r="AI99" i="6"/>
  <c r="AJ99" i="6"/>
  <c r="X99" i="6" s="1"/>
  <c r="U99" i="6"/>
  <c r="AH99" i="6"/>
  <c r="V99" i="6" s="1"/>
  <c r="U245" i="6"/>
  <c r="AH245" i="6"/>
  <c r="V245" i="6" s="1"/>
  <c r="AI31" i="6"/>
  <c r="AJ31" i="6" s="1"/>
  <c r="AH31" i="6"/>
  <c r="V31" i="6" s="1"/>
  <c r="U31" i="6"/>
  <c r="AI24" i="6"/>
  <c r="U24" i="6"/>
  <c r="AH24" i="6"/>
  <c r="V24" i="6" s="1"/>
  <c r="AI206" i="6"/>
  <c r="AJ206" i="6" s="1"/>
  <c r="AH206" i="6"/>
  <c r="V206" i="6" s="1"/>
  <c r="U206" i="6"/>
  <c r="U224" i="6"/>
  <c r="AH224" i="6"/>
  <c r="V224" i="6" s="1"/>
  <c r="AA36" i="3"/>
  <c r="A64" i="8"/>
  <c r="AI21" i="6"/>
  <c r="U21" i="6"/>
  <c r="AH21" i="6"/>
  <c r="V21" i="6" s="1"/>
  <c r="AH47" i="6"/>
  <c r="V47" i="6" s="1"/>
  <c r="U47" i="6"/>
  <c r="Z38" i="4"/>
  <c r="AM38" i="3"/>
  <c r="AN38" i="3"/>
  <c r="O38" i="3"/>
  <c r="Q38" i="3"/>
  <c r="AW38" i="3"/>
  <c r="V35" i="3"/>
  <c r="U228" i="6"/>
  <c r="AH228" i="6"/>
  <c r="V228" i="6" s="1"/>
  <c r="AI228" i="6"/>
  <c r="AH81" i="6"/>
  <c r="V81" i="6" s="1"/>
  <c r="U81" i="6"/>
  <c r="U140" i="6"/>
  <c r="AI140" i="6"/>
  <c r="AH140" i="6"/>
  <c r="V140" i="6" s="1"/>
  <c r="AH153" i="6"/>
  <c r="V153" i="6" s="1"/>
  <c r="U153" i="6"/>
  <c r="U142" i="6"/>
  <c r="AH142" i="6"/>
  <c r="V142" i="6" s="1"/>
  <c r="AI142" i="6"/>
  <c r="AJ142" i="6" s="1"/>
  <c r="AG11" i="6"/>
  <c r="AH11" i="6"/>
  <c r="V11" i="6" s="1"/>
  <c r="AI11" i="6"/>
  <c r="W11" i="6" s="1"/>
  <c r="AH183" i="6"/>
  <c r="V183" i="6" s="1"/>
  <c r="U183" i="6"/>
  <c r="U118" i="6"/>
  <c r="AH118" i="6"/>
  <c r="V118" i="6" s="1"/>
  <c r="U90" i="6"/>
  <c r="AH90" i="6"/>
  <c r="V90" i="6" s="1"/>
  <c r="AI90" i="6"/>
  <c r="AG19" i="6"/>
  <c r="U19" i="6" s="1"/>
  <c r="L84" i="5"/>
  <c r="N83" i="5"/>
  <c r="N91" i="5" s="1"/>
  <c r="L85" i="5"/>
  <c r="L86" i="5"/>
  <c r="L87" i="5"/>
  <c r="AK29" i="3"/>
  <c r="Y29" i="3" s="1"/>
  <c r="AL25" i="3"/>
  <c r="Z25" i="3" s="1"/>
  <c r="AH61" i="6"/>
  <c r="V61" i="6" s="1"/>
  <c r="U61" i="6"/>
  <c r="AI166" i="6"/>
  <c r="AJ166" i="6" s="1"/>
  <c r="X166" i="6" s="1"/>
  <c r="U166" i="6"/>
  <c r="AH166" i="6"/>
  <c r="V166" i="6" s="1"/>
  <c r="U234" i="6"/>
  <c r="AH234" i="6"/>
  <c r="V234" i="6" s="1"/>
  <c r="AH27" i="3"/>
  <c r="V27" i="3" s="1"/>
  <c r="I65" i="8"/>
  <c r="U63" i="6"/>
  <c r="AH63" i="6"/>
  <c r="V63" i="6" s="1"/>
  <c r="AI63" i="6"/>
  <c r="AA11" i="3"/>
  <c r="AB16" i="4"/>
  <c r="AB16" i="3"/>
  <c r="AQ16" i="3"/>
  <c r="R16" i="3" s="1"/>
  <c r="U182" i="6"/>
  <c r="AH182" i="6"/>
  <c r="V182" i="6" s="1"/>
  <c r="U109" i="6"/>
  <c r="AH109" i="6"/>
  <c r="V109" i="6" s="1"/>
  <c r="AH172" i="6"/>
  <c r="V172" i="6" s="1"/>
  <c r="AI172" i="6"/>
  <c r="AK172" i="6"/>
  <c r="Y172" i="6" s="1"/>
  <c r="AJ172" i="6"/>
  <c r="X172" i="6" s="1"/>
  <c r="U172" i="6"/>
  <c r="AI144" i="6"/>
  <c r="AH144" i="6"/>
  <c r="V144" i="6" s="1"/>
  <c r="U144" i="6"/>
  <c r="U198" i="6"/>
  <c r="AI198" i="6"/>
  <c r="AH198" i="6"/>
  <c r="V198" i="6" s="1"/>
  <c r="AG20" i="6"/>
  <c r="AG17" i="6"/>
  <c r="AB18" i="4"/>
  <c r="AB18" i="3"/>
  <c r="AQ18" i="3"/>
  <c r="AJ18" i="3"/>
  <c r="X18" i="3" s="1"/>
  <c r="L62" i="5"/>
  <c r="I64" i="5"/>
  <c r="K62" i="5"/>
  <c r="J62" i="5"/>
  <c r="M62" i="5" s="1"/>
  <c r="AI104" i="6"/>
  <c r="AH104" i="6"/>
  <c r="V104" i="6" s="1"/>
  <c r="U104" i="6"/>
  <c r="AJ37" i="6"/>
  <c r="X37" i="6" s="1"/>
  <c r="AI37" i="6"/>
  <c r="AH37" i="6"/>
  <c r="V37" i="6" s="1"/>
  <c r="U37" i="6"/>
  <c r="X40" i="3"/>
  <c r="W40" i="3"/>
  <c r="V40" i="3"/>
  <c r="Y40" i="3"/>
  <c r="Z40" i="3"/>
  <c r="U40" i="3"/>
  <c r="T40" i="3"/>
  <c r="AH158" i="6"/>
  <c r="V158" i="6" s="1"/>
  <c r="AI158" i="6"/>
  <c r="U158" i="6"/>
  <c r="AH185" i="6"/>
  <c r="V185" i="6" s="1"/>
  <c r="U185" i="6"/>
  <c r="AI84" i="6"/>
  <c r="AH84" i="6"/>
  <c r="V84" i="6" s="1"/>
  <c r="U84" i="6"/>
  <c r="AH156" i="6"/>
  <c r="V156" i="6" s="1"/>
  <c r="U156" i="6"/>
  <c r="AG16" i="6"/>
  <c r="AH16" i="6" s="1"/>
  <c r="Z45" i="4"/>
  <c r="O45" i="3"/>
  <c r="AN45" i="3"/>
  <c r="AM45" i="3"/>
  <c r="Q45" i="3"/>
  <c r="AV45" i="3"/>
  <c r="A60" i="5"/>
  <c r="T20" i="6"/>
  <c r="AI22" i="6"/>
  <c r="AH22" i="6"/>
  <c r="V22" i="6" s="1"/>
  <c r="U22" i="6"/>
  <c r="AA15" i="3"/>
  <c r="AI188" i="6"/>
  <c r="AH188" i="6"/>
  <c r="V188" i="6" s="1"/>
  <c r="U188" i="6"/>
  <c r="AI141" i="6"/>
  <c r="AJ141" i="6"/>
  <c r="X141" i="6" s="1"/>
  <c r="U141" i="6"/>
  <c r="AH141" i="6"/>
  <c r="V141" i="6" s="1"/>
  <c r="AJ174" i="6"/>
  <c r="X174" i="6" s="1"/>
  <c r="AI174" i="6"/>
  <c r="U174" i="6"/>
  <c r="AH174" i="6"/>
  <c r="V174" i="6" s="1"/>
  <c r="AG12" i="6"/>
  <c r="U12" i="6" s="1"/>
  <c r="AH12" i="6"/>
  <c r="W16" i="3"/>
  <c r="W14" i="3"/>
  <c r="AI196" i="6"/>
  <c r="AH196" i="6"/>
  <c r="V196" i="6" s="1"/>
  <c r="U196" i="6"/>
  <c r="U78" i="6"/>
  <c r="AH78" i="6"/>
  <c r="V78" i="6" s="1"/>
  <c r="U59" i="6"/>
  <c r="AH59" i="6"/>
  <c r="V59" i="6" s="1"/>
  <c r="W34" i="3"/>
  <c r="V34" i="3"/>
  <c r="V252" i="3" s="1"/>
  <c r="U34" i="3"/>
  <c r="U252" i="3" s="1"/>
  <c r="X34" i="3"/>
  <c r="T34" i="3"/>
  <c r="T252" i="3" s="1"/>
  <c r="W22" i="3"/>
  <c r="AH213" i="6"/>
  <c r="V213" i="6" s="1"/>
  <c r="U213" i="6"/>
  <c r="AH39" i="6"/>
  <c r="V39" i="6" s="1"/>
  <c r="U39" i="6"/>
  <c r="U86" i="6"/>
  <c r="AH86" i="6"/>
  <c r="V86" i="6" s="1"/>
  <c r="AH138" i="6"/>
  <c r="V138" i="6" s="1"/>
  <c r="U138" i="6"/>
  <c r="AK138" i="6"/>
  <c r="Y138" i="6" s="1"/>
  <c r="AJ138" i="6"/>
  <c r="X138" i="6" s="1"/>
  <c r="AI138" i="6"/>
  <c r="AL138" i="6" s="1"/>
  <c r="Z138" i="6" s="1"/>
  <c r="U76" i="6"/>
  <c r="AI76" i="6"/>
  <c r="AH76" i="6"/>
  <c r="V76" i="6" s="1"/>
  <c r="AH14" i="6"/>
  <c r="V14" i="6" s="1"/>
  <c r="AG14" i="6"/>
  <c r="AI14" i="6" s="1"/>
  <c r="W25" i="3"/>
  <c r="J60" i="5" s="1"/>
  <c r="AH238" i="6"/>
  <c r="V238" i="6" s="1"/>
  <c r="U238" i="6"/>
  <c r="AI238" i="6"/>
  <c r="AH216" i="6"/>
  <c r="V216" i="6" s="1"/>
  <c r="U216" i="6"/>
  <c r="U181" i="6"/>
  <c r="AK181" i="6"/>
  <c r="Y181" i="6" s="1"/>
  <c r="AJ181" i="6"/>
  <c r="X181" i="6" s="1"/>
  <c r="AI181" i="6"/>
  <c r="AH181" i="6"/>
  <c r="V181" i="6" s="1"/>
  <c r="U137" i="6"/>
  <c r="AI137" i="6"/>
  <c r="AJ137" i="6" s="1"/>
  <c r="AH137" i="6"/>
  <c r="V137" i="6" s="1"/>
  <c r="AH75" i="6"/>
  <c r="V75" i="6" s="1"/>
  <c r="U75" i="6"/>
  <c r="U132" i="6"/>
  <c r="AH132" i="6"/>
  <c r="V132" i="6" s="1"/>
  <c r="Z17" i="4"/>
  <c r="AN17" i="3"/>
  <c r="O17" i="3"/>
  <c r="AM17" i="3"/>
  <c r="Q17" i="3"/>
  <c r="AW17" i="3"/>
  <c r="AI27" i="3"/>
  <c r="AJ13" i="3"/>
  <c r="AH204" i="6"/>
  <c r="V204" i="6" s="1"/>
  <c r="U204" i="6"/>
  <c r="AH143" i="6"/>
  <c r="V143" i="6" s="1"/>
  <c r="U143" i="6"/>
  <c r="AI112" i="6"/>
  <c r="AH112" i="6"/>
  <c r="V112" i="6" s="1"/>
  <c r="U112" i="6"/>
  <c r="U69" i="6"/>
  <c r="AH69" i="6"/>
  <c r="V69" i="6" s="1"/>
  <c r="AI69" i="6"/>
  <c r="AJ69" i="6" s="1"/>
  <c r="Z11" i="4"/>
  <c r="Q11" i="3"/>
  <c r="AN11" i="3"/>
  <c r="O11" i="3"/>
  <c r="AM11" i="3"/>
  <c r="AW11" i="3"/>
  <c r="AH248" i="6"/>
  <c r="V248" i="6" s="1"/>
  <c r="U248" i="6"/>
  <c r="AI248" i="6"/>
  <c r="U218" i="6"/>
  <c r="AH218" i="6"/>
  <c r="V218" i="6" s="1"/>
  <c r="U210" i="6"/>
  <c r="AI210" i="6"/>
  <c r="AH210" i="6"/>
  <c r="V210" i="6" s="1"/>
  <c r="U36" i="6"/>
  <c r="AH36" i="6"/>
  <c r="V36" i="6" s="1"/>
  <c r="AI36" i="6"/>
  <c r="AH82" i="6"/>
  <c r="V82" i="6" s="1"/>
  <c r="U82" i="6"/>
  <c r="U187" i="6"/>
  <c r="AH187" i="6"/>
  <c r="V187" i="6" s="1"/>
  <c r="AI105" i="6"/>
  <c r="AH105" i="6"/>
  <c r="V105" i="6" s="1"/>
  <c r="U105" i="6"/>
  <c r="AH212" i="6"/>
  <c r="V212" i="6" s="1"/>
  <c r="U212" i="6"/>
  <c r="AI121" i="6"/>
  <c r="AH121" i="6"/>
  <c r="V121" i="6" s="1"/>
  <c r="U121" i="6"/>
  <c r="AI89" i="6"/>
  <c r="AJ89" i="6" s="1"/>
  <c r="AH89" i="6"/>
  <c r="V89" i="6" s="1"/>
  <c r="U89" i="6"/>
  <c r="F511" i="9"/>
  <c r="E511" i="9"/>
  <c r="D511" i="9"/>
  <c r="H511" i="9"/>
  <c r="G511" i="9"/>
  <c r="C511" i="9"/>
  <c r="B511" i="9"/>
  <c r="A511" i="9"/>
  <c r="AH240" i="6"/>
  <c r="V240" i="6" s="1"/>
  <c r="U240" i="6"/>
  <c r="AI102" i="6"/>
  <c r="AH102" i="6"/>
  <c r="V102" i="6" s="1"/>
  <c r="U102" i="6"/>
  <c r="U60" i="6"/>
  <c r="AH60" i="6"/>
  <c r="V60" i="6" s="1"/>
  <c r="U64" i="6"/>
  <c r="AH64" i="6"/>
  <c r="V64" i="6" s="1"/>
  <c r="AI111" i="6"/>
  <c r="AH111" i="6"/>
  <c r="V111" i="6" s="1"/>
  <c r="U111" i="6"/>
  <c r="U35" i="6"/>
  <c r="AH35" i="6"/>
  <c r="V35" i="6" s="1"/>
  <c r="AH162" i="6"/>
  <c r="V162" i="6" s="1"/>
  <c r="U162" i="6"/>
  <c r="U117" i="6"/>
  <c r="AH117" i="6"/>
  <c r="V117" i="6" s="1"/>
  <c r="D545" i="9"/>
  <c r="C545" i="9"/>
  <c r="B545" i="9"/>
  <c r="H545" i="9"/>
  <c r="G545" i="9"/>
  <c r="F545" i="9"/>
  <c r="E545" i="9"/>
  <c r="A545" i="9"/>
  <c r="U193" i="6"/>
  <c r="AH193" i="6"/>
  <c r="V193" i="6" s="1"/>
  <c r="AH157" i="6"/>
  <c r="V157" i="6" s="1"/>
  <c r="U157" i="6"/>
  <c r="AH67" i="6"/>
  <c r="V67" i="6" s="1"/>
  <c r="U67" i="6"/>
  <c r="AI44" i="6"/>
  <c r="AJ44" i="6" s="1"/>
  <c r="AH44" i="6"/>
  <c r="V44" i="6" s="1"/>
  <c r="U44" i="6"/>
  <c r="AH226" i="6"/>
  <c r="V226" i="6" s="1"/>
  <c r="AJ226" i="6"/>
  <c r="X226" i="6" s="1"/>
  <c r="AI226" i="6"/>
  <c r="U226" i="6"/>
  <c r="AH145" i="6"/>
  <c r="V145" i="6" s="1"/>
  <c r="U145" i="6"/>
  <c r="AH95" i="6"/>
  <c r="V95" i="6" s="1"/>
  <c r="U95" i="6"/>
  <c r="AI32" i="6"/>
  <c r="U32" i="6"/>
  <c r="AH32" i="6"/>
  <c r="V32" i="6" s="1"/>
  <c r="AJ32" i="6"/>
  <c r="X32" i="6" s="1"/>
  <c r="AB23" i="4"/>
  <c r="AB23" i="3"/>
  <c r="AQ23" i="3"/>
  <c r="R23" i="3" s="1"/>
  <c r="AB10" i="4"/>
  <c r="AB10" i="3"/>
  <c r="AQ10" i="3"/>
  <c r="U222" i="6"/>
  <c r="AI222" i="6"/>
  <c r="AJ222" i="6"/>
  <c r="X222" i="6" s="1"/>
  <c r="AH222" i="6"/>
  <c r="V222" i="6" s="1"/>
  <c r="AH163" i="6"/>
  <c r="V163" i="6" s="1"/>
  <c r="AI163" i="6"/>
  <c r="U163" i="6"/>
  <c r="AH229" i="6"/>
  <c r="V229" i="6" s="1"/>
  <c r="U229" i="6"/>
  <c r="AH71" i="6"/>
  <c r="V71" i="6" s="1"/>
  <c r="AI71" i="6"/>
  <c r="U71" i="6"/>
  <c r="AB24" i="4"/>
  <c r="AB24" i="3"/>
  <c r="I63" i="5"/>
  <c r="U165" i="6"/>
  <c r="AH165" i="6"/>
  <c r="V165" i="6" s="1"/>
  <c r="AH125" i="6"/>
  <c r="V125" i="6" s="1"/>
  <c r="U125" i="6"/>
  <c r="AH93" i="6"/>
  <c r="V93" i="6" s="1"/>
  <c r="U93" i="6"/>
  <c r="U110" i="6"/>
  <c r="AH110" i="6"/>
  <c r="V110" i="6" s="1"/>
  <c r="AI110" i="6"/>
  <c r="AB34" i="4"/>
  <c r="AB34" i="3"/>
  <c r="AK34" i="3"/>
  <c r="Y34" i="3" s="1"/>
  <c r="AQ34" i="3"/>
  <c r="R34" i="3" s="1"/>
  <c r="U175" i="6"/>
  <c r="AH175" i="6"/>
  <c r="V175" i="6" s="1"/>
  <c r="U203" i="6"/>
  <c r="AI203" i="6"/>
  <c r="AH203" i="6"/>
  <c r="V203" i="6" s="1"/>
  <c r="U52" i="6"/>
  <c r="AJ52" i="6"/>
  <c r="X52" i="6" s="1"/>
  <c r="AI52" i="6"/>
  <c r="AH52" i="6"/>
  <c r="V52" i="6" s="1"/>
  <c r="AK52" i="6"/>
  <c r="Y52" i="6" s="1"/>
  <c r="AL22" i="3"/>
  <c r="Z29" i="4"/>
  <c r="AN29" i="3"/>
  <c r="AM29" i="3"/>
  <c r="O29" i="3"/>
  <c r="Q29" i="3"/>
  <c r="AW29" i="3"/>
  <c r="AK10" i="3"/>
  <c r="Y10" i="3" s="1"/>
  <c r="AK22" i="3"/>
  <c r="AH202" i="6"/>
  <c r="V202" i="6" s="1"/>
  <c r="U202" i="6"/>
  <c r="AK133" i="6"/>
  <c r="Y133" i="6" s="1"/>
  <c r="AJ133" i="6"/>
  <c r="X133" i="6" s="1"/>
  <c r="AI133" i="6"/>
  <c r="AH133" i="6"/>
  <c r="V133" i="6" s="1"/>
  <c r="U133" i="6"/>
  <c r="K84" i="5"/>
  <c r="M83" i="5"/>
  <c r="AH164" i="6"/>
  <c r="V164" i="6" s="1"/>
  <c r="AJ164" i="6"/>
  <c r="X164" i="6" s="1"/>
  <c r="AI164" i="6"/>
  <c r="U164" i="6"/>
  <c r="U74" i="6"/>
  <c r="AH74" i="6"/>
  <c r="V74" i="6" s="1"/>
  <c r="AI34" i="6"/>
  <c r="U34" i="6"/>
  <c r="AH34" i="6"/>
  <c r="V34" i="6" s="1"/>
  <c r="AA24" i="3"/>
  <c r="AB42" i="4"/>
  <c r="AB42" i="3"/>
  <c r="Z15" i="4"/>
  <c r="AN15" i="3"/>
  <c r="O15" i="3"/>
  <c r="AM15" i="3"/>
  <c r="AW15" i="3"/>
  <c r="Q15" i="3"/>
  <c r="AI21" i="3"/>
  <c r="AJ178" i="6"/>
  <c r="X178" i="6" s="1"/>
  <c r="AI178" i="6"/>
  <c r="U178" i="6"/>
  <c r="AH178" i="6"/>
  <c r="V178" i="6" s="1"/>
  <c r="AV6" i="6"/>
  <c r="I89" i="8"/>
  <c r="H89" i="8"/>
  <c r="G89" i="8"/>
  <c r="F89" i="8"/>
  <c r="A91" i="8"/>
  <c r="D89" i="8"/>
  <c r="C89" i="8"/>
  <c r="B89" i="8"/>
  <c r="AI233" i="6"/>
  <c r="AH233" i="6"/>
  <c r="V233" i="6" s="1"/>
  <c r="U233" i="6"/>
  <c r="AK161" i="6"/>
  <c r="Y161" i="6" s="1"/>
  <c r="AJ161" i="6"/>
  <c r="X161" i="6" s="1"/>
  <c r="AI161" i="6"/>
  <c r="AH161" i="6"/>
  <c r="V161" i="6" s="1"/>
  <c r="U161" i="6"/>
  <c r="AH128" i="6"/>
  <c r="V128" i="6" s="1"/>
  <c r="AI128" i="6"/>
  <c r="U128" i="6"/>
  <c r="T13" i="6"/>
  <c r="U13" i="6"/>
  <c r="AA33" i="3"/>
  <c r="AJ215" i="6"/>
  <c r="X215" i="6" s="1"/>
  <c r="AI215" i="6"/>
  <c r="AK215" i="6" s="1"/>
  <c r="Y215" i="6" s="1"/>
  <c r="AH215" i="6"/>
  <c r="V215" i="6" s="1"/>
  <c r="U215" i="6"/>
  <c r="AH129" i="6"/>
  <c r="V129" i="6" s="1"/>
  <c r="U129" i="6"/>
  <c r="U48" i="6"/>
  <c r="AH48" i="6"/>
  <c r="V48" i="6" s="1"/>
  <c r="AI48" i="6"/>
  <c r="AJ19" i="3"/>
  <c r="A65" i="8"/>
  <c r="D63" i="8"/>
  <c r="C63" i="8"/>
  <c r="B63" i="8"/>
  <c r="F63" i="8" s="1"/>
  <c r="U249" i="6"/>
  <c r="AH249" i="6"/>
  <c r="V249" i="6" s="1"/>
  <c r="W42" i="3"/>
  <c r="U200" i="6"/>
  <c r="AI200" i="6"/>
  <c r="AH200" i="6"/>
  <c r="V200" i="6" s="1"/>
  <c r="U146" i="6"/>
  <c r="AH146" i="6"/>
  <c r="V146" i="6" s="1"/>
  <c r="AK150" i="6"/>
  <c r="Y150" i="6" s="1"/>
  <c r="AH150" i="6"/>
  <c r="V150" i="6" s="1"/>
  <c r="AI150" i="6"/>
  <c r="AJ150" i="6"/>
  <c r="X150" i="6" s="1"/>
  <c r="U150" i="6"/>
  <c r="AL37" i="3"/>
  <c r="Z37" i="3" s="1"/>
  <c r="X89" i="6" l="1"/>
  <c r="AK89" i="6"/>
  <c r="Y89" i="6" s="1"/>
  <c r="X69" i="6"/>
  <c r="AL69" i="6"/>
  <c r="Z69" i="6" s="1"/>
  <c r="AK69" i="6"/>
  <c r="Y69" i="6" s="1"/>
  <c r="V16" i="6"/>
  <c r="X44" i="6"/>
  <c r="AK44" i="6"/>
  <c r="Y44" i="6" s="1"/>
  <c r="X206" i="6"/>
  <c r="AK206" i="6"/>
  <c r="Y206" i="6" s="1"/>
  <c r="X28" i="6"/>
  <c r="AL28" i="6"/>
  <c r="Z28" i="6" s="1"/>
  <c r="AK28" i="6"/>
  <c r="Y28" i="6" s="1"/>
  <c r="J84" i="8"/>
  <c r="L83" i="8"/>
  <c r="J86" i="8"/>
  <c r="J85" i="8"/>
  <c r="J87" i="8"/>
  <c r="J89" i="8"/>
  <c r="J88" i="8"/>
  <c r="V15" i="6"/>
  <c r="AI15" i="6"/>
  <c r="X137" i="6"/>
  <c r="AK137" i="6"/>
  <c r="Y137" i="6" s="1"/>
  <c r="AG11" i="7"/>
  <c r="Y11" i="7"/>
  <c r="AN11" i="6"/>
  <c r="AM11" i="6"/>
  <c r="Q11" i="6"/>
  <c r="O11" i="6"/>
  <c r="J58" i="8"/>
  <c r="AW11" i="6"/>
  <c r="X31" i="6"/>
  <c r="AL31" i="6"/>
  <c r="Z31" i="6" s="1"/>
  <c r="AK31" i="6"/>
  <c r="Y31" i="6" s="1"/>
  <c r="Z28" i="4"/>
  <c r="AN28" i="3"/>
  <c r="AM28" i="3"/>
  <c r="O28" i="3"/>
  <c r="Q28" i="3"/>
  <c r="C10" i="5"/>
  <c r="B57" i="5"/>
  <c r="AV28" i="3"/>
  <c r="AK155" i="6"/>
  <c r="Y155" i="6" s="1"/>
  <c r="AI14" i="7"/>
  <c r="AA14" i="7"/>
  <c r="AB14" i="6"/>
  <c r="W14" i="6"/>
  <c r="X142" i="6"/>
  <c r="U20" i="6"/>
  <c r="AL150" i="6"/>
  <c r="Z150" i="6" s="1"/>
  <c r="AI146" i="6"/>
  <c r="AO15" i="3"/>
  <c r="AP15" i="3" s="1"/>
  <c r="AK164" i="6"/>
  <c r="Y164" i="6" s="1"/>
  <c r="AI125" i="6"/>
  <c r="I65" i="5"/>
  <c r="AI162" i="6"/>
  <c r="AL89" i="6"/>
  <c r="Z89" i="6" s="1"/>
  <c r="AI212" i="6"/>
  <c r="AI82" i="6"/>
  <c r="AI218" i="6"/>
  <c r="AL181" i="6"/>
  <c r="Z181" i="6" s="1"/>
  <c r="AI216" i="6"/>
  <c r="AJ14" i="6"/>
  <c r="X14" i="6" s="1"/>
  <c r="B534" i="9"/>
  <c r="A534" i="9"/>
  <c r="C534" i="9"/>
  <c r="H534" i="9"/>
  <c r="G534" i="9"/>
  <c r="F534" i="9"/>
  <c r="E534" i="9"/>
  <c r="D534" i="9"/>
  <c r="AJ196" i="6"/>
  <c r="AK174" i="6"/>
  <c r="Y174" i="6" s="1"/>
  <c r="AJ22" i="6"/>
  <c r="X22" i="6" s="1"/>
  <c r="AI156" i="6"/>
  <c r="AK37" i="6"/>
  <c r="AJ198" i="6"/>
  <c r="X198" i="6" s="1"/>
  <c r="AJ27" i="3"/>
  <c r="X27" i="3" s="1"/>
  <c r="AH19" i="6"/>
  <c r="AI81" i="6"/>
  <c r="AJ21" i="6"/>
  <c r="AJ24" i="6"/>
  <c r="AI170" i="6"/>
  <c r="AJ221" i="6"/>
  <c r="A92" i="8"/>
  <c r="C90" i="8"/>
  <c r="B90" i="8"/>
  <c r="J90" i="8"/>
  <c r="G90" i="8"/>
  <c r="F90" i="8"/>
  <c r="L90" i="8"/>
  <c r="AI209" i="6"/>
  <c r="AC24" i="4"/>
  <c r="S24" i="3"/>
  <c r="AZ24" i="3" s="1"/>
  <c r="G87" i="5" s="1"/>
  <c r="AI116" i="6"/>
  <c r="AP36" i="3"/>
  <c r="AO36" i="3"/>
  <c r="U17" i="6"/>
  <c r="F541" i="9"/>
  <c r="E541" i="9"/>
  <c r="D541" i="9"/>
  <c r="B541" i="9"/>
  <c r="A541" i="9"/>
  <c r="H541" i="9"/>
  <c r="G541" i="9"/>
  <c r="C541" i="9"/>
  <c r="AJ155" i="6"/>
  <c r="X155" i="6" s="1"/>
  <c r="AI225" i="6"/>
  <c r="AH10" i="6"/>
  <c r="AA190" i="7"/>
  <c r="AQ190" i="6"/>
  <c r="AB190" i="6"/>
  <c r="W190" i="6"/>
  <c r="AI92" i="6"/>
  <c r="AJ58" i="6"/>
  <c r="X58" i="6" s="1"/>
  <c r="AI151" i="6"/>
  <c r="AC33" i="4"/>
  <c r="S33" i="3"/>
  <c r="AZ33" i="3" s="1"/>
  <c r="C89" i="5" s="1"/>
  <c r="AI160" i="6"/>
  <c r="AI180" i="6"/>
  <c r="AJ40" i="6"/>
  <c r="AI191" i="6"/>
  <c r="AI217" i="6"/>
  <c r="AK205" i="6"/>
  <c r="Y205" i="6" s="1"/>
  <c r="AI247" i="6"/>
  <c r="AB21" i="4"/>
  <c r="AB21" i="3"/>
  <c r="W21" i="3"/>
  <c r="AA36" i="7"/>
  <c r="AQ36" i="6"/>
  <c r="AB36" i="6"/>
  <c r="W36" i="6"/>
  <c r="AA200" i="7"/>
  <c r="AB200" i="6"/>
  <c r="AQ200" i="6"/>
  <c r="W200" i="6"/>
  <c r="AA48" i="7"/>
  <c r="AB48" i="6"/>
  <c r="AQ48" i="6"/>
  <c r="W48" i="6"/>
  <c r="AL215" i="6"/>
  <c r="Z215" i="6" s="1"/>
  <c r="AA233" i="7"/>
  <c r="AQ233" i="6"/>
  <c r="AB233" i="6"/>
  <c r="W233" i="6"/>
  <c r="I91" i="8"/>
  <c r="H91" i="8"/>
  <c r="J91" i="8"/>
  <c r="F91" i="8"/>
  <c r="A93" i="8"/>
  <c r="D91" i="8"/>
  <c r="C91" i="8"/>
  <c r="B91" i="8"/>
  <c r="L91" i="8"/>
  <c r="AJ34" i="6"/>
  <c r="X34" i="6" s="1"/>
  <c r="AI74" i="6"/>
  <c r="M84" i="5"/>
  <c r="O83" i="5"/>
  <c r="M86" i="5"/>
  <c r="M85" i="5"/>
  <c r="M87" i="5"/>
  <c r="M89" i="5"/>
  <c r="M88" i="5"/>
  <c r="AC29" i="4"/>
  <c r="Q29" i="4" s="1"/>
  <c r="P29" i="4" s="1"/>
  <c r="P29" i="3" s="1"/>
  <c r="S29" i="3" s="1"/>
  <c r="AZ29" i="3" s="1"/>
  <c r="F89" i="5" s="1"/>
  <c r="AJ146" i="6"/>
  <c r="X146" i="6" s="1"/>
  <c r="AA215" i="7"/>
  <c r="AQ215" i="6"/>
  <c r="AB215" i="6"/>
  <c r="W215" i="6"/>
  <c r="AA161" i="7"/>
  <c r="AQ161" i="6"/>
  <c r="AB161" i="6"/>
  <c r="W161" i="6"/>
  <c r="AA161" i="6" s="1"/>
  <c r="AK178" i="6"/>
  <c r="Y178" i="6" s="1"/>
  <c r="AO29" i="3"/>
  <c r="AP29" i="3" s="1"/>
  <c r="AA203" i="7"/>
  <c r="AQ203" i="6"/>
  <c r="AB203" i="6"/>
  <c r="W203" i="6"/>
  <c r="AI175" i="6"/>
  <c r="AI229" i="6"/>
  <c r="AJ229" i="6" s="1"/>
  <c r="AA105" i="7"/>
  <c r="AB105" i="6"/>
  <c r="AQ105" i="6"/>
  <c r="W105" i="6"/>
  <c r="AJ82" i="6"/>
  <c r="X82" i="6" s="1"/>
  <c r="AI75" i="6"/>
  <c r="AI86" i="6"/>
  <c r="AL86" i="6" s="1"/>
  <c r="Z86" i="6" s="1"/>
  <c r="AI213" i="6"/>
  <c r="AA141" i="7"/>
  <c r="AQ141" i="6"/>
  <c r="AB141" i="6"/>
  <c r="W141" i="6"/>
  <c r="AK22" i="6"/>
  <c r="Y22" i="6" s="1"/>
  <c r="AA40" i="3"/>
  <c r="AA144" i="7"/>
  <c r="AB144" i="6"/>
  <c r="AQ144" i="6"/>
  <c r="W144" i="6"/>
  <c r="AK27" i="3"/>
  <c r="Y27" i="3" s="1"/>
  <c r="AJ81" i="6"/>
  <c r="X81" i="6" s="1"/>
  <c r="AI21" i="7"/>
  <c r="AA21" i="7"/>
  <c r="AB21" i="6"/>
  <c r="AQ21" i="6"/>
  <c r="W21" i="6"/>
  <c r="AI224" i="6"/>
  <c r="AK224" i="6" s="1"/>
  <c r="AJ79" i="6"/>
  <c r="X79" i="6" s="1"/>
  <c r="AH18" i="6"/>
  <c r="V18" i="6" s="1"/>
  <c r="AJ41" i="6"/>
  <c r="X41" i="6" s="1"/>
  <c r="AA219" i="7"/>
  <c r="AB219" i="6"/>
  <c r="AQ219" i="6"/>
  <c r="W219" i="6"/>
  <c r="AA119" i="7"/>
  <c r="AB119" i="6"/>
  <c r="AQ119" i="6"/>
  <c r="W119" i="6"/>
  <c r="H542" i="9"/>
  <c r="G542" i="9"/>
  <c r="F542" i="9"/>
  <c r="E542" i="9"/>
  <c r="D542" i="9"/>
  <c r="C542" i="9"/>
  <c r="B542" i="9"/>
  <c r="A542" i="9"/>
  <c r="AB20" i="4"/>
  <c r="AB20" i="3"/>
  <c r="W20" i="3"/>
  <c r="J61" i="5" s="1"/>
  <c r="AA201" i="7"/>
  <c r="AB201" i="6"/>
  <c r="AQ201" i="6"/>
  <c r="W201" i="6"/>
  <c r="AA72" i="7"/>
  <c r="AB72" i="6"/>
  <c r="AQ72" i="6"/>
  <c r="W72" i="6"/>
  <c r="AJ92" i="6"/>
  <c r="X92" i="6" s="1"/>
  <c r="AI26" i="6"/>
  <c r="AA189" i="7"/>
  <c r="AQ189" i="6"/>
  <c r="AB189" i="6"/>
  <c r="W189" i="6"/>
  <c r="AK58" i="6"/>
  <c r="Y58" i="6" s="1"/>
  <c r="AA248" i="7"/>
  <c r="AQ250" i="6"/>
  <c r="AI28" i="7"/>
  <c r="AB250" i="6"/>
  <c r="W250" i="6"/>
  <c r="AI235" i="6"/>
  <c r="AA40" i="7"/>
  <c r="AB40" i="6"/>
  <c r="AQ40" i="6"/>
  <c r="W40" i="6"/>
  <c r="AA186" i="7"/>
  <c r="AQ186" i="6"/>
  <c r="AB186" i="6"/>
  <c r="W186" i="6"/>
  <c r="AA98" i="7"/>
  <c r="AQ98" i="6"/>
  <c r="AB98" i="6"/>
  <c r="W98" i="6"/>
  <c r="AA231" i="7"/>
  <c r="AQ231" i="6"/>
  <c r="AB231" i="6"/>
  <c r="W231" i="6"/>
  <c r="AA246" i="7"/>
  <c r="AB246" i="6"/>
  <c r="W246" i="6"/>
  <c r="AQ246" i="6"/>
  <c r="AC43" i="4"/>
  <c r="S43" i="3"/>
  <c r="AZ43" i="3" s="1"/>
  <c r="H91" i="5" s="1"/>
  <c r="AA177" i="7"/>
  <c r="AQ177" i="6"/>
  <c r="AB177" i="6"/>
  <c r="W177" i="6"/>
  <c r="Z12" i="4"/>
  <c r="AN12" i="3"/>
  <c r="O12" i="3"/>
  <c r="AM12" i="3"/>
  <c r="Q12" i="3"/>
  <c r="AW12" i="3"/>
  <c r="J59" i="5"/>
  <c r="AA100" i="7"/>
  <c r="AQ100" i="6"/>
  <c r="W100" i="6"/>
  <c r="AB100" i="6"/>
  <c r="AO39" i="3"/>
  <c r="AP39" i="3" s="1"/>
  <c r="AA178" i="7"/>
  <c r="AQ178" i="6"/>
  <c r="AB178" i="6"/>
  <c r="W178" i="6"/>
  <c r="AA34" i="7"/>
  <c r="AQ34" i="6"/>
  <c r="AB34" i="6"/>
  <c r="W34" i="6"/>
  <c r="AA164" i="7"/>
  <c r="AB164" i="6"/>
  <c r="AQ164" i="6"/>
  <c r="W164" i="6"/>
  <c r="AA133" i="7"/>
  <c r="AQ133" i="6"/>
  <c r="AB133" i="6"/>
  <c r="W133" i="6"/>
  <c r="AA133" i="6" s="1"/>
  <c r="AA111" i="7"/>
  <c r="AQ111" i="6"/>
  <c r="AB111" i="6"/>
  <c r="W111" i="6"/>
  <c r="AA102" i="7"/>
  <c r="AB102" i="6"/>
  <c r="AQ102" i="6"/>
  <c r="W102" i="6"/>
  <c r="AJ210" i="6"/>
  <c r="X210" i="6" s="1"/>
  <c r="X13" i="3"/>
  <c r="AK13" i="3"/>
  <c r="Y13" i="3" s="1"/>
  <c r="AA181" i="7"/>
  <c r="AB181" i="6"/>
  <c r="AQ181" i="6"/>
  <c r="W181" i="6"/>
  <c r="AA138" i="7"/>
  <c r="AQ138" i="6"/>
  <c r="AB138" i="6"/>
  <c r="W138" i="6"/>
  <c r="AJ86" i="6"/>
  <c r="X86" i="6" s="1"/>
  <c r="AI78" i="6"/>
  <c r="Z14" i="4"/>
  <c r="AM14" i="3"/>
  <c r="AN14" i="3"/>
  <c r="O14" i="3"/>
  <c r="Q14" i="3"/>
  <c r="AW14" i="3"/>
  <c r="AL22" i="6"/>
  <c r="Z22" i="6" s="1"/>
  <c r="AJ21" i="3"/>
  <c r="AI185" i="6"/>
  <c r="AA37" i="7"/>
  <c r="AQ37" i="6"/>
  <c r="AB37" i="6"/>
  <c r="W37" i="6"/>
  <c r="L64" i="5"/>
  <c r="K64" i="5"/>
  <c r="I66" i="5"/>
  <c r="J64" i="5"/>
  <c r="M64" i="5" s="1"/>
  <c r="AH17" i="6"/>
  <c r="AJ109" i="6"/>
  <c r="X109" i="6" s="1"/>
  <c r="AI118" i="6"/>
  <c r="AI183" i="6"/>
  <c r="AK142" i="6"/>
  <c r="Y142" i="6" s="1"/>
  <c r="AI153" i="6"/>
  <c r="AJ153" i="6" s="1"/>
  <c r="AK81" i="6"/>
  <c r="Y81" i="6" s="1"/>
  <c r="AA99" i="7"/>
  <c r="AQ99" i="6"/>
  <c r="AB99" i="6"/>
  <c r="W99" i="6"/>
  <c r="AB44" i="4"/>
  <c r="AB44" i="3"/>
  <c r="AI18" i="6"/>
  <c r="AK219" i="6"/>
  <c r="Y219" i="6" s="1"/>
  <c r="AI114" i="6"/>
  <c r="AI159" i="6"/>
  <c r="AI130" i="6"/>
  <c r="AI207" i="6"/>
  <c r="AJ207" i="6" s="1"/>
  <c r="AC26" i="4"/>
  <c r="S26" i="3"/>
  <c r="AZ26" i="3" s="1"/>
  <c r="I87" i="5" s="1"/>
  <c r="M90" i="5"/>
  <c r="AJ72" i="6"/>
  <c r="AK190" i="6"/>
  <c r="AA136" i="7"/>
  <c r="AB136" i="6"/>
  <c r="AQ136" i="6"/>
  <c r="W136" i="6"/>
  <c r="Y45" i="3"/>
  <c r="AL45" i="3"/>
  <c r="Z45" i="3" s="1"/>
  <c r="AA223" i="7"/>
  <c r="AQ223" i="6"/>
  <c r="AB223" i="6"/>
  <c r="W223" i="6"/>
  <c r="AJ250" i="6"/>
  <c r="X250" i="6" s="1"/>
  <c r="Y32" i="3"/>
  <c r="AA32" i="3" s="1"/>
  <c r="AL32" i="3"/>
  <c r="Z32" i="3" s="1"/>
  <c r="AA25" i="3"/>
  <c r="AK50" i="6"/>
  <c r="Y50" i="6" s="1"/>
  <c r="AI154" i="6"/>
  <c r="AA113" i="7"/>
  <c r="AB113" i="6"/>
  <c r="AQ113" i="6"/>
  <c r="W113" i="6"/>
  <c r="AA88" i="7"/>
  <c r="AQ88" i="6"/>
  <c r="AB88" i="6"/>
  <c r="W88" i="6"/>
  <c r="H512" i="9"/>
  <c r="G512" i="9"/>
  <c r="F512" i="9"/>
  <c r="E512" i="9"/>
  <c r="D512" i="9"/>
  <c r="C512" i="9"/>
  <c r="B512" i="9"/>
  <c r="A512" i="9"/>
  <c r="AL29" i="3"/>
  <c r="Z29" i="3" s="1"/>
  <c r="AA29" i="3" s="1"/>
  <c r="AC39" i="4"/>
  <c r="S39" i="3"/>
  <c r="AZ39" i="3" s="1"/>
  <c r="C90" i="5" s="1"/>
  <c r="AA222" i="7"/>
  <c r="AQ222" i="6"/>
  <c r="AB222" i="6"/>
  <c r="W222" i="6"/>
  <c r="AA226" i="7"/>
  <c r="AB226" i="6"/>
  <c r="AQ226" i="6"/>
  <c r="W226" i="6"/>
  <c r="AA44" i="7"/>
  <c r="AQ44" i="6"/>
  <c r="AB44" i="6"/>
  <c r="W44" i="6"/>
  <c r="AJ111" i="6"/>
  <c r="X111" i="6" s="1"/>
  <c r="AJ102" i="6"/>
  <c r="X102" i="6" s="1"/>
  <c r="AA89" i="7"/>
  <c r="AQ89" i="6"/>
  <c r="AB89" i="6"/>
  <c r="W89" i="6"/>
  <c r="AQ248" i="6"/>
  <c r="AB248" i="6"/>
  <c r="W248" i="6"/>
  <c r="AA248" i="6" s="1"/>
  <c r="AC11" i="4"/>
  <c r="Q11" i="4" s="1"/>
  <c r="P11" i="4" s="1"/>
  <c r="P11" i="3" s="1"/>
  <c r="S11" i="3" s="1"/>
  <c r="AZ11" i="3" s="1"/>
  <c r="F85" i="5" s="1"/>
  <c r="AB27" i="4"/>
  <c r="AB27" i="3"/>
  <c r="W27" i="3"/>
  <c r="AA238" i="7"/>
  <c r="AQ238" i="6"/>
  <c r="AB238" i="6"/>
  <c r="W238" i="6"/>
  <c r="AK86" i="6"/>
  <c r="Y86" i="6" s="1"/>
  <c r="Z34" i="4"/>
  <c r="AM34" i="3"/>
  <c r="Q34" i="3"/>
  <c r="O34" i="3"/>
  <c r="AN34" i="3"/>
  <c r="AW34" i="3"/>
  <c r="C7" i="5"/>
  <c r="Z16" i="4"/>
  <c r="AN16" i="3"/>
  <c r="O16" i="3"/>
  <c r="AM16" i="3"/>
  <c r="Q16" i="3"/>
  <c r="AW16" i="3"/>
  <c r="AA174" i="7"/>
  <c r="AQ174" i="6"/>
  <c r="AB174" i="6"/>
  <c r="W174" i="6"/>
  <c r="AA174" i="6" s="1"/>
  <c r="AI109" i="6"/>
  <c r="AK109" i="6" s="1"/>
  <c r="Y109" i="6" s="1"/>
  <c r="A61" i="5"/>
  <c r="A62" i="5" s="1"/>
  <c r="AA142" i="7"/>
  <c r="AQ142" i="6"/>
  <c r="W142" i="6"/>
  <c r="AB142" i="6"/>
  <c r="AL81" i="6"/>
  <c r="Z81" i="6" s="1"/>
  <c r="AI47" i="6"/>
  <c r="AJ47" i="6" s="1"/>
  <c r="AI24" i="7"/>
  <c r="AA24" i="7"/>
  <c r="AQ24" i="6"/>
  <c r="AB24" i="6"/>
  <c r="W24" i="6"/>
  <c r="AA169" i="7"/>
  <c r="AQ169" i="6"/>
  <c r="AB169" i="6"/>
  <c r="W169" i="6"/>
  <c r="AA221" i="7"/>
  <c r="AQ221" i="6"/>
  <c r="AB221" i="6"/>
  <c r="W221" i="6"/>
  <c r="AA43" i="7"/>
  <c r="AQ43" i="6"/>
  <c r="AB43" i="6"/>
  <c r="W43" i="6"/>
  <c r="I84" i="8"/>
  <c r="K83" i="8"/>
  <c r="I86" i="8"/>
  <c r="I87" i="8"/>
  <c r="AA149" i="7"/>
  <c r="AQ149" i="6"/>
  <c r="AB149" i="6"/>
  <c r="W149" i="6"/>
  <c r="AO24" i="3"/>
  <c r="AP24" i="3"/>
  <c r="AA56" i="7"/>
  <c r="AQ56" i="6"/>
  <c r="AB56" i="6"/>
  <c r="W56" i="6"/>
  <c r="AA211" i="7"/>
  <c r="AQ211" i="6"/>
  <c r="AB211" i="6"/>
  <c r="W211" i="6"/>
  <c r="AA171" i="7"/>
  <c r="AB171" i="6"/>
  <c r="AQ171" i="6"/>
  <c r="W171" i="6"/>
  <c r="AA171" i="6" s="1"/>
  <c r="AA120" i="7"/>
  <c r="AB120" i="6"/>
  <c r="AQ120" i="6"/>
  <c r="W120" i="6"/>
  <c r="Z10" i="4"/>
  <c r="AN10" i="3"/>
  <c r="O10" i="3"/>
  <c r="AM10" i="3"/>
  <c r="Q10" i="3"/>
  <c r="C6" i="5"/>
  <c r="J57" i="5"/>
  <c r="AW10" i="3"/>
  <c r="B58" i="5"/>
  <c r="AA107" i="7"/>
  <c r="AQ107" i="6"/>
  <c r="AB107" i="6"/>
  <c r="W107" i="6"/>
  <c r="B529" i="9"/>
  <c r="A529" i="9"/>
  <c r="H529" i="9"/>
  <c r="G529" i="9"/>
  <c r="F529" i="9"/>
  <c r="E529" i="9"/>
  <c r="D529" i="9"/>
  <c r="C529" i="9"/>
  <c r="AA58" i="7"/>
  <c r="AB58" i="6"/>
  <c r="AQ58" i="6"/>
  <c r="W58" i="6"/>
  <c r="AA123" i="7"/>
  <c r="AB123" i="6"/>
  <c r="AQ123" i="6"/>
  <c r="W123" i="6"/>
  <c r="AA139" i="7"/>
  <c r="AQ139" i="6"/>
  <c r="AB139" i="6"/>
  <c r="W139" i="6"/>
  <c r="AA205" i="7"/>
  <c r="AQ205" i="6"/>
  <c r="AB205" i="6"/>
  <c r="W205" i="6"/>
  <c r="AO32" i="3"/>
  <c r="AP32" i="3" s="1"/>
  <c r="AL39" i="3"/>
  <c r="Z39" i="3" s="1"/>
  <c r="AL50" i="6"/>
  <c r="Z50" i="6" s="1"/>
  <c r="AA85" i="7"/>
  <c r="AB85" i="6"/>
  <c r="AQ85" i="6"/>
  <c r="W85" i="6"/>
  <c r="AJ246" i="6"/>
  <c r="X246" i="6" s="1"/>
  <c r="AJ113" i="6"/>
  <c r="AJ88" i="6"/>
  <c r="X88" i="6" s="1"/>
  <c r="AA88" i="6" s="1"/>
  <c r="AL34" i="3"/>
  <c r="Z34" i="3" s="1"/>
  <c r="AJ20" i="3"/>
  <c r="H518" i="9"/>
  <c r="B518" i="9"/>
  <c r="A518" i="9"/>
  <c r="G518" i="9"/>
  <c r="F518" i="9"/>
  <c r="E518" i="9"/>
  <c r="D518" i="9"/>
  <c r="C518" i="9"/>
  <c r="AA198" i="7"/>
  <c r="AB198" i="6"/>
  <c r="AQ198" i="6"/>
  <c r="W198" i="6"/>
  <c r="AA63" i="7"/>
  <c r="AB63" i="6"/>
  <c r="AQ63" i="6"/>
  <c r="W63" i="6"/>
  <c r="AA166" i="7"/>
  <c r="AB166" i="6"/>
  <c r="AQ166" i="6"/>
  <c r="W166" i="6"/>
  <c r="AA166" i="6" s="1"/>
  <c r="AA140" i="7"/>
  <c r="AQ140" i="6"/>
  <c r="AB140" i="6"/>
  <c r="W140" i="6"/>
  <c r="K66" i="8"/>
  <c r="J66" i="8"/>
  <c r="M66" i="8" s="1"/>
  <c r="I68" i="8"/>
  <c r="L66" i="8"/>
  <c r="Z23" i="4"/>
  <c r="O23" i="3"/>
  <c r="AN23" i="3"/>
  <c r="AM23" i="3"/>
  <c r="Q23" i="3"/>
  <c r="AW23" i="3"/>
  <c r="AA124" i="7"/>
  <c r="AB124" i="6"/>
  <c r="AQ124" i="6"/>
  <c r="W124" i="6"/>
  <c r="AA79" i="7"/>
  <c r="AQ79" i="6"/>
  <c r="AB79" i="6"/>
  <c r="W79" i="6"/>
  <c r="AB35" i="4"/>
  <c r="AB35" i="3"/>
  <c r="W35" i="3"/>
  <c r="AJ149" i="6"/>
  <c r="X149" i="6" s="1"/>
  <c r="AL219" i="6"/>
  <c r="Z219" i="6" s="1"/>
  <c r="AJ56" i="6"/>
  <c r="X56" i="6" s="1"/>
  <c r="AJ230" i="6"/>
  <c r="X230" i="6" s="1"/>
  <c r="AJ130" i="6"/>
  <c r="X130" i="6" s="1"/>
  <c r="AI126" i="6"/>
  <c r="AK83" i="6"/>
  <c r="Y83" i="6" s="1"/>
  <c r="AA31" i="3"/>
  <c r="AP26" i="3"/>
  <c r="AO26" i="3"/>
  <c r="AI57" i="6"/>
  <c r="N90" i="5"/>
  <c r="Z41" i="4"/>
  <c r="Q41" i="3"/>
  <c r="O41" i="3"/>
  <c r="AN41" i="3"/>
  <c r="AM41" i="3"/>
  <c r="AW41" i="3"/>
  <c r="M91" i="5"/>
  <c r="AK167" i="6"/>
  <c r="Y167" i="6" s="1"/>
  <c r="AK65" i="6"/>
  <c r="Y65" i="6" s="1"/>
  <c r="AJ227" i="6"/>
  <c r="X227" i="6" s="1"/>
  <c r="AJ107" i="6"/>
  <c r="X107" i="6" s="1"/>
  <c r="AI232" i="6"/>
  <c r="AA58" i="6"/>
  <c r="AO19" i="3"/>
  <c r="AP19" i="3"/>
  <c r="AJ123" i="6"/>
  <c r="X123" i="6" s="1"/>
  <c r="AJ139" i="6"/>
  <c r="X139" i="6" s="1"/>
  <c r="F516" i="9"/>
  <c r="E516" i="9"/>
  <c r="D516" i="9"/>
  <c r="B516" i="9"/>
  <c r="A516" i="9"/>
  <c r="H516" i="9"/>
  <c r="G516" i="9"/>
  <c r="C516" i="9"/>
  <c r="AI103" i="6"/>
  <c r="AI62" i="6"/>
  <c r="AJ147" i="6"/>
  <c r="X147" i="6" s="1"/>
  <c r="AI46" i="6"/>
  <c r="AK40" i="6"/>
  <c r="Y40" i="6" s="1"/>
  <c r="AI208" i="6"/>
  <c r="AI115" i="6"/>
  <c r="AL205" i="6"/>
  <c r="Z205" i="6" s="1"/>
  <c r="U11" i="6"/>
  <c r="AH13" i="6"/>
  <c r="AI184" i="6"/>
  <c r="AI239" i="6"/>
  <c r="AL239" i="6" s="1"/>
  <c r="Z239" i="6" s="1"/>
  <c r="AI91" i="6"/>
  <c r="U16" i="6"/>
  <c r="AK39" i="3"/>
  <c r="Y39" i="3" s="1"/>
  <c r="AI80" i="6"/>
  <c r="AO43" i="3"/>
  <c r="AP43" i="3" s="1"/>
  <c r="AI101" i="6"/>
  <c r="AJ177" i="6"/>
  <c r="X177" i="6" s="1"/>
  <c r="AJ44" i="3"/>
  <c r="X44" i="3" s="1"/>
  <c r="AL10" i="3"/>
  <c r="Z10" i="3" s="1"/>
  <c r="AA10" i="3" s="1"/>
  <c r="D65" i="8"/>
  <c r="C65" i="8"/>
  <c r="A67" i="8"/>
  <c r="AO11" i="3"/>
  <c r="AP11" i="3" s="1"/>
  <c r="AA188" i="7"/>
  <c r="AQ188" i="6"/>
  <c r="AB188" i="6"/>
  <c r="W188" i="6"/>
  <c r="AL74" i="6"/>
  <c r="Z74" i="6" s="1"/>
  <c r="AL133" i="6"/>
  <c r="Z133" i="6" s="1"/>
  <c r="AJ203" i="6"/>
  <c r="AL222" i="6"/>
  <c r="Z222" i="6" s="1"/>
  <c r="AI95" i="6"/>
  <c r="AK226" i="6"/>
  <c r="Y226" i="6" s="1"/>
  <c r="AI157" i="6"/>
  <c r="AI117" i="6"/>
  <c r="AI60" i="6"/>
  <c r="AI240" i="6"/>
  <c r="AI187" i="6"/>
  <c r="AA210" i="6"/>
  <c r="AI143" i="6"/>
  <c r="AL137" i="6"/>
  <c r="Z137" i="6" s="1"/>
  <c r="AA181" i="6"/>
  <c r="AJ213" i="6"/>
  <c r="X213" i="6" s="1"/>
  <c r="AI12" i="6"/>
  <c r="AL174" i="6"/>
  <c r="Z174" i="6" s="1"/>
  <c r="AJ188" i="6"/>
  <c r="X188" i="6" s="1"/>
  <c r="AI16" i="6"/>
  <c r="AH20" i="6"/>
  <c r="V20" i="6" s="1"/>
  <c r="AL172" i="6"/>
  <c r="Z172" i="6" s="1"/>
  <c r="AJ63" i="6"/>
  <c r="X63" i="6" s="1"/>
  <c r="AI11" i="7"/>
  <c r="AA11" i="7"/>
  <c r="AB11" i="6"/>
  <c r="AQ11" i="6"/>
  <c r="R11" i="6" s="1"/>
  <c r="L58" i="8" s="1"/>
  <c r="K58" i="8" s="1"/>
  <c r="AJ140" i="6"/>
  <c r="X140" i="6" s="1"/>
  <c r="AA228" i="7"/>
  <c r="AB228" i="6"/>
  <c r="AQ228" i="6"/>
  <c r="W228" i="6"/>
  <c r="AC38" i="4"/>
  <c r="S38" i="3"/>
  <c r="AZ38" i="3" s="1"/>
  <c r="I90" i="5" s="1"/>
  <c r="A66" i="8"/>
  <c r="D64" i="8"/>
  <c r="C64" i="8"/>
  <c r="B64" i="8"/>
  <c r="AL206" i="6"/>
  <c r="Z206" i="6" s="1"/>
  <c r="AJ245" i="6"/>
  <c r="X245" i="6" s="1"/>
  <c r="U14" i="6"/>
  <c r="AJ169" i="6"/>
  <c r="AJ124" i="6"/>
  <c r="X124" i="6" s="1"/>
  <c r="AI127" i="6"/>
  <c r="AA43" i="6"/>
  <c r="AJ35" i="3"/>
  <c r="AA96" i="7"/>
  <c r="AQ96" i="6"/>
  <c r="AB96" i="6"/>
  <c r="W96" i="6"/>
  <c r="AA96" i="6" s="1"/>
  <c r="AA219" i="6"/>
  <c r="AI131" i="6"/>
  <c r="AI230" i="6"/>
  <c r="AJ243" i="6"/>
  <c r="X243" i="6" s="1"/>
  <c r="U18" i="6"/>
  <c r="AJ120" i="6"/>
  <c r="X120" i="6" s="1"/>
  <c r="AK130" i="6"/>
  <c r="Y130" i="6" s="1"/>
  <c r="V12" i="6"/>
  <c r="O92" i="5"/>
  <c r="D92" i="5"/>
  <c r="N92" i="5"/>
  <c r="C92" i="5"/>
  <c r="A94" i="5"/>
  <c r="M92" i="5"/>
  <c r="B92" i="5"/>
  <c r="P92" i="5"/>
  <c r="F92" i="5"/>
  <c r="Q92" i="5"/>
  <c r="L92" i="5"/>
  <c r="K92" i="5"/>
  <c r="J92" i="5"/>
  <c r="I92" i="5"/>
  <c r="H92" i="5"/>
  <c r="G92" i="5"/>
  <c r="AK68" i="6"/>
  <c r="Y68" i="6" s="1"/>
  <c r="AJ77" i="6"/>
  <c r="X77" i="6" s="1"/>
  <c r="AK242" i="6"/>
  <c r="Y242" i="6" s="1"/>
  <c r="AL30" i="3"/>
  <c r="Z30" i="3" s="1"/>
  <c r="AA30" i="3" s="1"/>
  <c r="AA42" i="7"/>
  <c r="AB42" i="6"/>
  <c r="AQ42" i="6"/>
  <c r="W42" i="6"/>
  <c r="AJ103" i="6"/>
  <c r="X103" i="6" s="1"/>
  <c r="AI97" i="6"/>
  <c r="AA38" i="7"/>
  <c r="AQ38" i="6"/>
  <c r="AB38" i="6"/>
  <c r="W38" i="6"/>
  <c r="AA38" i="6" s="1"/>
  <c r="AA194" i="7"/>
  <c r="AQ194" i="6"/>
  <c r="AB194" i="6"/>
  <c r="W194" i="6"/>
  <c r="AA194" i="6" s="1"/>
  <c r="Q45" i="4"/>
  <c r="P45" i="4" s="1"/>
  <c r="P45" i="3" s="1"/>
  <c r="S45" i="3" s="1"/>
  <c r="AZ45" i="3" s="1"/>
  <c r="C91" i="5" s="1"/>
  <c r="AI49" i="6"/>
  <c r="AK237" i="6"/>
  <c r="Y237" i="6" s="1"/>
  <c r="AA50" i="7"/>
  <c r="AQ50" i="6"/>
  <c r="AB50" i="6"/>
  <c r="W50" i="6"/>
  <c r="AA50" i="6" s="1"/>
  <c r="AK55" i="6"/>
  <c r="Y55" i="6" s="1"/>
  <c r="AJ239" i="6"/>
  <c r="X239" i="6" s="1"/>
  <c r="AJ91" i="6"/>
  <c r="X91" i="6" s="1"/>
  <c r="AK113" i="6"/>
  <c r="Y113" i="6" s="1"/>
  <c r="AJ80" i="6"/>
  <c r="X80" i="6" s="1"/>
  <c r="AJ101" i="6"/>
  <c r="X101" i="6" s="1"/>
  <c r="D510" i="9"/>
  <c r="C510" i="9"/>
  <c r="B510" i="9"/>
  <c r="H510" i="9"/>
  <c r="G510" i="9"/>
  <c r="F510" i="9"/>
  <c r="E510" i="9"/>
  <c r="A510" i="9"/>
  <c r="AK74" i="6"/>
  <c r="Y74" i="6" s="1"/>
  <c r="AA71" i="7"/>
  <c r="AQ71" i="6"/>
  <c r="AB71" i="6"/>
  <c r="W71" i="6"/>
  <c r="AA222" i="6"/>
  <c r="AA22" i="7"/>
  <c r="AI22" i="7"/>
  <c r="AB22" i="6"/>
  <c r="AQ22" i="6"/>
  <c r="W22" i="6"/>
  <c r="AJ128" i="6"/>
  <c r="X128" i="6" s="1"/>
  <c r="AJ74" i="6"/>
  <c r="X74" i="6" s="1"/>
  <c r="AI202" i="6"/>
  <c r="AJ202" i="6" s="1"/>
  <c r="AL52" i="6"/>
  <c r="Z52" i="6" s="1"/>
  <c r="AJ110" i="6"/>
  <c r="AK110" i="6" s="1"/>
  <c r="Y110" i="6" s="1"/>
  <c r="AJ165" i="6"/>
  <c r="X165" i="6" s="1"/>
  <c r="AJ71" i="6"/>
  <c r="X71" i="6" s="1"/>
  <c r="AA71" i="6" s="1"/>
  <c r="AJ163" i="6"/>
  <c r="AK222" i="6"/>
  <c r="Y222" i="6" s="1"/>
  <c r="AK32" i="6"/>
  <c r="Y32" i="6" s="1"/>
  <c r="AI145" i="6"/>
  <c r="AI67" i="6"/>
  <c r="AA121" i="7"/>
  <c r="AQ121" i="6"/>
  <c r="AB121" i="6"/>
  <c r="W121" i="6"/>
  <c r="AJ105" i="6"/>
  <c r="AK210" i="6"/>
  <c r="Y210" i="6" s="1"/>
  <c r="AI132" i="6"/>
  <c r="Z22" i="4"/>
  <c r="O22" i="3"/>
  <c r="AN22" i="3"/>
  <c r="AM22" i="3"/>
  <c r="C8" i="5"/>
  <c r="AW22" i="3"/>
  <c r="AI59" i="6"/>
  <c r="AK188" i="6"/>
  <c r="Y188" i="6" s="1"/>
  <c r="AJ158" i="6"/>
  <c r="X158" i="6" s="1"/>
  <c r="Z40" i="4"/>
  <c r="O40" i="3"/>
  <c r="AN40" i="3"/>
  <c r="AM40" i="3"/>
  <c r="Q40" i="3"/>
  <c r="AW40" i="3"/>
  <c r="AA172" i="7"/>
  <c r="AQ172" i="6"/>
  <c r="AB172" i="6"/>
  <c r="W172" i="6"/>
  <c r="K65" i="8"/>
  <c r="J65" i="8"/>
  <c r="M65" i="8" s="1"/>
  <c r="I67" i="8"/>
  <c r="L65" i="8"/>
  <c r="AI234" i="6"/>
  <c r="AJ118" i="6"/>
  <c r="X118" i="6" s="1"/>
  <c r="AJ11" i="6"/>
  <c r="AA142" i="6"/>
  <c r="AK140" i="6"/>
  <c r="Y140" i="6" s="1"/>
  <c r="AA140" i="6" s="1"/>
  <c r="AI245" i="6"/>
  <c r="AK169" i="6"/>
  <c r="Y169" i="6" s="1"/>
  <c r="AK43" i="6"/>
  <c r="Y43" i="6" s="1"/>
  <c r="AL13" i="3"/>
  <c r="Z13" i="3" s="1"/>
  <c r="B539" i="9"/>
  <c r="A539" i="9"/>
  <c r="E539" i="9"/>
  <c r="D539" i="9"/>
  <c r="C539" i="9"/>
  <c r="H539" i="9"/>
  <c r="G539" i="9"/>
  <c r="F539" i="9"/>
  <c r="AI197" i="6"/>
  <c r="AJ197" i="6" s="1"/>
  <c r="X197" i="6" s="1"/>
  <c r="AK149" i="6"/>
  <c r="Y149" i="6" s="1"/>
  <c r="AA149" i="6" s="1"/>
  <c r="AK96" i="6"/>
  <c r="Y96" i="6" s="1"/>
  <c r="AA192" i="7"/>
  <c r="AQ192" i="6"/>
  <c r="AB192" i="6"/>
  <c r="W192" i="6"/>
  <c r="AI241" i="6"/>
  <c r="AJ119" i="6"/>
  <c r="AK120" i="6"/>
  <c r="Y120" i="6" s="1"/>
  <c r="AA120" i="6" s="1"/>
  <c r="AL244" i="6"/>
  <c r="Z244" i="6" s="1"/>
  <c r="AL130" i="6"/>
  <c r="Z130" i="6" s="1"/>
  <c r="K4" i="8"/>
  <c r="K4" i="5"/>
  <c r="K8" i="4"/>
  <c r="J9" i="4"/>
  <c r="T20" i="4"/>
  <c r="P20" i="4" s="1"/>
  <c r="P20" i="3" s="1"/>
  <c r="AI106" i="6"/>
  <c r="AA83" i="7"/>
  <c r="AB83" i="6"/>
  <c r="W83" i="6"/>
  <c r="AA83" i="6" s="1"/>
  <c r="AQ83" i="6"/>
  <c r="A93" i="5"/>
  <c r="AI173" i="6"/>
  <c r="AJ26" i="6"/>
  <c r="X26" i="6" s="1"/>
  <c r="AA65" i="7"/>
  <c r="AB65" i="6"/>
  <c r="AQ65" i="6"/>
  <c r="W65" i="6"/>
  <c r="AJ189" i="6"/>
  <c r="AI77" i="6"/>
  <c r="AK103" i="6"/>
  <c r="Y103" i="6" s="1"/>
  <c r="X14" i="3"/>
  <c r="AL14" i="3"/>
  <c r="Z14" i="3" s="1"/>
  <c r="AJ191" i="6"/>
  <c r="X191" i="6" s="1"/>
  <c r="AI25" i="6"/>
  <c r="AK18" i="3"/>
  <c r="AJ49" i="6"/>
  <c r="X49" i="6" s="1"/>
  <c r="AC30" i="4"/>
  <c r="Q30" i="4" s="1"/>
  <c r="P30" i="4" s="1"/>
  <c r="P30" i="3" s="1"/>
  <c r="S30" i="3" s="1"/>
  <c r="AZ30" i="3" s="1"/>
  <c r="G89" i="5" s="1"/>
  <c r="AL237" i="6"/>
  <c r="Z237" i="6" s="1"/>
  <c r="AC32" i="4"/>
  <c r="Q32" i="4" s="1"/>
  <c r="P32" i="4" s="1"/>
  <c r="P32" i="3" s="1"/>
  <c r="S32" i="3" s="1"/>
  <c r="AZ32" i="3" s="1"/>
  <c r="I89" i="5" s="1"/>
  <c r="AI236" i="6"/>
  <c r="AA176" i="6"/>
  <c r="AK239" i="6"/>
  <c r="Y239" i="6" s="1"/>
  <c r="AI54" i="6"/>
  <c r="AK41" i="3"/>
  <c r="Y41" i="3" s="1"/>
  <c r="AJ247" i="6"/>
  <c r="X247" i="6" s="1"/>
  <c r="AA12" i="3"/>
  <c r="AL42" i="3"/>
  <c r="Z42" i="3" s="1"/>
  <c r="AA42" i="3" s="1"/>
  <c r="AA150" i="6"/>
  <c r="AK19" i="3"/>
  <c r="X19" i="3"/>
  <c r="AA128" i="7"/>
  <c r="AB128" i="6"/>
  <c r="AQ128" i="6"/>
  <c r="W128" i="6"/>
  <c r="AL161" i="6"/>
  <c r="Z161" i="6" s="1"/>
  <c r="AA210" i="7"/>
  <c r="AQ210" i="6"/>
  <c r="AB210" i="6"/>
  <c r="W210" i="6"/>
  <c r="AI249" i="6"/>
  <c r="AI129" i="6"/>
  <c r="AA150" i="7"/>
  <c r="AQ150" i="6"/>
  <c r="AB150" i="6"/>
  <c r="W150" i="6"/>
  <c r="AJ200" i="6"/>
  <c r="X200" i="6" s="1"/>
  <c r="AJ249" i="6"/>
  <c r="X249" i="6" s="1"/>
  <c r="AJ48" i="6"/>
  <c r="X48" i="6" s="1"/>
  <c r="AK233" i="6"/>
  <c r="Y233" i="6" s="1"/>
  <c r="AK48" i="6"/>
  <c r="Y48" i="6" s="1"/>
  <c r="AA215" i="6"/>
  <c r="AK128" i="6"/>
  <c r="Y128" i="6" s="1"/>
  <c r="AA128" i="6" s="1"/>
  <c r="AA52" i="7"/>
  <c r="AQ52" i="6"/>
  <c r="AB52" i="6"/>
  <c r="W52" i="6"/>
  <c r="AI93" i="6"/>
  <c r="AK165" i="6"/>
  <c r="Y165" i="6" s="1"/>
  <c r="AK71" i="6"/>
  <c r="Y71" i="6" s="1"/>
  <c r="AQ253" i="3"/>
  <c r="R10" i="3"/>
  <c r="R252" i="3" s="1"/>
  <c r="R7" i="3" s="1"/>
  <c r="AI193" i="6"/>
  <c r="AI35" i="6"/>
  <c r="AK240" i="6"/>
  <c r="Y240" i="6" s="1"/>
  <c r="AJ121" i="6"/>
  <c r="AK105" i="6"/>
  <c r="Y105" i="6" s="1"/>
  <c r="AJ218" i="6"/>
  <c r="X218" i="6" s="1"/>
  <c r="AK248" i="6"/>
  <c r="Y248" i="6" s="1"/>
  <c r="AK216" i="6"/>
  <c r="Y216" i="6" s="1"/>
  <c r="AJ238" i="6"/>
  <c r="X238" i="6" s="1"/>
  <c r="AL188" i="6"/>
  <c r="Z188" i="6" s="1"/>
  <c r="AJ84" i="6"/>
  <c r="D540" i="9"/>
  <c r="C540" i="9"/>
  <c r="B540" i="9"/>
  <c r="H540" i="9"/>
  <c r="G540" i="9"/>
  <c r="F540" i="9"/>
  <c r="E540" i="9"/>
  <c r="A540" i="9"/>
  <c r="AI20" i="6"/>
  <c r="AJ144" i="6"/>
  <c r="AI182" i="6"/>
  <c r="AJ234" i="6"/>
  <c r="X234" i="6" s="1"/>
  <c r="AI61" i="6"/>
  <c r="N84" i="5"/>
  <c r="P83" i="5"/>
  <c r="N86" i="5"/>
  <c r="N85" i="5"/>
  <c r="N87" i="5"/>
  <c r="N89" i="5"/>
  <c r="N88" i="5"/>
  <c r="AK90" i="6"/>
  <c r="Y90" i="6" s="1"/>
  <c r="AL140" i="6"/>
  <c r="Z140" i="6" s="1"/>
  <c r="AJ228" i="6"/>
  <c r="X228" i="6" s="1"/>
  <c r="AP38" i="3"/>
  <c r="AO38" i="3"/>
  <c r="AJ224" i="6"/>
  <c r="X224" i="6" s="1"/>
  <c r="AI27" i="6"/>
  <c r="AI51" i="6"/>
  <c r="AJ28" i="3"/>
  <c r="X28" i="3" s="1"/>
  <c r="AJ209" i="6"/>
  <c r="X209" i="6" s="1"/>
  <c r="AJ192" i="6"/>
  <c r="AI94" i="6"/>
  <c r="AI66" i="6"/>
  <c r="AK230" i="6"/>
  <c r="Y230" i="6" s="1"/>
  <c r="AI134" i="6"/>
  <c r="AK134" i="6" s="1"/>
  <c r="Y134" i="6" s="1"/>
  <c r="AI243" i="6"/>
  <c r="AJ106" i="6"/>
  <c r="X106" i="6" s="1"/>
  <c r="F531" i="9"/>
  <c r="E531" i="9"/>
  <c r="D531" i="9"/>
  <c r="H531" i="9"/>
  <c r="G531" i="9"/>
  <c r="C531" i="9"/>
  <c r="B531" i="9"/>
  <c r="A531" i="9"/>
  <c r="AJ45" i="6"/>
  <c r="X45" i="6" s="1"/>
  <c r="AI30" i="6"/>
  <c r="AC13" i="4"/>
  <c r="S13" i="3"/>
  <c r="AZ13" i="3" s="1"/>
  <c r="H85" i="5" s="1"/>
  <c r="AA65" i="6"/>
  <c r="AJ151" i="6"/>
  <c r="X151" i="6" s="1"/>
  <c r="AK77" i="6"/>
  <c r="Y77" i="6" s="1"/>
  <c r="AJ42" i="6"/>
  <c r="AI33" i="6"/>
  <c r="AJ186" i="6"/>
  <c r="X186" i="6" s="1"/>
  <c r="AK16" i="3"/>
  <c r="AA237" i="7"/>
  <c r="AB237" i="6"/>
  <c r="AQ237" i="6"/>
  <c r="W237" i="6"/>
  <c r="AA55" i="7"/>
  <c r="AB55" i="6"/>
  <c r="AQ55" i="6"/>
  <c r="W55" i="6"/>
  <c r="AA108" i="7"/>
  <c r="AQ108" i="6"/>
  <c r="AB108" i="6"/>
  <c r="W108" i="6"/>
  <c r="AA108" i="6" s="1"/>
  <c r="AJ154" i="6"/>
  <c r="X154" i="6" s="1"/>
  <c r="AK88" i="6"/>
  <c r="Y88" i="6" s="1"/>
  <c r="W44" i="3"/>
  <c r="Z42" i="4"/>
  <c r="AN42" i="3"/>
  <c r="AM42" i="3"/>
  <c r="O42" i="3"/>
  <c r="Q42" i="3"/>
  <c r="AV42" i="3"/>
  <c r="AC17" i="4"/>
  <c r="S17" i="3"/>
  <c r="AZ17" i="3" s="1"/>
  <c r="F86" i="5" s="1"/>
  <c r="AA137" i="7"/>
  <c r="AB137" i="6"/>
  <c r="AQ137" i="6"/>
  <c r="W137" i="6"/>
  <c r="Z25" i="4"/>
  <c r="AN25" i="3"/>
  <c r="AM25" i="3"/>
  <c r="Q25" i="3"/>
  <c r="O25" i="3"/>
  <c r="AW25" i="3"/>
  <c r="AA76" i="7"/>
  <c r="AQ76" i="6"/>
  <c r="AB76" i="6"/>
  <c r="W76" i="6"/>
  <c r="AP45" i="3"/>
  <c r="AO45" i="3"/>
  <c r="AA84" i="7"/>
  <c r="AB84" i="6"/>
  <c r="AQ84" i="6"/>
  <c r="W84" i="6"/>
  <c r="AA158" i="7"/>
  <c r="AQ158" i="6"/>
  <c r="AB158" i="6"/>
  <c r="W158" i="6"/>
  <c r="AA104" i="7"/>
  <c r="AB104" i="6"/>
  <c r="AQ104" i="6"/>
  <c r="W104" i="6"/>
  <c r="AA90" i="7"/>
  <c r="AQ90" i="6"/>
  <c r="W90" i="6"/>
  <c r="AB90" i="6"/>
  <c r="AA206" i="7"/>
  <c r="AB206" i="6"/>
  <c r="AQ206" i="6"/>
  <c r="W206" i="6"/>
  <c r="AA206" i="6" s="1"/>
  <c r="AB28" i="4"/>
  <c r="AB28" i="3"/>
  <c r="AB7" i="3" s="1"/>
  <c r="AL43" i="6"/>
  <c r="Z43" i="6" s="1"/>
  <c r="AA41" i="7"/>
  <c r="AB41" i="6"/>
  <c r="AQ41" i="6"/>
  <c r="W41" i="6"/>
  <c r="AJ114" i="6"/>
  <c r="X114" i="6" s="1"/>
  <c r="AL211" i="6"/>
  <c r="Z211" i="6" s="1"/>
  <c r="AA199" i="7"/>
  <c r="AQ199" i="6"/>
  <c r="AB199" i="6"/>
  <c r="W199" i="6"/>
  <c r="AA73" i="7"/>
  <c r="AB73" i="6"/>
  <c r="AQ73" i="6"/>
  <c r="W73" i="6"/>
  <c r="AA29" i="7"/>
  <c r="AB29" i="6"/>
  <c r="AQ29" i="6"/>
  <c r="W29" i="6"/>
  <c r="AA155" i="7"/>
  <c r="AB155" i="6"/>
  <c r="AQ155" i="6"/>
  <c r="W155" i="6"/>
  <c r="AA155" i="6" s="1"/>
  <c r="Z31" i="4"/>
  <c r="O31" i="3"/>
  <c r="AM31" i="3"/>
  <c r="AN31" i="3"/>
  <c r="Q31" i="3"/>
  <c r="AW31" i="3"/>
  <c r="AA167" i="7"/>
  <c r="AB167" i="6"/>
  <c r="AQ167" i="6"/>
  <c r="W167" i="6"/>
  <c r="AA68" i="7"/>
  <c r="AQ68" i="6"/>
  <c r="AB68" i="6"/>
  <c r="W68" i="6"/>
  <c r="AO13" i="3"/>
  <c r="AP13" i="3"/>
  <c r="AA227" i="7"/>
  <c r="AQ227" i="6"/>
  <c r="AB227" i="6"/>
  <c r="W227" i="6"/>
  <c r="AA23" i="3"/>
  <c r="AA242" i="7"/>
  <c r="AB242" i="6"/>
  <c r="AQ242" i="6"/>
  <c r="W242" i="6"/>
  <c r="AA242" i="6" s="1"/>
  <c r="AA147" i="7"/>
  <c r="AB147" i="6"/>
  <c r="AQ147" i="6"/>
  <c r="W147" i="6"/>
  <c r="Z37" i="4"/>
  <c r="AN37" i="3"/>
  <c r="AM37" i="3"/>
  <c r="O37" i="3"/>
  <c r="Q37" i="3"/>
  <c r="AW37" i="3"/>
  <c r="AA87" i="7"/>
  <c r="AB87" i="6"/>
  <c r="AQ87" i="6"/>
  <c r="W87" i="6"/>
  <c r="AA220" i="7"/>
  <c r="AQ220" i="6"/>
  <c r="AB220" i="6"/>
  <c r="W220" i="6"/>
  <c r="AO30" i="3"/>
  <c r="AP30" i="3"/>
  <c r="AA176" i="7"/>
  <c r="AB176" i="6"/>
  <c r="AQ176" i="6"/>
  <c r="W176" i="6"/>
  <c r="D525" i="9"/>
  <c r="C525" i="9"/>
  <c r="B525" i="9"/>
  <c r="A525" i="9"/>
  <c r="H525" i="9"/>
  <c r="G525" i="9"/>
  <c r="F525" i="9"/>
  <c r="E525" i="9"/>
  <c r="AJ231" i="6"/>
  <c r="X231" i="6" s="1"/>
  <c r="AK247" i="6"/>
  <c r="Y247" i="6" s="1"/>
  <c r="AA28" i="6"/>
  <c r="AP18" i="3"/>
  <c r="AO18" i="3"/>
  <c r="AA44" i="6"/>
  <c r="AA89" i="6"/>
  <c r="AJ36" i="6"/>
  <c r="X36" i="6" s="1"/>
  <c r="AJ248" i="6"/>
  <c r="X248" i="6" s="1"/>
  <c r="AA69" i="7"/>
  <c r="AQ69" i="6"/>
  <c r="AB69" i="6"/>
  <c r="W69" i="6"/>
  <c r="AA112" i="7"/>
  <c r="AB112" i="6"/>
  <c r="AQ112" i="6"/>
  <c r="W112" i="6"/>
  <c r="AJ59" i="6"/>
  <c r="X59" i="6" s="1"/>
  <c r="AJ233" i="6"/>
  <c r="X233" i="6" s="1"/>
  <c r="AA233" i="6" s="1"/>
  <c r="AA178" i="6"/>
  <c r="AC15" i="4"/>
  <c r="S15" i="3"/>
  <c r="AZ15" i="3" s="1"/>
  <c r="C85" i="5" s="1"/>
  <c r="AA164" i="6"/>
  <c r="AA52" i="6"/>
  <c r="AJ175" i="6"/>
  <c r="X175" i="6" s="1"/>
  <c r="AA110" i="7"/>
  <c r="AQ110" i="6"/>
  <c r="W110" i="6"/>
  <c r="AB110" i="6"/>
  <c r="AI165" i="6"/>
  <c r="AA163" i="7"/>
  <c r="AQ163" i="6"/>
  <c r="AB163" i="6"/>
  <c r="W163" i="6"/>
  <c r="AA32" i="7"/>
  <c r="AB32" i="6"/>
  <c r="AQ32" i="6"/>
  <c r="W32" i="6"/>
  <c r="AL44" i="6"/>
  <c r="Z44" i="6" s="1"/>
  <c r="AJ67" i="6"/>
  <c r="X67" i="6" s="1"/>
  <c r="AK111" i="6"/>
  <c r="Y111" i="6" s="1"/>
  <c r="AA111" i="6" s="1"/>
  <c r="AI64" i="6"/>
  <c r="AJ64" i="6" s="1"/>
  <c r="X64" i="6" s="1"/>
  <c r="AK102" i="6"/>
  <c r="Y102" i="6" s="1"/>
  <c r="AA102" i="6" s="1"/>
  <c r="AJ240" i="6"/>
  <c r="X240" i="6" s="1"/>
  <c r="AJ112" i="6"/>
  <c r="X112" i="6" s="1"/>
  <c r="AI204" i="6"/>
  <c r="AO17" i="3"/>
  <c r="AP17" i="3" s="1"/>
  <c r="AA137" i="6"/>
  <c r="AJ216" i="6"/>
  <c r="X216" i="6" s="1"/>
  <c r="AJ76" i="6"/>
  <c r="X76" i="6" s="1"/>
  <c r="AI39" i="6"/>
  <c r="AA34" i="3"/>
  <c r="AA196" i="7"/>
  <c r="AQ196" i="6"/>
  <c r="AB196" i="6"/>
  <c r="W196" i="6"/>
  <c r="AK141" i="6"/>
  <c r="Y141" i="6" s="1"/>
  <c r="AA141" i="6" s="1"/>
  <c r="AA22" i="6"/>
  <c r="AC45" i="4"/>
  <c r="AJ104" i="6"/>
  <c r="AK166" i="6"/>
  <c r="Y166" i="6" s="1"/>
  <c r="AJ90" i="6"/>
  <c r="X90" i="6" s="1"/>
  <c r="AK228" i="6"/>
  <c r="Y228" i="6" s="1"/>
  <c r="AA228" i="6" s="1"/>
  <c r="AK21" i="6"/>
  <c r="Y21" i="6" s="1"/>
  <c r="AA31" i="7"/>
  <c r="AB31" i="6"/>
  <c r="AQ31" i="6"/>
  <c r="W31" i="6"/>
  <c r="AA31" i="6" s="1"/>
  <c r="AK99" i="6"/>
  <c r="Y99" i="6" s="1"/>
  <c r="AA99" i="6" s="1"/>
  <c r="AA22" i="3"/>
  <c r="AI23" i="6"/>
  <c r="AI152" i="6"/>
  <c r="AJ152" i="6" s="1"/>
  <c r="AK209" i="6"/>
  <c r="Y209" i="6" s="1"/>
  <c r="AI53" i="6"/>
  <c r="AC36" i="4"/>
  <c r="S36" i="3"/>
  <c r="AZ36" i="3" s="1"/>
  <c r="G90" i="5" s="1"/>
  <c r="AJ241" i="6"/>
  <c r="X241" i="6" s="1"/>
  <c r="AK211" i="6"/>
  <c r="Y211" i="6" s="1"/>
  <c r="AJ199" i="6"/>
  <c r="X199" i="6" s="1"/>
  <c r="AK171" i="6"/>
  <c r="Y171" i="6" s="1"/>
  <c r="AJ134" i="6"/>
  <c r="X134" i="6" s="1"/>
  <c r="AI179" i="6"/>
  <c r="AJ179" i="6" s="1"/>
  <c r="X179" i="6" s="1"/>
  <c r="AA244" i="7"/>
  <c r="AB244" i="6"/>
  <c r="AQ244" i="6"/>
  <c r="W244" i="6"/>
  <c r="AA244" i="6" s="1"/>
  <c r="AJ73" i="6"/>
  <c r="X73" i="6" s="1"/>
  <c r="AJ29" i="6"/>
  <c r="X29" i="6" s="1"/>
  <c r="AL155" i="6"/>
  <c r="Z155" i="6" s="1"/>
  <c r="AI70" i="6"/>
  <c r="AJ70" i="6" s="1"/>
  <c r="X70" i="6" s="1"/>
  <c r="AJ201" i="6"/>
  <c r="AK201" i="6" s="1"/>
  <c r="Y201" i="6" s="1"/>
  <c r="AI45" i="6"/>
  <c r="AK45" i="6" s="1"/>
  <c r="Y45" i="6" s="1"/>
  <c r="AI214" i="6"/>
  <c r="AA68" i="6"/>
  <c r="AI195" i="6"/>
  <c r="AK136" i="6"/>
  <c r="Y136" i="6" s="1"/>
  <c r="AA136" i="6" s="1"/>
  <c r="AJ223" i="6"/>
  <c r="AK223" i="6" s="1"/>
  <c r="Y223" i="6" s="1"/>
  <c r="AP33" i="3"/>
  <c r="AO33" i="3"/>
  <c r="AI135" i="6"/>
  <c r="AJ235" i="6"/>
  <c r="X235" i="6" s="1"/>
  <c r="AI148" i="6"/>
  <c r="AJ148" i="6" s="1"/>
  <c r="X148" i="6" s="1"/>
  <c r="AJ98" i="6"/>
  <c r="X37" i="3"/>
  <c r="AJ87" i="6"/>
  <c r="X87" i="6" s="1"/>
  <c r="AK220" i="6"/>
  <c r="Y220" i="6" s="1"/>
  <c r="AA205" i="6"/>
  <c r="AA237" i="6"/>
  <c r="AK176" i="6"/>
  <c r="Y176" i="6" s="1"/>
  <c r="AJ85" i="6"/>
  <c r="AI122" i="6"/>
  <c r="AA28" i="7"/>
  <c r="AQ28" i="6"/>
  <c r="AB28" i="6"/>
  <c r="W28" i="6"/>
  <c r="AI168" i="6"/>
  <c r="AJ168" i="6" s="1"/>
  <c r="X168" i="6" s="1"/>
  <c r="AJ100" i="6"/>
  <c r="X153" i="6" l="1"/>
  <c r="Y224" i="6"/>
  <c r="AL224" i="6"/>
  <c r="Z224" i="6" s="1"/>
  <c r="X202" i="6"/>
  <c r="X207" i="6"/>
  <c r="AK207" i="6"/>
  <c r="Y207" i="6" s="1"/>
  <c r="X229" i="6"/>
  <c r="AK229" i="6"/>
  <c r="Y229" i="6" s="1"/>
  <c r="X47" i="6"/>
  <c r="AK47" i="6"/>
  <c r="Y47" i="6" s="1"/>
  <c r="X152" i="6"/>
  <c r="AK152" i="6"/>
  <c r="Y152" i="6" s="1"/>
  <c r="A64" i="5"/>
  <c r="Y220" i="7"/>
  <c r="AZ220" i="6"/>
  <c r="AN220" i="6"/>
  <c r="AM220" i="6"/>
  <c r="AU220" i="6"/>
  <c r="AC37" i="4"/>
  <c r="S37" i="3"/>
  <c r="AZ37" i="3" s="1"/>
  <c r="H90" i="5" s="1"/>
  <c r="Y167" i="7"/>
  <c r="AM167" i="6"/>
  <c r="AZ167" i="6"/>
  <c r="AN167" i="6"/>
  <c r="AU167" i="6"/>
  <c r="AO31" i="3"/>
  <c r="AP31" i="3"/>
  <c r="Y55" i="7"/>
  <c r="AZ55" i="6"/>
  <c r="AN55" i="6"/>
  <c r="AM55" i="6"/>
  <c r="AU55" i="6"/>
  <c r="Y16" i="3"/>
  <c r="AL16" i="3"/>
  <c r="Z16" i="3" s="1"/>
  <c r="B519" i="9"/>
  <c r="A519" i="9"/>
  <c r="G519" i="9"/>
  <c r="F519" i="9"/>
  <c r="E519" i="9"/>
  <c r="D519" i="9"/>
  <c r="C519" i="9"/>
  <c r="H519" i="9"/>
  <c r="AA54" i="7"/>
  <c r="AB54" i="6"/>
  <c r="AQ54" i="6"/>
  <c r="W54" i="6"/>
  <c r="AJ54" i="6"/>
  <c r="X54" i="6" s="1"/>
  <c r="AK54" i="6"/>
  <c r="Y54" i="6" s="1"/>
  <c r="AA245" i="7"/>
  <c r="AQ245" i="6"/>
  <c r="AB245" i="6"/>
  <c r="W245" i="6"/>
  <c r="AK245" i="6"/>
  <c r="Y245" i="6" s="1"/>
  <c r="Y121" i="7"/>
  <c r="AZ121" i="6"/>
  <c r="AN121" i="6"/>
  <c r="AM121" i="6"/>
  <c r="AU121" i="6"/>
  <c r="X163" i="6"/>
  <c r="Y22" i="7"/>
  <c r="AG22" i="7"/>
  <c r="AM22" i="6"/>
  <c r="AN22" i="6"/>
  <c r="AZ22" i="6"/>
  <c r="AU22" i="6"/>
  <c r="AK118" i="6"/>
  <c r="AA117" i="7"/>
  <c r="AQ117" i="6"/>
  <c r="AB117" i="6"/>
  <c r="W117" i="6"/>
  <c r="AJ117" i="6"/>
  <c r="X117" i="6" s="1"/>
  <c r="AK117" i="6"/>
  <c r="Y117" i="6" s="1"/>
  <c r="A69" i="8"/>
  <c r="D67" i="8"/>
  <c r="C67" i="8"/>
  <c r="B67" i="8"/>
  <c r="F67" i="8" s="1"/>
  <c r="AA184" i="7"/>
  <c r="AB184" i="6"/>
  <c r="W184" i="6"/>
  <c r="AQ184" i="6"/>
  <c r="AJ184" i="6"/>
  <c r="X184" i="6" s="1"/>
  <c r="Y63" i="7"/>
  <c r="AN63" i="6"/>
  <c r="AZ63" i="6"/>
  <c r="AM63" i="6"/>
  <c r="AU63" i="6"/>
  <c r="Y123" i="7"/>
  <c r="AZ123" i="6"/>
  <c r="AN123" i="6"/>
  <c r="AM123" i="6"/>
  <c r="AU123" i="6"/>
  <c r="Y142" i="7"/>
  <c r="AZ142" i="6"/>
  <c r="AN142" i="6"/>
  <c r="AM142" i="6"/>
  <c r="AU142" i="6"/>
  <c r="AC16" i="4"/>
  <c r="S16" i="3"/>
  <c r="AZ16" i="3" s="1"/>
  <c r="D86" i="5" s="1"/>
  <c r="AC34" i="4"/>
  <c r="S34" i="3"/>
  <c r="AZ34" i="3" s="1"/>
  <c r="D90" i="5" s="1"/>
  <c r="Z27" i="4"/>
  <c r="AN27" i="3"/>
  <c r="AM27" i="3"/>
  <c r="Q27" i="3"/>
  <c r="O27" i="3"/>
  <c r="Y89" i="7"/>
  <c r="AZ89" i="6"/>
  <c r="AN89" i="6"/>
  <c r="AM89" i="6"/>
  <c r="AU89" i="6"/>
  <c r="AA78" i="7"/>
  <c r="AQ78" i="6"/>
  <c r="AB78" i="6"/>
  <c r="W78" i="6"/>
  <c r="AJ78" i="6"/>
  <c r="X78" i="6" s="1"/>
  <c r="Y111" i="7"/>
  <c r="AZ111" i="6"/>
  <c r="AN111" i="6"/>
  <c r="AM111" i="6"/>
  <c r="AU111" i="6"/>
  <c r="Y100" i="7"/>
  <c r="AZ100" i="6"/>
  <c r="AN100" i="6"/>
  <c r="AM100" i="6"/>
  <c r="AU100" i="6"/>
  <c r="Y119" i="7"/>
  <c r="AN119" i="6"/>
  <c r="AM119" i="6"/>
  <c r="AZ119" i="6"/>
  <c r="AU119" i="6"/>
  <c r="AL109" i="6"/>
  <c r="Z109" i="6" s="1"/>
  <c r="Y141" i="7"/>
  <c r="AZ141" i="6"/>
  <c r="AM141" i="6"/>
  <c r="AN141" i="6"/>
  <c r="AU141" i="6"/>
  <c r="AA175" i="7"/>
  <c r="AB175" i="6"/>
  <c r="AQ175" i="6"/>
  <c r="W175" i="6"/>
  <c r="Z21" i="4"/>
  <c r="AM21" i="3"/>
  <c r="O21" i="3"/>
  <c r="AN21" i="3"/>
  <c r="Q21" i="3"/>
  <c r="AV21" i="3"/>
  <c r="J56" i="5"/>
  <c r="X40" i="6"/>
  <c r="AA40" i="6" s="1"/>
  <c r="AL40" i="6"/>
  <c r="Z40" i="6" s="1"/>
  <c r="AK250" i="6"/>
  <c r="AL68" i="6"/>
  <c r="Z68" i="6" s="1"/>
  <c r="AK114" i="6"/>
  <c r="Y114" i="6" s="1"/>
  <c r="AK18" i="6"/>
  <c r="Y18" i="6" s="1"/>
  <c r="X24" i="6"/>
  <c r="H527" i="9"/>
  <c r="G527" i="9"/>
  <c r="F527" i="9"/>
  <c r="A527" i="9"/>
  <c r="E527" i="9"/>
  <c r="D527" i="9"/>
  <c r="C527" i="9"/>
  <c r="B527" i="9"/>
  <c r="X196" i="6"/>
  <c r="AK196" i="6"/>
  <c r="Y196" i="6" s="1"/>
  <c r="AA196" i="6" s="1"/>
  <c r="AA218" i="7"/>
  <c r="AB218" i="6"/>
  <c r="AQ218" i="6"/>
  <c r="W218" i="6"/>
  <c r="AK218" i="6"/>
  <c r="Y218" i="6" s="1"/>
  <c r="AA146" i="7"/>
  <c r="AB146" i="6"/>
  <c r="AQ146" i="6"/>
  <c r="W146" i="6"/>
  <c r="AK146" i="6"/>
  <c r="Y146" i="6" s="1"/>
  <c r="AL71" i="6"/>
  <c r="Z71" i="6" s="1"/>
  <c r="AK56" i="6"/>
  <c r="Y56" i="6" s="1"/>
  <c r="AK158" i="6"/>
  <c r="Y90" i="7"/>
  <c r="AZ90" i="6"/>
  <c r="AM90" i="6"/>
  <c r="AN90" i="6"/>
  <c r="AU90" i="6"/>
  <c r="AL247" i="6"/>
  <c r="Z247" i="6" s="1"/>
  <c r="AA30" i="7"/>
  <c r="AB30" i="6"/>
  <c r="AQ30" i="6"/>
  <c r="W30" i="6"/>
  <c r="AA66" i="7"/>
  <c r="AB66" i="6"/>
  <c r="AQ66" i="6"/>
  <c r="W66" i="6"/>
  <c r="AJ66" i="6"/>
  <c r="X66" i="6" s="1"/>
  <c r="H528" i="9"/>
  <c r="F528" i="9"/>
  <c r="E528" i="9"/>
  <c r="D528" i="9"/>
  <c r="C528" i="9"/>
  <c r="B528" i="9"/>
  <c r="A528" i="9"/>
  <c r="G528" i="9"/>
  <c r="AA61" i="7"/>
  <c r="AQ61" i="6"/>
  <c r="W61" i="6"/>
  <c r="AB61" i="6"/>
  <c r="AJ61" i="6"/>
  <c r="X61" i="6" s="1"/>
  <c r="Y150" i="7"/>
  <c r="AN150" i="6"/>
  <c r="AZ150" i="6"/>
  <c r="AM150" i="6"/>
  <c r="AU150" i="6"/>
  <c r="Y19" i="3"/>
  <c r="AA19" i="3" s="1"/>
  <c r="AL19" i="3"/>
  <c r="Z19" i="3" s="1"/>
  <c r="AK91" i="6"/>
  <c r="Y91" i="6" s="1"/>
  <c r="B514" i="9"/>
  <c r="A514" i="9"/>
  <c r="E514" i="9"/>
  <c r="D514" i="9"/>
  <c r="C514" i="9"/>
  <c r="H514" i="9"/>
  <c r="G514" i="9"/>
  <c r="F514" i="9"/>
  <c r="Y83" i="7"/>
  <c r="AN83" i="6"/>
  <c r="AM83" i="6"/>
  <c r="AZ83" i="6"/>
  <c r="AU83" i="6"/>
  <c r="AK63" i="6"/>
  <c r="Y63" i="6" s="1"/>
  <c r="AA63" i="6" s="1"/>
  <c r="AA59" i="7"/>
  <c r="AB59" i="6"/>
  <c r="AQ59" i="6"/>
  <c r="W59" i="6"/>
  <c r="AA131" i="7"/>
  <c r="AQ131" i="6"/>
  <c r="AB131" i="6"/>
  <c r="W131" i="6"/>
  <c r="AJ131" i="6"/>
  <c r="Y228" i="7"/>
  <c r="AN228" i="6"/>
  <c r="AM228" i="6"/>
  <c r="AZ228" i="6"/>
  <c r="AU228" i="6"/>
  <c r="AA157" i="7"/>
  <c r="AB157" i="6"/>
  <c r="AQ157" i="6"/>
  <c r="W157" i="6"/>
  <c r="AL157" i="6"/>
  <c r="Z157" i="6" s="1"/>
  <c r="AK157" i="6"/>
  <c r="Y157" i="6" s="1"/>
  <c r="AJ157" i="6"/>
  <c r="X157" i="6" s="1"/>
  <c r="AA55" i="6"/>
  <c r="AA46" i="7"/>
  <c r="AQ46" i="6"/>
  <c r="AB46" i="6"/>
  <c r="W46" i="6"/>
  <c r="AJ46" i="6"/>
  <c r="AA57" i="7"/>
  <c r="AB57" i="6"/>
  <c r="AQ57" i="6"/>
  <c r="W57" i="6"/>
  <c r="X113" i="6"/>
  <c r="AA113" i="6" s="1"/>
  <c r="AL113" i="6"/>
  <c r="Z113" i="6" s="1"/>
  <c r="AL55" i="6"/>
  <c r="Z55" i="6" s="1"/>
  <c r="AC10" i="4"/>
  <c r="Q10" i="4" s="1"/>
  <c r="Y171" i="7"/>
  <c r="AZ171" i="6"/>
  <c r="AN171" i="6"/>
  <c r="AM171" i="6"/>
  <c r="AU171" i="6"/>
  <c r="Y56" i="7"/>
  <c r="AN56" i="6"/>
  <c r="AM56" i="6"/>
  <c r="AZ56" i="6"/>
  <c r="AU56" i="6"/>
  <c r="Y24" i="7"/>
  <c r="AG24" i="7"/>
  <c r="AN24" i="6"/>
  <c r="AM24" i="6"/>
  <c r="AZ24" i="6"/>
  <c r="AU24" i="6"/>
  <c r="Y174" i="7"/>
  <c r="AN174" i="6"/>
  <c r="AM174" i="6"/>
  <c r="AZ174" i="6"/>
  <c r="AU174" i="6"/>
  <c r="AP16" i="3"/>
  <c r="AO16" i="3"/>
  <c r="Y226" i="7"/>
  <c r="AM226" i="6"/>
  <c r="AZ226" i="6"/>
  <c r="AN226" i="6"/>
  <c r="AU226" i="6"/>
  <c r="Y113" i="7"/>
  <c r="AN113" i="6"/>
  <c r="AM113" i="6"/>
  <c r="AZ113" i="6"/>
  <c r="AU113" i="6"/>
  <c r="AL220" i="6"/>
  <c r="Z220" i="6" s="1"/>
  <c r="Y99" i="7"/>
  <c r="AZ99" i="6"/>
  <c r="AN99" i="6"/>
  <c r="AM99" i="6"/>
  <c r="AU99" i="6"/>
  <c r="AA183" i="7"/>
  <c r="AB183" i="6"/>
  <c r="AQ183" i="6"/>
  <c r="W183" i="6"/>
  <c r="AJ183" i="6"/>
  <c r="Y178" i="7"/>
  <c r="AZ178" i="6"/>
  <c r="AN178" i="6"/>
  <c r="AM178" i="6"/>
  <c r="AU178" i="6"/>
  <c r="AA220" i="6"/>
  <c r="Y40" i="7"/>
  <c r="AN40" i="6"/>
  <c r="AM40" i="6"/>
  <c r="AZ40" i="6"/>
  <c r="AU40" i="6"/>
  <c r="AI26" i="7"/>
  <c r="AA26" i="7"/>
  <c r="AQ26" i="6"/>
  <c r="AB26" i="6"/>
  <c r="W26" i="6"/>
  <c r="Y144" i="7"/>
  <c r="AN144" i="6"/>
  <c r="AM144" i="6"/>
  <c r="AZ144" i="6"/>
  <c r="AU144" i="6"/>
  <c r="Y203" i="7"/>
  <c r="AM203" i="6"/>
  <c r="AZ203" i="6"/>
  <c r="AN203" i="6"/>
  <c r="AU203" i="6"/>
  <c r="AA74" i="7"/>
  <c r="AB74" i="6"/>
  <c r="AQ74" i="6"/>
  <c r="W74" i="6"/>
  <c r="AL176" i="6"/>
  <c r="Z176" i="6" s="1"/>
  <c r="AJ214" i="6"/>
  <c r="X214" i="6" s="1"/>
  <c r="AK78" i="6"/>
  <c r="Y78" i="6" s="1"/>
  <c r="AA82" i="7"/>
  <c r="AB82" i="6"/>
  <c r="AQ82" i="6"/>
  <c r="W82" i="6"/>
  <c r="AK82" i="6"/>
  <c r="AL90" i="6"/>
  <c r="Z90" i="6" s="1"/>
  <c r="AK123" i="6"/>
  <c r="Y123" i="6" s="1"/>
  <c r="AA123" i="6" s="1"/>
  <c r="AK235" i="6"/>
  <c r="Y235" i="6" s="1"/>
  <c r="AC31" i="4"/>
  <c r="Y73" i="7"/>
  <c r="AN73" i="6"/>
  <c r="AM73" i="6"/>
  <c r="AZ73" i="6"/>
  <c r="AU73" i="6"/>
  <c r="AO25" i="3"/>
  <c r="AP25" i="3" s="1"/>
  <c r="AA51" i="7"/>
  <c r="AQ51" i="6"/>
  <c r="AB51" i="6"/>
  <c r="W51" i="6"/>
  <c r="AK51" i="6"/>
  <c r="Y51" i="6" s="1"/>
  <c r="AJ51" i="6"/>
  <c r="X51" i="6" s="1"/>
  <c r="Y172" i="7"/>
  <c r="AN172" i="6"/>
  <c r="AZ172" i="6"/>
  <c r="AM172" i="6"/>
  <c r="AU172" i="6"/>
  <c r="AA49" i="7"/>
  <c r="AB49" i="6"/>
  <c r="AQ49" i="6"/>
  <c r="W49" i="6"/>
  <c r="AK73" i="6"/>
  <c r="Y73" i="6" s="1"/>
  <c r="AA12" i="7"/>
  <c r="AI12" i="7"/>
  <c r="AB12" i="6"/>
  <c r="W12" i="6"/>
  <c r="AA143" i="7"/>
  <c r="AQ143" i="6"/>
  <c r="AB143" i="6"/>
  <c r="W143" i="6"/>
  <c r="AA80" i="7"/>
  <c r="AQ80" i="6"/>
  <c r="W80" i="6"/>
  <c r="AB80" i="6"/>
  <c r="V13" i="6"/>
  <c r="AI13" i="6"/>
  <c r="AA232" i="7"/>
  <c r="AB232" i="6"/>
  <c r="AQ232" i="6"/>
  <c r="W232" i="6"/>
  <c r="AJ232" i="6"/>
  <c r="X232" i="6" s="1"/>
  <c r="AK232" i="6"/>
  <c r="Y232" i="6" s="1"/>
  <c r="Y79" i="7"/>
  <c r="AZ79" i="6"/>
  <c r="AN79" i="6"/>
  <c r="AM79" i="6"/>
  <c r="AU79" i="6"/>
  <c r="Y140" i="7"/>
  <c r="AN140" i="6"/>
  <c r="AM140" i="6"/>
  <c r="AZ140" i="6"/>
  <c r="AU140" i="6"/>
  <c r="AA14" i="3"/>
  <c r="AP10" i="3"/>
  <c r="AO10" i="3"/>
  <c r="Y221" i="7"/>
  <c r="AZ221" i="6"/>
  <c r="AN221" i="6"/>
  <c r="AM221" i="6"/>
  <c r="AU221" i="6"/>
  <c r="Y223" i="7"/>
  <c r="AZ223" i="6"/>
  <c r="AM223" i="6"/>
  <c r="AN223" i="6"/>
  <c r="AU223" i="6"/>
  <c r="AL65" i="6"/>
  <c r="Z65" i="6" s="1"/>
  <c r="AA118" i="7"/>
  <c r="AB118" i="6"/>
  <c r="AQ118" i="6"/>
  <c r="W118" i="6"/>
  <c r="Y37" i="7"/>
  <c r="AZ37" i="6"/>
  <c r="AN37" i="6"/>
  <c r="AM37" i="6"/>
  <c r="AU37" i="6"/>
  <c r="Y138" i="7"/>
  <c r="AN138" i="6"/>
  <c r="AM138" i="6"/>
  <c r="AZ138" i="6"/>
  <c r="AU138" i="6"/>
  <c r="H513" i="9"/>
  <c r="G513" i="9"/>
  <c r="F513" i="9"/>
  <c r="E513" i="9"/>
  <c r="D513" i="9"/>
  <c r="C513" i="9"/>
  <c r="B513" i="9"/>
  <c r="A513" i="9"/>
  <c r="AA13" i="3"/>
  <c r="Y177" i="7"/>
  <c r="AZ177" i="6"/>
  <c r="AN177" i="6"/>
  <c r="AM177" i="6"/>
  <c r="AU177" i="6"/>
  <c r="Y105" i="7"/>
  <c r="AM105" i="6"/>
  <c r="AN105" i="6"/>
  <c r="AZ105" i="6"/>
  <c r="AU105" i="6"/>
  <c r="M93" i="8"/>
  <c r="L93" i="8"/>
  <c r="J93" i="8"/>
  <c r="A95" i="8"/>
  <c r="AA180" i="7"/>
  <c r="AB180" i="6"/>
  <c r="AQ180" i="6"/>
  <c r="W180" i="6"/>
  <c r="AJ180" i="6"/>
  <c r="AA92" i="7"/>
  <c r="AB92" i="6"/>
  <c r="AQ92" i="6"/>
  <c r="W92" i="6"/>
  <c r="AA73" i="6"/>
  <c r="X21" i="6"/>
  <c r="AA21" i="6" s="1"/>
  <c r="AL21" i="6"/>
  <c r="Z21" i="6" s="1"/>
  <c r="AA212" i="7"/>
  <c r="AQ212" i="6"/>
  <c r="W212" i="6"/>
  <c r="AB212" i="6"/>
  <c r="AK212" i="6"/>
  <c r="Y212" i="6" s="1"/>
  <c r="AJ212" i="6"/>
  <c r="X212" i="6" s="1"/>
  <c r="AL212" i="6"/>
  <c r="Z212" i="6" s="1"/>
  <c r="AO28" i="3"/>
  <c r="AP28" i="3" s="1"/>
  <c r="AL58" i="6"/>
  <c r="Z58" i="6" s="1"/>
  <c r="M58" i="8"/>
  <c r="AL242" i="6"/>
  <c r="Z242" i="6" s="1"/>
  <c r="AA182" i="7"/>
  <c r="AB182" i="6"/>
  <c r="AQ182" i="6"/>
  <c r="W182" i="6"/>
  <c r="AJ182" i="6"/>
  <c r="X182" i="6" s="1"/>
  <c r="AA93" i="7"/>
  <c r="AB93" i="6"/>
  <c r="AQ93" i="6"/>
  <c r="W93" i="6"/>
  <c r="AJ93" i="6"/>
  <c r="X93" i="6" s="1"/>
  <c r="W252" i="3"/>
  <c r="W257" i="3" s="1"/>
  <c r="W6" i="3" s="1"/>
  <c r="Y164" i="7"/>
  <c r="AN164" i="6"/>
  <c r="AM164" i="6"/>
  <c r="AZ164" i="6"/>
  <c r="AU164" i="6"/>
  <c r="Y98" i="7"/>
  <c r="AN98" i="6"/>
  <c r="AZ98" i="6"/>
  <c r="AM98" i="6"/>
  <c r="AU98" i="6"/>
  <c r="Y215" i="7"/>
  <c r="AZ215" i="6"/>
  <c r="AN215" i="6"/>
  <c r="AM215" i="6"/>
  <c r="AU215" i="6"/>
  <c r="AA160" i="7"/>
  <c r="AQ160" i="6"/>
  <c r="AB160" i="6"/>
  <c r="W160" i="6"/>
  <c r="AL160" i="6"/>
  <c r="Z160" i="6" s="1"/>
  <c r="AK160" i="6"/>
  <c r="Y160" i="6" s="1"/>
  <c r="AJ160" i="6"/>
  <c r="X160" i="6" s="1"/>
  <c r="Y190" i="7"/>
  <c r="AZ190" i="6"/>
  <c r="AN190" i="6"/>
  <c r="AM190" i="6"/>
  <c r="AU190" i="6"/>
  <c r="AJ126" i="6"/>
  <c r="AA116" i="7"/>
  <c r="AB116" i="6"/>
  <c r="AQ116" i="6"/>
  <c r="W116" i="6"/>
  <c r="AJ116" i="6"/>
  <c r="X116" i="6" s="1"/>
  <c r="AL34" i="6"/>
  <c r="Z34" i="6" s="1"/>
  <c r="AL167" i="6"/>
  <c r="Z167" i="6" s="1"/>
  <c r="AA15" i="7"/>
  <c r="AI15" i="7"/>
  <c r="AB15" i="6"/>
  <c r="W15" i="6"/>
  <c r="AJ18" i="6"/>
  <c r="X18" i="6" s="1"/>
  <c r="AJ16" i="6"/>
  <c r="X16" i="6" s="1"/>
  <c r="AA23" i="7"/>
  <c r="AI23" i="7"/>
  <c r="AB23" i="6"/>
  <c r="AQ23" i="6"/>
  <c r="W23" i="6"/>
  <c r="AA64" i="7"/>
  <c r="AB64" i="6"/>
  <c r="AQ64" i="6"/>
  <c r="W64" i="6"/>
  <c r="F8" i="5"/>
  <c r="D8" i="5"/>
  <c r="AA132" i="7"/>
  <c r="AQ132" i="6"/>
  <c r="W132" i="6"/>
  <c r="AB132" i="6"/>
  <c r="AK132" i="6"/>
  <c r="Y132" i="6" s="1"/>
  <c r="AJ132" i="6"/>
  <c r="X132" i="6" s="1"/>
  <c r="X110" i="6"/>
  <c r="AL110" i="6"/>
  <c r="Z110" i="6" s="1"/>
  <c r="Y188" i="7"/>
  <c r="AZ188" i="6"/>
  <c r="AN188" i="6"/>
  <c r="AM188" i="6"/>
  <c r="AU188" i="6"/>
  <c r="AA39" i="7"/>
  <c r="AB39" i="6"/>
  <c r="AQ39" i="6"/>
  <c r="W39" i="6"/>
  <c r="Y176" i="7"/>
  <c r="AN176" i="6"/>
  <c r="AM176" i="6"/>
  <c r="AZ176" i="6"/>
  <c r="AU176" i="6"/>
  <c r="Y87" i="7"/>
  <c r="AZ87" i="6"/>
  <c r="AM87" i="6"/>
  <c r="AN87" i="6"/>
  <c r="AU87" i="6"/>
  <c r="X11" i="6"/>
  <c r="AA11" i="6" s="1"/>
  <c r="AL11" i="6"/>
  <c r="Z11" i="6" s="1"/>
  <c r="AL175" i="6"/>
  <c r="Z175" i="6" s="1"/>
  <c r="F64" i="8"/>
  <c r="E64" i="8"/>
  <c r="AA95" i="7"/>
  <c r="AB95" i="6"/>
  <c r="AQ95" i="6"/>
  <c r="W95" i="6"/>
  <c r="B544" i="9"/>
  <c r="A544" i="9"/>
  <c r="G544" i="9"/>
  <c r="F544" i="9"/>
  <c r="E544" i="9"/>
  <c r="D544" i="9"/>
  <c r="C544" i="9"/>
  <c r="H544" i="9"/>
  <c r="AC41" i="4"/>
  <c r="S41" i="3"/>
  <c r="AZ41" i="3" s="1"/>
  <c r="F91" i="5" s="1"/>
  <c r="Y198" i="7"/>
  <c r="AM198" i="6"/>
  <c r="AZ198" i="6"/>
  <c r="AN198" i="6"/>
  <c r="AU198" i="6"/>
  <c r="Y85" i="7"/>
  <c r="AM85" i="6"/>
  <c r="AZ85" i="6"/>
  <c r="AN85" i="6"/>
  <c r="AU85" i="6"/>
  <c r="Y58" i="7"/>
  <c r="AN58" i="6"/>
  <c r="AM58" i="6"/>
  <c r="AZ58" i="6"/>
  <c r="AU58" i="6"/>
  <c r="AW6" i="3"/>
  <c r="K84" i="8"/>
  <c r="M83" i="8"/>
  <c r="K87" i="8"/>
  <c r="K89" i="8"/>
  <c r="K88" i="8"/>
  <c r="D7" i="5"/>
  <c r="F7" i="5" s="1"/>
  <c r="R10" i="4"/>
  <c r="R252" i="4" s="1"/>
  <c r="AA207" i="7"/>
  <c r="AQ207" i="6"/>
  <c r="AB207" i="6"/>
  <c r="W207" i="6"/>
  <c r="AL207" i="6"/>
  <c r="Z207" i="6" s="1"/>
  <c r="Y231" i="7"/>
  <c r="AZ231" i="6"/>
  <c r="AN231" i="6"/>
  <c r="AM231" i="6"/>
  <c r="AU231" i="6"/>
  <c r="AA213" i="7"/>
  <c r="AB213" i="6"/>
  <c r="AQ213" i="6"/>
  <c r="W213" i="6"/>
  <c r="AK213" i="6"/>
  <c r="Y213" i="6" s="1"/>
  <c r="AL213" i="6"/>
  <c r="Z213" i="6" s="1"/>
  <c r="Y48" i="7"/>
  <c r="AM48" i="6"/>
  <c r="AN48" i="6"/>
  <c r="AZ48" i="6"/>
  <c r="AU48" i="6"/>
  <c r="AQ247" i="6"/>
  <c r="AB247" i="6"/>
  <c r="W247" i="6"/>
  <c r="AA151" i="7"/>
  <c r="AQ151" i="6"/>
  <c r="AB151" i="6"/>
  <c r="W151" i="6"/>
  <c r="AK151" i="6"/>
  <c r="Y151" i="6" s="1"/>
  <c r="M92" i="8"/>
  <c r="B92" i="8"/>
  <c r="B93" i="8" s="1"/>
  <c r="L92" i="8"/>
  <c r="K92" i="8"/>
  <c r="G92" i="8"/>
  <c r="F92" i="8"/>
  <c r="A94" i="8"/>
  <c r="D92" i="8"/>
  <c r="Q92" i="8"/>
  <c r="C92" i="8"/>
  <c r="P92" i="8"/>
  <c r="O92" i="8"/>
  <c r="N92" i="8"/>
  <c r="J92" i="8"/>
  <c r="I92" i="8"/>
  <c r="H92" i="8"/>
  <c r="AL228" i="6"/>
  <c r="Z228" i="6" s="1"/>
  <c r="Y37" i="6"/>
  <c r="AA37" i="6" s="1"/>
  <c r="AL37" i="6"/>
  <c r="Z37" i="6" s="1"/>
  <c r="AA216" i="7"/>
  <c r="AB216" i="6"/>
  <c r="AQ216" i="6"/>
  <c r="W216" i="6"/>
  <c r="AL216" i="6"/>
  <c r="Z216" i="6" s="1"/>
  <c r="AL102" i="6"/>
  <c r="Z102" i="6" s="1"/>
  <c r="AL14" i="6"/>
  <c r="Z14" i="6" s="1"/>
  <c r="B59" i="5"/>
  <c r="AK11" i="6"/>
  <c r="Y11" i="6" s="1"/>
  <c r="AB11" i="7"/>
  <c r="AJ11" i="7"/>
  <c r="S11" i="6"/>
  <c r="AZ11" i="6" s="1"/>
  <c r="F85" i="8" s="1"/>
  <c r="F93" i="8" s="1"/>
  <c r="AA179" i="7"/>
  <c r="AQ179" i="6"/>
  <c r="AB179" i="6"/>
  <c r="W179" i="6"/>
  <c r="AL179" i="6"/>
  <c r="Z179" i="6" s="1"/>
  <c r="AK179" i="6"/>
  <c r="Y179" i="6" s="1"/>
  <c r="X104" i="6"/>
  <c r="AK104" i="6"/>
  <c r="Y104" i="6" s="1"/>
  <c r="Y163" i="7"/>
  <c r="AZ163" i="6"/>
  <c r="AN163" i="6"/>
  <c r="AM163" i="6"/>
  <c r="AU163" i="6"/>
  <c r="H537" i="9"/>
  <c r="G537" i="9"/>
  <c r="F537" i="9"/>
  <c r="E537" i="9"/>
  <c r="D537" i="9"/>
  <c r="C537" i="9"/>
  <c r="B537" i="9"/>
  <c r="A537" i="9"/>
  <c r="Q31" i="4"/>
  <c r="P31" i="4" s="1"/>
  <c r="P31" i="3" s="1"/>
  <c r="S31" i="3" s="1"/>
  <c r="AZ31" i="3" s="1"/>
  <c r="H89" i="5" s="1"/>
  <c r="AC42" i="4"/>
  <c r="Q42" i="4" s="1"/>
  <c r="P42" i="4" s="1"/>
  <c r="P42" i="3" s="1"/>
  <c r="L60" i="5" s="1"/>
  <c r="K60" i="5" s="1"/>
  <c r="M60" i="5" s="1"/>
  <c r="S42" i="3"/>
  <c r="AZ42" i="3" s="1"/>
  <c r="G91" i="5" s="1"/>
  <c r="AA35" i="7"/>
  <c r="AQ35" i="6"/>
  <c r="AB35" i="6"/>
  <c r="W35" i="6"/>
  <c r="AA97" i="7"/>
  <c r="AQ97" i="6"/>
  <c r="AB97" i="6"/>
  <c r="W97" i="6"/>
  <c r="X84" i="6"/>
  <c r="AK36" i="6"/>
  <c r="Y36" i="6" s="1"/>
  <c r="AA36" i="6" s="1"/>
  <c r="Y137" i="7"/>
  <c r="AM137" i="6"/>
  <c r="AZ137" i="6"/>
  <c r="AN137" i="6"/>
  <c r="AU137" i="6"/>
  <c r="J93" i="5"/>
  <c r="A95" i="5"/>
  <c r="P93" i="5"/>
  <c r="O93" i="5"/>
  <c r="N93" i="5"/>
  <c r="M93" i="5"/>
  <c r="B93" i="5"/>
  <c r="AA106" i="7"/>
  <c r="AQ106" i="6"/>
  <c r="AB106" i="6"/>
  <c r="W106" i="6"/>
  <c r="AK106" i="6"/>
  <c r="AL134" i="6"/>
  <c r="Z134" i="6" s="1"/>
  <c r="AA197" i="7"/>
  <c r="AQ197" i="6"/>
  <c r="AB197" i="6"/>
  <c r="W197" i="6"/>
  <c r="AK197" i="6"/>
  <c r="Y197" i="6" s="1"/>
  <c r="AL248" i="6"/>
  <c r="Z248" i="6" s="1"/>
  <c r="AA187" i="7"/>
  <c r="AQ187" i="6"/>
  <c r="AB187" i="6"/>
  <c r="W187" i="6"/>
  <c r="AA115" i="7"/>
  <c r="AB115" i="6"/>
  <c r="AQ115" i="6"/>
  <c r="W115" i="6"/>
  <c r="AA62" i="7"/>
  <c r="AB62" i="6"/>
  <c r="AQ62" i="6"/>
  <c r="W62" i="6"/>
  <c r="AJ62" i="6"/>
  <c r="A63" i="5"/>
  <c r="B61" i="5"/>
  <c r="F61" i="5" s="1"/>
  <c r="D61" i="5"/>
  <c r="C61" i="5"/>
  <c r="AA154" i="7"/>
  <c r="AB154" i="6"/>
  <c r="AQ154" i="6"/>
  <c r="W154" i="6"/>
  <c r="AK92" i="6"/>
  <c r="AA130" i="7"/>
  <c r="AB130" i="6"/>
  <c r="AQ130" i="6"/>
  <c r="W130" i="6"/>
  <c r="AA18" i="7"/>
  <c r="AI18" i="7"/>
  <c r="AB18" i="6"/>
  <c r="AQ18" i="6"/>
  <c r="W18" i="6"/>
  <c r="AL245" i="6"/>
  <c r="Z245" i="6" s="1"/>
  <c r="AC14" i="4"/>
  <c r="S14" i="3"/>
  <c r="AZ14" i="3" s="1"/>
  <c r="I85" i="5" s="1"/>
  <c r="AA226" i="6"/>
  <c r="AA235" i="7"/>
  <c r="AQ235" i="6"/>
  <c r="AB235" i="6"/>
  <c r="W235" i="6"/>
  <c r="Y189" i="7"/>
  <c r="AM189" i="6"/>
  <c r="AZ189" i="6"/>
  <c r="AN189" i="6"/>
  <c r="AU189" i="6"/>
  <c r="Y72" i="7"/>
  <c r="AN72" i="6"/>
  <c r="AM72" i="6"/>
  <c r="AZ72" i="6"/>
  <c r="AU72" i="6"/>
  <c r="Z20" i="4"/>
  <c r="O20" i="3"/>
  <c r="Q20" i="3"/>
  <c r="AV20" i="3"/>
  <c r="Y219" i="7"/>
  <c r="AM219" i="6"/>
  <c r="AZ219" i="6"/>
  <c r="AN219" i="6"/>
  <c r="AU219" i="6"/>
  <c r="AA86" i="7"/>
  <c r="AQ86" i="6"/>
  <c r="AB86" i="6"/>
  <c r="W86" i="6"/>
  <c r="AK87" i="6"/>
  <c r="Y87" i="6" s="1"/>
  <c r="AA87" i="6" s="1"/>
  <c r="AA81" i="7"/>
  <c r="AQ81" i="6"/>
  <c r="AB81" i="6"/>
  <c r="W81" i="6"/>
  <c r="AK64" i="6"/>
  <c r="Y64" i="6" s="1"/>
  <c r="Y14" i="7"/>
  <c r="AG14" i="7"/>
  <c r="AN14" i="6"/>
  <c r="AM14" i="6"/>
  <c r="AZ14" i="6"/>
  <c r="F86" i="8" s="1"/>
  <c r="AW14" i="6"/>
  <c r="AL27" i="3"/>
  <c r="Z27" i="3" s="1"/>
  <c r="AK34" i="6"/>
  <c r="Y34" i="6" s="1"/>
  <c r="AA34" i="6" s="1"/>
  <c r="AJ15" i="6"/>
  <c r="X15" i="6" s="1"/>
  <c r="AK76" i="6"/>
  <c r="AA70" i="7"/>
  <c r="AQ70" i="6"/>
  <c r="AB70" i="6"/>
  <c r="W70" i="6"/>
  <c r="AK70" i="6"/>
  <c r="Y70" i="6" s="1"/>
  <c r="AP40" i="3"/>
  <c r="AO40" i="3"/>
  <c r="X35" i="3"/>
  <c r="AK35" i="3"/>
  <c r="Y35" i="3" s="1"/>
  <c r="AP41" i="3"/>
  <c r="AO41" i="3"/>
  <c r="Y237" i="7"/>
  <c r="AN237" i="6"/>
  <c r="AZ237" i="6"/>
  <c r="AM237" i="6"/>
  <c r="AU237" i="6"/>
  <c r="AK241" i="6"/>
  <c r="Y241" i="6" s="1"/>
  <c r="AA27" i="7"/>
  <c r="AI27" i="7"/>
  <c r="AQ27" i="6"/>
  <c r="AB27" i="6"/>
  <c r="W27" i="6"/>
  <c r="X144" i="6"/>
  <c r="AK144" i="6"/>
  <c r="AK175" i="6"/>
  <c r="Y175" i="6" s="1"/>
  <c r="AJ35" i="6"/>
  <c r="X35" i="6" s="1"/>
  <c r="Y194" i="7"/>
  <c r="AM194" i="6"/>
  <c r="AN194" i="6"/>
  <c r="AZ194" i="6"/>
  <c r="AU194" i="6"/>
  <c r="X85" i="6"/>
  <c r="X98" i="6"/>
  <c r="AK98" i="6"/>
  <c r="Y98" i="6" s="1"/>
  <c r="AA98" i="6" s="1"/>
  <c r="AA214" i="7"/>
  <c r="AQ214" i="6"/>
  <c r="AB214" i="6"/>
  <c r="W214" i="6"/>
  <c r="AA53" i="7"/>
  <c r="AB53" i="6"/>
  <c r="AQ53" i="6"/>
  <c r="W53" i="6"/>
  <c r="AK61" i="6"/>
  <c r="Y61" i="6" s="1"/>
  <c r="Y69" i="7"/>
  <c r="AZ69" i="6"/>
  <c r="AM69" i="6"/>
  <c r="AN69" i="6"/>
  <c r="AU69" i="6"/>
  <c r="AA20" i="7"/>
  <c r="AI20" i="7"/>
  <c r="AB20" i="6"/>
  <c r="AQ20" i="6"/>
  <c r="W20" i="6"/>
  <c r="AA193" i="7"/>
  <c r="AQ193" i="6"/>
  <c r="AB193" i="6"/>
  <c r="W193" i="6"/>
  <c r="AK193" i="6"/>
  <c r="Y193" i="6" s="1"/>
  <c r="AL193" i="6"/>
  <c r="Z193" i="6" s="1"/>
  <c r="AJ193" i="6"/>
  <c r="X193" i="6" s="1"/>
  <c r="Y52" i="7"/>
  <c r="AN52" i="6"/>
  <c r="AM52" i="6"/>
  <c r="AZ52" i="6"/>
  <c r="AU52" i="6"/>
  <c r="AA129" i="7"/>
  <c r="AB129" i="6"/>
  <c r="AQ129" i="6"/>
  <c r="W129" i="6"/>
  <c r="AA236" i="7"/>
  <c r="AQ236" i="6"/>
  <c r="AB236" i="6"/>
  <c r="W236" i="6"/>
  <c r="AJ236" i="6"/>
  <c r="X236" i="6" s="1"/>
  <c r="AO23" i="3"/>
  <c r="AP23" i="3" s="1"/>
  <c r="H6" i="5"/>
  <c r="X100" i="6"/>
  <c r="X223" i="6"/>
  <c r="AA223" i="6" s="1"/>
  <c r="AL223" i="6"/>
  <c r="Z223" i="6" s="1"/>
  <c r="Y32" i="7"/>
  <c r="AM32" i="6"/>
  <c r="AN32" i="6"/>
  <c r="AZ32" i="6"/>
  <c r="AU32" i="6"/>
  <c r="AA165" i="7"/>
  <c r="AB165" i="6"/>
  <c r="W165" i="6"/>
  <c r="AQ165" i="6"/>
  <c r="AA32" i="6"/>
  <c r="Y68" i="7"/>
  <c r="AZ68" i="6"/>
  <c r="AM68" i="6"/>
  <c r="AN68" i="6"/>
  <c r="AU68" i="6"/>
  <c r="AL120" i="6"/>
  <c r="Z120" i="6" s="1"/>
  <c r="AA33" i="7"/>
  <c r="AQ33" i="6"/>
  <c r="AB33" i="6"/>
  <c r="W33" i="6"/>
  <c r="H16" i="8" s="1"/>
  <c r="I16" i="8" s="1"/>
  <c r="J16" i="8" s="1"/>
  <c r="K16" i="8" s="1"/>
  <c r="L16" i="8" s="1"/>
  <c r="M16" i="8" s="1"/>
  <c r="N16" i="8" s="1"/>
  <c r="O16" i="8" s="1"/>
  <c r="G16" i="8" s="1"/>
  <c r="AJ33" i="6"/>
  <c r="AA94" i="7"/>
  <c r="AB94" i="6"/>
  <c r="AQ94" i="6"/>
  <c r="W94" i="6"/>
  <c r="AK94" i="6"/>
  <c r="Y94" i="6" s="1"/>
  <c r="AL36" i="6"/>
  <c r="Z36" i="6" s="1"/>
  <c r="AK67" i="6"/>
  <c r="Y67" i="6" s="1"/>
  <c r="AL128" i="6"/>
  <c r="Z128" i="6" s="1"/>
  <c r="AL48" i="6"/>
  <c r="Z48" i="6" s="1"/>
  <c r="Y128" i="7"/>
  <c r="AM128" i="6"/>
  <c r="AN128" i="6"/>
  <c r="AZ128" i="6"/>
  <c r="AU128" i="6"/>
  <c r="AK46" i="6"/>
  <c r="Y46" i="6" s="1"/>
  <c r="AA77" i="7"/>
  <c r="AQ77" i="6"/>
  <c r="AB77" i="6"/>
  <c r="W77" i="6"/>
  <c r="T10" i="4"/>
  <c r="T252" i="4" s="1"/>
  <c r="X119" i="6"/>
  <c r="AK119" i="6"/>
  <c r="AA234" i="7"/>
  <c r="AB234" i="6"/>
  <c r="W234" i="6"/>
  <c r="AQ234" i="6"/>
  <c r="AP22" i="3"/>
  <c r="AO22" i="3"/>
  <c r="AA67" i="7"/>
  <c r="AB67" i="6"/>
  <c r="AQ67" i="6"/>
  <c r="W67" i="6"/>
  <c r="AA202" i="7"/>
  <c r="AQ202" i="6"/>
  <c r="AB202" i="6"/>
  <c r="W202" i="6"/>
  <c r="AK202" i="6"/>
  <c r="Y202" i="6" s="1"/>
  <c r="Y71" i="7"/>
  <c r="AZ71" i="6"/>
  <c r="AN71" i="6"/>
  <c r="AM71" i="6"/>
  <c r="AU71" i="6"/>
  <c r="Y50" i="7"/>
  <c r="AZ50" i="6"/>
  <c r="AN50" i="6"/>
  <c r="AM50" i="6"/>
  <c r="AU50" i="6"/>
  <c r="AJ94" i="6"/>
  <c r="X94" i="6" s="1"/>
  <c r="AA127" i="7"/>
  <c r="AQ127" i="6"/>
  <c r="AB127" i="6"/>
  <c r="W127" i="6"/>
  <c r="AK127" i="6"/>
  <c r="Y127" i="6" s="1"/>
  <c r="AJ127" i="6"/>
  <c r="X127" i="6" s="1"/>
  <c r="AJ39" i="6"/>
  <c r="X39" i="6" s="1"/>
  <c r="AA240" i="7"/>
  <c r="AQ240" i="6"/>
  <c r="AB240" i="6"/>
  <c r="W240" i="6"/>
  <c r="AL240" i="6"/>
  <c r="Z240" i="6" s="1"/>
  <c r="AA163" i="6"/>
  <c r="AA39" i="3"/>
  <c r="AK44" i="3"/>
  <c r="Y44" i="3" s="1"/>
  <c r="AK26" i="6"/>
  <c r="Y26" i="6" s="1"/>
  <c r="AA126" i="7"/>
  <c r="AB126" i="6"/>
  <c r="AQ126" i="6"/>
  <c r="W126" i="6"/>
  <c r="Y124" i="7"/>
  <c r="AM124" i="6"/>
  <c r="AN124" i="6"/>
  <c r="AZ124" i="6"/>
  <c r="AU124" i="6"/>
  <c r="AC23" i="4"/>
  <c r="S23" i="3"/>
  <c r="AZ23" i="3" s="1"/>
  <c r="F87" i="5" s="1"/>
  <c r="Y166" i="7"/>
  <c r="AM166" i="6"/>
  <c r="AN166" i="6"/>
  <c r="AZ166" i="6"/>
  <c r="AU166" i="6"/>
  <c r="X20" i="3"/>
  <c r="AK20" i="3"/>
  <c r="Y20" i="3" s="1"/>
  <c r="Y139" i="7"/>
  <c r="AZ139" i="6"/>
  <c r="AN139" i="6"/>
  <c r="AM139" i="6"/>
  <c r="AU139" i="6"/>
  <c r="Y107" i="7"/>
  <c r="AN107" i="6"/>
  <c r="AZ107" i="6"/>
  <c r="AM107" i="6"/>
  <c r="AU107" i="6"/>
  <c r="Y211" i="7"/>
  <c r="AM211" i="6"/>
  <c r="AN211" i="6"/>
  <c r="AZ211" i="6"/>
  <c r="AU211" i="6"/>
  <c r="Y169" i="7"/>
  <c r="AM169" i="6"/>
  <c r="AZ169" i="6"/>
  <c r="AN169" i="6"/>
  <c r="AU169" i="6"/>
  <c r="AA109" i="7"/>
  <c r="AQ109" i="6"/>
  <c r="AB109" i="6"/>
  <c r="W109" i="6"/>
  <c r="B56" i="5"/>
  <c r="B62" i="5" s="1"/>
  <c r="Y238" i="7"/>
  <c r="AZ238" i="6"/>
  <c r="AM238" i="6"/>
  <c r="AN238" i="6"/>
  <c r="AU238" i="6"/>
  <c r="AZ248" i="6"/>
  <c r="AM248" i="6"/>
  <c r="AN248" i="6"/>
  <c r="AU248" i="6"/>
  <c r="AK35" i="6"/>
  <c r="Y35" i="6" s="1"/>
  <c r="Y222" i="7"/>
  <c r="AZ222" i="6"/>
  <c r="AN222" i="6"/>
  <c r="AM222" i="6"/>
  <c r="AU222" i="6"/>
  <c r="AK177" i="6"/>
  <c r="AK79" i="6"/>
  <c r="Y79" i="6" s="1"/>
  <c r="AA79" i="6" s="1"/>
  <c r="AA172" i="6"/>
  <c r="AA185" i="7"/>
  <c r="AB185" i="6"/>
  <c r="AQ185" i="6"/>
  <c r="W185" i="6"/>
  <c r="AJ185" i="6"/>
  <c r="AO14" i="3"/>
  <c r="AP14" i="3" s="1"/>
  <c r="Y181" i="7"/>
  <c r="AM181" i="6"/>
  <c r="AZ181" i="6"/>
  <c r="AN181" i="6"/>
  <c r="AU181" i="6"/>
  <c r="Y102" i="7"/>
  <c r="AN102" i="6"/>
  <c r="AM102" i="6"/>
  <c r="AZ102" i="6"/>
  <c r="AU102" i="6"/>
  <c r="AK95" i="6"/>
  <c r="Y95" i="6" s="1"/>
  <c r="AA90" i="6"/>
  <c r="AK14" i="6"/>
  <c r="Y14" i="6" s="1"/>
  <c r="AA14" i="6" s="1"/>
  <c r="Y36" i="7"/>
  <c r="AZ36" i="6"/>
  <c r="AN36" i="6"/>
  <c r="AM36" i="6"/>
  <c r="AU36" i="6"/>
  <c r="AA217" i="7"/>
  <c r="AB217" i="6"/>
  <c r="AQ217" i="6"/>
  <c r="W217" i="6"/>
  <c r="AJ217" i="6"/>
  <c r="X217" i="6" s="1"/>
  <c r="AJ135" i="6"/>
  <c r="X135" i="6" s="1"/>
  <c r="AL171" i="6"/>
  <c r="Z171" i="6" s="1"/>
  <c r="AA156" i="7"/>
  <c r="AB156" i="6"/>
  <c r="AQ156" i="6"/>
  <c r="W156" i="6"/>
  <c r="AJ156" i="6"/>
  <c r="X156" i="6" s="1"/>
  <c r="AL111" i="6"/>
  <c r="Z111" i="6" s="1"/>
  <c r="L65" i="5"/>
  <c r="K65" i="5"/>
  <c r="I67" i="5"/>
  <c r="J65" i="5"/>
  <c r="M65" i="5" s="1"/>
  <c r="AL178" i="6"/>
  <c r="Z178" i="6" s="1"/>
  <c r="AK24" i="6"/>
  <c r="Y24" i="6" s="1"/>
  <c r="D10" i="5"/>
  <c r="F10" i="5"/>
  <c r="AK41" i="6"/>
  <c r="AK15" i="6"/>
  <c r="Y15" i="6" s="1"/>
  <c r="L84" i="8"/>
  <c r="N83" i="8"/>
  <c r="L86" i="8"/>
  <c r="L85" i="8"/>
  <c r="L87" i="8"/>
  <c r="L88" i="8"/>
  <c r="L89" i="8"/>
  <c r="AK84" i="6"/>
  <c r="Y84" i="6" s="1"/>
  <c r="AK238" i="6"/>
  <c r="Y238" i="6" s="1"/>
  <c r="AA238" i="6" s="1"/>
  <c r="Y112" i="7"/>
  <c r="AN112" i="6"/>
  <c r="AM112" i="6"/>
  <c r="AZ112" i="6"/>
  <c r="AU112" i="6"/>
  <c r="AA204" i="7"/>
  <c r="AQ204" i="6"/>
  <c r="AB204" i="6"/>
  <c r="W204" i="6"/>
  <c r="AA122" i="7"/>
  <c r="AQ122" i="6"/>
  <c r="AB122" i="6"/>
  <c r="W122" i="6"/>
  <c r="AJ122" i="6"/>
  <c r="X122" i="6" s="1"/>
  <c r="AA195" i="7"/>
  <c r="AB195" i="6"/>
  <c r="AQ195" i="6"/>
  <c r="W195" i="6"/>
  <c r="AO37" i="3"/>
  <c r="AP37" i="3" s="1"/>
  <c r="Y242" i="7"/>
  <c r="AM242" i="6"/>
  <c r="AN242" i="6"/>
  <c r="AZ242" i="6"/>
  <c r="AU242" i="6"/>
  <c r="A96" i="5"/>
  <c r="N94" i="5"/>
  <c r="C94" i="5"/>
  <c r="M94" i="5"/>
  <c r="B94" i="5"/>
  <c r="L94" i="5"/>
  <c r="O94" i="5"/>
  <c r="D94" i="5"/>
  <c r="Q94" i="5"/>
  <c r="P94" i="5"/>
  <c r="K94" i="5"/>
  <c r="J94" i="5"/>
  <c r="I94" i="5"/>
  <c r="H94" i="5"/>
  <c r="G94" i="5"/>
  <c r="F94" i="5"/>
  <c r="AL241" i="6"/>
  <c r="Z241" i="6" s="1"/>
  <c r="AK112" i="6"/>
  <c r="Y112" i="6" s="1"/>
  <c r="AA112" i="6" s="1"/>
  <c r="Y31" i="7"/>
  <c r="AM31" i="6"/>
  <c r="AN31" i="6"/>
  <c r="AZ31" i="6"/>
  <c r="AU31" i="6"/>
  <c r="Y155" i="7"/>
  <c r="AN155" i="6"/>
  <c r="AM155" i="6"/>
  <c r="AZ155" i="6"/>
  <c r="AU155" i="6"/>
  <c r="Y41" i="7"/>
  <c r="AM41" i="6"/>
  <c r="AN41" i="6"/>
  <c r="AZ41" i="6"/>
  <c r="AU41" i="6"/>
  <c r="Y206" i="7"/>
  <c r="AZ206" i="6"/>
  <c r="AM206" i="6"/>
  <c r="AN206" i="6"/>
  <c r="AU206" i="6"/>
  <c r="AK234" i="6"/>
  <c r="Y234" i="6" s="1"/>
  <c r="Y76" i="7"/>
  <c r="AM76" i="6"/>
  <c r="AZ76" i="6"/>
  <c r="AN76" i="6"/>
  <c r="AU76" i="6"/>
  <c r="AA25" i="7"/>
  <c r="AI25" i="7"/>
  <c r="AQ25" i="6"/>
  <c r="AB25" i="6"/>
  <c r="W25" i="6"/>
  <c r="AA173" i="7"/>
  <c r="AB173" i="6"/>
  <c r="AQ173" i="6"/>
  <c r="W173" i="6"/>
  <c r="AK29" i="6"/>
  <c r="Y29" i="6" s="1"/>
  <c r="AA29" i="6" s="1"/>
  <c r="AC40" i="4"/>
  <c r="S40" i="3"/>
  <c r="AZ40" i="3" s="1"/>
  <c r="D91" i="5" s="1"/>
  <c r="AP42" i="3"/>
  <c r="AO42" i="3"/>
  <c r="Y108" i="7"/>
  <c r="AN108" i="6"/>
  <c r="AZ108" i="6"/>
  <c r="AM108" i="6"/>
  <c r="AU108" i="6"/>
  <c r="AJ53" i="6"/>
  <c r="X53" i="6" s="1"/>
  <c r="AA168" i="7"/>
  <c r="AQ168" i="6"/>
  <c r="AB168" i="6"/>
  <c r="W168" i="6"/>
  <c r="AL77" i="6"/>
  <c r="Z77" i="6" s="1"/>
  <c r="AA45" i="7"/>
  <c r="AQ45" i="6"/>
  <c r="AB45" i="6"/>
  <c r="W45" i="6"/>
  <c r="Y244" i="7"/>
  <c r="AM244" i="6"/>
  <c r="AZ244" i="6"/>
  <c r="AN244" i="6"/>
  <c r="AU244" i="6"/>
  <c r="AL63" i="6"/>
  <c r="Z63" i="6" s="1"/>
  <c r="Y199" i="7"/>
  <c r="AM199" i="6"/>
  <c r="AN199" i="6"/>
  <c r="AZ199" i="6"/>
  <c r="AU199" i="6"/>
  <c r="AJ20" i="6"/>
  <c r="X20" i="6" s="1"/>
  <c r="Y84" i="7"/>
  <c r="AM84" i="6"/>
  <c r="AN84" i="6"/>
  <c r="AZ84" i="6"/>
  <c r="AU84" i="6"/>
  <c r="AA243" i="7"/>
  <c r="AQ243" i="6"/>
  <c r="AB243" i="6"/>
  <c r="W243" i="6"/>
  <c r="AK243" i="6"/>
  <c r="Y243" i="6" s="1"/>
  <c r="X192" i="6"/>
  <c r="AK192" i="6"/>
  <c r="Y192" i="6" s="1"/>
  <c r="AA192" i="6" s="1"/>
  <c r="AL226" i="6"/>
  <c r="Z226" i="6" s="1"/>
  <c r="AA247" i="7"/>
  <c r="AQ249" i="6"/>
  <c r="AB249" i="6"/>
  <c r="W249" i="6"/>
  <c r="AJ97" i="6"/>
  <c r="X97" i="6" s="1"/>
  <c r="AL45" i="6"/>
  <c r="Z45" i="6" s="1"/>
  <c r="AA241" i="7"/>
  <c r="AB241" i="6"/>
  <c r="AQ241" i="6"/>
  <c r="W241" i="6"/>
  <c r="C12" i="5"/>
  <c r="AA145" i="7"/>
  <c r="AB145" i="6"/>
  <c r="AQ145" i="6"/>
  <c r="W145" i="6"/>
  <c r="AJ145" i="6"/>
  <c r="AK227" i="6"/>
  <c r="A68" i="8"/>
  <c r="D66" i="8"/>
  <c r="C66" i="8"/>
  <c r="B66" i="8"/>
  <c r="F66" i="8" s="1"/>
  <c r="AA138" i="6"/>
  <c r="AA60" i="7"/>
  <c r="AQ60" i="6"/>
  <c r="AB60" i="6"/>
  <c r="W60" i="6"/>
  <c r="AJ60" i="6"/>
  <c r="X60" i="6" s="1"/>
  <c r="AL165" i="6"/>
  <c r="Z165" i="6" s="1"/>
  <c r="AA37" i="3"/>
  <c r="AA103" i="7"/>
  <c r="AB103" i="6"/>
  <c r="AQ103" i="6"/>
  <c r="W103" i="6"/>
  <c r="AL96" i="6"/>
  <c r="Z96" i="6" s="1"/>
  <c r="Y205" i="7"/>
  <c r="AZ205" i="6"/>
  <c r="AN205" i="6"/>
  <c r="AM205" i="6"/>
  <c r="AU205" i="6"/>
  <c r="F6" i="5"/>
  <c r="D6" i="5"/>
  <c r="Y120" i="7"/>
  <c r="AZ120" i="6"/>
  <c r="AN120" i="6"/>
  <c r="AM120" i="6"/>
  <c r="AU120" i="6"/>
  <c r="Y149" i="7"/>
  <c r="AN149" i="6"/>
  <c r="AZ149" i="6"/>
  <c r="AM149" i="6"/>
  <c r="AU149" i="6"/>
  <c r="AL18" i="6"/>
  <c r="Z18" i="6" s="1"/>
  <c r="AA47" i="7"/>
  <c r="AQ47" i="6"/>
  <c r="AB47" i="6"/>
  <c r="W47" i="6"/>
  <c r="H15" i="8" s="1"/>
  <c r="I15" i="8" s="1"/>
  <c r="J15" i="8" s="1"/>
  <c r="K15" i="8" s="1"/>
  <c r="L15" i="8" s="1"/>
  <c r="M15" i="8" s="1"/>
  <c r="N15" i="8" s="1"/>
  <c r="O15" i="8" s="1"/>
  <c r="G15" i="8" s="1"/>
  <c r="C11" i="5"/>
  <c r="C50" i="5" s="1"/>
  <c r="Y44" i="7"/>
  <c r="AN44" i="6"/>
  <c r="AZ44" i="6"/>
  <c r="AM44" i="6"/>
  <c r="AU44" i="6"/>
  <c r="Y88" i="7"/>
  <c r="AZ88" i="6"/>
  <c r="AM88" i="6"/>
  <c r="AN88" i="6"/>
  <c r="AU88" i="6"/>
  <c r="AK231" i="6"/>
  <c r="Y231" i="6" s="1"/>
  <c r="AA231" i="6" s="1"/>
  <c r="AA45" i="3"/>
  <c r="Y190" i="6"/>
  <c r="AA190" i="6" s="1"/>
  <c r="AL190" i="6"/>
  <c r="Z190" i="6" s="1"/>
  <c r="AA159" i="7"/>
  <c r="AQ159" i="6"/>
  <c r="AB159" i="6"/>
  <c r="W159" i="6"/>
  <c r="AJ159" i="6"/>
  <c r="AK159" i="6"/>
  <c r="Y159" i="6" s="1"/>
  <c r="AL47" i="6"/>
  <c r="Z47" i="6" s="1"/>
  <c r="AI17" i="6"/>
  <c r="AJ17" i="6" s="1"/>
  <c r="X17" i="6" s="1"/>
  <c r="V17" i="6"/>
  <c r="X21" i="3"/>
  <c r="AK21" i="3"/>
  <c r="Y34" i="7"/>
  <c r="AN34" i="6"/>
  <c r="AZ34" i="6"/>
  <c r="AM34" i="6"/>
  <c r="AU34" i="6"/>
  <c r="Y186" i="7"/>
  <c r="AN186" i="6"/>
  <c r="AM186" i="6"/>
  <c r="AZ186" i="6"/>
  <c r="AU186" i="6"/>
  <c r="AL103" i="6"/>
  <c r="Z103" i="6" s="1"/>
  <c r="AA24" i="6"/>
  <c r="AL166" i="6"/>
  <c r="Z166" i="6" s="1"/>
  <c r="AA75" i="7"/>
  <c r="AB75" i="6"/>
  <c r="AQ75" i="6"/>
  <c r="W75" i="6"/>
  <c r="AJ75" i="6"/>
  <c r="AJ95" i="6"/>
  <c r="X95" i="6" s="1"/>
  <c r="AL164" i="6"/>
  <c r="Z164" i="6" s="1"/>
  <c r="AJ129" i="6"/>
  <c r="X129" i="6" s="1"/>
  <c r="AK154" i="6"/>
  <c r="AK186" i="6"/>
  <c r="Y186" i="6" s="1"/>
  <c r="AA186" i="6" s="1"/>
  <c r="AK199" i="6"/>
  <c r="Y199" i="6" s="1"/>
  <c r="AA199" i="6" s="1"/>
  <c r="AA209" i="7"/>
  <c r="AB209" i="6"/>
  <c r="AQ209" i="6"/>
  <c r="W209" i="6"/>
  <c r="AL209" i="6"/>
  <c r="Z209" i="6" s="1"/>
  <c r="AL127" i="6"/>
  <c r="Z127" i="6" s="1"/>
  <c r="AJ204" i="6"/>
  <c r="X204" i="6" s="1"/>
  <c r="AA162" i="7"/>
  <c r="AQ162" i="6"/>
  <c r="W162" i="6"/>
  <c r="AB162" i="6"/>
  <c r="AK162" i="6"/>
  <c r="Y162" i="6" s="1"/>
  <c r="AJ162" i="6"/>
  <c r="AL233" i="6"/>
  <c r="Z233" i="6" s="1"/>
  <c r="AK100" i="6"/>
  <c r="Y100" i="6" s="1"/>
  <c r="AA27" i="3"/>
  <c r="AL79" i="6"/>
  <c r="Z79" i="6" s="1"/>
  <c r="AP11" i="6"/>
  <c r="AO11" i="6"/>
  <c r="AJ12" i="6"/>
  <c r="X12" i="6" s="1"/>
  <c r="AK163" i="6"/>
  <c r="Y163" i="6" s="1"/>
  <c r="AK147" i="6"/>
  <c r="Y147" i="6" s="1"/>
  <c r="AA147" i="6" s="1"/>
  <c r="Y158" i="7"/>
  <c r="AZ158" i="6"/>
  <c r="AN158" i="6"/>
  <c r="AM158" i="6"/>
  <c r="AU158" i="6"/>
  <c r="Y28" i="7"/>
  <c r="AZ28" i="6"/>
  <c r="AN28" i="6"/>
  <c r="AM28" i="6"/>
  <c r="AU28" i="6"/>
  <c r="Y196" i="7"/>
  <c r="AZ196" i="6"/>
  <c r="AN196" i="6"/>
  <c r="AM196" i="6"/>
  <c r="AU196" i="6"/>
  <c r="Y110" i="7"/>
  <c r="AZ110" i="6"/>
  <c r="AN110" i="6"/>
  <c r="AM110" i="6"/>
  <c r="AU110" i="6"/>
  <c r="Y147" i="7"/>
  <c r="AM147" i="6"/>
  <c r="AN147" i="6"/>
  <c r="AZ147" i="6"/>
  <c r="AU147" i="6"/>
  <c r="Y29" i="7"/>
  <c r="AN29" i="6"/>
  <c r="AM29" i="6"/>
  <c r="AZ29" i="6"/>
  <c r="AU29" i="6"/>
  <c r="Y104" i="7"/>
  <c r="AM104" i="6"/>
  <c r="AN104" i="6"/>
  <c r="AZ104" i="6"/>
  <c r="AU104" i="6"/>
  <c r="AA41" i="3"/>
  <c r="K67" i="8"/>
  <c r="J67" i="8"/>
  <c r="M67" i="8" s="1"/>
  <c r="I69" i="8"/>
  <c r="L67" i="8"/>
  <c r="AA104" i="6"/>
  <c r="AC22" i="4"/>
  <c r="S22" i="3"/>
  <c r="AZ22" i="3" s="1"/>
  <c r="D87" i="5" s="1"/>
  <c r="Y42" i="7"/>
  <c r="AM42" i="6"/>
  <c r="AN42" i="6"/>
  <c r="AZ42" i="6"/>
  <c r="AU42" i="6"/>
  <c r="Y96" i="7"/>
  <c r="AN96" i="6"/>
  <c r="AM96" i="6"/>
  <c r="AZ96" i="6"/>
  <c r="AU96" i="6"/>
  <c r="AL238" i="6"/>
  <c r="Z238" i="6" s="1"/>
  <c r="AL88" i="6"/>
  <c r="Z88" i="6" s="1"/>
  <c r="AA91" i="7"/>
  <c r="AQ91" i="6"/>
  <c r="AB91" i="6"/>
  <c r="W91" i="6"/>
  <c r="AJ25" i="6"/>
  <c r="AJ30" i="6"/>
  <c r="X30" i="6" s="1"/>
  <c r="Y43" i="7"/>
  <c r="AN43" i="6"/>
  <c r="AZ43" i="6"/>
  <c r="AM43" i="6"/>
  <c r="AU43" i="6"/>
  <c r="AL235" i="6"/>
  <c r="Z235" i="6" s="1"/>
  <c r="Y136" i="7"/>
  <c r="AM136" i="6"/>
  <c r="AN136" i="6"/>
  <c r="AZ136" i="6"/>
  <c r="AU136" i="6"/>
  <c r="X72" i="6"/>
  <c r="AK72" i="6"/>
  <c r="AA114" i="7"/>
  <c r="AB114" i="6"/>
  <c r="AQ114" i="6"/>
  <c r="W114" i="6"/>
  <c r="AC12" i="4"/>
  <c r="S12" i="3"/>
  <c r="AZ12" i="3" s="1"/>
  <c r="G85" i="5" s="1"/>
  <c r="G93" i="5" s="1"/>
  <c r="Y248" i="7"/>
  <c r="AG28" i="7"/>
  <c r="AN250" i="6"/>
  <c r="AM250" i="6"/>
  <c r="AZ250" i="6"/>
  <c r="AU250" i="6"/>
  <c r="AA224" i="7"/>
  <c r="AQ224" i="6"/>
  <c r="W224" i="6"/>
  <c r="AB224" i="6"/>
  <c r="AK204" i="6"/>
  <c r="Y204" i="6" s="1"/>
  <c r="AA229" i="7"/>
  <c r="AQ229" i="6"/>
  <c r="AB229" i="6"/>
  <c r="W229" i="6"/>
  <c r="AK200" i="6"/>
  <c r="Y200" i="6" s="1"/>
  <c r="AK249" i="6"/>
  <c r="Y249" i="6" s="1"/>
  <c r="AK246" i="6"/>
  <c r="Y246" i="6" s="1"/>
  <c r="AA246" i="6" s="1"/>
  <c r="AL136" i="6"/>
  <c r="Z136" i="6" s="1"/>
  <c r="AI10" i="6"/>
  <c r="V10" i="6"/>
  <c r="AK66" i="6"/>
  <c r="Y66" i="6" s="1"/>
  <c r="X221" i="6"/>
  <c r="AK221" i="6"/>
  <c r="V19" i="6"/>
  <c r="AK19" i="6"/>
  <c r="Y19" i="6" s="1"/>
  <c r="AJ19" i="6"/>
  <c r="X19" i="6" s="1"/>
  <c r="AI19" i="6"/>
  <c r="AL141" i="6"/>
  <c r="Z141" i="6" s="1"/>
  <c r="AL117" i="6"/>
  <c r="Z117" i="6" s="1"/>
  <c r="AA125" i="7"/>
  <c r="AB125" i="6"/>
  <c r="AQ125" i="6"/>
  <c r="W125" i="6"/>
  <c r="AK125" i="6"/>
  <c r="Y125" i="6" s="1"/>
  <c r="AJ125" i="6"/>
  <c r="X125" i="6" s="1"/>
  <c r="AA48" i="6"/>
  <c r="AL73" i="6"/>
  <c r="Z73" i="6" s="1"/>
  <c r="AK139" i="6"/>
  <c r="AL210" i="6"/>
  <c r="Z210" i="6" s="1"/>
  <c r="AL83" i="6"/>
  <c r="Z83" i="6" s="1"/>
  <c r="AK198" i="6"/>
  <c r="AA135" i="7"/>
  <c r="AQ135" i="6"/>
  <c r="AB135" i="6"/>
  <c r="W135" i="6"/>
  <c r="Y18" i="3"/>
  <c r="AA18" i="3" s="1"/>
  <c r="AL18" i="3"/>
  <c r="Z18" i="3" s="1"/>
  <c r="Z44" i="4"/>
  <c r="O44" i="3"/>
  <c r="AM44" i="3"/>
  <c r="AN44" i="3"/>
  <c r="Q44" i="3"/>
  <c r="L58" i="5" s="1"/>
  <c r="K58" i="5" s="1"/>
  <c r="AA134" i="7"/>
  <c r="AB134" i="6"/>
  <c r="AQ134" i="6"/>
  <c r="W134" i="6"/>
  <c r="AL149" i="6"/>
  <c r="Z149" i="6" s="1"/>
  <c r="AK59" i="6"/>
  <c r="X189" i="6"/>
  <c r="AK189" i="6"/>
  <c r="AA148" i="7"/>
  <c r="AQ148" i="6"/>
  <c r="AB148" i="6"/>
  <c r="W148" i="6"/>
  <c r="AK148" i="6"/>
  <c r="Y148" i="6" s="1"/>
  <c r="AL151" i="6"/>
  <c r="Z151" i="6" s="1"/>
  <c r="X201" i="6"/>
  <c r="AA201" i="6" s="1"/>
  <c r="AL201" i="6"/>
  <c r="Z201" i="6" s="1"/>
  <c r="AA152" i="7"/>
  <c r="AQ152" i="6"/>
  <c r="W152" i="6"/>
  <c r="H28" i="8" s="1"/>
  <c r="I28" i="8" s="1"/>
  <c r="J28" i="8" s="1"/>
  <c r="K28" i="8" s="1"/>
  <c r="L28" i="8" s="1"/>
  <c r="M28" i="8" s="1"/>
  <c r="N28" i="8" s="1"/>
  <c r="O28" i="8" s="1"/>
  <c r="G28" i="8" s="1"/>
  <c r="AB152" i="6"/>
  <c r="AL152" i="6"/>
  <c r="Z152" i="6" s="1"/>
  <c r="Y227" i="7"/>
  <c r="AM227" i="6"/>
  <c r="AZ227" i="6"/>
  <c r="AN227" i="6"/>
  <c r="AU227" i="6"/>
  <c r="AK28" i="3"/>
  <c r="AC25" i="4"/>
  <c r="S25" i="3"/>
  <c r="AZ25" i="3" s="1"/>
  <c r="H87" i="5" s="1"/>
  <c r="H93" i="5" s="1"/>
  <c r="AK168" i="6"/>
  <c r="Y168" i="6" s="1"/>
  <c r="AK49" i="6"/>
  <c r="Y49" i="6" s="1"/>
  <c r="X42" i="6"/>
  <c r="AA42" i="6" s="1"/>
  <c r="AK42" i="6"/>
  <c r="Y42" i="6" s="1"/>
  <c r="AA167" i="6"/>
  <c r="P86" i="5"/>
  <c r="P84" i="5"/>
  <c r="P85" i="5"/>
  <c r="P87" i="5"/>
  <c r="P88" i="5"/>
  <c r="P89" i="5"/>
  <c r="P90" i="5"/>
  <c r="P91" i="5"/>
  <c r="X121" i="6"/>
  <c r="AK121" i="6"/>
  <c r="Y210" i="7"/>
  <c r="AN210" i="6"/>
  <c r="AZ210" i="6"/>
  <c r="AM210" i="6"/>
  <c r="AU210" i="6"/>
  <c r="AK80" i="6"/>
  <c r="AJ115" i="6"/>
  <c r="AL147" i="6"/>
  <c r="Z147" i="6" s="1"/>
  <c r="Y65" i="7"/>
  <c r="AZ65" i="6"/>
  <c r="AN65" i="6"/>
  <c r="AM65" i="6"/>
  <c r="AU65" i="6"/>
  <c r="L4" i="8"/>
  <c r="L4" i="5"/>
  <c r="L8" i="4"/>
  <c r="Y192" i="7"/>
  <c r="AZ192" i="6"/>
  <c r="AN192" i="6"/>
  <c r="AM192" i="6"/>
  <c r="AU192" i="6"/>
  <c r="AJ27" i="6"/>
  <c r="X27" i="6" s="1"/>
  <c r="X105" i="6"/>
  <c r="AA105" i="6" s="1"/>
  <c r="AL105" i="6"/>
  <c r="Z105" i="6" s="1"/>
  <c r="Y38" i="7"/>
  <c r="AZ38" i="6"/>
  <c r="AN38" i="6"/>
  <c r="AM38" i="6"/>
  <c r="AU38" i="6"/>
  <c r="AJ57" i="6"/>
  <c r="AA230" i="7"/>
  <c r="AQ230" i="6"/>
  <c r="AB230" i="6"/>
  <c r="W230" i="6"/>
  <c r="AL230" i="6"/>
  <c r="Z230" i="6" s="1"/>
  <c r="X169" i="6"/>
  <c r="AA169" i="6" s="1"/>
  <c r="AL169" i="6"/>
  <c r="Z169" i="6" s="1"/>
  <c r="AI16" i="7"/>
  <c r="AA16" i="7"/>
  <c r="AB16" i="6"/>
  <c r="W16" i="6"/>
  <c r="X203" i="6"/>
  <c r="AK203" i="6"/>
  <c r="Y203" i="6" s="1"/>
  <c r="AA101" i="7"/>
  <c r="AQ101" i="6"/>
  <c r="AB101" i="6"/>
  <c r="W101" i="6"/>
  <c r="AL101" i="6"/>
  <c r="Z101" i="6" s="1"/>
  <c r="AK101" i="6"/>
  <c r="Y101" i="6" s="1"/>
  <c r="AA239" i="7"/>
  <c r="AQ239" i="6"/>
  <c r="AB239" i="6"/>
  <c r="W239" i="6"/>
  <c r="AA208" i="7"/>
  <c r="AB208" i="6"/>
  <c r="AQ208" i="6"/>
  <c r="W208" i="6"/>
  <c r="AK208" i="6"/>
  <c r="Y208" i="6" s="1"/>
  <c r="AJ208" i="6"/>
  <c r="X208" i="6" s="1"/>
  <c r="AL208" i="6"/>
  <c r="Z208" i="6" s="1"/>
  <c r="AJ173" i="6"/>
  <c r="X173" i="6" s="1"/>
  <c r="AL243" i="6"/>
  <c r="Z243" i="6" s="1"/>
  <c r="Z35" i="4"/>
  <c r="AN35" i="3"/>
  <c r="Q35" i="3"/>
  <c r="Q252" i="3" s="1"/>
  <c r="Q7" i="3" s="1"/>
  <c r="O35" i="3"/>
  <c r="AM35" i="3"/>
  <c r="AV35" i="3"/>
  <c r="J58" i="5"/>
  <c r="K68" i="8"/>
  <c r="J68" i="8"/>
  <c r="M68" i="8" s="1"/>
  <c r="L68" i="8"/>
  <c r="AL91" i="6"/>
  <c r="Z91" i="6" s="1"/>
  <c r="B60" i="5"/>
  <c r="AP34" i="3"/>
  <c r="AO34" i="3"/>
  <c r="AJ187" i="6"/>
  <c r="X187" i="6" s="1"/>
  <c r="AL41" i="3"/>
  <c r="Z41" i="3" s="1"/>
  <c r="AK124" i="6"/>
  <c r="Y124" i="6" s="1"/>
  <c r="AA124" i="6" s="1"/>
  <c r="AA153" i="7"/>
  <c r="AB153" i="6"/>
  <c r="AQ153" i="6"/>
  <c r="W153" i="6"/>
  <c r="H39" i="8" s="1"/>
  <c r="I39" i="8" s="1"/>
  <c r="J39" i="8" s="1"/>
  <c r="K39" i="8" s="1"/>
  <c r="L39" i="8" s="1"/>
  <c r="M39" i="8" s="1"/>
  <c r="N39" i="8" s="1"/>
  <c r="O39" i="8" s="1"/>
  <c r="G39" i="8" s="1"/>
  <c r="AK153" i="6"/>
  <c r="Y153" i="6" s="1"/>
  <c r="L66" i="5"/>
  <c r="K66" i="5"/>
  <c r="I68" i="5"/>
  <c r="J66" i="5"/>
  <c r="M66" i="5" s="1"/>
  <c r="AA188" i="6"/>
  <c r="Y133" i="7"/>
  <c r="AZ133" i="6"/>
  <c r="AN133" i="6"/>
  <c r="AM133" i="6"/>
  <c r="AU133" i="6"/>
  <c r="AO12" i="3"/>
  <c r="AP12" i="3" s="1"/>
  <c r="Y246" i="7"/>
  <c r="AM246" i="6"/>
  <c r="AN246" i="6"/>
  <c r="AZ246" i="6"/>
  <c r="AU246" i="6"/>
  <c r="AK107" i="6"/>
  <c r="Y107" i="6" s="1"/>
  <c r="AA107" i="6" s="1"/>
  <c r="Y201" i="7"/>
  <c r="AZ201" i="6"/>
  <c r="AN201" i="6"/>
  <c r="AM201" i="6"/>
  <c r="AU201" i="6"/>
  <c r="AA211" i="6"/>
  <c r="H23" i="8"/>
  <c r="I23" i="8" s="1"/>
  <c r="J23" i="8" s="1"/>
  <c r="K23" i="8" s="1"/>
  <c r="L23" i="8" s="1"/>
  <c r="M23" i="8" s="1"/>
  <c r="N23" i="8" s="1"/>
  <c r="O23" i="8" s="1"/>
  <c r="G23" i="8" s="1"/>
  <c r="H26" i="8"/>
  <c r="I26" i="8" s="1"/>
  <c r="J26" i="8" s="1"/>
  <c r="K26" i="8" s="1"/>
  <c r="L26" i="8" s="1"/>
  <c r="M26" i="8" s="1"/>
  <c r="N26" i="8" s="1"/>
  <c r="O26" i="8" s="1"/>
  <c r="G26" i="8" s="1"/>
  <c r="H20" i="8"/>
  <c r="I20" i="8" s="1"/>
  <c r="J20" i="8" s="1"/>
  <c r="K20" i="8" s="1"/>
  <c r="L20" i="8" s="1"/>
  <c r="M20" i="8" s="1"/>
  <c r="N20" i="8" s="1"/>
  <c r="O20" i="8" s="1"/>
  <c r="G20" i="8" s="1"/>
  <c r="AG21" i="7"/>
  <c r="Y21" i="7"/>
  <c r="AM21" i="6"/>
  <c r="AN21" i="6"/>
  <c r="AZ21" i="6"/>
  <c r="H24" i="8"/>
  <c r="I24" i="8" s="1"/>
  <c r="J24" i="8" s="1"/>
  <c r="K24" i="8" s="1"/>
  <c r="L24" i="8" s="1"/>
  <c r="M24" i="8" s="1"/>
  <c r="N24" i="8" s="1"/>
  <c r="O24" i="8" s="1"/>
  <c r="G24" i="8" s="1"/>
  <c r="H35" i="8"/>
  <c r="I35" i="8" s="1"/>
  <c r="J35" i="8" s="1"/>
  <c r="K35" i="8" s="1"/>
  <c r="L35" i="8" s="1"/>
  <c r="M35" i="8" s="1"/>
  <c r="N35" i="8" s="1"/>
  <c r="O35" i="8" s="1"/>
  <c r="G35" i="8" s="1"/>
  <c r="H14" i="8"/>
  <c r="I14" i="8" s="1"/>
  <c r="J14" i="8" s="1"/>
  <c r="K14" i="8" s="1"/>
  <c r="L14" i="8" s="1"/>
  <c r="M14" i="8" s="1"/>
  <c r="N14" i="8" s="1"/>
  <c r="O14" i="8" s="1"/>
  <c r="G14" i="8" s="1"/>
  <c r="H31" i="8"/>
  <c r="I31" i="8" s="1"/>
  <c r="J31" i="8" s="1"/>
  <c r="K31" i="8" s="1"/>
  <c r="L31" i="8" s="1"/>
  <c r="M31" i="8" s="1"/>
  <c r="N31" i="8" s="1"/>
  <c r="O31" i="8" s="1"/>
  <c r="G31" i="8" s="1"/>
  <c r="AU21" i="6"/>
  <c r="AJ143" i="6"/>
  <c r="AK143" i="6" s="1"/>
  <c r="Y143" i="6" s="1"/>
  <c r="AA110" i="6"/>
  <c r="Y161" i="7"/>
  <c r="AZ161" i="6"/>
  <c r="AN161" i="6"/>
  <c r="AM161" i="6"/>
  <c r="AU161" i="6"/>
  <c r="Q83" i="5"/>
  <c r="O86" i="5"/>
  <c r="O84" i="5"/>
  <c r="O85" i="5"/>
  <c r="O87" i="5"/>
  <c r="O88" i="5"/>
  <c r="O89" i="5"/>
  <c r="O91" i="5"/>
  <c r="O90" i="5"/>
  <c r="Y233" i="7"/>
  <c r="AN233" i="6"/>
  <c r="AM233" i="6"/>
  <c r="AZ233" i="6"/>
  <c r="AU233" i="6"/>
  <c r="Y200" i="7"/>
  <c r="AN200" i="6"/>
  <c r="AM200" i="6"/>
  <c r="AZ200" i="6"/>
  <c r="AU200" i="6"/>
  <c r="AK85" i="6"/>
  <c r="Y85" i="6" s="1"/>
  <c r="AA85" i="6" s="1"/>
  <c r="AA191" i="7"/>
  <c r="AQ191" i="6"/>
  <c r="W191" i="6"/>
  <c r="AB191" i="6"/>
  <c r="AK191" i="6"/>
  <c r="AJ195" i="6"/>
  <c r="X195" i="6" s="1"/>
  <c r="AA225" i="7"/>
  <c r="AQ225" i="6"/>
  <c r="AB225" i="6"/>
  <c r="W225" i="6"/>
  <c r="AJ225" i="6"/>
  <c r="X225" i="6" s="1"/>
  <c r="AA56" i="6"/>
  <c r="AJ23" i="6"/>
  <c r="X23" i="6" s="1"/>
  <c r="AA170" i="7"/>
  <c r="AB170" i="6"/>
  <c r="AQ170" i="6"/>
  <c r="W170" i="6"/>
  <c r="AJ170" i="6"/>
  <c r="X170" i="6" s="1"/>
  <c r="AL61" i="6"/>
  <c r="Z61" i="6" s="1"/>
  <c r="AA69" i="6"/>
  <c r="AA200" i="6"/>
  <c r="AL142" i="6"/>
  <c r="Z142" i="6" s="1"/>
  <c r="AL32" i="6"/>
  <c r="Z32" i="6" s="1"/>
  <c r="AC28" i="4"/>
  <c r="Q28" i="4" s="1"/>
  <c r="AL99" i="6"/>
  <c r="Z99" i="6" s="1"/>
  <c r="P28" i="4" l="1"/>
  <c r="P28" i="3" s="1"/>
  <c r="H10" i="5"/>
  <c r="I10" i="5" s="1"/>
  <c r="J10" i="5" s="1"/>
  <c r="K10" i="5" s="1"/>
  <c r="L10" i="5" s="1"/>
  <c r="M10" i="5" s="1"/>
  <c r="N10" i="5" s="1"/>
  <c r="O10" i="5" s="1"/>
  <c r="G10" i="5" s="1"/>
  <c r="Y191" i="7"/>
  <c r="AZ191" i="6"/>
  <c r="AN191" i="6"/>
  <c r="AM191" i="6"/>
  <c r="AU191" i="6"/>
  <c r="H47" i="8"/>
  <c r="I47" i="8" s="1"/>
  <c r="J47" i="8" s="1"/>
  <c r="K47" i="8" s="1"/>
  <c r="L47" i="8" s="1"/>
  <c r="M47" i="8" s="1"/>
  <c r="N47" i="8" s="1"/>
  <c r="O47" i="8" s="1"/>
  <c r="G47" i="8" s="1"/>
  <c r="H44" i="8"/>
  <c r="I44" i="8" s="1"/>
  <c r="J44" i="8" s="1"/>
  <c r="K44" i="8" s="1"/>
  <c r="L44" i="8" s="1"/>
  <c r="M44" i="8" s="1"/>
  <c r="N44" i="8" s="1"/>
  <c r="O44" i="8" s="1"/>
  <c r="G44" i="8" s="1"/>
  <c r="AL203" i="6"/>
  <c r="Z203" i="6" s="1"/>
  <c r="AL125" i="6"/>
  <c r="Z125" i="6" s="1"/>
  <c r="Q86" i="5"/>
  <c r="Q84" i="5"/>
  <c r="Q85" i="5"/>
  <c r="Q87" i="5"/>
  <c r="Q88" i="5"/>
  <c r="Q89" i="5"/>
  <c r="Q90" i="5"/>
  <c r="Q91" i="5"/>
  <c r="AO44" i="3"/>
  <c r="AP44" i="3" s="1"/>
  <c r="H40" i="8"/>
  <c r="I40" i="8" s="1"/>
  <c r="J40" i="8" s="1"/>
  <c r="K40" i="8" s="1"/>
  <c r="L40" i="8" s="1"/>
  <c r="M40" i="8" s="1"/>
  <c r="N40" i="8" s="1"/>
  <c r="O40" i="8" s="1"/>
  <c r="G40" i="8" s="1"/>
  <c r="AP21" i="6"/>
  <c r="AO21" i="6"/>
  <c r="M58" i="5"/>
  <c r="AO65" i="6"/>
  <c r="AP65" i="6"/>
  <c r="AP161" i="6"/>
  <c r="AO161" i="6"/>
  <c r="H17" i="8"/>
  <c r="I17" i="8" s="1"/>
  <c r="J17" i="8" s="1"/>
  <c r="K17" i="8" s="1"/>
  <c r="L17" i="8" s="1"/>
  <c r="M17" i="8" s="1"/>
  <c r="N17" i="8" s="1"/>
  <c r="O17" i="8" s="1"/>
  <c r="G17" i="8" s="1"/>
  <c r="H36" i="8"/>
  <c r="I36" i="8" s="1"/>
  <c r="J36" i="8" s="1"/>
  <c r="K36" i="8" s="1"/>
  <c r="L36" i="8" s="1"/>
  <c r="M36" i="8" s="1"/>
  <c r="N36" i="8" s="1"/>
  <c r="O36" i="8" s="1"/>
  <c r="G36" i="8" s="1"/>
  <c r="H25" i="8"/>
  <c r="I25" i="8" s="1"/>
  <c r="J25" i="8" s="1"/>
  <c r="K25" i="8" s="1"/>
  <c r="L25" i="8" s="1"/>
  <c r="M25" i="8" s="1"/>
  <c r="N25" i="8" s="1"/>
  <c r="O25" i="8" s="1"/>
  <c r="G25" i="8" s="1"/>
  <c r="AP201" i="6"/>
  <c r="AO201" i="6"/>
  <c r="AC35" i="4"/>
  <c r="S35" i="3"/>
  <c r="AZ35" i="3" s="1"/>
  <c r="F90" i="5" s="1"/>
  <c r="K90" i="5" s="1"/>
  <c r="H11" i="5"/>
  <c r="I11" i="5" s="1"/>
  <c r="J11" i="5" s="1"/>
  <c r="K11" i="5" s="1"/>
  <c r="L11" i="5" s="1"/>
  <c r="M11" i="5" s="1"/>
  <c r="N11" i="5" s="1"/>
  <c r="O11" i="5" s="1"/>
  <c r="G11" i="5" s="1"/>
  <c r="Y208" i="7"/>
  <c r="AM208" i="6"/>
  <c r="AN208" i="6"/>
  <c r="AZ208" i="6"/>
  <c r="AU208" i="6"/>
  <c r="AA208" i="6"/>
  <c r="Y101" i="7"/>
  <c r="AZ101" i="6"/>
  <c r="AN101" i="6"/>
  <c r="AM101" i="6"/>
  <c r="AU101" i="6"/>
  <c r="AA101" i="6"/>
  <c r="AL148" i="6"/>
  <c r="Z148" i="6" s="1"/>
  <c r="Y134" i="7"/>
  <c r="AM134" i="6"/>
  <c r="AN134" i="6"/>
  <c r="AZ134" i="6"/>
  <c r="AU134" i="6"/>
  <c r="AA134" i="6"/>
  <c r="AL199" i="6"/>
  <c r="Z199" i="6" s="1"/>
  <c r="Y72" i="6"/>
  <c r="AL72" i="6"/>
  <c r="Z72" i="6" s="1"/>
  <c r="AO29" i="6"/>
  <c r="AP29" i="6"/>
  <c r="AP28" i="6"/>
  <c r="AO28" i="6"/>
  <c r="Y75" i="7"/>
  <c r="AM75" i="6"/>
  <c r="AN75" i="6"/>
  <c r="AZ75" i="6"/>
  <c r="AU75" i="6"/>
  <c r="AP186" i="6"/>
  <c r="AO186" i="6"/>
  <c r="Y145" i="7"/>
  <c r="AN145" i="6"/>
  <c r="AM145" i="6"/>
  <c r="AZ145" i="6"/>
  <c r="AU145" i="6"/>
  <c r="AO244" i="6"/>
  <c r="AP244" i="6"/>
  <c r="Y25" i="7"/>
  <c r="AG25" i="7"/>
  <c r="AZ25" i="6"/>
  <c r="AN25" i="6"/>
  <c r="AM25" i="6"/>
  <c r="AU25" i="6"/>
  <c r="Y156" i="7"/>
  <c r="AM156" i="6"/>
  <c r="AN156" i="6"/>
  <c r="AZ156" i="6"/>
  <c r="AU156" i="6"/>
  <c r="Y217" i="7"/>
  <c r="AN217" i="6"/>
  <c r="AZ217" i="6"/>
  <c r="AM217" i="6"/>
  <c r="AU217" i="6"/>
  <c r="AP248" i="6"/>
  <c r="AO248" i="6"/>
  <c r="AO211" i="6"/>
  <c r="AP211" i="6"/>
  <c r="Y126" i="7"/>
  <c r="AM126" i="6"/>
  <c r="AZ126" i="6"/>
  <c r="AN126" i="6"/>
  <c r="AU126" i="6"/>
  <c r="AP68" i="6"/>
  <c r="AO68" i="6"/>
  <c r="AA100" i="6"/>
  <c r="AO52" i="6"/>
  <c r="AP52" i="6"/>
  <c r="Y53" i="7"/>
  <c r="AN53" i="6"/>
  <c r="AM53" i="6"/>
  <c r="AZ53" i="6"/>
  <c r="AU53" i="6"/>
  <c r="Y144" i="6"/>
  <c r="AL144" i="6"/>
  <c r="Z144" i="6" s="1"/>
  <c r="Y151" i="7"/>
  <c r="AZ151" i="6"/>
  <c r="AN151" i="6"/>
  <c r="AM151" i="6"/>
  <c r="AU151" i="6"/>
  <c r="AA151" i="6"/>
  <c r="M84" i="8"/>
  <c r="O83" i="8"/>
  <c r="M86" i="8"/>
  <c r="M85" i="8"/>
  <c r="M87" i="8"/>
  <c r="M88" i="8"/>
  <c r="M89" i="8"/>
  <c r="M91" i="8"/>
  <c r="M90" i="8"/>
  <c r="AP215" i="6"/>
  <c r="AO215" i="6"/>
  <c r="Y143" i="7"/>
  <c r="AZ143" i="6"/>
  <c r="AN143" i="6"/>
  <c r="AM143" i="6"/>
  <c r="AU143" i="6"/>
  <c r="Y49" i="7"/>
  <c r="AN49" i="6"/>
  <c r="AM49" i="6"/>
  <c r="AZ49" i="6"/>
  <c r="AU49" i="6"/>
  <c r="AA49" i="6"/>
  <c r="Y82" i="6"/>
  <c r="AL82" i="6"/>
  <c r="Z82" i="6" s="1"/>
  <c r="Y57" i="7"/>
  <c r="AN57" i="6"/>
  <c r="AZ57" i="6"/>
  <c r="AM57" i="6"/>
  <c r="AU57" i="6"/>
  <c r="AP228" i="6"/>
  <c r="AO228" i="6"/>
  <c r="Y66" i="7"/>
  <c r="AZ66" i="6"/>
  <c r="AM66" i="6"/>
  <c r="AN66" i="6"/>
  <c r="AU66" i="6"/>
  <c r="AA66" i="6"/>
  <c r="AL196" i="6"/>
  <c r="Z196" i="6" s="1"/>
  <c r="Y175" i="7"/>
  <c r="AM175" i="6"/>
  <c r="AN175" i="6"/>
  <c r="AZ175" i="6"/>
  <c r="AU175" i="6"/>
  <c r="AA175" i="6"/>
  <c r="AP142" i="6"/>
  <c r="AO142" i="6"/>
  <c r="Y184" i="7"/>
  <c r="AM184" i="6"/>
  <c r="AZ184" i="6"/>
  <c r="AN184" i="6"/>
  <c r="AU184" i="6"/>
  <c r="AL163" i="6"/>
  <c r="Z163" i="6" s="1"/>
  <c r="AK122" i="6"/>
  <c r="Y122" i="6" s="1"/>
  <c r="AA122" i="6" s="1"/>
  <c r="H41" i="8"/>
  <c r="I41" i="8" s="1"/>
  <c r="J41" i="8" s="1"/>
  <c r="K41" i="8" s="1"/>
  <c r="L41" i="8" s="1"/>
  <c r="M41" i="8" s="1"/>
  <c r="N41" i="8" s="1"/>
  <c r="O41" i="8" s="1"/>
  <c r="G41" i="8" s="1"/>
  <c r="AO200" i="6"/>
  <c r="AP200" i="6"/>
  <c r="H48" i="8"/>
  <c r="I48" i="8" s="1"/>
  <c r="J48" i="8" s="1"/>
  <c r="K48" i="8" s="1"/>
  <c r="L48" i="8" s="1"/>
  <c r="M48" i="8" s="1"/>
  <c r="N48" i="8" s="1"/>
  <c r="O48" i="8" s="1"/>
  <c r="G48" i="8" s="1"/>
  <c r="H13" i="8"/>
  <c r="I13" i="8" s="1"/>
  <c r="J13" i="8" s="1"/>
  <c r="K13" i="8" s="1"/>
  <c r="L13" i="8" s="1"/>
  <c r="M13" i="8" s="1"/>
  <c r="N13" i="8" s="1"/>
  <c r="O13" i="8" s="1"/>
  <c r="G13" i="8" s="1"/>
  <c r="AP38" i="6"/>
  <c r="AO38" i="6"/>
  <c r="X115" i="6"/>
  <c r="AK115" i="6"/>
  <c r="Y115" i="6" s="1"/>
  <c r="AJ10" i="6"/>
  <c r="X10" i="6" s="1"/>
  <c r="AP250" i="6"/>
  <c r="AO250" i="6"/>
  <c r="AA72" i="6"/>
  <c r="AP43" i="6"/>
  <c r="AO43" i="6"/>
  <c r="AP42" i="6"/>
  <c r="AO42" i="6"/>
  <c r="AL15" i="6"/>
  <c r="Z15" i="6" s="1"/>
  <c r="AA17" i="7"/>
  <c r="AI17" i="7"/>
  <c r="AB17" i="6"/>
  <c r="AQ17" i="6"/>
  <c r="W17" i="6"/>
  <c r="B56" i="8" s="1"/>
  <c r="AK17" i="6"/>
  <c r="Y17" i="6" s="1"/>
  <c r="D50" i="5"/>
  <c r="W7" i="3" s="1"/>
  <c r="X7" i="3" s="1"/>
  <c r="AO242" i="6"/>
  <c r="AP242" i="6"/>
  <c r="AK97" i="6"/>
  <c r="AP139" i="6"/>
  <c r="AO139" i="6"/>
  <c r="AL107" i="6"/>
  <c r="Z107" i="6" s="1"/>
  <c r="AL95" i="6"/>
  <c r="Z95" i="6" s="1"/>
  <c r="AL85" i="6"/>
  <c r="Z85" i="6" s="1"/>
  <c r="AA144" i="6"/>
  <c r="A65" i="5"/>
  <c r="B63" i="5"/>
  <c r="F63" i="5" s="1"/>
  <c r="C63" i="5"/>
  <c r="D63" i="5"/>
  <c r="Y197" i="7"/>
  <c r="AN197" i="6"/>
  <c r="AZ197" i="6"/>
  <c r="AM197" i="6"/>
  <c r="AU197" i="6"/>
  <c r="AA197" i="6"/>
  <c r="Q93" i="5"/>
  <c r="H95" i="5"/>
  <c r="Q95" i="5"/>
  <c r="G95" i="5"/>
  <c r="P95" i="5"/>
  <c r="F95" i="5"/>
  <c r="I95" i="5"/>
  <c r="A97" i="5"/>
  <c r="O95" i="5"/>
  <c r="N95" i="5"/>
  <c r="M95" i="5"/>
  <c r="L95" i="5"/>
  <c r="K95" i="5"/>
  <c r="J95" i="5"/>
  <c r="D95" i="5"/>
  <c r="C95" i="5"/>
  <c r="B95" i="5"/>
  <c r="AP231" i="6"/>
  <c r="AO231" i="6"/>
  <c r="Y212" i="7"/>
  <c r="AM212" i="6"/>
  <c r="AN212" i="6"/>
  <c r="AZ212" i="6"/>
  <c r="AU212" i="6"/>
  <c r="AA212" i="6"/>
  <c r="AP223" i="6"/>
  <c r="AO223" i="6"/>
  <c r="AO73" i="6"/>
  <c r="AP73" i="6"/>
  <c r="Y82" i="7"/>
  <c r="AN82" i="6"/>
  <c r="AM82" i="6"/>
  <c r="AZ82" i="6"/>
  <c r="AU82" i="6"/>
  <c r="AA82" i="6"/>
  <c r="AO144" i="6"/>
  <c r="AP144" i="6"/>
  <c r="AO40" i="6"/>
  <c r="AP40" i="6"/>
  <c r="Y183" i="7"/>
  <c r="AM183" i="6"/>
  <c r="AZ183" i="6"/>
  <c r="AN183" i="6"/>
  <c r="AU183" i="6"/>
  <c r="AP24" i="6"/>
  <c r="AO24" i="6"/>
  <c r="AO171" i="6"/>
  <c r="AP171" i="6"/>
  <c r="AP90" i="6"/>
  <c r="AO90" i="6"/>
  <c r="Y146" i="7"/>
  <c r="AM146" i="6"/>
  <c r="AN146" i="6"/>
  <c r="AZ146" i="6"/>
  <c r="AU146" i="6"/>
  <c r="AA146" i="6"/>
  <c r="AL24" i="6"/>
  <c r="Z24" i="6" s="1"/>
  <c r="J63" i="5"/>
  <c r="AO27" i="3"/>
  <c r="AP27" i="3" s="1"/>
  <c r="AL132" i="6"/>
  <c r="Z132" i="6" s="1"/>
  <c r="AL114" i="6"/>
  <c r="Z114" i="6" s="1"/>
  <c r="AL204" i="6"/>
  <c r="Z204" i="6" s="1"/>
  <c r="Y153" i="7"/>
  <c r="AZ153" i="6"/>
  <c r="AN153" i="6"/>
  <c r="AM153" i="6"/>
  <c r="AU153" i="6"/>
  <c r="AA153" i="6"/>
  <c r="AO35" i="3"/>
  <c r="AP35" i="3" s="1"/>
  <c r="M4" i="8"/>
  <c r="M4" i="5"/>
  <c r="L9" i="4"/>
  <c r="M8" i="4"/>
  <c r="Y80" i="6"/>
  <c r="AL80" i="6"/>
  <c r="Z80" i="6" s="1"/>
  <c r="Y148" i="7"/>
  <c r="AN148" i="6"/>
  <c r="AZ148" i="6"/>
  <c r="AM148" i="6"/>
  <c r="AU148" i="6"/>
  <c r="AA148" i="6"/>
  <c r="Y135" i="7"/>
  <c r="AN135" i="6"/>
  <c r="AM135" i="6"/>
  <c r="AZ135" i="6"/>
  <c r="AU135" i="6"/>
  <c r="AI19" i="7"/>
  <c r="AA19" i="7"/>
  <c r="AB19" i="6"/>
  <c r="W19" i="6"/>
  <c r="AA19" i="6" s="1"/>
  <c r="Y162" i="7"/>
  <c r="AZ162" i="6"/>
  <c r="AN162" i="6"/>
  <c r="AM162" i="6"/>
  <c r="AU162" i="6"/>
  <c r="AP44" i="6"/>
  <c r="AO44" i="6"/>
  <c r="Y247" i="7"/>
  <c r="AZ249" i="6"/>
  <c r="AN249" i="6"/>
  <c r="AM249" i="6"/>
  <c r="AU249" i="6"/>
  <c r="AA249" i="6"/>
  <c r="AO206" i="6"/>
  <c r="AP206" i="6"/>
  <c r="Y122" i="7"/>
  <c r="AZ122" i="6"/>
  <c r="AN122" i="6"/>
  <c r="AM122" i="6"/>
  <c r="AU122" i="6"/>
  <c r="Y177" i="6"/>
  <c r="AA177" i="6" s="1"/>
  <c r="AL177" i="6"/>
  <c r="Z177" i="6" s="1"/>
  <c r="Y77" i="7"/>
  <c r="AZ77" i="6"/>
  <c r="AN77" i="6"/>
  <c r="AM77" i="6"/>
  <c r="AU77" i="6"/>
  <c r="AA77" i="6"/>
  <c r="X33" i="6"/>
  <c r="AK33" i="6"/>
  <c r="AP32" i="6"/>
  <c r="AO32" i="6"/>
  <c r="I6" i="5"/>
  <c r="AL129" i="6"/>
  <c r="Z129" i="6" s="1"/>
  <c r="AK27" i="6"/>
  <c r="Y27" i="6" s="1"/>
  <c r="AO237" i="6"/>
  <c r="AP237" i="6"/>
  <c r="AL70" i="6"/>
  <c r="Z70" i="6" s="1"/>
  <c r="AC20" i="4"/>
  <c r="S20" i="3"/>
  <c r="AZ20" i="3" s="1"/>
  <c r="I86" i="5" s="1"/>
  <c r="D56" i="5"/>
  <c r="H7" i="5"/>
  <c r="I7" i="5" s="1"/>
  <c r="J7" i="5" s="1"/>
  <c r="K7" i="5" s="1"/>
  <c r="L7" i="5" s="1"/>
  <c r="M7" i="5" s="1"/>
  <c r="N7" i="5" s="1"/>
  <c r="O7" i="5" s="1"/>
  <c r="G7" i="5" s="1"/>
  <c r="AO189" i="6"/>
  <c r="AP189" i="6"/>
  <c r="X62" i="6"/>
  <c r="AK62" i="6"/>
  <c r="Y62" i="6" s="1"/>
  <c r="AA62" i="6" s="1"/>
  <c r="AL84" i="6"/>
  <c r="Z84" i="6" s="1"/>
  <c r="K94" i="8"/>
  <c r="J94" i="8"/>
  <c r="I94" i="8"/>
  <c r="Q94" i="8"/>
  <c r="C94" i="8"/>
  <c r="P94" i="8"/>
  <c r="B94" i="8"/>
  <c r="O94" i="8"/>
  <c r="N94" i="8"/>
  <c r="M94" i="8"/>
  <c r="L94" i="8"/>
  <c r="H94" i="8"/>
  <c r="G94" i="8"/>
  <c r="F94" i="8"/>
  <c r="A96" i="8"/>
  <c r="D94" i="8"/>
  <c r="Y132" i="7"/>
  <c r="AM132" i="6"/>
  <c r="AN132" i="6"/>
  <c r="AZ132" i="6"/>
  <c r="AU132" i="6"/>
  <c r="AA132" i="6"/>
  <c r="AG23" i="7"/>
  <c r="Y23" i="7"/>
  <c r="AZ23" i="6"/>
  <c r="AN23" i="6"/>
  <c r="AM23" i="6"/>
  <c r="AU23" i="6"/>
  <c r="AO164" i="6"/>
  <c r="AP164" i="6"/>
  <c r="X180" i="6"/>
  <c r="AA180" i="6" s="1"/>
  <c r="AK180" i="6"/>
  <c r="Y180" i="6" s="1"/>
  <c r="AP177" i="6"/>
  <c r="AO177" i="6"/>
  <c r="AP37" i="6"/>
  <c r="AO37" i="6"/>
  <c r="Y51" i="7"/>
  <c r="AZ51" i="6"/>
  <c r="AN51" i="6"/>
  <c r="AM51" i="6"/>
  <c r="AU51" i="6"/>
  <c r="AA51" i="6"/>
  <c r="AP55" i="6"/>
  <c r="AO55" i="6"/>
  <c r="A66" i="5"/>
  <c r="D64" i="5"/>
  <c r="C64" i="5"/>
  <c r="B64" i="5"/>
  <c r="F64" i="5" s="1"/>
  <c r="AK39" i="6"/>
  <c r="Y39" i="6" s="1"/>
  <c r="AL202" i="6"/>
  <c r="Z202" i="6" s="1"/>
  <c r="H18" i="8"/>
  <c r="I18" i="8" s="1"/>
  <c r="J18" i="8" s="1"/>
  <c r="K18" i="8" s="1"/>
  <c r="L18" i="8" s="1"/>
  <c r="M18" i="8" s="1"/>
  <c r="N18" i="8" s="1"/>
  <c r="O18" i="8" s="1"/>
  <c r="G18" i="8" s="1"/>
  <c r="AP133" i="6"/>
  <c r="AO133" i="6"/>
  <c r="AA10" i="7"/>
  <c r="AI10" i="7"/>
  <c r="AB10" i="6"/>
  <c r="AB7" i="6" s="1"/>
  <c r="AQ10" i="6"/>
  <c r="R10" i="6" s="1"/>
  <c r="R252" i="6" s="1"/>
  <c r="R7" i="6" s="1"/>
  <c r="W10" i="6"/>
  <c r="AO149" i="6"/>
  <c r="AP149" i="6"/>
  <c r="Y243" i="7"/>
  <c r="AN243" i="6"/>
  <c r="AZ243" i="6"/>
  <c r="AM243" i="6"/>
  <c r="AU243" i="6"/>
  <c r="AA243" i="6"/>
  <c r="AO112" i="6"/>
  <c r="AP112" i="6"/>
  <c r="P83" i="8"/>
  <c r="N84" i="8"/>
  <c r="N86" i="8"/>
  <c r="N85" i="8"/>
  <c r="N87" i="8"/>
  <c r="N88" i="8"/>
  <c r="N89" i="8"/>
  <c r="N91" i="8"/>
  <c r="N90" i="8"/>
  <c r="L67" i="5"/>
  <c r="K67" i="5"/>
  <c r="I69" i="5"/>
  <c r="J67" i="5"/>
  <c r="M67" i="5" s="1"/>
  <c r="Y202" i="7"/>
  <c r="AZ202" i="6"/>
  <c r="AM202" i="6"/>
  <c r="AN202" i="6"/>
  <c r="AU202" i="6"/>
  <c r="AA202" i="6"/>
  <c r="Y33" i="7"/>
  <c r="AN33" i="6"/>
  <c r="AZ33" i="6"/>
  <c r="AM33" i="6"/>
  <c r="AU33" i="6"/>
  <c r="Y129" i="7"/>
  <c r="AN129" i="6"/>
  <c r="AM129" i="6"/>
  <c r="AZ129" i="6"/>
  <c r="AU129" i="6"/>
  <c r="AA129" i="6"/>
  <c r="Y27" i="7"/>
  <c r="AG27" i="7"/>
  <c r="AZ27" i="6"/>
  <c r="AN27" i="6"/>
  <c r="AM27" i="6"/>
  <c r="AU27" i="6"/>
  <c r="AA27" i="6"/>
  <c r="Y70" i="7"/>
  <c r="AZ70" i="6"/>
  <c r="AM70" i="6"/>
  <c r="AN70" i="6"/>
  <c r="AU70" i="6"/>
  <c r="AA70" i="6"/>
  <c r="H7" i="8"/>
  <c r="I7" i="8" s="1"/>
  <c r="J7" i="8" s="1"/>
  <c r="K7" i="8" s="1"/>
  <c r="L7" i="8" s="1"/>
  <c r="M7" i="8" s="1"/>
  <c r="N7" i="8" s="1"/>
  <c r="O7" i="8" s="1"/>
  <c r="G7" i="8" s="1"/>
  <c r="Y81" i="7"/>
  <c r="AZ81" i="6"/>
  <c r="AN81" i="6"/>
  <c r="AM81" i="6"/>
  <c r="AU81" i="6"/>
  <c r="AA81" i="6"/>
  <c r="AM20" i="3"/>
  <c r="Y92" i="6"/>
  <c r="AL92" i="6"/>
  <c r="Z92" i="6" s="1"/>
  <c r="Y62" i="7"/>
  <c r="AN62" i="6"/>
  <c r="AM62" i="6"/>
  <c r="AZ62" i="6"/>
  <c r="AU62" i="6"/>
  <c r="AK187" i="6"/>
  <c r="Y187" i="6" s="1"/>
  <c r="AA84" i="6"/>
  <c r="Y179" i="7"/>
  <c r="AZ179" i="6"/>
  <c r="AN179" i="6"/>
  <c r="AM179" i="6"/>
  <c r="AU179" i="6"/>
  <c r="AA179" i="6"/>
  <c r="X126" i="6"/>
  <c r="AL126" i="6"/>
  <c r="Z126" i="6" s="1"/>
  <c r="Y160" i="7"/>
  <c r="AN160" i="6"/>
  <c r="AM160" i="6"/>
  <c r="AZ160" i="6"/>
  <c r="AU160" i="6"/>
  <c r="AA160" i="6"/>
  <c r="AK182" i="6"/>
  <c r="Y180" i="7"/>
  <c r="AZ180" i="6"/>
  <c r="AN180" i="6"/>
  <c r="AM180" i="6"/>
  <c r="AU180" i="6"/>
  <c r="AP79" i="6"/>
  <c r="AO79" i="6"/>
  <c r="AA13" i="7"/>
  <c r="AI13" i="7"/>
  <c r="AB13" i="6"/>
  <c r="W13" i="6"/>
  <c r="AJ13" i="6"/>
  <c r="AG26" i="7"/>
  <c r="Y26" i="7"/>
  <c r="AZ26" i="6"/>
  <c r="AN26" i="6"/>
  <c r="AM26" i="6"/>
  <c r="AU26" i="6"/>
  <c r="AU6" i="6" s="1"/>
  <c r="AA26" i="6"/>
  <c r="Y157" i="7"/>
  <c r="AM157" i="6"/>
  <c r="AN157" i="6"/>
  <c r="AZ157" i="6"/>
  <c r="AU157" i="6"/>
  <c r="AA157" i="6"/>
  <c r="X131" i="6"/>
  <c r="AK131" i="6"/>
  <c r="AO150" i="6"/>
  <c r="AP150" i="6"/>
  <c r="AP63" i="6"/>
  <c r="AO63" i="6"/>
  <c r="Y118" i="6"/>
  <c r="AL118" i="6"/>
  <c r="Z118" i="6" s="1"/>
  <c r="AL54" i="6"/>
  <c r="Z54" i="6" s="1"/>
  <c r="S10" i="4"/>
  <c r="S252" i="4" s="1"/>
  <c r="AL49" i="6"/>
  <c r="Z49" i="6" s="1"/>
  <c r="L59" i="5"/>
  <c r="K59" i="5" s="1"/>
  <c r="M59" i="5" s="1"/>
  <c r="AL104" i="6"/>
  <c r="Z104" i="6" s="1"/>
  <c r="AP136" i="6"/>
  <c r="AO136" i="6"/>
  <c r="AP104" i="6"/>
  <c r="AO104" i="6"/>
  <c r="AP147" i="6"/>
  <c r="AO147" i="6"/>
  <c r="AO196" i="6"/>
  <c r="AP196" i="6"/>
  <c r="X159" i="6"/>
  <c r="AA159" i="6" s="1"/>
  <c r="AL159" i="6"/>
  <c r="Z159" i="6" s="1"/>
  <c r="F11" i="5"/>
  <c r="F50" i="5" s="1"/>
  <c r="D11" i="5"/>
  <c r="AL168" i="6"/>
  <c r="Z168" i="6" s="1"/>
  <c r="F12" i="5"/>
  <c r="D12" i="5"/>
  <c r="Y45" i="7"/>
  <c r="AN45" i="6"/>
  <c r="AZ45" i="6"/>
  <c r="AM45" i="6"/>
  <c r="AU45" i="6"/>
  <c r="AA45" i="6"/>
  <c r="AO155" i="6"/>
  <c r="AP155" i="6"/>
  <c r="X185" i="6"/>
  <c r="AO238" i="6"/>
  <c r="AP238" i="6"/>
  <c r="AO169" i="6"/>
  <c r="AP169" i="6"/>
  <c r="AL20" i="3"/>
  <c r="Z20" i="3" s="1"/>
  <c r="AP50" i="6"/>
  <c r="AO50" i="6"/>
  <c r="H12" i="5"/>
  <c r="I12" i="5" s="1"/>
  <c r="J12" i="5" s="1"/>
  <c r="K12" i="5" s="1"/>
  <c r="L12" i="5" s="1"/>
  <c r="M12" i="5" s="1"/>
  <c r="N12" i="5" s="1"/>
  <c r="O12" i="5" s="1"/>
  <c r="G12" i="5" s="1"/>
  <c r="Y214" i="7"/>
  <c r="AZ214" i="6"/>
  <c r="AM214" i="6"/>
  <c r="AN214" i="6"/>
  <c r="AU214" i="6"/>
  <c r="AP219" i="6"/>
  <c r="AO219" i="6"/>
  <c r="AN20" i="3"/>
  <c r="AG18" i="7"/>
  <c r="Y18" i="7"/>
  <c r="AZ18" i="6"/>
  <c r="I90" i="8" s="1"/>
  <c r="AN18" i="6"/>
  <c r="AM18" i="6"/>
  <c r="AW18" i="6"/>
  <c r="AA18" i="6"/>
  <c r="Y154" i="7"/>
  <c r="AM154" i="6"/>
  <c r="AN154" i="6"/>
  <c r="AZ154" i="6"/>
  <c r="AU154" i="6"/>
  <c r="AA154" i="6"/>
  <c r="Y187" i="7"/>
  <c r="AM187" i="6"/>
  <c r="AZ187" i="6"/>
  <c r="AN187" i="6"/>
  <c r="AU187" i="6"/>
  <c r="AA187" i="6"/>
  <c r="Y97" i="7"/>
  <c r="AN97" i="6"/>
  <c r="AZ97" i="6"/>
  <c r="AM97" i="6"/>
  <c r="AU97" i="6"/>
  <c r="AZ247" i="6"/>
  <c r="AN247" i="6"/>
  <c r="AM247" i="6"/>
  <c r="AU247" i="6"/>
  <c r="AA247" i="6"/>
  <c r="Y213" i="7"/>
  <c r="AZ213" i="6"/>
  <c r="AN213" i="6"/>
  <c r="AM213" i="6"/>
  <c r="AU213" i="6"/>
  <c r="AA213" i="6"/>
  <c r="AL234" i="6"/>
  <c r="Z234" i="6" s="1"/>
  <c r="AP198" i="6"/>
  <c r="AO198" i="6"/>
  <c r="AP188" i="6"/>
  <c r="AO188" i="6"/>
  <c r="AL200" i="6"/>
  <c r="Z200" i="6" s="1"/>
  <c r="Y12" i="7"/>
  <c r="AG12" i="7"/>
  <c r="AZ12" i="6"/>
  <c r="I85" i="8" s="1"/>
  <c r="I93" i="8" s="1"/>
  <c r="AN12" i="6"/>
  <c r="AM12" i="6"/>
  <c r="L61" i="8"/>
  <c r="K61" i="8" s="1"/>
  <c r="AW12" i="6"/>
  <c r="J61" i="8"/>
  <c r="AO203" i="6"/>
  <c r="AP203" i="6"/>
  <c r="AO113" i="6"/>
  <c r="AP113" i="6"/>
  <c r="X46" i="6"/>
  <c r="AA46" i="6" s="1"/>
  <c r="AL46" i="6"/>
  <c r="Z46" i="6" s="1"/>
  <c r="Y131" i="7"/>
  <c r="AZ131" i="6"/>
  <c r="AN131" i="6"/>
  <c r="AM131" i="6"/>
  <c r="AU131" i="6"/>
  <c r="AL30" i="6"/>
  <c r="Z30" i="6" s="1"/>
  <c r="AL218" i="6"/>
  <c r="Z218" i="6" s="1"/>
  <c r="AO119" i="6"/>
  <c r="AP119" i="6"/>
  <c r="AP111" i="6"/>
  <c r="AO111" i="6"/>
  <c r="AP121" i="6"/>
  <c r="AO121" i="6"/>
  <c r="AK185" i="6"/>
  <c r="Y185" i="6" s="1"/>
  <c r="AK126" i="6"/>
  <c r="Y126" i="6" s="1"/>
  <c r="AA126" i="6" s="1"/>
  <c r="H29" i="8"/>
  <c r="I29" i="8" s="1"/>
  <c r="J29" i="8" s="1"/>
  <c r="K29" i="8" s="1"/>
  <c r="L29" i="8" s="1"/>
  <c r="M29" i="8" s="1"/>
  <c r="N29" i="8" s="1"/>
  <c r="O29" i="8" s="1"/>
  <c r="G29" i="8" s="1"/>
  <c r="Y152" i="7"/>
  <c r="AN152" i="6"/>
  <c r="AM152" i="6"/>
  <c r="AZ152" i="6"/>
  <c r="AU152" i="6"/>
  <c r="AA152" i="6"/>
  <c r="Y224" i="7"/>
  <c r="AZ224" i="6"/>
  <c r="AM224" i="6"/>
  <c r="AN224" i="6"/>
  <c r="AU224" i="6"/>
  <c r="AA224" i="6"/>
  <c r="X25" i="6"/>
  <c r="AK25" i="6"/>
  <c r="Y25" i="6" s="1"/>
  <c r="AA25" i="6" s="1"/>
  <c r="AL25" i="6"/>
  <c r="Z25" i="6" s="1"/>
  <c r="Y154" i="6"/>
  <c r="AL154" i="6"/>
  <c r="Z154" i="6" s="1"/>
  <c r="AP34" i="6"/>
  <c r="AO34" i="6"/>
  <c r="AP88" i="6"/>
  <c r="AO88" i="6"/>
  <c r="Y193" i="7"/>
  <c r="AZ193" i="6"/>
  <c r="AN193" i="6"/>
  <c r="AM193" i="6"/>
  <c r="AU193" i="6"/>
  <c r="AA193" i="6"/>
  <c r="AP69" i="6"/>
  <c r="AO69" i="6"/>
  <c r="AO194" i="6"/>
  <c r="AP194" i="6"/>
  <c r="C7" i="8"/>
  <c r="AO176" i="6"/>
  <c r="AP176" i="6"/>
  <c r="W8" i="3"/>
  <c r="Y182" i="7"/>
  <c r="AN182" i="6"/>
  <c r="AM182" i="6"/>
  <c r="AZ182" i="6"/>
  <c r="AU182" i="6"/>
  <c r="AL29" i="6"/>
  <c r="Z29" i="6" s="1"/>
  <c r="N93" i="8"/>
  <c r="Y118" i="7"/>
  <c r="AM118" i="6"/>
  <c r="AN118" i="6"/>
  <c r="AZ118" i="6"/>
  <c r="AU118" i="6"/>
  <c r="AA118" i="6"/>
  <c r="O252" i="3"/>
  <c r="O7" i="3" s="1"/>
  <c r="Y46" i="7"/>
  <c r="AN46" i="6"/>
  <c r="AM46" i="6"/>
  <c r="AZ46" i="6"/>
  <c r="AU46" i="6"/>
  <c r="Y30" i="7"/>
  <c r="AN30" i="6"/>
  <c r="AM30" i="6"/>
  <c r="AZ30" i="6"/>
  <c r="AU30" i="6"/>
  <c r="AP89" i="6"/>
  <c r="AO89" i="6"/>
  <c r="AL44" i="3"/>
  <c r="Z44" i="3" s="1"/>
  <c r="AA44" i="3" s="1"/>
  <c r="Y54" i="7"/>
  <c r="AM54" i="6"/>
  <c r="AN54" i="6"/>
  <c r="AZ54" i="6"/>
  <c r="AU54" i="6"/>
  <c r="AA54" i="6"/>
  <c r="X143" i="6"/>
  <c r="AA143" i="6" s="1"/>
  <c r="AL143" i="6"/>
  <c r="Z143" i="6" s="1"/>
  <c r="AK225" i="6"/>
  <c r="Y225" i="6" s="1"/>
  <c r="H37" i="8"/>
  <c r="I37" i="8" s="1"/>
  <c r="J37" i="8" s="1"/>
  <c r="K37" i="8" s="1"/>
  <c r="L37" i="8" s="1"/>
  <c r="M37" i="8" s="1"/>
  <c r="N37" i="8" s="1"/>
  <c r="O37" i="8" s="1"/>
  <c r="G37" i="8" s="1"/>
  <c r="Y185" i="7"/>
  <c r="AZ185" i="6"/>
  <c r="AN185" i="6"/>
  <c r="AM185" i="6"/>
  <c r="AU185" i="6"/>
  <c r="AA185" i="6"/>
  <c r="Y241" i="7"/>
  <c r="AZ241" i="6"/>
  <c r="AN241" i="6"/>
  <c r="AM241" i="6"/>
  <c r="AU241" i="6"/>
  <c r="AA241" i="6"/>
  <c r="Y173" i="7"/>
  <c r="AM173" i="6"/>
  <c r="AZ173" i="6"/>
  <c r="AN173" i="6"/>
  <c r="AU173" i="6"/>
  <c r="AP76" i="6"/>
  <c r="AO76" i="6"/>
  <c r="Y195" i="7"/>
  <c r="AZ195" i="6"/>
  <c r="AM195" i="6"/>
  <c r="AN195" i="6"/>
  <c r="AU195" i="6"/>
  <c r="Y204" i="7"/>
  <c r="AN204" i="6"/>
  <c r="AM204" i="6"/>
  <c r="AZ204" i="6"/>
  <c r="AU204" i="6"/>
  <c r="AA204" i="6"/>
  <c r="Y41" i="6"/>
  <c r="AA41" i="6" s="1"/>
  <c r="AL41" i="6"/>
  <c r="Z41" i="6" s="1"/>
  <c r="AP36" i="6"/>
  <c r="AO36" i="6"/>
  <c r="Y235" i="7"/>
  <c r="AN235" i="6"/>
  <c r="AM235" i="6"/>
  <c r="AZ235" i="6"/>
  <c r="AU235" i="6"/>
  <c r="AA235" i="6"/>
  <c r="Y106" i="6"/>
  <c r="AL106" i="6"/>
  <c r="Z106" i="6" s="1"/>
  <c r="AP163" i="6"/>
  <c r="AO163" i="6"/>
  <c r="Y216" i="7"/>
  <c r="AM216" i="6"/>
  <c r="AZ216" i="6"/>
  <c r="AN216" i="6"/>
  <c r="AU216" i="6"/>
  <c r="AA216" i="6"/>
  <c r="Y207" i="7"/>
  <c r="AN207" i="6"/>
  <c r="AZ207" i="6"/>
  <c r="AM207" i="6"/>
  <c r="AU207" i="6"/>
  <c r="AA207" i="6"/>
  <c r="AP58" i="6"/>
  <c r="AO58" i="6"/>
  <c r="AP190" i="6"/>
  <c r="AO190" i="6"/>
  <c r="AP98" i="6"/>
  <c r="AO98" i="6"/>
  <c r="AK20" i="6"/>
  <c r="AP105" i="6"/>
  <c r="AO105" i="6"/>
  <c r="AL87" i="6"/>
  <c r="Z87" i="6" s="1"/>
  <c r="AP178" i="6"/>
  <c r="AO178" i="6"/>
  <c r="AO174" i="6"/>
  <c r="AP174" i="6"/>
  <c r="Q252" i="4"/>
  <c r="Y158" i="6"/>
  <c r="AA158" i="6" s="1"/>
  <c r="AL158" i="6"/>
  <c r="Z158" i="6" s="1"/>
  <c r="Y218" i="7"/>
  <c r="AM218" i="6"/>
  <c r="AN218" i="6"/>
  <c r="AZ218" i="6"/>
  <c r="AU218" i="6"/>
  <c r="AA218" i="6"/>
  <c r="Y250" i="6"/>
  <c r="AA250" i="6" s="1"/>
  <c r="AL250" i="6"/>
  <c r="Z250" i="6" s="1"/>
  <c r="AO21" i="3"/>
  <c r="AP21" i="3" s="1"/>
  <c r="AP141" i="6"/>
  <c r="AO141" i="6"/>
  <c r="AK195" i="6"/>
  <c r="Y195" i="6" s="1"/>
  <c r="AA195" i="6" s="1"/>
  <c r="D69" i="8"/>
  <c r="C69" i="8"/>
  <c r="B69" i="8"/>
  <c r="F69" i="8" s="1"/>
  <c r="AP22" i="6"/>
  <c r="AO22" i="6"/>
  <c r="AP220" i="6"/>
  <c r="AO220" i="6"/>
  <c r="AL27" i="6"/>
  <c r="Z27" i="6" s="1"/>
  <c r="AL249" i="6"/>
  <c r="Z249" i="6" s="1"/>
  <c r="AK16" i="6"/>
  <c r="Y16" i="6" s="1"/>
  <c r="AA16" i="6" s="1"/>
  <c r="AP158" i="6"/>
  <c r="AO158" i="6"/>
  <c r="Y159" i="7"/>
  <c r="AN159" i="6"/>
  <c r="AM159" i="6"/>
  <c r="AZ159" i="6"/>
  <c r="AU159" i="6"/>
  <c r="Y47" i="7"/>
  <c r="AN47" i="6"/>
  <c r="AZ47" i="6"/>
  <c r="AM47" i="6"/>
  <c r="AU47" i="6"/>
  <c r="AA47" i="6"/>
  <c r="AP205" i="6"/>
  <c r="AO205" i="6"/>
  <c r="AK170" i="6"/>
  <c r="Y170" i="6" s="1"/>
  <c r="AL225" i="6"/>
  <c r="Z225" i="6" s="1"/>
  <c r="AO233" i="6"/>
  <c r="AP233" i="6"/>
  <c r="H42" i="8"/>
  <c r="I42" i="8" s="1"/>
  <c r="J42" i="8" s="1"/>
  <c r="K42" i="8" s="1"/>
  <c r="L42" i="8" s="1"/>
  <c r="M42" i="8" s="1"/>
  <c r="N42" i="8" s="1"/>
  <c r="O42" i="8" s="1"/>
  <c r="G42" i="8" s="1"/>
  <c r="AO246" i="6"/>
  <c r="AP246" i="6"/>
  <c r="AA203" i="6"/>
  <c r="AO210" i="6"/>
  <c r="AP210" i="6"/>
  <c r="Y28" i="3"/>
  <c r="AL28" i="3"/>
  <c r="Z28" i="3" s="1"/>
  <c r="Y189" i="6"/>
  <c r="AA189" i="6" s="1"/>
  <c r="AL189" i="6"/>
  <c r="Z189" i="6" s="1"/>
  <c r="Y198" i="6"/>
  <c r="AA198" i="6" s="1"/>
  <c r="AL198" i="6"/>
  <c r="Z198" i="6" s="1"/>
  <c r="Y125" i="7"/>
  <c r="AN125" i="6"/>
  <c r="AZ125" i="6"/>
  <c r="AM125" i="6"/>
  <c r="AU125" i="6"/>
  <c r="AA125" i="6"/>
  <c r="Y114" i="7"/>
  <c r="AM114" i="6"/>
  <c r="AN114" i="6"/>
  <c r="AZ114" i="6"/>
  <c r="AU114" i="6"/>
  <c r="AA114" i="6"/>
  <c r="Y91" i="7"/>
  <c r="AZ91" i="6"/>
  <c r="AN91" i="6"/>
  <c r="AM91" i="6"/>
  <c r="AU91" i="6"/>
  <c r="AA91" i="6"/>
  <c r="AK129" i="6"/>
  <c r="Y129" i="6" s="1"/>
  <c r="D520" i="9"/>
  <c r="C520" i="9"/>
  <c r="B520" i="9"/>
  <c r="H520" i="9"/>
  <c r="G520" i="9"/>
  <c r="F520" i="9"/>
  <c r="E520" i="9"/>
  <c r="A520" i="9"/>
  <c r="AO124" i="6"/>
  <c r="AP124" i="6"/>
  <c r="Y127" i="7"/>
  <c r="AN127" i="6"/>
  <c r="AM127" i="6"/>
  <c r="AZ127" i="6"/>
  <c r="AU127" i="6"/>
  <c r="AA127" i="6"/>
  <c r="Y234" i="7"/>
  <c r="AM234" i="6"/>
  <c r="AN234" i="6"/>
  <c r="AZ234" i="6"/>
  <c r="AU234" i="6"/>
  <c r="AA234" i="6"/>
  <c r="H45" i="8"/>
  <c r="I45" i="8" s="1"/>
  <c r="J45" i="8" s="1"/>
  <c r="K45" i="8" s="1"/>
  <c r="L45" i="8" s="1"/>
  <c r="M45" i="8" s="1"/>
  <c r="N45" i="8" s="1"/>
  <c r="O45" i="8" s="1"/>
  <c r="G45" i="8" s="1"/>
  <c r="H21" i="8"/>
  <c r="I21" i="8" s="1"/>
  <c r="J21" i="8" s="1"/>
  <c r="K21" i="8" s="1"/>
  <c r="L21" i="8" s="1"/>
  <c r="M21" i="8" s="1"/>
  <c r="N21" i="8" s="1"/>
  <c r="O21" i="8" s="1"/>
  <c r="G21" i="8" s="1"/>
  <c r="AK135" i="6"/>
  <c r="Y21" i="3"/>
  <c r="AL21" i="3"/>
  <c r="Z21" i="3" s="1"/>
  <c r="AA21" i="3" s="1"/>
  <c r="AO120" i="6"/>
  <c r="AP120" i="6"/>
  <c r="B68" i="8"/>
  <c r="F68" i="8" s="1"/>
  <c r="D68" i="8"/>
  <c r="C68" i="8"/>
  <c r="AP107" i="6"/>
  <c r="AO107" i="6"/>
  <c r="AL67" i="6"/>
  <c r="Z67" i="6" s="1"/>
  <c r="AL94" i="6"/>
  <c r="Z94" i="6" s="1"/>
  <c r="Y165" i="7"/>
  <c r="AN165" i="6"/>
  <c r="AM165" i="6"/>
  <c r="AZ165" i="6"/>
  <c r="AU165" i="6"/>
  <c r="AA165" i="6"/>
  <c r="AK236" i="6"/>
  <c r="AL35" i="3"/>
  <c r="Z35" i="3" s="1"/>
  <c r="AA35" i="3" s="1"/>
  <c r="Y76" i="6"/>
  <c r="AA76" i="6" s="1"/>
  <c r="AL76" i="6"/>
  <c r="Z76" i="6" s="1"/>
  <c r="AL115" i="6"/>
  <c r="Z115" i="6" s="1"/>
  <c r="Y106" i="7"/>
  <c r="AN106" i="6"/>
  <c r="AZ106" i="6"/>
  <c r="AM106" i="6"/>
  <c r="AU106" i="6"/>
  <c r="AA106" i="6"/>
  <c r="AP137" i="6"/>
  <c r="AO137" i="6"/>
  <c r="AL246" i="6"/>
  <c r="Z246" i="6" s="1"/>
  <c r="AL64" i="6"/>
  <c r="Z64" i="6" s="1"/>
  <c r="AK116" i="6"/>
  <c r="Y116" i="6" s="1"/>
  <c r="Y92" i="7"/>
  <c r="AN92" i="6"/>
  <c r="AM92" i="6"/>
  <c r="AZ92" i="6"/>
  <c r="AU92" i="6"/>
  <c r="AA92" i="6"/>
  <c r="AP138" i="6"/>
  <c r="AO138" i="6"/>
  <c r="AL232" i="6"/>
  <c r="Z232" i="6" s="1"/>
  <c r="Y80" i="7"/>
  <c r="AZ80" i="6"/>
  <c r="AN80" i="6"/>
  <c r="AM80" i="6"/>
  <c r="AU80" i="6"/>
  <c r="AA80" i="6"/>
  <c r="AP172" i="6"/>
  <c r="AO172" i="6"/>
  <c r="AP99" i="6"/>
  <c r="AO99" i="6"/>
  <c r="AO226" i="6"/>
  <c r="AP226" i="6"/>
  <c r="AP56" i="6"/>
  <c r="AO56" i="6"/>
  <c r="AO83" i="6"/>
  <c r="AP83" i="6"/>
  <c r="Y61" i="7"/>
  <c r="AZ61" i="6"/>
  <c r="AN61" i="6"/>
  <c r="AM61" i="6"/>
  <c r="AU61" i="6"/>
  <c r="AA61" i="6"/>
  <c r="AC21" i="4"/>
  <c r="Q21" i="4" s="1"/>
  <c r="P21" i="4" s="1"/>
  <c r="P21" i="3" s="1"/>
  <c r="S21" i="3"/>
  <c r="AZ21" i="3" s="1"/>
  <c r="C86" i="5" s="1"/>
  <c r="AL78" i="6"/>
  <c r="Z78" i="6" s="1"/>
  <c r="AP123" i="6"/>
  <c r="AO123" i="6"/>
  <c r="AK173" i="6"/>
  <c r="AL192" i="6"/>
  <c r="Z192" i="6" s="1"/>
  <c r="Y191" i="6"/>
  <c r="AA191" i="6" s="1"/>
  <c r="AL191" i="6"/>
  <c r="Z191" i="6" s="1"/>
  <c r="H27" i="8"/>
  <c r="I27" i="8" s="1"/>
  <c r="J27" i="8" s="1"/>
  <c r="K27" i="8" s="1"/>
  <c r="L27" i="8" s="1"/>
  <c r="M27" i="8" s="1"/>
  <c r="N27" i="8" s="1"/>
  <c r="O27" i="8" s="1"/>
  <c r="G27" i="8" s="1"/>
  <c r="Y230" i="7"/>
  <c r="AN230" i="6"/>
  <c r="AM230" i="6"/>
  <c r="AZ230" i="6"/>
  <c r="AU230" i="6"/>
  <c r="AA230" i="6"/>
  <c r="AP199" i="6"/>
  <c r="AO199" i="6"/>
  <c r="H19" i="8"/>
  <c r="I19" i="8" s="1"/>
  <c r="J19" i="8" s="1"/>
  <c r="K19" i="8" s="1"/>
  <c r="L19" i="8" s="1"/>
  <c r="M19" i="8" s="1"/>
  <c r="N19" i="8" s="1"/>
  <c r="O19" i="8" s="1"/>
  <c r="G19" i="8" s="1"/>
  <c r="H46" i="8"/>
  <c r="I46" i="8" s="1"/>
  <c r="J46" i="8" s="1"/>
  <c r="K46" i="8" s="1"/>
  <c r="L46" i="8" s="1"/>
  <c r="M46" i="8" s="1"/>
  <c r="N46" i="8" s="1"/>
  <c r="O46" i="8" s="1"/>
  <c r="G46" i="8" s="1"/>
  <c r="AP96" i="6"/>
  <c r="AO96" i="6"/>
  <c r="AG16" i="7"/>
  <c r="Y16" i="7"/>
  <c r="AN16" i="6"/>
  <c r="AM16" i="6"/>
  <c r="AZ16" i="6"/>
  <c r="H86" i="8" s="1"/>
  <c r="J60" i="8"/>
  <c r="AW16" i="6"/>
  <c r="Y221" i="6"/>
  <c r="AA221" i="6" s="1"/>
  <c r="AL221" i="6"/>
  <c r="Z221" i="6" s="1"/>
  <c r="Y170" i="7"/>
  <c r="AZ170" i="6"/>
  <c r="AM170" i="6"/>
  <c r="AN170" i="6"/>
  <c r="AU170" i="6"/>
  <c r="AA170" i="6"/>
  <c r="H30" i="8"/>
  <c r="I30" i="8" s="1"/>
  <c r="J30" i="8" s="1"/>
  <c r="K30" i="8" s="1"/>
  <c r="L30" i="8" s="1"/>
  <c r="M30" i="8" s="1"/>
  <c r="N30" i="8" s="1"/>
  <c r="O30" i="8" s="1"/>
  <c r="G30" i="8" s="1"/>
  <c r="H43" i="8"/>
  <c r="I43" i="8" s="1"/>
  <c r="J43" i="8" s="1"/>
  <c r="K43" i="8" s="1"/>
  <c r="L43" i="8" s="1"/>
  <c r="M43" i="8" s="1"/>
  <c r="N43" i="8" s="1"/>
  <c r="O43" i="8" s="1"/>
  <c r="G43" i="8" s="1"/>
  <c r="H22" i="8"/>
  <c r="I22" i="8" s="1"/>
  <c r="J22" i="8" s="1"/>
  <c r="K22" i="8" s="1"/>
  <c r="L22" i="8" s="1"/>
  <c r="M22" i="8" s="1"/>
  <c r="N22" i="8" s="1"/>
  <c r="O22" i="8" s="1"/>
  <c r="G22" i="8" s="1"/>
  <c r="L68" i="5"/>
  <c r="K68" i="5"/>
  <c r="J68" i="5"/>
  <c r="M68" i="5" s="1"/>
  <c r="X57" i="6"/>
  <c r="AK57" i="6"/>
  <c r="Y57" i="6" s="1"/>
  <c r="AA57" i="6" s="1"/>
  <c r="Y121" i="6"/>
  <c r="AL121" i="6"/>
  <c r="Z121" i="6" s="1"/>
  <c r="AO227" i="6"/>
  <c r="AP227" i="6"/>
  <c r="Y59" i="6"/>
  <c r="AL59" i="6"/>
  <c r="Z59" i="6" s="1"/>
  <c r="AC44" i="4"/>
  <c r="S44" i="3"/>
  <c r="AZ44" i="3" s="1"/>
  <c r="I91" i="5" s="1"/>
  <c r="K91" i="5" s="1"/>
  <c r="AL26" i="6"/>
  <c r="Z26" i="6" s="1"/>
  <c r="K69" i="8"/>
  <c r="J69" i="8"/>
  <c r="M69" i="8" s="1"/>
  <c r="L69" i="8"/>
  <c r="Y209" i="7"/>
  <c r="AM209" i="6"/>
  <c r="AZ209" i="6"/>
  <c r="AN209" i="6"/>
  <c r="AU209" i="6"/>
  <c r="AA209" i="6"/>
  <c r="F521" i="9"/>
  <c r="E521" i="9"/>
  <c r="D521" i="9"/>
  <c r="G521" i="9"/>
  <c r="C521" i="9"/>
  <c r="B521" i="9"/>
  <c r="A521" i="9"/>
  <c r="H521" i="9"/>
  <c r="AK60" i="6"/>
  <c r="Y227" i="6"/>
  <c r="AA227" i="6" s="1"/>
  <c r="AL227" i="6"/>
  <c r="Z227" i="6" s="1"/>
  <c r="AL187" i="6"/>
  <c r="Z187" i="6" s="1"/>
  <c r="AP108" i="6"/>
  <c r="AO108" i="6"/>
  <c r="AP41" i="6"/>
  <c r="AO41" i="6"/>
  <c r="AP31" i="6"/>
  <c r="AO31" i="6"/>
  <c r="L96" i="5"/>
  <c r="K96" i="5"/>
  <c r="J96" i="5"/>
  <c r="M96" i="5"/>
  <c r="B96" i="5"/>
  <c r="C96" i="5"/>
  <c r="Q96" i="5"/>
  <c r="A98" i="5"/>
  <c r="P96" i="5"/>
  <c r="O96" i="5"/>
  <c r="N96" i="5"/>
  <c r="I96" i="5"/>
  <c r="H96" i="5"/>
  <c r="G96" i="5"/>
  <c r="F96" i="5"/>
  <c r="D96" i="5"/>
  <c r="AK156" i="6"/>
  <c r="Y156" i="6" s="1"/>
  <c r="AA156" i="6" s="1"/>
  <c r="AO181" i="6"/>
  <c r="AP181" i="6"/>
  <c r="Y67" i="7"/>
  <c r="AZ67" i="6"/>
  <c r="AM67" i="6"/>
  <c r="AN67" i="6"/>
  <c r="AU67" i="6"/>
  <c r="AA67" i="6"/>
  <c r="Y94" i="7"/>
  <c r="AM94" i="6"/>
  <c r="AN94" i="6"/>
  <c r="AZ94" i="6"/>
  <c r="AU94" i="6"/>
  <c r="AA94" i="6"/>
  <c r="AL57" i="6"/>
  <c r="Z57" i="6" s="1"/>
  <c r="AL186" i="6"/>
  <c r="Z186" i="6" s="1"/>
  <c r="Y236" i="7"/>
  <c r="AM236" i="6"/>
  <c r="AZ236" i="6"/>
  <c r="AN236" i="6"/>
  <c r="AU236" i="6"/>
  <c r="AL98" i="6"/>
  <c r="Z98" i="6" s="1"/>
  <c r="D535" i="9"/>
  <c r="C535" i="9"/>
  <c r="B535" i="9"/>
  <c r="H535" i="9"/>
  <c r="G535" i="9"/>
  <c r="F535" i="9"/>
  <c r="E535" i="9"/>
  <c r="A535" i="9"/>
  <c r="Y86" i="7"/>
  <c r="AZ86" i="6"/>
  <c r="AM86" i="6"/>
  <c r="AN86" i="6"/>
  <c r="AU86" i="6"/>
  <c r="AA86" i="6"/>
  <c r="AA20" i="3"/>
  <c r="Y115" i="7"/>
  <c r="AN115" i="6"/>
  <c r="AZ115" i="6"/>
  <c r="AM115" i="6"/>
  <c r="AU115" i="6"/>
  <c r="AA115" i="6"/>
  <c r="AL35" i="6"/>
  <c r="Z35" i="6" s="1"/>
  <c r="AL124" i="6"/>
  <c r="Z124" i="6" s="1"/>
  <c r="Y95" i="7"/>
  <c r="AM95" i="6"/>
  <c r="AN95" i="6"/>
  <c r="AZ95" i="6"/>
  <c r="AU95" i="6"/>
  <c r="AA95" i="6"/>
  <c r="AO87" i="6"/>
  <c r="AP87" i="6"/>
  <c r="Y39" i="7"/>
  <c r="AN39" i="6"/>
  <c r="AM39" i="6"/>
  <c r="AZ39" i="6"/>
  <c r="AU39" i="6"/>
  <c r="AA39" i="6"/>
  <c r="Y64" i="7"/>
  <c r="AM64" i="6"/>
  <c r="AN64" i="6"/>
  <c r="AZ64" i="6"/>
  <c r="AU64" i="6"/>
  <c r="AA64" i="6"/>
  <c r="AL116" i="6"/>
  <c r="Z116" i="6" s="1"/>
  <c r="AK93" i="6"/>
  <c r="AP221" i="6"/>
  <c r="AO221" i="6"/>
  <c r="AL56" i="6"/>
  <c r="Z56" i="6" s="1"/>
  <c r="AL112" i="6"/>
  <c r="Z112" i="6" s="1"/>
  <c r="AK30" i="6"/>
  <c r="Y30" i="6" s="1"/>
  <c r="AA30" i="6" s="1"/>
  <c r="AL66" i="6"/>
  <c r="Z66" i="6" s="1"/>
  <c r="AC27" i="4"/>
  <c r="Q27" i="4" s="1"/>
  <c r="P27" i="4" s="1"/>
  <c r="P27" i="3" s="1"/>
  <c r="D59" i="5" s="1"/>
  <c r="C59" i="5" s="1"/>
  <c r="F59" i="5" s="1"/>
  <c r="H8" i="5"/>
  <c r="I8" i="5" s="1"/>
  <c r="J8" i="5" s="1"/>
  <c r="K8" i="5" s="1"/>
  <c r="L8" i="5" s="1"/>
  <c r="M8" i="5" s="1"/>
  <c r="N8" i="5" s="1"/>
  <c r="O8" i="5" s="1"/>
  <c r="G8" i="5" s="1"/>
  <c r="AK184" i="6"/>
  <c r="Y245" i="7"/>
  <c r="AN245" i="6"/>
  <c r="AM245" i="6"/>
  <c r="AZ245" i="6"/>
  <c r="AU245" i="6"/>
  <c r="AA245" i="6"/>
  <c r="AP167" i="6"/>
  <c r="AO167" i="6"/>
  <c r="D60" i="5"/>
  <c r="C60" i="5" s="1"/>
  <c r="F60" i="5" s="1"/>
  <c r="AL42" i="6"/>
  <c r="Z42" i="6" s="1"/>
  <c r="Y239" i="7"/>
  <c r="AZ239" i="6"/>
  <c r="AN239" i="6"/>
  <c r="AM239" i="6"/>
  <c r="AU239" i="6"/>
  <c r="AA239" i="6"/>
  <c r="H32" i="8"/>
  <c r="I32" i="8" s="1"/>
  <c r="J32" i="8" s="1"/>
  <c r="K32" i="8" s="1"/>
  <c r="L32" i="8" s="1"/>
  <c r="M32" i="8" s="1"/>
  <c r="N32" i="8" s="1"/>
  <c r="O32" i="8" s="1"/>
  <c r="G32" i="8" s="1"/>
  <c r="H38" i="8"/>
  <c r="I38" i="8" s="1"/>
  <c r="J38" i="8" s="1"/>
  <c r="K38" i="8" s="1"/>
  <c r="L38" i="8" s="1"/>
  <c r="M38" i="8" s="1"/>
  <c r="N38" i="8" s="1"/>
  <c r="O38" i="8" s="1"/>
  <c r="G38" i="8" s="1"/>
  <c r="AL19" i="6"/>
  <c r="Z19" i="6" s="1"/>
  <c r="AO102" i="6"/>
  <c r="AP102" i="6"/>
  <c r="AP222" i="6"/>
  <c r="AO222" i="6"/>
  <c r="AL170" i="6"/>
  <c r="Z170" i="6" s="1"/>
  <c r="Y225" i="7"/>
  <c r="AZ225" i="6"/>
  <c r="AN225" i="6"/>
  <c r="AM225" i="6"/>
  <c r="AU225" i="6"/>
  <c r="AA225" i="6"/>
  <c r="H34" i="8"/>
  <c r="I34" i="8" s="1"/>
  <c r="J34" i="8" s="1"/>
  <c r="K34" i="8" s="1"/>
  <c r="L34" i="8" s="1"/>
  <c r="M34" i="8" s="1"/>
  <c r="N34" i="8" s="1"/>
  <c r="O34" i="8" s="1"/>
  <c r="G34" i="8" s="1"/>
  <c r="H33" i="8"/>
  <c r="I33" i="8" s="1"/>
  <c r="J33" i="8" s="1"/>
  <c r="K33" i="8" s="1"/>
  <c r="L33" i="8" s="1"/>
  <c r="M33" i="8" s="1"/>
  <c r="N33" i="8" s="1"/>
  <c r="O33" i="8" s="1"/>
  <c r="G33" i="8" s="1"/>
  <c r="AP192" i="6"/>
  <c r="AO192" i="6"/>
  <c r="AA121" i="6"/>
  <c r="Y139" i="6"/>
  <c r="AA139" i="6" s="1"/>
  <c r="AL139" i="6"/>
  <c r="Z139" i="6" s="1"/>
  <c r="Y229" i="7"/>
  <c r="AN229" i="6"/>
  <c r="AZ229" i="6"/>
  <c r="AM229" i="6"/>
  <c r="AU229" i="6"/>
  <c r="AA229" i="6"/>
  <c r="AP110" i="6"/>
  <c r="AO110" i="6"/>
  <c r="X162" i="6"/>
  <c r="AA162" i="6" s="1"/>
  <c r="AL162" i="6"/>
  <c r="Z162" i="6" s="1"/>
  <c r="X75" i="6"/>
  <c r="AK75" i="6"/>
  <c r="AL17" i="6"/>
  <c r="Z17" i="6" s="1"/>
  <c r="Y103" i="7"/>
  <c r="AN103" i="6"/>
  <c r="AM103" i="6"/>
  <c r="AZ103" i="6"/>
  <c r="AU103" i="6"/>
  <c r="AA103" i="6"/>
  <c r="Y60" i="7"/>
  <c r="AZ60" i="6"/>
  <c r="AN60" i="6"/>
  <c r="AM60" i="6"/>
  <c r="AU60" i="6"/>
  <c r="X145" i="6"/>
  <c r="AK145" i="6"/>
  <c r="AK12" i="6"/>
  <c r="Y12" i="6" s="1"/>
  <c r="AA12" i="6" s="1"/>
  <c r="AP84" i="6"/>
  <c r="AO84" i="6"/>
  <c r="Y168" i="7"/>
  <c r="AZ168" i="6"/>
  <c r="AM168" i="6"/>
  <c r="AN168" i="6"/>
  <c r="AU168" i="6"/>
  <c r="AA168" i="6"/>
  <c r="AL156" i="6"/>
  <c r="Z156" i="6" s="1"/>
  <c r="AK217" i="6"/>
  <c r="Y217" i="6" s="1"/>
  <c r="AA217" i="6" s="1"/>
  <c r="Y109" i="7"/>
  <c r="AZ109" i="6"/>
  <c r="AN109" i="6"/>
  <c r="AM109" i="6"/>
  <c r="AU109" i="6"/>
  <c r="AA109" i="6"/>
  <c r="AP166" i="6"/>
  <c r="AO166" i="6"/>
  <c r="AK53" i="6"/>
  <c r="Y240" i="7"/>
  <c r="AZ240" i="6"/>
  <c r="AM240" i="6"/>
  <c r="AN240" i="6"/>
  <c r="AU240" i="6"/>
  <c r="AA240" i="6"/>
  <c r="AP71" i="6"/>
  <c r="AO71" i="6"/>
  <c r="Y119" i="6"/>
  <c r="AA119" i="6" s="1"/>
  <c r="AL119" i="6"/>
  <c r="Z119" i="6" s="1"/>
  <c r="AP128" i="6"/>
  <c r="AO128" i="6"/>
  <c r="AL100" i="6"/>
  <c r="Z100" i="6" s="1"/>
  <c r="Y20" i="7"/>
  <c r="AG20" i="7"/>
  <c r="AN20" i="6"/>
  <c r="AM20" i="6"/>
  <c r="AZ20" i="6"/>
  <c r="G91" i="8" s="1"/>
  <c r="K91" i="8" s="1"/>
  <c r="H12" i="8"/>
  <c r="I12" i="8" s="1"/>
  <c r="J12" i="8" s="1"/>
  <c r="K12" i="8" s="1"/>
  <c r="L12" i="8" s="1"/>
  <c r="M12" i="8" s="1"/>
  <c r="N12" i="8" s="1"/>
  <c r="O12" i="8" s="1"/>
  <c r="C12" i="8"/>
  <c r="AW20" i="6"/>
  <c r="D60" i="8"/>
  <c r="B60" i="8"/>
  <c r="AO14" i="6"/>
  <c r="AP14" i="6"/>
  <c r="AV6" i="3"/>
  <c r="AO72" i="6"/>
  <c r="AP72" i="6"/>
  <c r="Y130" i="7"/>
  <c r="AZ130" i="6"/>
  <c r="AN130" i="6"/>
  <c r="AM130" i="6"/>
  <c r="AU130" i="6"/>
  <c r="AA130" i="6"/>
  <c r="AL197" i="6"/>
  <c r="Z197" i="6" s="1"/>
  <c r="Y35" i="7"/>
  <c r="AN35" i="6"/>
  <c r="AZ35" i="6"/>
  <c r="AM35" i="6"/>
  <c r="AU35" i="6"/>
  <c r="AA35" i="6"/>
  <c r="AP48" i="6"/>
  <c r="AO48" i="6"/>
  <c r="AP85" i="6"/>
  <c r="AO85" i="6"/>
  <c r="Y15" i="7"/>
  <c r="AG15" i="7"/>
  <c r="AZ15" i="6"/>
  <c r="G86" i="8" s="1"/>
  <c r="G93" i="8" s="1"/>
  <c r="AN15" i="6"/>
  <c r="AM15" i="6"/>
  <c r="J59" i="8"/>
  <c r="L59" i="8"/>
  <c r="AW15" i="6"/>
  <c r="AA15" i="6"/>
  <c r="Y116" i="7"/>
  <c r="AM116" i="6"/>
  <c r="AZ116" i="6"/>
  <c r="AN116" i="6"/>
  <c r="AU116" i="6"/>
  <c r="AA116" i="6"/>
  <c r="AL123" i="6"/>
  <c r="Z123" i="6" s="1"/>
  <c r="Y93" i="7"/>
  <c r="AN93" i="6"/>
  <c r="AM93" i="6"/>
  <c r="AZ93" i="6"/>
  <c r="AU93" i="6"/>
  <c r="AL16" i="6"/>
  <c r="Z16" i="6" s="1"/>
  <c r="O95" i="8"/>
  <c r="D95" i="8"/>
  <c r="A97" i="8"/>
  <c r="N95" i="8"/>
  <c r="C95" i="8"/>
  <c r="M95" i="8"/>
  <c r="B95" i="8"/>
  <c r="Q95" i="8"/>
  <c r="P95" i="8"/>
  <c r="L95" i="8"/>
  <c r="K95" i="8"/>
  <c r="J95" i="8"/>
  <c r="I95" i="8"/>
  <c r="H95" i="8"/>
  <c r="G95" i="8"/>
  <c r="F95" i="8"/>
  <c r="AK214" i="6"/>
  <c r="L61" i="5"/>
  <c r="K61" i="5" s="1"/>
  <c r="M61" i="5" s="1"/>
  <c r="AP140" i="6"/>
  <c r="AO140" i="6"/>
  <c r="Y232" i="7"/>
  <c r="AN232" i="6"/>
  <c r="AZ232" i="6"/>
  <c r="AM232" i="6"/>
  <c r="AU232" i="6"/>
  <c r="AA232" i="6"/>
  <c r="AL51" i="6"/>
  <c r="Z51" i="6" s="1"/>
  <c r="Y74" i="7"/>
  <c r="AM74" i="6"/>
  <c r="AN74" i="6"/>
  <c r="AZ74" i="6"/>
  <c r="AU74" i="6"/>
  <c r="AA74" i="6"/>
  <c r="X183" i="6"/>
  <c r="AK183" i="6"/>
  <c r="Y59" i="7"/>
  <c r="AM59" i="6"/>
  <c r="AN59" i="6"/>
  <c r="AZ59" i="6"/>
  <c r="AU59" i="6"/>
  <c r="AA59" i="6"/>
  <c r="AL146" i="6"/>
  <c r="Z146" i="6" s="1"/>
  <c r="AL231" i="6"/>
  <c r="Z231" i="6" s="1"/>
  <c r="AP100" i="6"/>
  <c r="AO100" i="6"/>
  <c r="Y78" i="7"/>
  <c r="AN78" i="6"/>
  <c r="AM78" i="6"/>
  <c r="AZ78" i="6"/>
  <c r="AU78" i="6"/>
  <c r="AA78" i="6"/>
  <c r="Y117" i="7"/>
  <c r="AN117" i="6"/>
  <c r="AM117" i="6"/>
  <c r="AZ117" i="6"/>
  <c r="AU117" i="6"/>
  <c r="AA117" i="6"/>
  <c r="AA16" i="3"/>
  <c r="AL229" i="6"/>
  <c r="Z229" i="6" s="1"/>
  <c r="AK23" i="6"/>
  <c r="Y23" i="6" s="1"/>
  <c r="AA23" i="6" s="1"/>
  <c r="AL153" i="6"/>
  <c r="Z153" i="6" s="1"/>
  <c r="AL195" i="6"/>
  <c r="Z195" i="6" s="1"/>
  <c r="AO232" i="6" l="1"/>
  <c r="AP232" i="6"/>
  <c r="K86" i="5"/>
  <c r="AO60" i="6"/>
  <c r="AP60" i="6"/>
  <c r="Y75" i="6"/>
  <c r="AA75" i="6" s="1"/>
  <c r="AL75" i="6"/>
  <c r="Z75" i="6" s="1"/>
  <c r="AP229" i="6"/>
  <c r="AO229" i="6"/>
  <c r="AO240" i="6"/>
  <c r="AP240" i="6"/>
  <c r="AP109" i="6"/>
  <c r="AO109" i="6"/>
  <c r="S27" i="3"/>
  <c r="AZ27" i="3" s="1"/>
  <c r="C87" i="5" s="1"/>
  <c r="K87" i="5" s="1"/>
  <c r="AO39" i="6"/>
  <c r="AP39" i="6"/>
  <c r="AP67" i="6"/>
  <c r="AO67" i="6"/>
  <c r="L60" i="8"/>
  <c r="K60" i="8" s="1"/>
  <c r="AP235" i="6"/>
  <c r="AO235" i="6"/>
  <c r="AP204" i="6"/>
  <c r="AO204" i="6"/>
  <c r="AP131" i="6"/>
  <c r="AO131" i="6"/>
  <c r="M61" i="8"/>
  <c r="AL185" i="6"/>
  <c r="Z185" i="6" s="1"/>
  <c r="AP33" i="6"/>
  <c r="AO33" i="6"/>
  <c r="P84" i="8"/>
  <c r="P86" i="8"/>
  <c r="P85" i="8"/>
  <c r="P87" i="8"/>
  <c r="P88" i="8"/>
  <c r="P89" i="8"/>
  <c r="P91" i="8"/>
  <c r="P90" i="8"/>
  <c r="P93" i="8"/>
  <c r="J6" i="5"/>
  <c r="I50" i="5"/>
  <c r="J51" i="5" s="1"/>
  <c r="AP148" i="6"/>
  <c r="AO148" i="6"/>
  <c r="AO183" i="6"/>
  <c r="AP183" i="6"/>
  <c r="AP75" i="6"/>
  <c r="AO75" i="6"/>
  <c r="AP106" i="6"/>
  <c r="AO106" i="6"/>
  <c r="AP234" i="6"/>
  <c r="AO234" i="6"/>
  <c r="AP78" i="6"/>
  <c r="AO78" i="6"/>
  <c r="Y214" i="6"/>
  <c r="AA214" i="6" s="1"/>
  <c r="AL214" i="6"/>
  <c r="Z214" i="6" s="1"/>
  <c r="AO93" i="6"/>
  <c r="AP93" i="6"/>
  <c r="AP86" i="6"/>
  <c r="AO86" i="6"/>
  <c r="AP170" i="6"/>
  <c r="AO170" i="6"/>
  <c r="AP61" i="6"/>
  <c r="AO61" i="6"/>
  <c r="AP91" i="6"/>
  <c r="AO91" i="6"/>
  <c r="AP97" i="6"/>
  <c r="AO97" i="6"/>
  <c r="AP157" i="6"/>
  <c r="AO157" i="6"/>
  <c r="X13" i="6"/>
  <c r="AK13" i="6"/>
  <c r="Y13" i="6" s="1"/>
  <c r="AP180" i="6"/>
  <c r="AO180" i="6"/>
  <c r="AP51" i="6"/>
  <c r="AO51" i="6"/>
  <c r="C56" i="5"/>
  <c r="F56" i="5" s="1"/>
  <c r="Y97" i="6"/>
  <c r="AA97" i="6" s="1"/>
  <c r="AL97" i="6"/>
  <c r="Z97" i="6" s="1"/>
  <c r="AP143" i="6"/>
  <c r="AO143" i="6"/>
  <c r="AL180" i="6"/>
  <c r="Z180" i="6" s="1"/>
  <c r="AP15" i="6"/>
  <c r="AO15" i="6"/>
  <c r="AP74" i="6"/>
  <c r="AO74" i="6"/>
  <c r="AP116" i="6"/>
  <c r="AO116" i="6"/>
  <c r="AO103" i="6"/>
  <c r="AP103" i="6"/>
  <c r="AP236" i="6"/>
  <c r="AO236" i="6"/>
  <c r="AO230" i="6"/>
  <c r="AP230" i="6"/>
  <c r="K59" i="8"/>
  <c r="M59" i="8" s="1"/>
  <c r="C60" i="8"/>
  <c r="Y173" i="6"/>
  <c r="AA173" i="6" s="1"/>
  <c r="AL173" i="6"/>
  <c r="Z173" i="6" s="1"/>
  <c r="Y135" i="6"/>
  <c r="AA135" i="6" s="1"/>
  <c r="AL135" i="6"/>
  <c r="Z135" i="6" s="1"/>
  <c r="AA28" i="3"/>
  <c r="AP173" i="6"/>
  <c r="AO173" i="6"/>
  <c r="AP193" i="6"/>
  <c r="AO193" i="6"/>
  <c r="AO154" i="6"/>
  <c r="AP154" i="6"/>
  <c r="AP20" i="3"/>
  <c r="AO20" i="3"/>
  <c r="AN254" i="3"/>
  <c r="AN253" i="3"/>
  <c r="M254" i="3" s="1"/>
  <c r="AG13" i="7"/>
  <c r="Y13" i="7"/>
  <c r="AN13" i="6"/>
  <c r="AM13" i="6"/>
  <c r="AZ13" i="6"/>
  <c r="C85" i="8" s="1"/>
  <c r="L56" i="8"/>
  <c r="J56" i="8"/>
  <c r="AW13" i="6"/>
  <c r="Y10" i="7"/>
  <c r="AG10" i="7"/>
  <c r="W252" i="6"/>
  <c r="Q10" i="6"/>
  <c r="Q252" i="6" s="1"/>
  <c r="Q7" i="6" s="1"/>
  <c r="O10" i="6"/>
  <c r="AN10" i="6"/>
  <c r="AM10" i="6"/>
  <c r="C6" i="8"/>
  <c r="J57" i="8"/>
  <c r="B58" i="8"/>
  <c r="AW10" i="6"/>
  <c r="I93" i="5"/>
  <c r="AO82" i="6"/>
  <c r="AP82" i="6"/>
  <c r="AP175" i="6"/>
  <c r="AO175" i="6"/>
  <c r="AP25" i="6"/>
  <c r="AO25" i="6"/>
  <c r="AO145" i="6"/>
  <c r="AP145" i="6"/>
  <c r="AP101" i="6"/>
  <c r="AO101" i="6"/>
  <c r="Y183" i="6"/>
  <c r="AA183" i="6" s="1"/>
  <c r="AL183" i="6"/>
  <c r="Z183" i="6" s="1"/>
  <c r="F60" i="8"/>
  <c r="AP225" i="6"/>
  <c r="AO225" i="6"/>
  <c r="AP117" i="6"/>
  <c r="AO117" i="6"/>
  <c r="M97" i="8"/>
  <c r="B97" i="8"/>
  <c r="L97" i="8"/>
  <c r="K97" i="8"/>
  <c r="N97" i="8"/>
  <c r="J97" i="8"/>
  <c r="I97" i="8"/>
  <c r="H97" i="8"/>
  <c r="G97" i="8"/>
  <c r="F97" i="8"/>
  <c r="A99" i="8"/>
  <c r="D97" i="8"/>
  <c r="Q97" i="8"/>
  <c r="C97" i="8"/>
  <c r="P97" i="8"/>
  <c r="O97" i="8"/>
  <c r="AO130" i="6"/>
  <c r="AP130" i="6"/>
  <c r="AO64" i="6"/>
  <c r="AP64" i="6"/>
  <c r="AP16" i="6"/>
  <c r="AO16" i="6"/>
  <c r="Y20" i="6"/>
  <c r="AA20" i="6" s="1"/>
  <c r="AL20" i="6"/>
  <c r="Z20" i="6" s="1"/>
  <c r="AP46" i="6"/>
  <c r="AO46" i="6"/>
  <c r="AP81" i="6"/>
  <c r="AO81" i="6"/>
  <c r="Y33" i="6"/>
  <c r="AA33" i="6" s="1"/>
  <c r="AL33" i="6"/>
  <c r="Z33" i="6" s="1"/>
  <c r="AP162" i="6"/>
  <c r="AO162" i="6"/>
  <c r="AP212" i="6"/>
  <c r="AO212" i="6"/>
  <c r="AP184" i="6"/>
  <c r="AO184" i="6"/>
  <c r="Q83" i="8"/>
  <c r="O84" i="8"/>
  <c r="O86" i="8"/>
  <c r="O85" i="8"/>
  <c r="O87" i="8"/>
  <c r="O88" i="8"/>
  <c r="O89" i="8"/>
  <c r="O91" i="8"/>
  <c r="O90" i="8"/>
  <c r="O93" i="8"/>
  <c r="K86" i="8"/>
  <c r="D12" i="8"/>
  <c r="F12" i="8" s="1"/>
  <c r="Y53" i="6"/>
  <c r="AA53" i="6" s="1"/>
  <c r="AL53" i="6"/>
  <c r="Z53" i="6" s="1"/>
  <c r="Y145" i="6"/>
  <c r="AA145" i="6" s="1"/>
  <c r="AL145" i="6"/>
  <c r="Z145" i="6" s="1"/>
  <c r="Y60" i="6"/>
  <c r="AA60" i="6" s="1"/>
  <c r="AL60" i="6"/>
  <c r="Z60" i="6" s="1"/>
  <c r="Y236" i="6"/>
  <c r="AA236" i="6" s="1"/>
  <c r="AL236" i="6"/>
  <c r="Z236" i="6" s="1"/>
  <c r="AO207" i="6"/>
  <c r="AP207" i="6"/>
  <c r="AP195" i="6"/>
  <c r="AO195" i="6"/>
  <c r="F7" i="8"/>
  <c r="D7" i="8"/>
  <c r="AP152" i="6"/>
  <c r="AO152" i="6"/>
  <c r="AP12" i="6"/>
  <c r="AO12" i="6"/>
  <c r="Y182" i="6"/>
  <c r="AA182" i="6" s="1"/>
  <c r="AL182" i="6"/>
  <c r="Z182" i="6" s="1"/>
  <c r="AO129" i="6"/>
  <c r="AP129" i="6"/>
  <c r="AP202" i="6"/>
  <c r="AO202" i="6"/>
  <c r="AO132" i="6"/>
  <c r="AP132" i="6"/>
  <c r="AO249" i="6"/>
  <c r="AP249" i="6"/>
  <c r="AO135" i="6"/>
  <c r="AP135" i="6"/>
  <c r="N4" i="8"/>
  <c r="N4" i="5"/>
  <c r="M9" i="4"/>
  <c r="W10" i="4"/>
  <c r="W252" i="4" s="1"/>
  <c r="N8" i="4"/>
  <c r="A67" i="5"/>
  <c r="D65" i="5"/>
  <c r="C65" i="5"/>
  <c r="B65" i="5"/>
  <c r="F65" i="5" s="1"/>
  <c r="AP156" i="6"/>
  <c r="AO156" i="6"/>
  <c r="AA17" i="6"/>
  <c r="AO134" i="6"/>
  <c r="AP134" i="6"/>
  <c r="AP191" i="6"/>
  <c r="AO191" i="6"/>
  <c r="F93" i="5"/>
  <c r="G12" i="8"/>
  <c r="AO239" i="6"/>
  <c r="AP239" i="6"/>
  <c r="AP94" i="6"/>
  <c r="AO94" i="6"/>
  <c r="AP209" i="6"/>
  <c r="AO209" i="6"/>
  <c r="AP127" i="6"/>
  <c r="AO127" i="6"/>
  <c r="AP125" i="6"/>
  <c r="AO125" i="6"/>
  <c r="AP159" i="6"/>
  <c r="AO159" i="6"/>
  <c r="AO185" i="6"/>
  <c r="AP185" i="6"/>
  <c r="AL23" i="6"/>
  <c r="Z23" i="6" s="1"/>
  <c r="AO247" i="6"/>
  <c r="AP247" i="6"/>
  <c r="AO187" i="6"/>
  <c r="AP187" i="6"/>
  <c r="AO62" i="6"/>
  <c r="AP62" i="6"/>
  <c r="A68" i="5"/>
  <c r="D66" i="5"/>
  <c r="C66" i="5"/>
  <c r="B66" i="5"/>
  <c r="F66" i="5" s="1"/>
  <c r="AL62" i="6"/>
  <c r="Z62" i="6" s="1"/>
  <c r="V10" i="4"/>
  <c r="AP153" i="6"/>
  <c r="AO153" i="6"/>
  <c r="AO224" i="6"/>
  <c r="AP224" i="6"/>
  <c r="Y17" i="7"/>
  <c r="AG17" i="7"/>
  <c r="AN17" i="6"/>
  <c r="AM17" i="6"/>
  <c r="AZ17" i="6"/>
  <c r="H90" i="8" s="1"/>
  <c r="H93" i="8" s="1"/>
  <c r="H11" i="8"/>
  <c r="I11" i="8" s="1"/>
  <c r="J11" i="8" s="1"/>
  <c r="K11" i="8" s="1"/>
  <c r="L11" i="8" s="1"/>
  <c r="M11" i="8" s="1"/>
  <c r="N11" i="8" s="1"/>
  <c r="O11" i="8" s="1"/>
  <c r="C11" i="8"/>
  <c r="AW17" i="6"/>
  <c r="AO49" i="6"/>
  <c r="AP49" i="6"/>
  <c r="Y131" i="6"/>
  <c r="AA131" i="6" s="1"/>
  <c r="AL131" i="6"/>
  <c r="Z131" i="6" s="1"/>
  <c r="AO179" i="6"/>
  <c r="AP179" i="6"/>
  <c r="AP27" i="6"/>
  <c r="AO27" i="6"/>
  <c r="AP122" i="6"/>
  <c r="AO122" i="6"/>
  <c r="Y19" i="7"/>
  <c r="AG19" i="7"/>
  <c r="AN19" i="6"/>
  <c r="AZ19" i="6"/>
  <c r="D90" i="8" s="1"/>
  <c r="K90" i="8" s="1"/>
  <c r="AM19" i="6"/>
  <c r="AW19" i="6"/>
  <c r="AP35" i="6"/>
  <c r="AO35" i="6"/>
  <c r="AP168" i="6"/>
  <c r="AO168" i="6"/>
  <c r="AP95" i="6"/>
  <c r="AO95" i="6"/>
  <c r="AL217" i="6"/>
  <c r="Z217" i="6" s="1"/>
  <c r="J98" i="5"/>
  <c r="I98" i="5"/>
  <c r="H98" i="5"/>
  <c r="K98" i="5"/>
  <c r="C98" i="5"/>
  <c r="Q98" i="5"/>
  <c r="B98" i="5"/>
  <c r="A100" i="5"/>
  <c r="P98" i="5"/>
  <c r="O98" i="5"/>
  <c r="N98" i="5"/>
  <c r="M98" i="5"/>
  <c r="L98" i="5"/>
  <c r="G98" i="5"/>
  <c r="F98" i="5"/>
  <c r="D98" i="5"/>
  <c r="L56" i="5"/>
  <c r="AP80" i="6"/>
  <c r="AO80" i="6"/>
  <c r="AO92" i="6"/>
  <c r="AP92" i="6"/>
  <c r="AO114" i="6"/>
  <c r="AP114" i="6"/>
  <c r="AO54" i="6"/>
  <c r="AP54" i="6"/>
  <c r="AO30" i="6"/>
  <c r="AP30" i="6"/>
  <c r="AP26" i="6"/>
  <c r="AO26" i="6"/>
  <c r="AP243" i="6"/>
  <c r="AO243" i="6"/>
  <c r="AP23" i="6"/>
  <c r="AO23" i="6"/>
  <c r="P97" i="5"/>
  <c r="F97" i="5"/>
  <c r="O97" i="5"/>
  <c r="D97" i="5"/>
  <c r="A99" i="5"/>
  <c r="N97" i="5"/>
  <c r="C97" i="5"/>
  <c r="Q97" i="5"/>
  <c r="G97" i="5"/>
  <c r="M97" i="5"/>
  <c r="L97" i="5"/>
  <c r="K97" i="5"/>
  <c r="J97" i="5"/>
  <c r="I97" i="5"/>
  <c r="H97" i="5"/>
  <c r="B97" i="5"/>
  <c r="AP53" i="6"/>
  <c r="AO53" i="6"/>
  <c r="AP126" i="6"/>
  <c r="AO126" i="6"/>
  <c r="AL12" i="6"/>
  <c r="Z12" i="6" s="1"/>
  <c r="D56" i="8"/>
  <c r="S28" i="3"/>
  <c r="AZ28" i="3" s="1"/>
  <c r="D89" i="5" s="1"/>
  <c r="K89" i="5" s="1"/>
  <c r="D57" i="5"/>
  <c r="C57" i="5" s="1"/>
  <c r="F57" i="5" s="1"/>
  <c r="AO216" i="6"/>
  <c r="AP216" i="6"/>
  <c r="AO182" i="6"/>
  <c r="AP182" i="6"/>
  <c r="AP18" i="6"/>
  <c r="AO18" i="6"/>
  <c r="AO214" i="6"/>
  <c r="AP214" i="6"/>
  <c r="AP45" i="6"/>
  <c r="AO45" i="6"/>
  <c r="I96" i="8"/>
  <c r="H96" i="8"/>
  <c r="Q96" i="8"/>
  <c r="G96" i="8"/>
  <c r="N96" i="8"/>
  <c r="M96" i="8"/>
  <c r="L96" i="8"/>
  <c r="K96" i="8"/>
  <c r="J96" i="8"/>
  <c r="F96" i="8"/>
  <c r="A98" i="8"/>
  <c r="D96" i="8"/>
  <c r="C96" i="8"/>
  <c r="P96" i="8"/>
  <c r="B96" i="8"/>
  <c r="O96" i="8"/>
  <c r="AP77" i="6"/>
  <c r="AO77" i="6"/>
  <c r="AP66" i="6"/>
  <c r="AO66" i="6"/>
  <c r="AP57" i="6"/>
  <c r="AO57" i="6"/>
  <c r="AP151" i="6"/>
  <c r="AO151" i="6"/>
  <c r="AL122" i="6"/>
  <c r="Z122" i="6" s="1"/>
  <c r="AL39" i="6"/>
  <c r="Z39" i="6" s="1"/>
  <c r="AO208" i="6"/>
  <c r="AP208" i="6"/>
  <c r="AK10" i="6"/>
  <c r="AP245" i="6"/>
  <c r="AO245" i="6"/>
  <c r="AP115" i="6"/>
  <c r="AO115" i="6"/>
  <c r="AP59" i="6"/>
  <c r="AO59" i="6"/>
  <c r="AO20" i="6"/>
  <c r="AP20" i="6"/>
  <c r="Y184" i="6"/>
  <c r="AA184" i="6" s="1"/>
  <c r="AL184" i="6"/>
  <c r="Z184" i="6" s="1"/>
  <c r="Y93" i="6"/>
  <c r="AA93" i="6" s="1"/>
  <c r="AL93" i="6"/>
  <c r="Z93" i="6" s="1"/>
  <c r="M60" i="8"/>
  <c r="AO165" i="6"/>
  <c r="AP165" i="6"/>
  <c r="AP47" i="6"/>
  <c r="AO47" i="6"/>
  <c r="AP218" i="6"/>
  <c r="AO218" i="6"/>
  <c r="AP241" i="6"/>
  <c r="AO241" i="6"/>
  <c r="AO118" i="6"/>
  <c r="AP118" i="6"/>
  <c r="AP213" i="6"/>
  <c r="AO213" i="6"/>
  <c r="AP160" i="6"/>
  <c r="AO160" i="6"/>
  <c r="AM254" i="3"/>
  <c r="AM253" i="3"/>
  <c r="AP70" i="6"/>
  <c r="AO70" i="6"/>
  <c r="L69" i="5"/>
  <c r="K69" i="5"/>
  <c r="J69" i="5"/>
  <c r="M69" i="5" s="1"/>
  <c r="H50" i="5"/>
  <c r="I51" i="5" s="1"/>
  <c r="AP146" i="6"/>
  <c r="AO146" i="6"/>
  <c r="AP197" i="6"/>
  <c r="AO197" i="6"/>
  <c r="AO217" i="6"/>
  <c r="AP217" i="6"/>
  <c r="Y10" i="6" l="1"/>
  <c r="AA10" i="6" s="1"/>
  <c r="AL10" i="6"/>
  <c r="Z10" i="6" s="1"/>
  <c r="AP17" i="6"/>
  <c r="AO17" i="6"/>
  <c r="AN255" i="6"/>
  <c r="M254" i="6" s="1"/>
  <c r="AO256" i="6"/>
  <c r="AO10" i="6"/>
  <c r="C93" i="8"/>
  <c r="AB10" i="7"/>
  <c r="O252" i="6"/>
  <c r="AJ10" i="7"/>
  <c r="S10" i="6"/>
  <c r="B68" i="5"/>
  <c r="F68" i="5" s="1"/>
  <c r="D68" i="5"/>
  <c r="C68" i="5"/>
  <c r="AW6" i="6"/>
  <c r="AO13" i="6"/>
  <c r="AP13" i="6"/>
  <c r="K99" i="8"/>
  <c r="J99" i="8"/>
  <c r="I99" i="8"/>
  <c r="H99" i="8"/>
  <c r="G99" i="8"/>
  <c r="F99" i="8"/>
  <c r="A101" i="8"/>
  <c r="D99" i="8"/>
  <c r="Q99" i="8"/>
  <c r="C99" i="8"/>
  <c r="P99" i="8"/>
  <c r="B99" i="8"/>
  <c r="O99" i="8"/>
  <c r="N99" i="8"/>
  <c r="M99" i="8"/>
  <c r="L99" i="8"/>
  <c r="L57" i="8"/>
  <c r="K57" i="8" s="1"/>
  <c r="AO19" i="6"/>
  <c r="AP19" i="6"/>
  <c r="Q98" i="8"/>
  <c r="G98" i="8"/>
  <c r="P98" i="8"/>
  <c r="F98" i="8"/>
  <c r="O98" i="8"/>
  <c r="D98" i="8"/>
  <c r="K98" i="8"/>
  <c r="J98" i="8"/>
  <c r="I98" i="8"/>
  <c r="A100" i="8"/>
  <c r="H98" i="8"/>
  <c r="C98" i="8"/>
  <c r="B98" i="8"/>
  <c r="N98" i="8"/>
  <c r="M98" i="8"/>
  <c r="L98" i="8"/>
  <c r="A101" i="5"/>
  <c r="N99" i="5"/>
  <c r="C99" i="5"/>
  <c r="M99" i="5"/>
  <c r="B99" i="5"/>
  <c r="L99" i="5"/>
  <c r="O99" i="5"/>
  <c r="D99" i="5"/>
  <c r="F99" i="5"/>
  <c r="Q99" i="5"/>
  <c r="P99" i="5"/>
  <c r="K99" i="5"/>
  <c r="J99" i="5"/>
  <c r="I99" i="5"/>
  <c r="H99" i="5"/>
  <c r="G99" i="5"/>
  <c r="H100" i="5"/>
  <c r="Q100" i="5"/>
  <c r="G100" i="5"/>
  <c r="P100" i="5"/>
  <c r="F100" i="5"/>
  <c r="I100" i="5"/>
  <c r="C100" i="5"/>
  <c r="B100" i="5"/>
  <c r="A102" i="5"/>
  <c r="O100" i="5"/>
  <c r="N100" i="5"/>
  <c r="M100" i="5"/>
  <c r="L100" i="5"/>
  <c r="K100" i="5"/>
  <c r="J100" i="5"/>
  <c r="D100" i="5"/>
  <c r="D58" i="8"/>
  <c r="C58" i="8" s="1"/>
  <c r="F58" i="8" s="1"/>
  <c r="Y250" i="7"/>
  <c r="W257" i="6"/>
  <c r="AG32" i="7"/>
  <c r="C93" i="5"/>
  <c r="K56" i="5"/>
  <c r="M56" i="5" s="1"/>
  <c r="Q84" i="8"/>
  <c r="Q86" i="8"/>
  <c r="Q85" i="8"/>
  <c r="Q87" i="8"/>
  <c r="Q89" i="8"/>
  <c r="Q88" i="8"/>
  <c r="Q91" i="8"/>
  <c r="Q90" i="8"/>
  <c r="Q93" i="8"/>
  <c r="AL13" i="6"/>
  <c r="Z13" i="6" s="1"/>
  <c r="D11" i="8"/>
  <c r="F11" i="8" s="1"/>
  <c r="M57" i="8"/>
  <c r="G11" i="8"/>
  <c r="V252" i="4"/>
  <c r="P10" i="4"/>
  <c r="A69" i="5"/>
  <c r="D67" i="5"/>
  <c r="C67" i="5"/>
  <c r="B67" i="5"/>
  <c r="F67" i="5" s="1"/>
  <c r="C50" i="8"/>
  <c r="D6" i="8"/>
  <c r="D50" i="8" s="1"/>
  <c r="W7" i="6" s="1"/>
  <c r="AO254" i="3"/>
  <c r="AO255" i="3" s="1"/>
  <c r="AO253" i="3"/>
  <c r="AA13" i="6"/>
  <c r="C56" i="8"/>
  <c r="F56" i="8" s="1"/>
  <c r="K6" i="5"/>
  <c r="J50" i="5"/>
  <c r="K51" i="5" s="1"/>
  <c r="B62" i="8"/>
  <c r="O4" i="8"/>
  <c r="O4" i="5"/>
  <c r="H6" i="8"/>
  <c r="M56" i="8"/>
  <c r="J63" i="8"/>
  <c r="AP254" i="3"/>
  <c r="AP253" i="3"/>
  <c r="AM255" i="6"/>
  <c r="AM256" i="6"/>
  <c r="K56" i="8"/>
  <c r="L63" i="8"/>
  <c r="P252" i="4" l="1"/>
  <c r="P10" i="3"/>
  <c r="AG37" i="7"/>
  <c r="W6" i="6"/>
  <c r="P102" i="5"/>
  <c r="F102" i="5"/>
  <c r="O102" i="5"/>
  <c r="D102" i="5"/>
  <c r="A104" i="5"/>
  <c r="N102" i="5"/>
  <c r="C102" i="5"/>
  <c r="Q102" i="5"/>
  <c r="G102" i="5"/>
  <c r="H102" i="5"/>
  <c r="B102" i="5"/>
  <c r="M102" i="5"/>
  <c r="L102" i="5"/>
  <c r="K102" i="5"/>
  <c r="J102" i="5"/>
  <c r="I102" i="5"/>
  <c r="H50" i="8"/>
  <c r="H51" i="8" s="1"/>
  <c r="I6" i="8"/>
  <c r="O100" i="8"/>
  <c r="D100" i="8"/>
  <c r="A102" i="8"/>
  <c r="N100" i="8"/>
  <c r="C100" i="8"/>
  <c r="M100" i="8"/>
  <c r="B100" i="8"/>
  <c r="H100" i="8"/>
  <c r="G100" i="8"/>
  <c r="F100" i="8"/>
  <c r="Q100" i="8"/>
  <c r="P100" i="8"/>
  <c r="L100" i="8"/>
  <c r="K100" i="8"/>
  <c r="J100" i="8"/>
  <c r="I100" i="8"/>
  <c r="AO255" i="6"/>
  <c r="AP256" i="6"/>
  <c r="AN256" i="6"/>
  <c r="X7" i="6"/>
  <c r="K63" i="8"/>
  <c r="F6" i="8"/>
  <c r="F50" i="8" s="1"/>
  <c r="I101" i="8"/>
  <c r="H101" i="8"/>
  <c r="Q101" i="8"/>
  <c r="G101" i="8"/>
  <c r="A103" i="8"/>
  <c r="D101" i="8"/>
  <c r="C101" i="8"/>
  <c r="P101" i="8"/>
  <c r="B101" i="8"/>
  <c r="O101" i="8"/>
  <c r="N101" i="8"/>
  <c r="M101" i="8"/>
  <c r="L101" i="8"/>
  <c r="K101" i="8"/>
  <c r="J101" i="8"/>
  <c r="F101" i="8"/>
  <c r="AP10" i="6"/>
  <c r="AP255" i="6" s="1"/>
  <c r="AO257" i="6"/>
  <c r="L101" i="5"/>
  <c r="K101" i="5"/>
  <c r="J101" i="5"/>
  <c r="M101" i="5"/>
  <c r="B101" i="5"/>
  <c r="F101" i="5"/>
  <c r="D101" i="5"/>
  <c r="C101" i="5"/>
  <c r="Q101" i="5"/>
  <c r="A103" i="5"/>
  <c r="P101" i="5"/>
  <c r="O101" i="5"/>
  <c r="N101" i="5"/>
  <c r="I101" i="5"/>
  <c r="H101" i="5"/>
  <c r="G101" i="5"/>
  <c r="K50" i="5"/>
  <c r="L51" i="5" s="1"/>
  <c r="L6" i="5"/>
  <c r="M63" i="8"/>
  <c r="D62" i="8"/>
  <c r="C62" i="8" s="1"/>
  <c r="F62" i="8" s="1"/>
  <c r="S252" i="6"/>
  <c r="AZ10" i="6"/>
  <c r="D85" i="8" s="1"/>
  <c r="D69" i="5"/>
  <c r="C69" i="5"/>
  <c r="B69" i="5"/>
  <c r="F69" i="5" s="1"/>
  <c r="AB250" i="7"/>
  <c r="AJ30" i="7"/>
  <c r="O7" i="6"/>
  <c r="Q8" i="6" s="1"/>
  <c r="L254" i="3"/>
  <c r="O254" i="3" s="1"/>
  <c r="O6" i="3"/>
  <c r="AA7" i="6"/>
  <c r="L254" i="6" l="1"/>
  <c r="O254" i="6" s="1"/>
  <c r="AJ34" i="7" s="1"/>
  <c r="O6" i="6"/>
  <c r="A106" i="5"/>
  <c r="N104" i="5"/>
  <c r="C104" i="5"/>
  <c r="M104" i="5"/>
  <c r="B104" i="5"/>
  <c r="L104" i="5"/>
  <c r="O104" i="5"/>
  <c r="D104" i="5"/>
  <c r="H104" i="5"/>
  <c r="G104" i="5"/>
  <c r="F104" i="5"/>
  <c r="Q104" i="5"/>
  <c r="P104" i="5"/>
  <c r="K104" i="5"/>
  <c r="J104" i="5"/>
  <c r="I104" i="5"/>
  <c r="Q103" i="8"/>
  <c r="G103" i="8"/>
  <c r="P103" i="8"/>
  <c r="F103" i="8"/>
  <c r="O103" i="8"/>
  <c r="D103" i="8"/>
  <c r="L103" i="8"/>
  <c r="K103" i="8"/>
  <c r="H103" i="8"/>
  <c r="A105" i="8"/>
  <c r="J103" i="8"/>
  <c r="I103" i="8"/>
  <c r="C103" i="8"/>
  <c r="B103" i="8"/>
  <c r="N103" i="8"/>
  <c r="M103" i="8"/>
  <c r="D93" i="8"/>
  <c r="K85" i="8"/>
  <c r="K93" i="8" s="1"/>
  <c r="M102" i="8"/>
  <c r="B102" i="8"/>
  <c r="L102" i="8"/>
  <c r="K102" i="8"/>
  <c r="Q102" i="8"/>
  <c r="A104" i="8"/>
  <c r="N102" i="8"/>
  <c r="C102" i="8"/>
  <c r="F102" i="8"/>
  <c r="D102" i="8"/>
  <c r="P102" i="8"/>
  <c r="O102" i="8"/>
  <c r="J102" i="8"/>
  <c r="I102" i="8"/>
  <c r="H102" i="8"/>
  <c r="G102" i="8"/>
  <c r="W8" i="6"/>
  <c r="S8" i="6"/>
  <c r="J103" i="5"/>
  <c r="I103" i="5"/>
  <c r="H103" i="5"/>
  <c r="K103" i="5"/>
  <c r="F103" i="5"/>
  <c r="D103" i="5"/>
  <c r="C103" i="5"/>
  <c r="Q103" i="5"/>
  <c r="B103" i="5"/>
  <c r="A105" i="5"/>
  <c r="P103" i="5"/>
  <c r="O103" i="5"/>
  <c r="N103" i="5"/>
  <c r="M103" i="5"/>
  <c r="L103" i="5"/>
  <c r="G103" i="5"/>
  <c r="I50" i="8"/>
  <c r="I51" i="8" s="1"/>
  <c r="J6" i="8"/>
  <c r="P252" i="3"/>
  <c r="P7" i="3" s="1"/>
  <c r="Q8" i="3" s="1"/>
  <c r="S8" i="3" s="1"/>
  <c r="S7" i="3" s="1"/>
  <c r="D58" i="5"/>
  <c r="S10" i="3"/>
  <c r="L57" i="5"/>
  <c r="L50" i="5"/>
  <c r="M51" i="5" s="1"/>
  <c r="M6" i="5"/>
  <c r="D52" i="5"/>
  <c r="P9" i="4"/>
  <c r="M50" i="5" l="1"/>
  <c r="N51" i="5" s="1"/>
  <c r="N6" i="5"/>
  <c r="O105" i="8"/>
  <c r="D105" i="8"/>
  <c r="A107" i="8"/>
  <c r="N105" i="8"/>
  <c r="C105" i="8"/>
  <c r="M105" i="8"/>
  <c r="B105" i="8"/>
  <c r="L105" i="8"/>
  <c r="J105" i="8"/>
  <c r="I105" i="8"/>
  <c r="P105" i="8"/>
  <c r="F105" i="8"/>
  <c r="Q105" i="8"/>
  <c r="K105" i="8"/>
  <c r="H105" i="8"/>
  <c r="G105" i="8"/>
  <c r="K57" i="5"/>
  <c r="M57" i="5" s="1"/>
  <c r="L63" i="5"/>
  <c r="K63" i="5" s="1"/>
  <c r="M63" i="5" s="1"/>
  <c r="S252" i="3"/>
  <c r="AZ10" i="3"/>
  <c r="D85" i="5" s="1"/>
  <c r="H105" i="5"/>
  <c r="Q105" i="5"/>
  <c r="G105" i="5"/>
  <c r="P105" i="5"/>
  <c r="F105" i="5"/>
  <c r="I105" i="5"/>
  <c r="J105" i="5"/>
  <c r="D105" i="5"/>
  <c r="C105" i="5"/>
  <c r="B105" i="5"/>
  <c r="A107" i="5"/>
  <c r="O105" i="5"/>
  <c r="N105" i="5"/>
  <c r="M105" i="5"/>
  <c r="L105" i="5"/>
  <c r="K105" i="5"/>
  <c r="C58" i="5"/>
  <c r="F58" i="5" s="1"/>
  <c r="D62" i="5"/>
  <c r="C62" i="5" s="1"/>
  <c r="F62" i="5" s="1"/>
  <c r="L106" i="5"/>
  <c r="K106" i="5"/>
  <c r="J106" i="5"/>
  <c r="A108" i="5"/>
  <c r="M106" i="5"/>
  <c r="B106" i="5"/>
  <c r="H106" i="5"/>
  <c r="G106" i="5"/>
  <c r="F106" i="5"/>
  <c r="D106" i="5"/>
  <c r="C106" i="5"/>
  <c r="Q106" i="5"/>
  <c r="P106" i="5"/>
  <c r="O106" i="5"/>
  <c r="N106" i="5"/>
  <c r="I106" i="5"/>
  <c r="J50" i="8"/>
  <c r="J51" i="8" s="1"/>
  <c r="K6" i="8"/>
  <c r="K104" i="8"/>
  <c r="J104" i="8"/>
  <c r="I104" i="8"/>
  <c r="P104" i="8"/>
  <c r="F104" i="8"/>
  <c r="O104" i="8"/>
  <c r="D104" i="8"/>
  <c r="A106" i="8"/>
  <c r="L104" i="8"/>
  <c r="Q104" i="8"/>
  <c r="N104" i="8"/>
  <c r="M104" i="8"/>
  <c r="H104" i="8"/>
  <c r="G104" i="8"/>
  <c r="C104" i="8"/>
  <c r="B104" i="8"/>
  <c r="I106" i="8" l="1"/>
  <c r="H106" i="8"/>
  <c r="Q106" i="8"/>
  <c r="G106" i="8"/>
  <c r="P106" i="8"/>
  <c r="F106" i="8"/>
  <c r="O106" i="8"/>
  <c r="D106" i="8"/>
  <c r="A108" i="8"/>
  <c r="N106" i="8"/>
  <c r="C106" i="8"/>
  <c r="M106" i="8"/>
  <c r="B106" i="8"/>
  <c r="L106" i="8"/>
  <c r="J106" i="8"/>
  <c r="K106" i="8"/>
  <c r="K50" i="8"/>
  <c r="K51" i="8" s="1"/>
  <c r="L6" i="8"/>
  <c r="M107" i="8"/>
  <c r="B107" i="8"/>
  <c r="L107" i="8"/>
  <c r="K107" i="8"/>
  <c r="J107" i="8"/>
  <c r="I107" i="8"/>
  <c r="H107" i="8"/>
  <c r="Q107" i="8"/>
  <c r="G107" i="8"/>
  <c r="P107" i="8"/>
  <c r="F107" i="8"/>
  <c r="A109" i="8"/>
  <c r="N107" i="8"/>
  <c r="C107" i="8"/>
  <c r="O107" i="8"/>
  <c r="D107" i="8"/>
  <c r="K108" i="5"/>
  <c r="J108" i="5"/>
  <c r="I108" i="5"/>
  <c r="M108" i="5"/>
  <c r="N108" i="5"/>
  <c r="H108" i="5"/>
  <c r="G108" i="5"/>
  <c r="F108" i="5"/>
  <c r="D108" i="5"/>
  <c r="C108" i="5"/>
  <c r="B108" i="5"/>
  <c r="Q108" i="5"/>
  <c r="P108" i="5"/>
  <c r="O108" i="5"/>
  <c r="Q107" i="5"/>
  <c r="F107" i="5"/>
  <c r="P107" i="5"/>
  <c r="D107" i="5"/>
  <c r="O107" i="5"/>
  <c r="C107" i="5"/>
  <c r="G107" i="5"/>
  <c r="J107" i="5"/>
  <c r="I107" i="5"/>
  <c r="H107" i="5"/>
  <c r="B107" i="5"/>
  <c r="A109" i="5"/>
  <c r="N107" i="5"/>
  <c r="M107" i="5"/>
  <c r="K107" i="5"/>
  <c r="K85" i="5"/>
  <c r="K93" i="5" s="1"/>
  <c r="D93" i="5"/>
  <c r="O6" i="5"/>
  <c r="N50" i="5"/>
  <c r="O51" i="5" s="1"/>
  <c r="L50" i="8" l="1"/>
  <c r="L51" i="8" s="1"/>
  <c r="M6" i="8"/>
  <c r="Q109" i="5"/>
  <c r="F109" i="5"/>
  <c r="P109" i="5"/>
  <c r="D109" i="5"/>
  <c r="O109" i="5"/>
  <c r="C109" i="5"/>
  <c r="A111" i="5"/>
  <c r="G109" i="5"/>
  <c r="M109" i="5"/>
  <c r="K109" i="5"/>
  <c r="J109" i="5"/>
  <c r="I109" i="5"/>
  <c r="H109" i="5"/>
  <c r="B109" i="5"/>
  <c r="N109" i="5"/>
  <c r="K109" i="8"/>
  <c r="J109" i="8"/>
  <c r="I109" i="8"/>
  <c r="H109" i="8"/>
  <c r="A111" i="8"/>
  <c r="G109" i="8"/>
  <c r="P109" i="8"/>
  <c r="F109" i="8"/>
  <c r="O109" i="8"/>
  <c r="D109" i="8"/>
  <c r="N109" i="8"/>
  <c r="C109" i="8"/>
  <c r="L109" i="8"/>
  <c r="M109" i="8"/>
  <c r="B109" i="8"/>
  <c r="G6" i="5"/>
  <c r="G50" i="5" s="1"/>
  <c r="O50" i="5"/>
  <c r="Q108" i="8"/>
  <c r="G108" i="8"/>
  <c r="P108" i="8"/>
  <c r="F108" i="8"/>
  <c r="O108" i="8"/>
  <c r="D108" i="8"/>
  <c r="N108" i="8"/>
  <c r="C108" i="8"/>
  <c r="M108" i="8"/>
  <c r="B108" i="8"/>
  <c r="L108" i="8"/>
  <c r="K108" i="8"/>
  <c r="J108" i="8"/>
  <c r="H108" i="8"/>
  <c r="I108" i="8"/>
  <c r="K111" i="5" l="1"/>
  <c r="J111" i="5"/>
  <c r="I111" i="5"/>
  <c r="M111" i="5"/>
  <c r="P111" i="5"/>
  <c r="O111" i="5"/>
  <c r="N111" i="5"/>
  <c r="H111" i="5"/>
  <c r="G111" i="5"/>
  <c r="F111" i="5"/>
  <c r="D111" i="5"/>
  <c r="C111" i="5"/>
  <c r="B111" i="5"/>
  <c r="N63" i="5"/>
  <c r="P51" i="5"/>
  <c r="M50" i="8"/>
  <c r="M51" i="8" s="1"/>
  <c r="N6" i="8"/>
  <c r="P111" i="8"/>
  <c r="F111" i="8"/>
  <c r="O111" i="8"/>
  <c r="D111" i="8"/>
  <c r="N111" i="8"/>
  <c r="C111" i="8"/>
  <c r="M111" i="8"/>
  <c r="B111" i="8"/>
  <c r="L111" i="8"/>
  <c r="K111" i="8"/>
  <c r="J111" i="8"/>
  <c r="I111" i="8"/>
  <c r="H111" i="8"/>
  <c r="G111" i="8"/>
  <c r="N50" i="8" l="1"/>
  <c r="N51" i="8" s="1"/>
  <c r="O6" i="8"/>
  <c r="O50" i="8" l="1"/>
  <c r="O51" i="8" s="1"/>
  <c r="G6" i="8"/>
  <c r="G50" i="8" s="1"/>
</calcChain>
</file>

<file path=xl/sharedStrings.xml><?xml version="1.0" encoding="utf-8"?>
<sst xmlns="http://schemas.openxmlformats.org/spreadsheetml/2006/main" count="965" uniqueCount="181">
  <si>
    <t>Version 2025.1</t>
  </si>
  <si>
    <t>S U M M A R Y   I N S T R U C T I O N S</t>
  </si>
  <si>
    <t>On the '1 Pricing Length' tab, enter the institution name, current year-end date and program abreviation (3 to 5 spaces in length).</t>
  </si>
  <si>
    <t>Also, enter the standard weeks that each program cohort consumes and the official (total) program pricing for each year.</t>
  </si>
  <si>
    <t>Select the '2 Current Year' tab and enter the proposed 'Allowance' rate in cell S7.  (10% recommended)</t>
  </si>
  <si>
    <t>Cohorts tend to lose students over time.</t>
  </si>
  <si>
    <r>
      <rPr>
        <sz val="11"/>
        <color theme="1"/>
        <rFont val="Newsreader"/>
      </rPr>
      <t xml:space="preserve">In columns A through H, enter </t>
    </r>
    <r>
      <rPr>
        <b/>
        <i/>
        <sz val="11"/>
        <color theme="1"/>
        <rFont val="Newsreader"/>
      </rPr>
      <t>carryover cohorts</t>
    </r>
    <r>
      <rPr>
        <sz val="11"/>
        <color theme="1"/>
        <rFont val="Newsreader"/>
      </rPr>
      <t xml:space="preserve"> that will generate some revenue for the year being budgeted.</t>
    </r>
  </si>
  <si>
    <t>A carryover cohort begins before the year starts.  For those cohorts, enter in 'budg' and 'actual' enrollments as the same</t>
  </si>
  <si>
    <t>number. Also, enter in the "Budget' and 'Actual" start dates as identical times and enter the 'End Date'.</t>
  </si>
  <si>
    <t>Enter 'Planned' start dates and 'Budg' cohort population for cohorts that are yet to start.  Leave 'Actual' blank until they start.</t>
  </si>
  <si>
    <t>As cohorts start, enter 'Actual' start date, end date and the cohort's actual starting population under the 'Begin' column.</t>
  </si>
  <si>
    <r>
      <rPr>
        <sz val="11"/>
        <color theme="1"/>
        <rFont val="Newsreader"/>
      </rPr>
      <t xml:space="preserve">For starts that wind up </t>
    </r>
    <r>
      <rPr>
        <b/>
        <u/>
        <sz val="11"/>
        <color theme="1"/>
        <rFont val="Newsreader"/>
      </rPr>
      <t>C</t>
    </r>
    <r>
      <rPr>
        <sz val="11"/>
        <color theme="1"/>
        <rFont val="Newsreader"/>
      </rPr>
      <t>ancelled, enter a 'C' in column H.</t>
    </r>
  </si>
  <si>
    <t>At the bottom of column U, enter in estimates for non-cohort style programs.</t>
  </si>
  <si>
    <t>After a cohort has started (or was carried over), update current cohort population using the tab labeled '3 CY Interim'.</t>
  </si>
  <si>
    <t>In that  worksheet, enter the dates of measurement for up to eight points in time (M1 - M8) within the fiscal year</t>
  </si>
  <si>
    <t xml:space="preserve">While budgeted revenues should remain unchanged during the year, variances will be tracked and totalled ('N8') </t>
  </si>
  <si>
    <t>and a current projection of revenues reported ('P8').</t>
  </si>
  <si>
    <t>The tab '4 CY Summ' provides summary data by program, school and location, along with variances and projections.</t>
  </si>
  <si>
    <t>You can begin work on the following fiscal year by pressing the button "Update" on tab '5 Next Year'</t>
  </si>
  <si>
    <t>When you have finished being concerned about carryover cohorts, enter next year's new starts in '5 Next Year'</t>
  </si>
  <si>
    <t>AFTER ENTERING DATA IN COLUMNS A THROUGH H, DO NOT CHANGE THOSE VALUES DURING THE YEAR.</t>
  </si>
  <si>
    <t>CHANGES IN CY POPULATIONS CAN BE MADE IN TAB '3 CY Interim', WITH VARIANCES RECORDED.</t>
  </si>
  <si>
    <t>http://cfocolleague.com</t>
  </si>
  <si>
    <t>Example College</t>
  </si>
  <si>
    <t>Pricing &amp; Length Grid</t>
  </si>
  <si>
    <t>enter in</t>
  </si>
  <si>
    <t>Blue Cells</t>
  </si>
  <si>
    <t>P R I C I N G</t>
  </si>
  <si>
    <t>Program</t>
  </si>
  <si>
    <t>School</t>
  </si>
  <si>
    <t>standard</t>
  </si>
  <si>
    <t>Attrition</t>
  </si>
  <si>
    <t>f o r   t h e   y e a r s   e n d e d</t>
  </si>
  <si>
    <t xml:space="preserve">S  I  T  E  S   </t>
  </si>
  <si>
    <t>S  C  H  O  O  L  S</t>
  </si>
  <si>
    <t>(enter in alpha order)</t>
  </si>
  <si>
    <t>weeks</t>
  </si>
  <si>
    <t>Factor %</t>
  </si>
  <si>
    <t>Code</t>
  </si>
  <si>
    <t>Name</t>
  </si>
  <si>
    <t>AA</t>
  </si>
  <si>
    <t>LRT</t>
  </si>
  <si>
    <t>AKR</t>
  </si>
  <si>
    <t>Akron</t>
  </si>
  <si>
    <t>BUS</t>
  </si>
  <si>
    <t>Business</t>
  </si>
  <si>
    <t>BBA</t>
  </si>
  <si>
    <t>CAM</t>
  </si>
  <si>
    <t>Main Campus</t>
  </si>
  <si>
    <t>EDU</t>
  </si>
  <si>
    <t>Education</t>
  </si>
  <si>
    <t>BSN</t>
  </si>
  <si>
    <t>NUR</t>
  </si>
  <si>
    <t>ONL</t>
  </si>
  <si>
    <t>Online</t>
  </si>
  <si>
    <t>Liberal Arts</t>
  </si>
  <si>
    <t>CRJ</t>
  </si>
  <si>
    <t>CLV</t>
  </si>
  <si>
    <t>Cleveland</t>
  </si>
  <si>
    <t>Nursing</t>
  </si>
  <si>
    <t>EDM</t>
  </si>
  <si>
    <t>DET</t>
  </si>
  <si>
    <t>Detroit</t>
  </si>
  <si>
    <t>REL</t>
  </si>
  <si>
    <t>Religion</t>
  </si>
  <si>
    <t>MBA</t>
  </si>
  <si>
    <t>TOL</t>
  </si>
  <si>
    <t>Toledo</t>
  </si>
  <si>
    <t>note that the standard number of weeks should include anticipated breaks and holidays</t>
  </si>
  <si>
    <t>Weeks / Tuition</t>
  </si>
  <si>
    <t>Variances</t>
  </si>
  <si>
    <t>Calculations  (outputs)</t>
  </si>
  <si>
    <t>Intermediate Calculated Data</t>
  </si>
  <si>
    <t>Forecast FYE</t>
  </si>
  <si>
    <t xml:space="preserve"> Only columns 'A' through 'H' should be entered in or erased.</t>
  </si>
  <si>
    <t>Length (weeks)</t>
  </si>
  <si>
    <t>Cohort Size</t>
  </si>
  <si>
    <t>Start</t>
  </si>
  <si>
    <t>Total</t>
  </si>
  <si>
    <t>Fiscal Year-End when Revenues are Recognized</t>
  </si>
  <si>
    <t>FTE</t>
  </si>
  <si>
    <t>First FYE</t>
  </si>
  <si>
    <t>Tuition</t>
  </si>
  <si>
    <t>Weeks in session for each FY ending</t>
  </si>
  <si>
    <r>
      <rPr>
        <i/>
        <sz val="10"/>
        <color theme="1"/>
        <rFont val="Newsreader"/>
      </rPr>
      <t xml:space="preserve"> Entering "C" in column 'H' means </t>
    </r>
    <r>
      <rPr>
        <i/>
        <u/>
        <sz val="10"/>
        <color theme="1"/>
        <rFont val="Newsreader"/>
      </rPr>
      <t>C</t>
    </r>
    <r>
      <rPr>
        <i/>
        <sz val="10"/>
        <color theme="1"/>
        <rFont val="Newsreader"/>
      </rPr>
      <t>ancelled</t>
    </r>
  </si>
  <si>
    <t>Budg</t>
  </si>
  <si>
    <t>Act</t>
  </si>
  <si>
    <t>Beginning</t>
  </si>
  <si>
    <t>CY Interim</t>
  </si>
  <si>
    <t>Length</t>
  </si>
  <si>
    <t>Date</t>
  </si>
  <si>
    <t>Variance</t>
  </si>
  <si>
    <t xml:space="preserve">Total   </t>
  </si>
  <si>
    <t>per week</t>
  </si>
  <si>
    <t>Current Year</t>
  </si>
  <si>
    <r>
      <rPr>
        <i/>
        <sz val="10"/>
        <color theme="1"/>
        <rFont val="Newsreader"/>
      </rPr>
      <t xml:space="preserve"> During the year, enter changes in cohort size on tab '</t>
    </r>
    <r>
      <rPr>
        <b/>
        <i/>
        <sz val="10"/>
        <color theme="1"/>
        <rFont val="Newsreader"/>
      </rPr>
      <t>3 CY Interim</t>
    </r>
    <r>
      <rPr>
        <i/>
        <sz val="10"/>
        <color theme="1"/>
        <rFont val="Newsreader"/>
      </rPr>
      <t>'</t>
    </r>
  </si>
  <si>
    <t>Gross</t>
  </si>
  <si>
    <t>Identifier</t>
  </si>
  <si>
    <t>Site</t>
  </si>
  <si>
    <t>Start Dates</t>
  </si>
  <si>
    <t>End Dates</t>
  </si>
  <si>
    <t>Population</t>
  </si>
  <si>
    <t>(Allowance)</t>
  </si>
  <si>
    <t>Overall</t>
  </si>
  <si>
    <t>Started Cohorts</t>
  </si>
  <si>
    <t>Planned</t>
  </si>
  <si>
    <t>Actual</t>
  </si>
  <si>
    <t>CYstart</t>
  </si>
  <si>
    <t>Interim</t>
  </si>
  <si>
    <t>Ostart</t>
  </si>
  <si>
    <t>Ret %</t>
  </si>
  <si>
    <t>CY variance</t>
  </si>
  <si>
    <t>Projected Rev</t>
  </si>
  <si>
    <t xml:space="preserve">Budget </t>
  </si>
  <si>
    <t>Budget</t>
  </si>
  <si>
    <t>C</t>
  </si>
  <si>
    <t>Average start</t>
  </si>
  <si>
    <t>Average</t>
  </si>
  <si>
    <t xml:space="preserve">Add: </t>
  </si>
  <si>
    <t>Small Program estimate</t>
  </si>
  <si>
    <t>from main budget file "OTHERS &amp; FEES"</t>
  </si>
  <si>
    <t>Totals</t>
  </si>
  <si>
    <t>Gen Ed course estimate</t>
  </si>
  <si>
    <t>Note that cohorts with blank 'Actual' start and end dates and blank 'Begin' populations have not yet started</t>
  </si>
  <si>
    <t>Gross Total</t>
  </si>
  <si>
    <r>
      <rPr>
        <b/>
        <sz val="10"/>
        <color rgb="FFC3623A"/>
        <rFont val="Newsreader"/>
      </rPr>
      <t>Current</t>
    </r>
    <r>
      <rPr>
        <sz val="10"/>
        <color theme="1"/>
        <rFont val="Newsreader"/>
      </rPr>
      <t xml:space="preserve"> Year Period  </t>
    </r>
  </si>
  <si>
    <t>1. Enter the various dates when you wish to perform interim population measurements</t>
  </si>
  <si>
    <t>-</t>
  </si>
  <si>
    <t>2. Enter the current populations as of each date in columns G through N (M1 - M8)</t>
  </si>
  <si>
    <t>CY Interim Populations</t>
  </si>
  <si>
    <t xml:space="preserve">Actual </t>
  </si>
  <si>
    <t>End Date</t>
  </si>
  <si>
    <t>M1</t>
  </si>
  <si>
    <t>M2</t>
  </si>
  <si>
    <t>M3</t>
  </si>
  <si>
    <t>M4</t>
  </si>
  <si>
    <t>M5</t>
  </si>
  <si>
    <t>M6</t>
  </si>
  <si>
    <t>M7</t>
  </si>
  <si>
    <t>M8</t>
  </si>
  <si>
    <t>Projected</t>
  </si>
  <si>
    <t>Tot Interim</t>
  </si>
  <si>
    <t>Start Date</t>
  </si>
  <si>
    <t>C U R R E N T   Y E A R</t>
  </si>
  <si>
    <t>Net Budget</t>
  </si>
  <si>
    <t>YTD + ( - )</t>
  </si>
  <si>
    <r>
      <rPr>
        <b/>
        <sz val="10"/>
        <color rgb="FF0070C0"/>
        <rFont val="Newsreader"/>
      </rPr>
      <t>Small / Gen Ed</t>
    </r>
    <r>
      <rPr>
        <b/>
        <sz val="11"/>
        <color rgb="FF0070C0"/>
        <rFont val="Newsreader"/>
      </rPr>
      <t xml:space="preserve"> </t>
    </r>
    <r>
      <rPr>
        <b/>
        <sz val="9"/>
        <color rgb="FF0070C0"/>
        <rFont val="Newsreader"/>
      </rPr>
      <t>(manual entry)</t>
    </r>
  </si>
  <si>
    <t>TOTAL</t>
  </si>
  <si>
    <t xml:space="preserve">CY Interim = </t>
  </si>
  <si>
    <t>Schools</t>
  </si>
  <si>
    <t xml:space="preserve">Budget  </t>
  </si>
  <si>
    <t xml:space="preserve">Variance  </t>
  </si>
  <si>
    <t xml:space="preserve">Projected  </t>
  </si>
  <si>
    <t>Variance %</t>
  </si>
  <si>
    <t>Location</t>
  </si>
  <si>
    <t>Small / Gen Ed</t>
  </si>
  <si>
    <t>C U R R E N T   Y E A R  -  P R O J E C T E D   B Y   L O C A T I O N   A N D   P R O G R A M</t>
  </si>
  <si>
    <t xml:space="preserve">     L   O   C   A   T   I   O   N   S  --------&gt;</t>
  </si>
  <si>
    <t>PROGRAMS</t>
  </si>
  <si>
    <t>Bring in carryover cohorts from '2Current Year' by clicking the "Update" button</t>
  </si>
  <si>
    <r>
      <rPr>
        <b/>
        <i/>
        <sz val="10"/>
        <color theme="1"/>
        <rFont val="Newsreader"/>
      </rPr>
      <t>BE AWARE</t>
    </r>
    <r>
      <rPr>
        <i/>
        <sz val="10"/>
        <color theme="1"/>
        <rFont val="Newsreader"/>
      </rPr>
      <t>, the "Update" button overwrites every input cell below</t>
    </r>
  </si>
  <si>
    <t>Next Year</t>
  </si>
  <si>
    <r>
      <rPr>
        <i/>
        <sz val="10"/>
        <color theme="1"/>
        <rFont val="Newsreader"/>
      </rPr>
      <t>During the year, enter cohort population changes in tab '6</t>
    </r>
    <r>
      <rPr>
        <b/>
        <i/>
        <sz val="10"/>
        <color theme="1"/>
        <rFont val="Newsreader"/>
      </rPr>
      <t xml:space="preserve"> NY Interim</t>
    </r>
    <r>
      <rPr>
        <i/>
        <sz val="10"/>
        <color theme="1"/>
        <rFont val="Newsreader"/>
      </rPr>
      <t>'</t>
    </r>
  </si>
  <si>
    <t/>
  </si>
  <si>
    <r>
      <rPr>
        <b/>
        <sz val="10"/>
        <color rgb="FFFF0000"/>
        <rFont val="Newsreader"/>
      </rPr>
      <t xml:space="preserve">Next </t>
    </r>
    <r>
      <rPr>
        <sz val="10"/>
        <color theme="1"/>
        <rFont val="Newsreader"/>
      </rPr>
      <t xml:space="preserve">Year Period  </t>
    </r>
  </si>
  <si>
    <t>NY Interim Populations</t>
  </si>
  <si>
    <t>N E X T   Y E A R</t>
  </si>
  <si>
    <t>By Program</t>
  </si>
  <si>
    <t>G/L Budget</t>
  </si>
  <si>
    <r>
      <rPr>
        <b/>
        <sz val="10"/>
        <color rgb="FF0070C0"/>
        <rFont val="Newsreader"/>
      </rPr>
      <t>Small / Gen Ed</t>
    </r>
    <r>
      <rPr>
        <b/>
        <sz val="11"/>
        <color rgb="FF0070C0"/>
        <rFont val="Newsreader"/>
      </rPr>
      <t xml:space="preserve"> </t>
    </r>
    <r>
      <rPr>
        <b/>
        <sz val="9"/>
        <color rgb="FF0070C0"/>
        <rFont val="Newsreader"/>
      </rPr>
      <t>(manual entry)</t>
    </r>
  </si>
  <si>
    <t xml:space="preserve">NY Interim = </t>
  </si>
  <si>
    <t>By School</t>
  </si>
  <si>
    <t>By Location</t>
  </si>
  <si>
    <r>
      <rPr>
        <sz val="11"/>
        <color theme="1"/>
        <rFont val="Newsreader"/>
      </rPr>
      <t xml:space="preserve">Enter  </t>
    </r>
    <r>
      <rPr>
        <b/>
        <sz val="11"/>
        <color rgb="FFFF0000"/>
        <rFont val="Newsreader"/>
      </rPr>
      <t>['CTRL + SHIFT + U']</t>
    </r>
    <r>
      <rPr>
        <sz val="11"/>
        <color theme="1"/>
        <rFont val="Newsreader"/>
      </rPr>
      <t xml:space="preserve">  to run the C</t>
    </r>
    <r>
      <rPr>
        <b/>
        <sz val="11"/>
        <color theme="1"/>
        <rFont val="Newsreader"/>
      </rPr>
      <t>arryover Macro</t>
    </r>
    <r>
      <rPr>
        <sz val="11"/>
        <color theme="1"/>
        <rFont val="Newsreader"/>
      </rPr>
      <t xml:space="preserve"> that updates CY to NY</t>
    </r>
  </si>
  <si>
    <r>
      <rPr>
        <sz val="11"/>
        <color theme="1"/>
        <rFont val="Newsreader"/>
      </rPr>
      <t xml:space="preserve">You can run this frequently </t>
    </r>
    <r>
      <rPr>
        <b/>
        <sz val="11"/>
        <color theme="1"/>
        <rFont val="Newsreader"/>
      </rPr>
      <t>UNTIL</t>
    </r>
    <r>
      <rPr>
        <sz val="11"/>
        <color theme="1"/>
        <rFont val="Newsreader"/>
      </rPr>
      <t xml:space="preserve"> you begin manually entering new cohorts in '5 Next Year'</t>
    </r>
  </si>
  <si>
    <t>Running this after manual entry of new cohorts will clear all those manual entries</t>
  </si>
  <si>
    <t>The macro will automatically send you to the '5 Next Year' workbook</t>
  </si>
  <si>
    <t>FYS</t>
  </si>
  <si>
    <t>CS</t>
  </si>
  <si>
    <t>A240</t>
  </si>
  <si>
    <t>H490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</si>
</sst>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[$-409]d\-mmm\-yy"/>
    <numFmt numFmtId="167" formatCode="[$-409]dd\-mmm\-yy"/>
    <numFmt numFmtId="168" formatCode="0.0%"/>
    <numFmt numFmtId="169" formatCode="_(* #,##0.0000_);_(* \(#,##0.0000\);_(* &quot;-&quot;??_);_(@_)"/>
    <numFmt numFmtId="170" formatCode="#,##0.0000_);\(#,##0.0000\)"/>
    <numFmt numFmtId="171" formatCode="[$-409]mmm\-yy"/>
    <numFmt numFmtId="172" formatCode="0.0"/>
    <numFmt numFmtId="173" formatCode="#,##0.0_);[Red]\(#,##0.0\)"/>
    <numFmt numFmtId="174" formatCode="#,##0.0000000_);\(#,##0.0000000\)"/>
    <numFmt numFmtId="175" formatCode="#,##0.0_);\(#,##0.0\)"/>
    <numFmt numFmtId="176" formatCode="_(* #,##0.0_);_(* \(#,##0.0\);_(* &quot;-&quot;??_);_(@_)"/>
  </numFmts>
  <fonts count="78">
    <font>
      <sz val="10"/>
      <color rgb="FF000000"/>
      <name val="Arial"/>
      <scheme val="minor"/>
    </font>
    <font>
      <sz val="10"/>
      <color theme="1"/>
      <name val="Newsreader"/>
    </font>
    <font>
      <b/>
      <sz val="14"/>
      <color rgb="FF953734"/>
      <name val="Newsreader"/>
    </font>
    <font>
      <b/>
      <sz val="11"/>
      <color theme="1"/>
      <name val="Newsreader"/>
    </font>
    <font>
      <sz val="10"/>
      <name val="Arial"/>
      <family val="2"/>
    </font>
    <font>
      <sz val="16"/>
      <color theme="1"/>
      <name val="Newsreader"/>
    </font>
    <font>
      <b/>
      <sz val="16"/>
      <color theme="1"/>
      <name val="Newsreader"/>
    </font>
    <font>
      <b/>
      <sz val="10"/>
      <color theme="1"/>
      <name val="Newsreader"/>
    </font>
    <font>
      <sz val="16"/>
      <color theme="0"/>
      <name val="Newsreader"/>
    </font>
    <font>
      <sz val="10"/>
      <color theme="1"/>
      <name val="Newsreader"/>
    </font>
    <font>
      <sz val="11"/>
      <color theme="1"/>
      <name val="Newsreader"/>
    </font>
    <font>
      <i/>
      <sz val="11"/>
      <color theme="1"/>
      <name val="Newsreader"/>
    </font>
    <font>
      <sz val="10"/>
      <color rgb="FF0000FF"/>
      <name val="Newsreader"/>
    </font>
    <font>
      <u/>
      <sz val="10"/>
      <color theme="1"/>
      <name val="Newsreader"/>
    </font>
    <font>
      <u/>
      <sz val="10"/>
      <color theme="1"/>
      <name val="Newsreader"/>
    </font>
    <font>
      <sz val="11"/>
      <color rgb="FF0000FF"/>
      <name val="Newsreader"/>
    </font>
    <font>
      <u/>
      <sz val="11"/>
      <color theme="1"/>
      <name val="Newsreader"/>
    </font>
    <font>
      <b/>
      <sz val="11"/>
      <color rgb="FFFF0000"/>
      <name val="Newsreader"/>
    </font>
    <font>
      <sz val="12"/>
      <color rgb="FF0000FF"/>
      <name val="Newsreader"/>
    </font>
    <font>
      <u/>
      <sz val="10"/>
      <color theme="10"/>
      <name val="Newsreader"/>
    </font>
    <font>
      <u/>
      <sz val="12"/>
      <color theme="10"/>
      <name val="Newsreader"/>
    </font>
    <font>
      <b/>
      <sz val="10"/>
      <color rgb="FF0070C0"/>
      <name val="Newsreader"/>
    </font>
    <font>
      <b/>
      <sz val="10"/>
      <color rgb="FF0000FF"/>
      <name val="Newsreader"/>
    </font>
    <font>
      <b/>
      <sz val="10"/>
      <color rgb="FFFF0000"/>
      <name val="Newsreader"/>
    </font>
    <font>
      <i/>
      <sz val="10"/>
      <color theme="1"/>
      <name val="Newsreader"/>
    </font>
    <font>
      <sz val="10"/>
      <color rgb="FFFF0000"/>
      <name val="Newsreader"/>
    </font>
    <font>
      <b/>
      <sz val="10"/>
      <color rgb="FF141B4D"/>
      <name val="Newsreader"/>
    </font>
    <font>
      <i/>
      <sz val="10"/>
      <color rgb="FFFF0000"/>
      <name val="Newsreader"/>
    </font>
    <font>
      <sz val="8"/>
      <color rgb="FF0000FF"/>
      <name val="Newsreader"/>
    </font>
    <font>
      <sz val="8"/>
      <color theme="1"/>
      <name val="Newsreader"/>
    </font>
    <font>
      <b/>
      <sz val="18"/>
      <color rgb="FF4F6128"/>
      <name val="Newsreader"/>
    </font>
    <font>
      <b/>
      <sz val="12"/>
      <color rgb="FF161E49"/>
      <name val="Newsreader"/>
    </font>
    <font>
      <b/>
      <sz val="12"/>
      <color rgb="FF000080"/>
      <name val="Newsreader"/>
    </font>
    <font>
      <sz val="8"/>
      <color rgb="FF000080"/>
      <name val="Newsreader"/>
    </font>
    <font>
      <i/>
      <sz val="9"/>
      <color rgb="FF000000"/>
      <name val="Newsreader"/>
    </font>
    <font>
      <i/>
      <sz val="10"/>
      <color rgb="FF000000"/>
      <name val="Newsreader"/>
    </font>
    <font>
      <sz val="9"/>
      <color rgb="FF000000"/>
      <name val="Newsreader"/>
    </font>
    <font>
      <sz val="10"/>
      <color rgb="FF000000"/>
      <name val="Newsreader"/>
    </font>
    <font>
      <b/>
      <sz val="12"/>
      <color rgb="FFFF0000"/>
      <name val="Newsreader"/>
    </font>
    <font>
      <b/>
      <sz val="8"/>
      <color theme="1"/>
      <name val="Newsreader"/>
    </font>
    <font>
      <sz val="4"/>
      <color theme="1"/>
      <name val="Newsreader"/>
    </font>
    <font>
      <sz val="14"/>
      <color rgb="FF0000FF"/>
      <name val="Newsreader"/>
    </font>
    <font>
      <sz val="14"/>
      <color rgb="FF141B4D"/>
      <name val="Newsreader"/>
    </font>
    <font>
      <sz val="11"/>
      <color rgb="FF141B4D"/>
      <name val="Newsreader"/>
    </font>
    <font>
      <sz val="14"/>
      <color theme="1"/>
      <name val="Newsreader"/>
    </font>
    <font>
      <sz val="12"/>
      <color theme="1"/>
      <name val="Newsreader"/>
    </font>
    <font>
      <sz val="9"/>
      <color theme="1"/>
      <name val="Newsreader"/>
    </font>
    <font>
      <i/>
      <sz val="12"/>
      <color rgb="FFFF0000"/>
      <name val="Newsreader"/>
    </font>
    <font>
      <sz val="12"/>
      <color rgb="FF000000"/>
      <name val="Newsreader"/>
    </font>
    <font>
      <i/>
      <sz val="12"/>
      <color theme="1"/>
      <name val="Newsreader"/>
    </font>
    <font>
      <b/>
      <sz val="14"/>
      <color theme="1"/>
      <name val="Newsreader"/>
    </font>
    <font>
      <sz val="20"/>
      <color rgb="FFC3623A"/>
      <name val="Newsreader"/>
    </font>
    <font>
      <b/>
      <sz val="11"/>
      <color rgb="FFC3623A"/>
      <name val="Newsreader"/>
    </font>
    <font>
      <b/>
      <sz val="12"/>
      <color rgb="FFC3623A"/>
      <name val="Newsreader"/>
    </font>
    <font>
      <b/>
      <sz val="11"/>
      <color rgb="FF7030A0"/>
      <name val="Newsreader"/>
    </font>
    <font>
      <b/>
      <sz val="11"/>
      <color rgb="FF0070C0"/>
      <name val="Newsreader"/>
    </font>
    <font>
      <b/>
      <sz val="9"/>
      <color rgb="FFFF0000"/>
      <name val="Newsreader"/>
    </font>
    <font>
      <i/>
      <sz val="14"/>
      <color rgb="FFFF0000"/>
      <name val="Newsreader"/>
    </font>
    <font>
      <b/>
      <sz val="16"/>
      <color rgb="FF953734"/>
      <name val="Newsreader"/>
    </font>
    <font>
      <b/>
      <u/>
      <sz val="11"/>
      <color theme="1"/>
      <name val="Newsreader"/>
    </font>
    <font>
      <b/>
      <u/>
      <sz val="11"/>
      <color theme="1"/>
      <name val="Newsreader"/>
    </font>
    <font>
      <b/>
      <u/>
      <sz val="11"/>
      <color theme="1"/>
      <name val="Newsreader"/>
    </font>
    <font>
      <b/>
      <u/>
      <sz val="11"/>
      <color theme="1"/>
      <name val="Newsreader"/>
    </font>
    <font>
      <u/>
      <sz val="11"/>
      <color theme="1"/>
      <name val="Newsreader"/>
    </font>
    <font>
      <u/>
      <sz val="11"/>
      <color theme="1"/>
      <name val="Newsreader"/>
    </font>
    <font>
      <u/>
      <sz val="11"/>
      <color theme="1"/>
      <name val="Newsreader"/>
    </font>
    <font>
      <b/>
      <u/>
      <sz val="8"/>
      <color theme="1"/>
      <name val="Newsreader"/>
    </font>
    <font>
      <b/>
      <u/>
      <sz val="11"/>
      <color theme="1"/>
      <name val="Newsreader"/>
    </font>
    <font>
      <b/>
      <sz val="18"/>
      <color rgb="FF953734"/>
      <name val="Newsreader"/>
    </font>
    <font>
      <sz val="20"/>
      <color rgb="FFFF0000"/>
      <name val="Newsreader"/>
    </font>
    <font>
      <b/>
      <sz val="12"/>
      <color rgb="FF0070C0"/>
      <name val="Newsreader"/>
    </font>
    <font>
      <b/>
      <u/>
      <sz val="11"/>
      <color theme="1"/>
      <name val="Newsreader"/>
    </font>
    <font>
      <b/>
      <u/>
      <sz val="11"/>
      <color theme="1"/>
      <name val="Newsreader"/>
    </font>
    <font>
      <b/>
      <i/>
      <sz val="11"/>
      <color theme="1"/>
      <name val="Newsreader"/>
    </font>
    <font>
      <i/>
      <u/>
      <sz val="10"/>
      <color theme="1"/>
      <name val="Newsreader"/>
    </font>
    <font>
      <b/>
      <i/>
      <sz val="10"/>
      <color theme="1"/>
      <name val="Newsreader"/>
    </font>
    <font>
      <b/>
      <sz val="10"/>
      <color rgb="FFC3623A"/>
      <name val="Newsreader"/>
    </font>
    <font>
      <b/>
      <sz val="9"/>
      <color rgb="FF0070C0"/>
      <name val="Newsreader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E5DFEC"/>
        <bgColor rgb="FFE5DFEC"/>
      </patternFill>
    </fill>
    <fill>
      <patternFill patternType="solid">
        <fgColor rgb="FFFDE9D9"/>
        <bgColor rgb="FFFDE9D9"/>
      </patternFill>
    </fill>
    <fill>
      <patternFill patternType="solid">
        <fgColor rgb="FF99FF99"/>
        <bgColor rgb="FF99FF99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EAF1DD"/>
        <bgColor rgb="FFEAF1DD"/>
      </patternFill>
    </fill>
    <fill>
      <patternFill patternType="solid">
        <fgColor rgb="FFF2DBDB"/>
        <bgColor rgb="FFF2DBDB"/>
      </patternFill>
    </fill>
  </fills>
  <borders count="8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2">
    <xf numFmtId="0" fontId="0" fillId="0" borderId="0" xfId="0"/>
    <xf numFmtId="0" fontId="1" fillId="0" borderId="0" xfId="0" applyFont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3" fontId="7" fillId="2" borderId="11" xfId="0" applyNumberFormat="1" applyFont="1" applyFill="1" applyBorder="1" applyAlignment="1">
      <alignment horizontal="center"/>
    </xf>
    <xf numFmtId="0" fontId="9" fillId="2" borderId="12" xfId="0" applyFont="1" applyFill="1" applyBorder="1"/>
    <xf numFmtId="164" fontId="10" fillId="2" borderId="10" xfId="0" applyNumberFormat="1" applyFont="1" applyFill="1" applyBorder="1"/>
    <xf numFmtId="0" fontId="10" fillId="2" borderId="10" xfId="0" applyFont="1" applyFill="1" applyBorder="1"/>
    <xf numFmtId="14" fontId="10" fillId="2" borderId="10" xfId="0" applyNumberFormat="1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38" fontId="11" fillId="2" borderId="1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3" fontId="9" fillId="2" borderId="11" xfId="0" applyNumberFormat="1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37" fontId="13" fillId="2" borderId="10" xfId="0" applyNumberFormat="1" applyFont="1" applyFill="1" applyBorder="1" applyAlignment="1">
      <alignment horizontal="center"/>
    </xf>
    <xf numFmtId="0" fontId="14" fillId="2" borderId="11" xfId="0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left"/>
    </xf>
    <xf numFmtId="38" fontId="10" fillId="2" borderId="10" xfId="0" applyNumberFormat="1" applyFont="1" applyFill="1" applyBorder="1"/>
    <xf numFmtId="164" fontId="10" fillId="2" borderId="10" xfId="0" applyNumberFormat="1" applyFont="1" applyFill="1" applyBorder="1" applyAlignment="1">
      <alignment horizontal="center"/>
    </xf>
    <xf numFmtId="38" fontId="10" fillId="2" borderId="10" xfId="0" applyNumberFormat="1" applyFont="1" applyFill="1" applyBorder="1" applyAlignment="1">
      <alignment horizontal="center"/>
    </xf>
    <xf numFmtId="3" fontId="10" fillId="2" borderId="10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center"/>
    </xf>
    <xf numFmtId="38" fontId="3" fillId="2" borderId="10" xfId="0" applyNumberFormat="1" applyFont="1" applyFill="1" applyBorder="1" applyAlignment="1">
      <alignment horizontal="center"/>
    </xf>
    <xf numFmtId="0" fontId="7" fillId="2" borderId="12" xfId="0" applyFont="1" applyFill="1" applyBorder="1"/>
    <xf numFmtId="4" fontId="3" fillId="2" borderId="10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165" fontId="15" fillId="2" borderId="10" xfId="0" applyNumberFormat="1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37" fontId="15" fillId="2" borderId="10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left"/>
    </xf>
    <xf numFmtId="38" fontId="16" fillId="2" borderId="10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left"/>
    </xf>
    <xf numFmtId="37" fontId="10" fillId="2" borderId="10" xfId="0" applyNumberFormat="1" applyFont="1" applyFill="1" applyBorder="1" applyAlignment="1">
      <alignment horizontal="left"/>
    </xf>
    <xf numFmtId="37" fontId="9" fillId="2" borderId="10" xfId="0" applyNumberFormat="1" applyFont="1" applyFill="1" applyBorder="1" applyAlignment="1">
      <alignment horizontal="center"/>
    </xf>
    <xf numFmtId="0" fontId="17" fillId="2" borderId="10" xfId="0" applyFont="1" applyFill="1" applyBorder="1" applyAlignment="1">
      <alignment horizontal="right"/>
    </xf>
    <xf numFmtId="0" fontId="17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0" fontId="18" fillId="2" borderId="10" xfId="0" applyFont="1" applyFill="1" applyBorder="1" applyAlignment="1">
      <alignment horizontal="center"/>
    </xf>
    <xf numFmtId="38" fontId="9" fillId="2" borderId="10" xfId="0" applyNumberFormat="1" applyFont="1" applyFill="1" applyBorder="1" applyAlignment="1">
      <alignment horizontal="center"/>
    </xf>
    <xf numFmtId="38" fontId="9" fillId="2" borderId="11" xfId="0" applyNumberFormat="1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165" fontId="18" fillId="2" borderId="14" xfId="0" applyNumberFormat="1" applyFont="1" applyFill="1" applyBorder="1" applyAlignment="1">
      <alignment horizontal="center"/>
    </xf>
    <xf numFmtId="37" fontId="18" fillId="2" borderId="15" xfId="0" applyNumberFormat="1" applyFont="1" applyFill="1" applyBorder="1" applyAlignment="1">
      <alignment horizontal="center"/>
    </xf>
    <xf numFmtId="0" fontId="9" fillId="0" borderId="0" xfId="0" applyFont="1"/>
    <xf numFmtId="0" fontId="19" fillId="0" borderId="0" xfId="0" applyFont="1"/>
    <xf numFmtId="0" fontId="7" fillId="0" borderId="0" xfId="0" applyFont="1"/>
    <xf numFmtId="0" fontId="21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38" fontId="22" fillId="3" borderId="10" xfId="0" applyNumberFormat="1" applyFont="1" applyFill="1" applyBorder="1" applyAlignment="1">
      <alignment horizontal="left" vertical="center"/>
    </xf>
    <xf numFmtId="38" fontId="7" fillId="0" borderId="0" xfId="0" applyNumberFormat="1" applyFont="1" applyAlignment="1">
      <alignment horizontal="right"/>
    </xf>
    <xf numFmtId="38" fontId="2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25" fillId="0" borderId="28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9" fillId="0" borderId="3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6" fontId="9" fillId="0" borderId="31" xfId="0" applyNumberFormat="1" applyFont="1" applyBorder="1" applyAlignment="1">
      <alignment horizontal="center"/>
    </xf>
    <xf numFmtId="167" fontId="22" fillId="3" borderId="32" xfId="0" applyNumberFormat="1" applyFont="1" applyFill="1" applyBorder="1" applyAlignment="1">
      <alignment horizontal="center"/>
    </xf>
    <xf numFmtId="166" fontId="9" fillId="0" borderId="33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26" fillId="3" borderId="34" xfId="0" applyFont="1" applyFill="1" applyBorder="1" applyAlignment="1">
      <alignment horizontal="center"/>
    </xf>
    <xf numFmtId="0" fontId="26" fillId="3" borderId="35" xfId="0" applyFont="1" applyFill="1" applyBorder="1" applyAlignment="1">
      <alignment horizontal="center"/>
    </xf>
    <xf numFmtId="0" fontId="26" fillId="3" borderId="36" xfId="0" applyFont="1" applyFill="1" applyBorder="1" applyAlignment="1">
      <alignment horizontal="center"/>
    </xf>
    <xf numFmtId="168" fontId="26" fillId="3" borderId="35" xfId="0" applyNumberFormat="1" applyFont="1" applyFill="1" applyBorder="1" applyAlignment="1">
      <alignment horizontal="center"/>
    </xf>
    <xf numFmtId="38" fontId="26" fillId="3" borderId="37" xfId="0" applyNumberFormat="1" applyFont="1" applyFill="1" applyBorder="1" applyAlignment="1">
      <alignment horizontal="center"/>
    </xf>
    <xf numFmtId="38" fontId="26" fillId="3" borderId="38" xfId="0" applyNumberFormat="1" applyFont="1" applyFill="1" applyBorder="1" applyAlignment="1">
      <alignment horizontal="center"/>
    </xf>
    <xf numFmtId="38" fontId="22" fillId="3" borderId="39" xfId="0" applyNumberFormat="1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38" fontId="22" fillId="3" borderId="40" xfId="0" applyNumberFormat="1" applyFont="1" applyFill="1" applyBorder="1" applyAlignment="1">
      <alignment horizontal="right"/>
    </xf>
    <xf numFmtId="164" fontId="9" fillId="0" borderId="0" xfId="0" applyNumberFormat="1" applyFont="1"/>
    <xf numFmtId="0" fontId="26" fillId="3" borderId="39" xfId="0" applyFont="1" applyFill="1" applyBorder="1" applyAlignment="1">
      <alignment horizontal="center"/>
    </xf>
    <xf numFmtId="0" fontId="26" fillId="3" borderId="41" xfId="0" applyFont="1" applyFill="1" applyBorder="1" applyAlignment="1">
      <alignment horizontal="center"/>
    </xf>
    <xf numFmtId="0" fontId="26" fillId="3" borderId="12" xfId="0" applyFont="1" applyFill="1" applyBorder="1" applyAlignment="1">
      <alignment horizontal="center"/>
    </xf>
    <xf numFmtId="168" fontId="26" fillId="3" borderId="41" xfId="0" applyNumberFormat="1" applyFont="1" applyFill="1" applyBorder="1" applyAlignment="1">
      <alignment horizontal="center"/>
    </xf>
    <xf numFmtId="38" fontId="26" fillId="3" borderId="10" xfId="0" applyNumberFormat="1" applyFont="1" applyFill="1" applyBorder="1" applyAlignment="1">
      <alignment horizontal="center"/>
    </xf>
    <xf numFmtId="38" fontId="26" fillId="3" borderId="40" xfId="0" applyNumberFormat="1" applyFont="1" applyFill="1" applyBorder="1" applyAlignment="1">
      <alignment horizontal="center"/>
    </xf>
    <xf numFmtId="0" fontId="12" fillId="0" borderId="0" xfId="0" applyFont="1"/>
    <xf numFmtId="0" fontId="22" fillId="3" borderId="39" xfId="0" applyFont="1" applyFill="1" applyBorder="1" applyAlignment="1">
      <alignment horizontal="center"/>
    </xf>
    <xf numFmtId="0" fontId="22" fillId="3" borderId="41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/>
    </xf>
    <xf numFmtId="168" fontId="22" fillId="3" borderId="41" xfId="0" applyNumberFormat="1" applyFont="1" applyFill="1" applyBorder="1" applyAlignment="1">
      <alignment horizontal="center"/>
    </xf>
    <xf numFmtId="38" fontId="22" fillId="3" borderId="10" xfId="0" applyNumberFormat="1" applyFont="1" applyFill="1" applyBorder="1" applyAlignment="1">
      <alignment horizontal="center"/>
    </xf>
    <xf numFmtId="38" fontId="22" fillId="3" borderId="40" xfId="0" applyNumberFormat="1" applyFont="1" applyFill="1" applyBorder="1" applyAlignment="1">
      <alignment horizontal="center"/>
    </xf>
    <xf numFmtId="164" fontId="12" fillId="0" borderId="0" xfId="0" applyNumberFormat="1" applyFont="1"/>
    <xf numFmtId="38" fontId="22" fillId="3" borderId="42" xfId="0" applyNumberFormat="1" applyFont="1" applyFill="1" applyBorder="1" applyAlignment="1">
      <alignment horizontal="center"/>
    </xf>
    <xf numFmtId="164" fontId="12" fillId="0" borderId="31" xfId="0" applyNumberFormat="1" applyFont="1" applyBorder="1"/>
    <xf numFmtId="38" fontId="22" fillId="3" borderId="43" xfId="0" applyNumberFormat="1" applyFont="1" applyFill="1" applyBorder="1" applyAlignment="1">
      <alignment horizontal="right"/>
    </xf>
    <xf numFmtId="0" fontId="22" fillId="3" borderId="39" xfId="0" applyFont="1" applyFill="1" applyBorder="1" applyAlignment="1">
      <alignment horizontal="center" vertical="center"/>
    </xf>
    <xf numFmtId="0" fontId="22" fillId="3" borderId="41" xfId="0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 vertical="center"/>
    </xf>
    <xf numFmtId="0" fontId="22" fillId="3" borderId="44" xfId="0" applyFont="1" applyFill="1" applyBorder="1" applyAlignment="1">
      <alignment horizontal="center" vertical="center"/>
    </xf>
    <xf numFmtId="0" fontId="22" fillId="3" borderId="45" xfId="0" applyFont="1" applyFill="1" applyBorder="1" applyAlignment="1">
      <alignment horizontal="center"/>
    </xf>
    <xf numFmtId="168" fontId="22" fillId="3" borderId="44" xfId="0" applyNumberFormat="1" applyFont="1" applyFill="1" applyBorder="1" applyAlignment="1">
      <alignment horizontal="center"/>
    </xf>
    <xf numFmtId="38" fontId="22" fillId="3" borderId="46" xfId="0" applyNumberFormat="1" applyFont="1" applyFill="1" applyBorder="1" applyAlignment="1">
      <alignment horizontal="center"/>
    </xf>
    <xf numFmtId="38" fontId="22" fillId="3" borderId="43" xfId="0" applyNumberFormat="1" applyFont="1" applyFill="1" applyBorder="1" applyAlignment="1">
      <alignment horizontal="center"/>
    </xf>
    <xf numFmtId="0" fontId="27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27" fillId="0" borderId="0" xfId="0" applyFont="1"/>
    <xf numFmtId="0" fontId="9" fillId="0" borderId="0" xfId="0" applyFont="1" applyAlignment="1">
      <alignment horizontal="center" vertical="center"/>
    </xf>
    <xf numFmtId="43" fontId="12" fillId="0" borderId="0" xfId="0" applyNumberFormat="1" applyFont="1" applyAlignment="1">
      <alignment horizontal="left"/>
    </xf>
    <xf numFmtId="169" fontId="28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170" fontId="12" fillId="0" borderId="0" xfId="0" applyNumberFormat="1" applyFont="1" applyAlignment="1">
      <alignment horizontal="center"/>
    </xf>
    <xf numFmtId="38" fontId="29" fillId="0" borderId="0" xfId="0" applyNumberFormat="1" applyFont="1"/>
    <xf numFmtId="38" fontId="9" fillId="0" borderId="0" xfId="0" applyNumberFormat="1" applyFont="1"/>
    <xf numFmtId="37" fontId="12" fillId="0" borderId="0" xfId="0" applyNumberFormat="1" applyFont="1" applyAlignment="1">
      <alignment horizontal="center"/>
    </xf>
    <xf numFmtId="164" fontId="28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Font="1"/>
    <xf numFmtId="0" fontId="32" fillId="0" borderId="22" xfId="0" applyFont="1" applyBorder="1" applyAlignment="1">
      <alignment vertical="center"/>
    </xf>
    <xf numFmtId="0" fontId="32" fillId="0" borderId="23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166" fontId="29" fillId="0" borderId="0" xfId="0" applyNumberFormat="1" applyFont="1"/>
    <xf numFmtId="0" fontId="9" fillId="4" borderId="39" xfId="0" applyFont="1" applyFill="1" applyBorder="1" applyAlignment="1">
      <alignment horizontal="center"/>
    </xf>
    <xf numFmtId="0" fontId="34" fillId="4" borderId="10" xfId="0" applyFont="1" applyFill="1" applyBorder="1" applyAlignment="1">
      <alignment horizontal="right" vertical="center"/>
    </xf>
    <xf numFmtId="0" fontId="35" fillId="4" borderId="10" xfId="0" applyFont="1" applyFill="1" applyBorder="1" applyAlignment="1">
      <alignment horizontal="left"/>
    </xf>
    <xf numFmtId="0" fontId="9" fillId="4" borderId="10" xfId="0" applyFont="1" applyFill="1" applyBorder="1"/>
    <xf numFmtId="0" fontId="9" fillId="4" borderId="40" xfId="0" applyFont="1" applyFill="1" applyBorder="1"/>
    <xf numFmtId="170" fontId="37" fillId="0" borderId="23" xfId="0" applyNumberFormat="1" applyFont="1" applyBorder="1" applyAlignment="1">
      <alignment horizontal="center"/>
    </xf>
    <xf numFmtId="38" fontId="9" fillId="0" borderId="0" xfId="0" applyNumberFormat="1" applyFont="1" applyAlignment="1">
      <alignment horizontal="center"/>
    </xf>
    <xf numFmtId="38" fontId="9" fillId="0" borderId="27" xfId="0" applyNumberFormat="1" applyFont="1" applyBorder="1" applyAlignment="1">
      <alignment horizontal="center"/>
    </xf>
    <xf numFmtId="0" fontId="9" fillId="0" borderId="19" xfId="0" applyFont="1" applyBorder="1" applyAlignment="1">
      <alignment horizontal="right"/>
    </xf>
    <xf numFmtId="0" fontId="9" fillId="0" borderId="49" xfId="0" applyFont="1" applyBorder="1" applyAlignment="1">
      <alignment horizontal="center"/>
    </xf>
    <xf numFmtId="166" fontId="9" fillId="0" borderId="0" xfId="0" applyNumberFormat="1" applyFont="1"/>
    <xf numFmtId="166" fontId="9" fillId="4" borderId="39" xfId="0" applyNumberFormat="1" applyFont="1" applyFill="1" applyBorder="1" applyAlignment="1">
      <alignment horizontal="center"/>
    </xf>
    <xf numFmtId="0" fontId="24" fillId="4" borderId="10" xfId="0" applyFont="1" applyFill="1" applyBorder="1" applyAlignment="1">
      <alignment horizontal="left"/>
    </xf>
    <xf numFmtId="0" fontId="37" fillId="0" borderId="31" xfId="0" applyFont="1" applyBorder="1" applyAlignment="1">
      <alignment horizontal="center"/>
    </xf>
    <xf numFmtId="37" fontId="37" fillId="0" borderId="33" xfId="0" applyNumberFormat="1" applyFont="1" applyBorder="1" applyAlignment="1">
      <alignment horizontal="center"/>
    </xf>
    <xf numFmtId="38" fontId="9" fillId="0" borderId="24" xfId="0" applyNumberFormat="1" applyFont="1" applyBorder="1" applyAlignment="1">
      <alignment horizontal="center"/>
    </xf>
    <xf numFmtId="166" fontId="7" fillId="0" borderId="31" xfId="0" applyNumberFormat="1" applyFont="1" applyBorder="1" applyAlignment="1">
      <alignment horizontal="center"/>
    </xf>
    <xf numFmtId="0" fontId="9" fillId="0" borderId="31" xfId="0" applyFont="1" applyBorder="1" applyAlignment="1">
      <alignment horizontal="right"/>
    </xf>
    <xf numFmtId="171" fontId="9" fillId="0" borderId="50" xfId="0" applyNumberFormat="1" applyFont="1" applyBorder="1" applyAlignment="1">
      <alignment horizontal="center"/>
    </xf>
    <xf numFmtId="171" fontId="9" fillId="0" borderId="31" xfId="0" applyNumberFormat="1" applyFont="1" applyBorder="1" applyAlignment="1">
      <alignment horizontal="center"/>
    </xf>
    <xf numFmtId="171" fontId="9" fillId="0" borderId="33" xfId="0" applyNumberFormat="1" applyFont="1" applyBorder="1" applyAlignment="1">
      <alignment horizontal="center"/>
    </xf>
    <xf numFmtId="171" fontId="9" fillId="0" borderId="0" xfId="0" applyNumberFormat="1" applyFont="1" applyAlignment="1">
      <alignment horizontal="center"/>
    </xf>
    <xf numFmtId="0" fontId="23" fillId="4" borderId="42" xfId="0" applyFont="1" applyFill="1" applyBorder="1" applyAlignment="1">
      <alignment horizontal="center"/>
    </xf>
    <xf numFmtId="0" fontId="24" fillId="4" borderId="46" xfId="0" applyFont="1" applyFill="1" applyBorder="1" applyAlignment="1">
      <alignment horizontal="right"/>
    </xf>
    <xf numFmtId="0" fontId="24" fillId="4" borderId="46" xfId="0" applyFont="1" applyFill="1" applyBorder="1" applyAlignment="1">
      <alignment horizontal="left"/>
    </xf>
    <xf numFmtId="0" fontId="12" fillId="4" borderId="46" xfId="0" applyFont="1" applyFill="1" applyBorder="1" applyAlignment="1">
      <alignment horizontal="center"/>
    </xf>
    <xf numFmtId="0" fontId="9" fillId="4" borderId="46" xfId="0" applyFont="1" applyFill="1" applyBorder="1"/>
    <xf numFmtId="0" fontId="37" fillId="4" borderId="46" xfId="0" applyFont="1" applyFill="1" applyBorder="1" applyAlignment="1">
      <alignment horizontal="center"/>
    </xf>
    <xf numFmtId="172" fontId="37" fillId="4" borderId="46" xfId="0" applyNumberFormat="1" applyFont="1" applyFill="1" applyBorder="1" applyAlignment="1">
      <alignment horizontal="center"/>
    </xf>
    <xf numFmtId="172" fontId="37" fillId="4" borderId="43" xfId="0" applyNumberFormat="1" applyFont="1" applyFill="1" applyBorder="1" applyAlignment="1">
      <alignment horizontal="center"/>
    </xf>
    <xf numFmtId="173" fontId="9" fillId="0" borderId="19" xfId="0" applyNumberFormat="1" applyFont="1" applyBorder="1" applyAlignment="1">
      <alignment horizontal="center"/>
    </xf>
    <xf numFmtId="173" fontId="9" fillId="0" borderId="22" xfId="0" applyNumberFormat="1" applyFont="1" applyBorder="1" applyAlignment="1">
      <alignment horizontal="center"/>
    </xf>
    <xf numFmtId="173" fontId="9" fillId="0" borderId="22" xfId="0" applyNumberFormat="1" applyFont="1" applyBorder="1" applyAlignment="1">
      <alignment horizontal="right"/>
    </xf>
    <xf numFmtId="38" fontId="9" fillId="0" borderId="23" xfId="0" applyNumberFormat="1" applyFont="1" applyBorder="1"/>
    <xf numFmtId="37" fontId="9" fillId="0" borderId="22" xfId="0" applyNumberFormat="1" applyFont="1" applyBorder="1" applyAlignment="1">
      <alignment horizontal="center"/>
    </xf>
    <xf numFmtId="37" fontId="9" fillId="5" borderId="35" xfId="0" applyNumberFormat="1" applyFont="1" applyFill="1" applyBorder="1" applyAlignment="1">
      <alignment horizontal="right"/>
    </xf>
    <xf numFmtId="1" fontId="9" fillId="0" borderId="2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38" fontId="9" fillId="6" borderId="10" xfId="0" applyNumberFormat="1" applyFont="1" applyFill="1" applyBorder="1"/>
    <xf numFmtId="0" fontId="38" fillId="7" borderId="37" xfId="0" applyFont="1" applyFill="1" applyBorder="1" applyAlignment="1">
      <alignment horizontal="center"/>
    </xf>
    <xf numFmtId="0" fontId="9" fillId="0" borderId="24" xfId="0" applyFont="1" applyBorder="1"/>
    <xf numFmtId="37" fontId="9" fillId="0" borderId="0" xfId="0" applyNumberFormat="1" applyFont="1" applyAlignment="1">
      <alignment horizontal="center"/>
    </xf>
    <xf numFmtId="38" fontId="10" fillId="0" borderId="27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164" fontId="25" fillId="5" borderId="57" xfId="0" applyNumberFormat="1" applyFont="1" applyFill="1" applyBorder="1" applyAlignment="1">
      <alignment horizontal="right"/>
    </xf>
    <xf numFmtId="168" fontId="25" fillId="0" borderId="0" xfId="0" applyNumberFormat="1" applyFont="1" applyAlignment="1">
      <alignment horizontal="center"/>
    </xf>
    <xf numFmtId="37" fontId="9" fillId="6" borderId="10" xfId="0" applyNumberFormat="1" applyFont="1" applyFill="1" applyBorder="1" applyAlignment="1">
      <alignment horizontal="center"/>
    </xf>
    <xf numFmtId="37" fontId="9" fillId="6" borderId="40" xfId="0" applyNumberFormat="1" applyFont="1" applyFill="1" applyBorder="1" applyAlignment="1">
      <alignment horizontal="center"/>
    </xf>
    <xf numFmtId="0" fontId="9" fillId="0" borderId="0" xfId="0" quotePrefix="1" applyFont="1" applyAlignment="1">
      <alignment horizontal="center"/>
    </xf>
    <xf numFmtId="37" fontId="9" fillId="0" borderId="0" xfId="0" applyNumberFormat="1" applyFont="1"/>
    <xf numFmtId="0" fontId="38" fillId="7" borderId="45" xfId="0" applyFont="1" applyFill="1" applyBorder="1" applyAlignment="1">
      <alignment horizontal="center"/>
    </xf>
    <xf numFmtId="0" fontId="38" fillId="7" borderId="60" xfId="0" applyFont="1" applyFill="1" applyBorder="1" applyAlignment="1">
      <alignment horizontal="center"/>
    </xf>
    <xf numFmtId="0" fontId="38" fillId="7" borderId="46" xfId="0" applyFont="1" applyFill="1" applyBorder="1" applyAlignment="1">
      <alignment horizontal="center"/>
    </xf>
    <xf numFmtId="0" fontId="38" fillId="7" borderId="43" xfId="0" applyFont="1" applyFill="1" applyBorder="1" applyAlignment="1">
      <alignment horizontal="center"/>
    </xf>
    <xf numFmtId="38" fontId="29" fillId="0" borderId="28" xfId="0" applyNumberFormat="1" applyFont="1" applyBorder="1"/>
    <xf numFmtId="0" fontId="9" fillId="8" borderId="61" xfId="0" applyFont="1" applyFill="1" applyBorder="1" applyAlignment="1">
      <alignment horizontal="right"/>
    </xf>
    <xf numFmtId="38" fontId="7" fillId="8" borderId="62" xfId="0" applyNumberFormat="1" applyFont="1" applyFill="1" applyBorder="1" applyAlignment="1">
      <alignment horizontal="left"/>
    </xf>
    <xf numFmtId="38" fontId="9" fillId="8" borderId="61" xfId="0" quotePrefix="1" applyNumberFormat="1" applyFont="1" applyFill="1" applyBorder="1" applyAlignment="1">
      <alignment horizontal="center"/>
    </xf>
    <xf numFmtId="38" fontId="3" fillId="8" borderId="62" xfId="0" applyNumberFormat="1" applyFont="1" applyFill="1" applyBorder="1" applyAlignment="1">
      <alignment horizontal="left"/>
    </xf>
    <xf numFmtId="37" fontId="9" fillId="0" borderId="31" xfId="0" applyNumberFormat="1" applyFont="1" applyBorder="1" applyAlignment="1">
      <alignment horizontal="center"/>
    </xf>
    <xf numFmtId="164" fontId="7" fillId="5" borderId="44" xfId="0" applyNumberFormat="1" applyFont="1" applyFill="1" applyBorder="1" applyAlignment="1">
      <alignment horizontal="right"/>
    </xf>
    <xf numFmtId="174" fontId="24" fillId="0" borderId="31" xfId="0" applyNumberFormat="1" applyFont="1" applyBorder="1" applyAlignment="1">
      <alignment horizontal="left"/>
    </xf>
    <xf numFmtId="37" fontId="9" fillId="0" borderId="33" xfId="0" applyNumberFormat="1" applyFont="1" applyBorder="1" applyAlignment="1">
      <alignment horizontal="center"/>
    </xf>
    <xf numFmtId="171" fontId="24" fillId="0" borderId="0" xfId="0" applyNumberFormat="1" applyFont="1" applyAlignment="1">
      <alignment horizontal="center"/>
    </xf>
    <xf numFmtId="0" fontId="21" fillId="6" borderId="10" xfId="0" applyFont="1" applyFill="1" applyBorder="1" applyAlignment="1">
      <alignment horizontal="left"/>
    </xf>
    <xf numFmtId="0" fontId="21" fillId="6" borderId="1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37" fontId="22" fillId="0" borderId="0" xfId="0" applyNumberFormat="1" applyFont="1" applyAlignment="1">
      <alignment horizontal="center"/>
    </xf>
    <xf numFmtId="38" fontId="39" fillId="0" borderId="0" xfId="0" applyNumberFormat="1" applyFont="1" applyAlignment="1">
      <alignment horizontal="center"/>
    </xf>
    <xf numFmtId="38" fontId="3" fillId="0" borderId="0" xfId="0" applyNumberFormat="1" applyFont="1"/>
    <xf numFmtId="38" fontId="40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1" fontId="42" fillId="0" borderId="0" xfId="0" applyNumberFormat="1" applyFont="1" applyAlignment="1">
      <alignment horizontal="center"/>
    </xf>
    <xf numFmtId="165" fontId="43" fillId="0" borderId="0" xfId="0" applyNumberFormat="1" applyFont="1" applyAlignment="1">
      <alignment horizontal="center"/>
    </xf>
    <xf numFmtId="164" fontId="43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8" fontId="9" fillId="9" borderId="10" xfId="0" applyNumberFormat="1" applyFont="1" applyFill="1" applyBorder="1"/>
    <xf numFmtId="38" fontId="10" fillId="0" borderId="0" xfId="0" applyNumberFormat="1" applyFont="1"/>
    <xf numFmtId="37" fontId="9" fillId="0" borderId="0" xfId="0" applyNumberFormat="1" applyFont="1" applyAlignment="1">
      <alignment horizontal="right"/>
    </xf>
    <xf numFmtId="175" fontId="9" fillId="0" borderId="0" xfId="0" applyNumberFormat="1" applyFont="1" applyAlignment="1">
      <alignment horizontal="center"/>
    </xf>
    <xf numFmtId="5" fontId="9" fillId="0" borderId="0" xfId="0" applyNumberFormat="1" applyFont="1"/>
    <xf numFmtId="166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" fontId="9" fillId="0" borderId="0" xfId="0" applyNumberFormat="1" applyFont="1"/>
    <xf numFmtId="14" fontId="9" fillId="0" borderId="0" xfId="0" applyNumberFormat="1" applyFont="1"/>
    <xf numFmtId="1" fontId="9" fillId="0" borderId="0" xfId="0" applyNumberFormat="1" applyFont="1" applyAlignment="1">
      <alignment horizontal="center"/>
    </xf>
    <xf numFmtId="43" fontId="9" fillId="0" borderId="0" xfId="0" applyNumberFormat="1" applyFont="1" applyAlignment="1">
      <alignment horizontal="center"/>
    </xf>
    <xf numFmtId="1" fontId="41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1" fontId="44" fillId="0" borderId="0" xfId="0" applyNumberFormat="1" applyFont="1" applyAlignment="1">
      <alignment horizontal="center"/>
    </xf>
    <xf numFmtId="165" fontId="4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70" fontId="9" fillId="0" borderId="0" xfId="0" applyNumberFormat="1" applyFont="1"/>
    <xf numFmtId="1" fontId="45" fillId="0" borderId="0" xfId="0" applyNumberFormat="1" applyFont="1" applyAlignment="1">
      <alignment horizontal="center"/>
    </xf>
    <xf numFmtId="176" fontId="45" fillId="0" borderId="0" xfId="0" applyNumberFormat="1" applyFont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7" fontId="9" fillId="0" borderId="0" xfId="0" applyNumberFormat="1" applyFont="1" applyAlignment="1">
      <alignment horizontal="center"/>
    </xf>
    <xf numFmtId="38" fontId="7" fillId="0" borderId="0" xfId="0" applyNumberFormat="1" applyFont="1"/>
    <xf numFmtId="37" fontId="7" fillId="0" borderId="0" xfId="0" applyNumberFormat="1" applyFont="1"/>
    <xf numFmtId="37" fontId="9" fillId="0" borderId="0" xfId="0" applyNumberFormat="1" applyFont="1" applyAlignment="1">
      <alignment horizontal="left"/>
    </xf>
    <xf numFmtId="172" fontId="9" fillId="6" borderId="10" xfId="0" applyNumberFormat="1" applyFont="1" applyFill="1" applyBorder="1"/>
    <xf numFmtId="172" fontId="9" fillId="5" borderId="13" xfId="0" applyNumberFormat="1" applyFont="1" applyFill="1" applyBorder="1" applyAlignment="1">
      <alignment horizontal="center"/>
    </xf>
    <xf numFmtId="172" fontId="9" fillId="5" borderId="15" xfId="0" applyNumberFormat="1" applyFont="1" applyFill="1" applyBorder="1" applyAlignment="1">
      <alignment horizontal="center"/>
    </xf>
    <xf numFmtId="173" fontId="9" fillId="0" borderId="0" xfId="0" applyNumberFormat="1" applyFont="1"/>
    <xf numFmtId="38" fontId="46" fillId="0" borderId="0" xfId="0" applyNumberFormat="1" applyFont="1"/>
    <xf numFmtId="37" fontId="21" fillId="7" borderId="64" xfId="0" applyNumberFormat="1" applyFont="1" applyFill="1" applyBorder="1" applyAlignment="1">
      <alignment horizontal="right" vertical="center"/>
    </xf>
    <xf numFmtId="0" fontId="9" fillId="6" borderId="10" xfId="0" applyFont="1" applyFill="1" applyBorder="1"/>
    <xf numFmtId="0" fontId="47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37" fontId="18" fillId="0" borderId="0" xfId="0" applyNumberFormat="1" applyFont="1" applyAlignment="1">
      <alignment horizontal="center"/>
    </xf>
    <xf numFmtId="38" fontId="29" fillId="0" borderId="0" xfId="0" applyNumberFormat="1" applyFont="1" applyAlignment="1">
      <alignment horizontal="left"/>
    </xf>
    <xf numFmtId="38" fontId="9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14" fontId="29" fillId="0" borderId="0" xfId="0" applyNumberFormat="1" applyFont="1"/>
    <xf numFmtId="1" fontId="29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37" fontId="48" fillId="0" borderId="0" xfId="0" applyNumberFormat="1" applyFont="1" applyAlignment="1">
      <alignment horizontal="center"/>
    </xf>
    <xf numFmtId="37" fontId="48" fillId="0" borderId="0" xfId="0" applyNumberFormat="1" applyFont="1" applyAlignment="1">
      <alignment horizontal="right"/>
    </xf>
    <xf numFmtId="175" fontId="48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9" fillId="4" borderId="37" xfId="0" applyFont="1" applyFill="1" applyBorder="1"/>
    <xf numFmtId="0" fontId="50" fillId="4" borderId="37" xfId="0" applyFont="1" applyFill="1" applyBorder="1" applyAlignment="1">
      <alignment horizontal="center" vertical="center"/>
    </xf>
    <xf numFmtId="0" fontId="9" fillId="4" borderId="38" xfId="0" applyFont="1" applyFill="1" applyBorder="1"/>
    <xf numFmtId="0" fontId="9" fillId="4" borderId="39" xfId="0" applyFont="1" applyFill="1" applyBorder="1"/>
    <xf numFmtId="0" fontId="9" fillId="0" borderId="0" xfId="0" applyFont="1" applyAlignment="1">
      <alignment vertical="center"/>
    </xf>
    <xf numFmtId="166" fontId="9" fillId="4" borderId="10" xfId="0" applyNumberFormat="1" applyFont="1" applyFill="1" applyBorder="1" applyAlignment="1">
      <alignment horizontal="right"/>
    </xf>
    <xf numFmtId="166" fontId="9" fillId="4" borderId="10" xfId="0" quotePrefix="1" applyNumberFormat="1" applyFont="1" applyFill="1" applyBorder="1" applyAlignment="1">
      <alignment horizontal="center"/>
    </xf>
    <xf numFmtId="166" fontId="9" fillId="4" borderId="10" xfId="0" applyNumberFormat="1" applyFont="1" applyFill="1" applyBorder="1" applyAlignment="1">
      <alignment horizontal="left"/>
    </xf>
    <xf numFmtId="0" fontId="12" fillId="4" borderId="10" xfId="0" applyFont="1" applyFill="1" applyBorder="1" applyAlignment="1">
      <alignment horizontal="center"/>
    </xf>
    <xf numFmtId="172" fontId="37" fillId="4" borderId="10" xfId="0" applyNumberFormat="1" applyFont="1" applyFill="1" applyBorder="1" applyAlignment="1">
      <alignment horizontal="center"/>
    </xf>
    <xf numFmtId="0" fontId="53" fillId="7" borderId="70" xfId="0" applyFont="1" applyFill="1" applyBorder="1" applyAlignment="1">
      <alignment horizontal="center"/>
    </xf>
    <xf numFmtId="0" fontId="53" fillId="7" borderId="71" xfId="0" applyFont="1" applyFill="1" applyBorder="1" applyAlignment="1">
      <alignment horizontal="center"/>
    </xf>
    <xf numFmtId="0" fontId="54" fillId="9" borderId="35" xfId="0" applyFont="1" applyFill="1" applyBorder="1" applyAlignment="1">
      <alignment horizontal="center"/>
    </xf>
    <xf numFmtId="0" fontId="52" fillId="7" borderId="72" xfId="0" applyFont="1" applyFill="1" applyBorder="1" applyAlignment="1">
      <alignment horizontal="center"/>
    </xf>
    <xf numFmtId="165" fontId="55" fillId="3" borderId="75" xfId="0" applyNumberFormat="1" applyFont="1" applyFill="1" applyBorder="1" applyAlignment="1">
      <alignment horizontal="center"/>
    </xf>
    <xf numFmtId="165" fontId="55" fillId="3" borderId="44" xfId="0" applyNumberFormat="1" applyFont="1" applyFill="1" applyBorder="1" applyAlignment="1">
      <alignment horizontal="center"/>
    </xf>
    <xf numFmtId="165" fontId="55" fillId="3" borderId="45" xfId="0" applyNumberFormat="1" applyFont="1" applyFill="1" applyBorder="1" applyAlignment="1">
      <alignment horizontal="center"/>
    </xf>
    <xf numFmtId="165" fontId="54" fillId="9" borderId="44" xfId="0" applyNumberFormat="1" applyFont="1" applyFill="1" applyBorder="1" applyAlignment="1">
      <alignment horizontal="center"/>
    </xf>
    <xf numFmtId="0" fontId="52" fillId="7" borderId="76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56" fillId="0" borderId="25" xfId="0" applyFont="1" applyBorder="1" applyAlignment="1">
      <alignment horizontal="center"/>
    </xf>
    <xf numFmtId="0" fontId="56" fillId="0" borderId="26" xfId="0" applyFont="1" applyBorder="1" applyAlignment="1">
      <alignment horizontal="center"/>
    </xf>
    <xf numFmtId="164" fontId="7" fillId="8" borderId="77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1" fontId="15" fillId="0" borderId="0" xfId="0" applyNumberFormat="1" applyFont="1" applyAlignment="1">
      <alignment horizontal="center"/>
    </xf>
    <xf numFmtId="164" fontId="9" fillId="0" borderId="25" xfId="0" applyNumberFormat="1" applyFont="1" applyBorder="1"/>
    <xf numFmtId="164" fontId="1" fillId="0" borderId="0" xfId="0" applyNumberFormat="1" applyFont="1"/>
    <xf numFmtId="165" fontId="9" fillId="0" borderId="0" xfId="0" applyNumberFormat="1" applyFont="1"/>
    <xf numFmtId="1" fontId="1" fillId="0" borderId="0" xfId="0" applyNumberFormat="1" applyFont="1"/>
    <xf numFmtId="1" fontId="15" fillId="0" borderId="26" xfId="0" applyNumberFormat="1" applyFont="1" applyBorder="1" applyAlignment="1">
      <alignment horizontal="center"/>
    </xf>
    <xf numFmtId="0" fontId="57" fillId="0" borderId="0" xfId="0" applyFont="1"/>
    <xf numFmtId="1" fontId="5" fillId="0" borderId="0" xfId="0" applyNumberFormat="1" applyFont="1" applyAlignment="1">
      <alignment horizontal="center"/>
    </xf>
    <xf numFmtId="164" fontId="45" fillId="0" borderId="0" xfId="0" applyNumberFormat="1" applyFont="1" applyAlignment="1">
      <alignment horizontal="center"/>
    </xf>
    <xf numFmtId="172" fontId="9" fillId="0" borderId="0" xfId="0" applyNumberFormat="1" applyFont="1" applyAlignment="1">
      <alignment horizontal="center"/>
    </xf>
    <xf numFmtId="164" fontId="10" fillId="0" borderId="0" xfId="0" applyNumberFormat="1" applyFont="1"/>
    <xf numFmtId="164" fontId="3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right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164" fontId="61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165" fontId="62" fillId="0" borderId="0" xfId="0" applyNumberFormat="1" applyFont="1" applyAlignment="1">
      <alignment horizontal="right"/>
    </xf>
    <xf numFmtId="0" fontId="63" fillId="0" borderId="0" xfId="0" applyFont="1" applyAlignment="1">
      <alignment horizontal="center" vertical="center"/>
    </xf>
    <xf numFmtId="164" fontId="64" fillId="0" borderId="0" xfId="0" applyNumberFormat="1" applyFont="1" applyAlignment="1">
      <alignment horizontal="center"/>
    </xf>
    <xf numFmtId="165" fontId="6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55" fillId="0" borderId="0" xfId="0" applyFont="1" applyAlignment="1">
      <alignment horizontal="center" vertical="center"/>
    </xf>
    <xf numFmtId="164" fontId="55" fillId="0" borderId="0" xfId="0" applyNumberFormat="1" applyFont="1"/>
    <xf numFmtId="164" fontId="10" fillId="0" borderId="78" xfId="0" applyNumberFormat="1" applyFont="1" applyBorder="1"/>
    <xf numFmtId="164" fontId="55" fillId="0" borderId="79" xfId="0" applyNumberFormat="1" applyFont="1" applyBorder="1"/>
    <xf numFmtId="164" fontId="55" fillId="3" borderId="64" xfId="0" applyNumberFormat="1" applyFont="1" applyFill="1" applyBorder="1"/>
    <xf numFmtId="164" fontId="10" fillId="0" borderId="2" xfId="0" applyNumberFormat="1" applyFont="1" applyBorder="1"/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168" fontId="10" fillId="0" borderId="0" xfId="0" applyNumberFormat="1" applyFont="1" applyAlignment="1">
      <alignment horizontal="center"/>
    </xf>
    <xf numFmtId="38" fontId="3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66" fillId="0" borderId="0" xfId="0" applyFont="1" applyAlignment="1">
      <alignment horizontal="center"/>
    </xf>
    <xf numFmtId="38" fontId="67" fillId="0" borderId="0" xfId="0" applyNumberFormat="1" applyFont="1" applyAlignment="1">
      <alignment horizontal="center" vertical="center"/>
    </xf>
    <xf numFmtId="0" fontId="3" fillId="0" borderId="0" xfId="0" applyFont="1"/>
    <xf numFmtId="164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0" fontId="68" fillId="10" borderId="37" xfId="0" applyFont="1" applyFill="1" applyBorder="1" applyAlignment="1">
      <alignment vertical="center"/>
    </xf>
    <xf numFmtId="0" fontId="68" fillId="10" borderId="38" xfId="0" applyFont="1" applyFill="1" applyBorder="1" applyAlignment="1">
      <alignment vertical="center"/>
    </xf>
    <xf numFmtId="0" fontId="68" fillId="10" borderId="10" xfId="0" applyFont="1" applyFill="1" applyBorder="1" applyAlignment="1">
      <alignment vertical="center"/>
    </xf>
    <xf numFmtId="0" fontId="68" fillId="10" borderId="40" xfId="0" applyFont="1" applyFill="1" applyBorder="1" applyAlignment="1">
      <alignment vertical="center"/>
    </xf>
    <xf numFmtId="0" fontId="9" fillId="10" borderId="39" xfId="0" applyFont="1" applyFill="1" applyBorder="1" applyAlignment="1">
      <alignment horizontal="center"/>
    </xf>
    <xf numFmtId="0" fontId="34" fillId="10" borderId="10" xfId="0" applyFont="1" applyFill="1" applyBorder="1" applyAlignment="1">
      <alignment horizontal="right" vertical="center"/>
    </xf>
    <xf numFmtId="0" fontId="35" fillId="10" borderId="10" xfId="0" applyFont="1" applyFill="1" applyBorder="1" applyAlignment="1">
      <alignment horizontal="left"/>
    </xf>
    <xf numFmtId="0" fontId="9" fillId="10" borderId="10" xfId="0" applyFont="1" applyFill="1" applyBorder="1"/>
    <xf numFmtId="0" fontId="9" fillId="10" borderId="40" xfId="0" applyFont="1" applyFill="1" applyBorder="1"/>
    <xf numFmtId="166" fontId="9" fillId="10" borderId="39" xfId="0" applyNumberFormat="1" applyFont="1" applyFill="1" applyBorder="1" applyAlignment="1">
      <alignment horizontal="center"/>
    </xf>
    <xf numFmtId="0" fontId="24" fillId="10" borderId="10" xfId="0" applyFont="1" applyFill="1" applyBorder="1" applyAlignment="1">
      <alignment horizontal="left"/>
    </xf>
    <xf numFmtId="0" fontId="23" fillId="10" borderId="42" xfId="0" applyFont="1" applyFill="1" applyBorder="1" applyAlignment="1">
      <alignment horizontal="center"/>
    </xf>
    <xf numFmtId="0" fontId="24" fillId="10" borderId="46" xfId="0" applyFont="1" applyFill="1" applyBorder="1" applyAlignment="1">
      <alignment horizontal="right"/>
    </xf>
    <xf numFmtId="0" fontId="24" fillId="10" borderId="46" xfId="0" applyFont="1" applyFill="1" applyBorder="1" applyAlignment="1">
      <alignment horizontal="left"/>
    </xf>
    <xf numFmtId="0" fontId="12" fillId="10" borderId="46" xfId="0" applyFont="1" applyFill="1" applyBorder="1" applyAlignment="1">
      <alignment horizontal="center"/>
    </xf>
    <xf numFmtId="0" fontId="9" fillId="10" borderId="46" xfId="0" applyFont="1" applyFill="1" applyBorder="1"/>
    <xf numFmtId="0" fontId="37" fillId="10" borderId="46" xfId="0" applyFont="1" applyFill="1" applyBorder="1" applyAlignment="1">
      <alignment horizontal="center"/>
    </xf>
    <xf numFmtId="172" fontId="37" fillId="10" borderId="46" xfId="0" applyNumberFormat="1" applyFont="1" applyFill="1" applyBorder="1" applyAlignment="1">
      <alignment horizontal="center"/>
    </xf>
    <xf numFmtId="172" fontId="37" fillId="10" borderId="43" xfId="0" applyNumberFormat="1" applyFont="1" applyFill="1" applyBorder="1" applyAlignment="1">
      <alignment horizontal="center"/>
    </xf>
    <xf numFmtId="0" fontId="53" fillId="7" borderId="37" xfId="0" applyFont="1" applyFill="1" applyBorder="1" applyAlignment="1">
      <alignment horizontal="center"/>
    </xf>
    <xf numFmtId="37" fontId="9" fillId="0" borderId="27" xfId="0" applyNumberFormat="1" applyFont="1" applyBorder="1" applyAlignment="1">
      <alignment horizontal="center"/>
    </xf>
    <xf numFmtId="0" fontId="53" fillId="7" borderId="45" xfId="0" applyFont="1" applyFill="1" applyBorder="1" applyAlignment="1">
      <alignment horizontal="center"/>
    </xf>
    <xf numFmtId="0" fontId="53" fillId="7" borderId="60" xfId="0" applyFont="1" applyFill="1" applyBorder="1" applyAlignment="1">
      <alignment horizontal="center"/>
    </xf>
    <xf numFmtId="0" fontId="53" fillId="7" borderId="46" xfId="0" applyFont="1" applyFill="1" applyBorder="1" applyAlignment="1">
      <alignment horizontal="center"/>
    </xf>
    <xf numFmtId="0" fontId="53" fillId="7" borderId="43" xfId="0" applyFont="1" applyFill="1" applyBorder="1" applyAlignment="1">
      <alignment horizontal="center"/>
    </xf>
    <xf numFmtId="38" fontId="39" fillId="0" borderId="0" xfId="0" applyNumberFormat="1" applyFont="1"/>
    <xf numFmtId="0" fontId="41" fillId="0" borderId="0" xfId="0" applyFont="1"/>
    <xf numFmtId="1" fontId="43" fillId="0" borderId="0" xfId="0" applyNumberFormat="1" applyFont="1" applyAlignment="1">
      <alignment horizontal="center"/>
    </xf>
    <xf numFmtId="164" fontId="43" fillId="0" borderId="0" xfId="0" applyNumberFormat="1" applyFont="1"/>
    <xf numFmtId="164" fontId="15" fillId="0" borderId="0" xfId="0" applyNumberFormat="1" applyFont="1"/>
    <xf numFmtId="164" fontId="43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right"/>
    </xf>
    <xf numFmtId="37" fontId="21" fillId="7" borderId="64" xfId="0" applyNumberFormat="1" applyFont="1" applyFill="1" applyBorder="1" applyAlignment="1">
      <alignment horizontal="right"/>
    </xf>
    <xf numFmtId="172" fontId="9" fillId="0" borderId="0" xfId="0" applyNumberFormat="1" applyFont="1"/>
    <xf numFmtId="0" fontId="9" fillId="10" borderId="39" xfId="0" applyFont="1" applyFill="1" applyBorder="1"/>
    <xf numFmtId="166" fontId="9" fillId="10" borderId="10" xfId="0" applyNumberFormat="1" applyFont="1" applyFill="1" applyBorder="1" applyAlignment="1">
      <alignment horizontal="right"/>
    </xf>
    <xf numFmtId="166" fontId="9" fillId="10" borderId="10" xfId="0" quotePrefix="1" applyNumberFormat="1" applyFont="1" applyFill="1" applyBorder="1" applyAlignment="1">
      <alignment horizontal="center"/>
    </xf>
    <xf numFmtId="166" fontId="9" fillId="10" borderId="10" xfId="0" applyNumberFormat="1" applyFont="1" applyFill="1" applyBorder="1" applyAlignment="1">
      <alignment horizontal="left"/>
    </xf>
    <xf numFmtId="0" fontId="12" fillId="10" borderId="10" xfId="0" applyFont="1" applyFill="1" applyBorder="1" applyAlignment="1">
      <alignment horizontal="center"/>
    </xf>
    <xf numFmtId="172" fontId="37" fillId="10" borderId="10" xfId="0" applyNumberFormat="1" applyFont="1" applyFill="1" applyBorder="1" applyAlignment="1">
      <alignment horizontal="center"/>
    </xf>
    <xf numFmtId="0" fontId="9" fillId="10" borderId="43" xfId="0" applyFont="1" applyFill="1" applyBorder="1"/>
    <xf numFmtId="0" fontId="38" fillId="7" borderId="70" xfId="0" applyFont="1" applyFill="1" applyBorder="1" applyAlignment="1">
      <alignment horizontal="center"/>
    </xf>
    <xf numFmtId="0" fontId="38" fillId="7" borderId="71" xfId="0" applyFont="1" applyFill="1" applyBorder="1" applyAlignment="1">
      <alignment horizontal="center"/>
    </xf>
    <xf numFmtId="0" fontId="38" fillId="7" borderId="80" xfId="0" applyFont="1" applyFill="1" applyBorder="1" applyAlignment="1">
      <alignment horizontal="center"/>
    </xf>
    <xf numFmtId="165" fontId="70" fillId="3" borderId="60" xfId="0" applyNumberFormat="1" applyFont="1" applyFill="1" applyBorder="1" applyAlignment="1">
      <alignment horizontal="center"/>
    </xf>
    <xf numFmtId="165" fontId="70" fillId="3" borderId="44" xfId="0" applyNumberFormat="1" applyFont="1" applyFill="1" applyBorder="1" applyAlignment="1">
      <alignment horizontal="center"/>
    </xf>
    <xf numFmtId="165" fontId="70" fillId="3" borderId="45" xfId="0" applyNumberFormat="1" applyFont="1" applyFill="1" applyBorder="1" applyAlignment="1">
      <alignment horizontal="center"/>
    </xf>
    <xf numFmtId="0" fontId="38" fillId="7" borderId="81" xfId="0" applyFont="1" applyFill="1" applyBorder="1" applyAlignment="1">
      <alignment horizontal="center"/>
    </xf>
    <xf numFmtId="0" fontId="56" fillId="0" borderId="20" xfId="0" applyFont="1" applyBorder="1" applyAlignment="1">
      <alignment horizontal="center"/>
    </xf>
    <xf numFmtId="1" fontId="15" fillId="0" borderId="82" xfId="0" applyNumberFormat="1" applyFont="1" applyBorder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left"/>
    </xf>
    <xf numFmtId="43" fontId="10" fillId="0" borderId="0" xfId="0" applyNumberFormat="1" applyFont="1"/>
    <xf numFmtId="164" fontId="7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center"/>
    </xf>
    <xf numFmtId="0" fontId="10" fillId="4" borderId="34" xfId="0" applyFont="1" applyFill="1" applyBorder="1" applyAlignment="1">
      <alignment horizontal="right"/>
    </xf>
    <xf numFmtId="0" fontId="10" fillId="4" borderId="39" xfId="0" applyFont="1" applyFill="1" applyBorder="1" applyAlignment="1">
      <alignment horizontal="right"/>
    </xf>
    <xf numFmtId="0" fontId="9" fillId="4" borderId="42" xfId="0" applyFont="1" applyFill="1" applyBorder="1"/>
    <xf numFmtId="14" fontId="42" fillId="0" borderId="0" xfId="0" applyNumberFormat="1" applyFont="1" applyAlignment="1">
      <alignment horizontal="center"/>
    </xf>
    <xf numFmtId="14" fontId="4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8" fillId="2" borderId="5" xfId="0" applyFont="1" applyFill="1" applyBorder="1" applyAlignment="1">
      <alignment horizontal="center"/>
    </xf>
    <xf numFmtId="0" fontId="4" fillId="0" borderId="6" xfId="0" applyFont="1" applyBorder="1"/>
    <xf numFmtId="0" fontId="20" fillId="0" borderId="0" xfId="0" applyFont="1" applyAlignment="1">
      <alignment horizontal="center"/>
    </xf>
    <xf numFmtId="0" fontId="22" fillId="3" borderId="16" xfId="0" quotePrefix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7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9" fillId="0" borderId="0" xfId="0" applyFont="1" applyAlignment="1">
      <alignment horizontal="center"/>
    </xf>
    <xf numFmtId="0" fontId="4" fillId="0" borderId="27" xfId="0" applyFont="1" applyBorder="1"/>
    <xf numFmtId="0" fontId="7" fillId="0" borderId="24" xfId="0" applyFont="1" applyBorder="1" applyAlignment="1">
      <alignment horizontal="center"/>
    </xf>
    <xf numFmtId="0" fontId="33" fillId="0" borderId="19" xfId="0" applyFont="1" applyBorder="1" applyAlignment="1">
      <alignment horizontal="center" vertical="center"/>
    </xf>
    <xf numFmtId="0" fontId="4" fillId="0" borderId="24" xfId="0" applyFont="1" applyBorder="1"/>
    <xf numFmtId="0" fontId="38" fillId="7" borderId="51" xfId="0" applyFont="1" applyFill="1" applyBorder="1" applyAlignment="1">
      <alignment horizontal="center" vertical="center"/>
    </xf>
    <xf numFmtId="0" fontId="4" fillId="0" borderId="58" xfId="0" applyFont="1" applyBorder="1"/>
    <xf numFmtId="0" fontId="38" fillId="7" borderId="52" xfId="0" applyFont="1" applyFill="1" applyBorder="1" applyAlignment="1">
      <alignment horizontal="center" vertical="center"/>
    </xf>
    <xf numFmtId="0" fontId="4" fillId="0" borderId="59" xfId="0" applyFont="1" applyBorder="1"/>
    <xf numFmtId="0" fontId="38" fillId="7" borderId="20" xfId="0" applyFont="1" applyFill="1" applyBorder="1" applyAlignment="1">
      <alignment horizontal="center" vertical="center"/>
    </xf>
    <xf numFmtId="0" fontId="4" fillId="0" borderId="29" xfId="0" applyFont="1" applyBorder="1"/>
    <xf numFmtId="0" fontId="38" fillId="7" borderId="53" xfId="0" applyFont="1" applyFill="1" applyBorder="1" applyAlignment="1">
      <alignment horizontal="center"/>
    </xf>
    <xf numFmtId="0" fontId="4" fillId="0" borderId="54" xfId="0" applyFont="1" applyBorder="1"/>
    <xf numFmtId="0" fontId="4" fillId="0" borderId="55" xfId="0" applyFont="1" applyBorder="1"/>
    <xf numFmtId="0" fontId="4" fillId="0" borderId="56" xfId="0" applyFont="1" applyBorder="1"/>
    <xf numFmtId="0" fontId="9" fillId="5" borderId="63" xfId="0" applyFont="1" applyFill="1" applyBorder="1" applyAlignment="1">
      <alignment horizontal="center"/>
    </xf>
    <xf numFmtId="0" fontId="30" fillId="4" borderId="19" xfId="0" applyFont="1" applyFill="1" applyBorder="1" applyAlignment="1">
      <alignment horizontal="center" vertical="center"/>
    </xf>
    <xf numFmtId="0" fontId="4" fillId="0" borderId="47" xfId="0" applyFont="1" applyBorder="1"/>
    <xf numFmtId="0" fontId="4" fillId="0" borderId="48" xfId="0" applyFont="1" applyBorder="1"/>
    <xf numFmtId="0" fontId="31" fillId="0" borderId="19" xfId="0" applyFont="1" applyBorder="1" applyAlignment="1">
      <alignment horizontal="center" vertical="center"/>
    </xf>
    <xf numFmtId="0" fontId="4" fillId="0" borderId="28" xfId="0" applyFont="1" applyBorder="1"/>
    <xf numFmtId="0" fontId="4" fillId="0" borderId="31" xfId="0" applyFont="1" applyBorder="1"/>
    <xf numFmtId="0" fontId="4" fillId="0" borderId="33" xfId="0" applyFont="1" applyBorder="1"/>
    <xf numFmtId="38" fontId="32" fillId="0" borderId="19" xfId="0" applyNumberFormat="1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/>
    </xf>
    <xf numFmtId="38" fontId="9" fillId="0" borderId="19" xfId="0" applyNumberFormat="1" applyFont="1" applyBorder="1" applyAlignment="1">
      <alignment horizontal="center"/>
    </xf>
    <xf numFmtId="0" fontId="52" fillId="7" borderId="53" xfId="0" applyFont="1" applyFill="1" applyBorder="1" applyAlignment="1">
      <alignment horizontal="center"/>
    </xf>
    <xf numFmtId="0" fontId="52" fillId="7" borderId="73" xfId="0" applyFont="1" applyFill="1" applyBorder="1" applyAlignment="1">
      <alignment horizontal="center"/>
    </xf>
    <xf numFmtId="0" fontId="4" fillId="0" borderId="74" xfId="0" applyFont="1" applyBorder="1"/>
    <xf numFmtId="0" fontId="30" fillId="4" borderId="65" xfId="0" applyFont="1" applyFill="1" applyBorder="1" applyAlignment="1">
      <alignment horizontal="center" vertical="center"/>
    </xf>
    <xf numFmtId="0" fontId="4" fillId="0" borderId="66" xfId="0" applyFont="1" applyBorder="1"/>
    <xf numFmtId="0" fontId="9" fillId="4" borderId="16" xfId="0" applyFont="1" applyFill="1" applyBorder="1" applyAlignment="1">
      <alignment horizontal="center"/>
    </xf>
    <xf numFmtId="0" fontId="51" fillId="9" borderId="67" xfId="0" applyFont="1" applyFill="1" applyBorder="1" applyAlignment="1">
      <alignment horizontal="center" vertical="center"/>
    </xf>
    <xf numFmtId="0" fontId="4" fillId="0" borderId="68" xfId="0" applyFont="1" applyBorder="1"/>
    <xf numFmtId="0" fontId="4" fillId="0" borderId="69" xfId="0" applyFont="1" applyBorder="1"/>
    <xf numFmtId="0" fontId="52" fillId="7" borderId="51" xfId="0" applyFont="1" applyFill="1" applyBorder="1" applyAlignment="1">
      <alignment horizontal="center" vertical="center"/>
    </xf>
    <xf numFmtId="0" fontId="52" fillId="7" borderId="20" xfId="0" applyFont="1" applyFill="1" applyBorder="1" applyAlignment="1">
      <alignment horizontal="center" vertical="center"/>
    </xf>
    <xf numFmtId="0" fontId="52" fillId="7" borderId="49" xfId="0" applyFont="1" applyFill="1" applyBorder="1" applyAlignment="1">
      <alignment horizontal="center" vertical="center"/>
    </xf>
    <xf numFmtId="0" fontId="4" fillId="0" borderId="50" xfId="0" applyFont="1" applyBorder="1"/>
    <xf numFmtId="0" fontId="58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53" fillId="7" borderId="51" xfId="0" applyFont="1" applyFill="1" applyBorder="1" applyAlignment="1">
      <alignment horizontal="center" vertical="center"/>
    </xf>
    <xf numFmtId="0" fontId="53" fillId="7" borderId="52" xfId="0" applyFont="1" applyFill="1" applyBorder="1" applyAlignment="1">
      <alignment horizontal="center" vertical="center"/>
    </xf>
    <xf numFmtId="0" fontId="53" fillId="7" borderId="20" xfId="0" applyFont="1" applyFill="1" applyBorder="1" applyAlignment="1">
      <alignment horizontal="center" vertical="center"/>
    </xf>
    <xf numFmtId="0" fontId="53" fillId="7" borderId="53" xfId="0" applyFont="1" applyFill="1" applyBorder="1" applyAlignment="1">
      <alignment horizontal="center"/>
    </xf>
    <xf numFmtId="0" fontId="68" fillId="10" borderId="19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/>
    </xf>
    <xf numFmtId="0" fontId="17" fillId="7" borderId="53" xfId="0" applyFont="1" applyFill="1" applyBorder="1" applyAlignment="1">
      <alignment horizontal="center"/>
    </xf>
    <xf numFmtId="0" fontId="17" fillId="7" borderId="73" xfId="0" applyFont="1" applyFill="1" applyBorder="1" applyAlignment="1">
      <alignment horizontal="center"/>
    </xf>
    <xf numFmtId="0" fontId="68" fillId="10" borderId="65" xfId="0" applyFont="1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/>
    </xf>
    <xf numFmtId="0" fontId="69" fillId="9" borderId="67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7" fillId="7" borderId="49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left"/>
    </xf>
    <xf numFmtId="0" fontId="4" fillId="0" borderId="84" xfId="0" applyFont="1" applyBorder="1"/>
    <xf numFmtId="0" fontId="10" fillId="4" borderId="85" xfId="0" applyFont="1" applyFill="1" applyBorder="1" applyAlignment="1">
      <alignment horizontal="left"/>
    </xf>
    <xf numFmtId="0" fontId="4" fillId="0" borderId="86" xfId="0" applyFont="1" applyBorder="1"/>
    <xf numFmtId="0" fontId="4" fillId="0" borderId="87" xfId="0" applyFont="1" applyBorder="1"/>
    <xf numFmtId="0" fontId="10" fillId="4" borderId="8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819150</xdr:colOff>
      <xdr:row>0</xdr:row>
      <xdr:rowOff>38100</xdr:rowOff>
    </xdr:from>
    <xdr:ext cx="2000250" cy="419100"/>
    <xdr:pic>
      <xdr:nvPicPr>
        <xdr:cNvPr id="2" name="image1.png" descr="CFO Colleague logo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0</xdr:row>
      <xdr:rowOff>9525</xdr:rowOff>
    </xdr:from>
    <xdr:ext cx="1657350" cy="333375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209550</xdr:colOff>
      <xdr:row>1</xdr:row>
      <xdr:rowOff>28575</xdr:rowOff>
    </xdr:from>
    <xdr:ext cx="1657350" cy="295275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409575</xdr:colOff>
      <xdr:row>0</xdr:row>
      <xdr:rowOff>123825</xdr:rowOff>
    </xdr:from>
    <xdr:ext cx="1666875" cy="342900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561975</xdr:colOff>
      <xdr:row>77</xdr:row>
      <xdr:rowOff>180975</xdr:rowOff>
    </xdr:from>
    <xdr:ext cx="1819275" cy="266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9525</xdr:rowOff>
    </xdr:from>
    <xdr:ext cx="1790700" cy="257175"/>
    <xdr:pic>
      <xdr:nvPicPr>
        <xdr:cNvPr id="3" name="image1.png" descr="CFO Colleague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1</xdr:row>
      <xdr:rowOff>38100</xdr:rowOff>
    </xdr:from>
    <xdr:ext cx="1657350" cy="333375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400050</xdr:colOff>
      <xdr:row>0</xdr:row>
      <xdr:rowOff>133350</xdr:rowOff>
    </xdr:from>
    <xdr:ext cx="1685925" cy="342900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533400</xdr:colOff>
      <xdr:row>0</xdr:row>
      <xdr:rowOff>123825</xdr:rowOff>
    </xdr:from>
    <xdr:ext cx="1619250" cy="266700"/>
    <xdr:pic>
      <xdr:nvPicPr>
        <xdr:cNvPr id="2" name="image1.png" descr="CFO Colleague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495300</xdr:colOff>
      <xdr:row>78</xdr:row>
      <xdr:rowOff>47625</xdr:rowOff>
    </xdr:from>
    <xdr:ext cx="1619250" cy="257175"/>
    <xdr:pic>
      <xdr:nvPicPr>
        <xdr:cNvPr id="3" name="image1.png" descr="CFO Colleague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123825</xdr:colOff>
      <xdr:row>0</xdr:row>
      <xdr:rowOff>114300</xdr:rowOff>
    </xdr:from>
    <xdr:ext cx="2857500" cy="619125"/>
    <xdr:pic>
      <xdr:nvPicPr>
        <xdr:cNvPr id="2" name="image1.png" descr="CFO Colleague logo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1b1f0f4dc102601/CFOcolleague/SEU/EDD%20RPM%208-12-15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eff/Documents/Copy%20of%2005.%20NT%20RPM%2002.01.15_budget_b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 &amp; Length"/>
      <sheetName val="Current Year"/>
      <sheetName val="Next Yea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 &amp; Length CY"/>
      <sheetName val="Current Year"/>
      <sheetName val="Pricing &amp; Length NY"/>
      <sheetName val="Next Year"/>
      <sheetName val="Summary"/>
      <sheetName val="Sites &amp; School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focolleague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00"/>
  <sheetViews>
    <sheetView tabSelected="1" workbookViewId="0"/>
  </sheetViews>
  <sheetFormatPr baseColWidth="10" defaultColWidth="12.6640625" defaultRowHeight="15" customHeight="1"/>
  <cols>
    <col min="1" max="1" width="8.6640625" customWidth="1"/>
    <col min="2" max="2" width="4" customWidth="1"/>
    <col min="3" max="3" width="6.83203125" customWidth="1"/>
    <col min="4" max="4" width="2.6640625" customWidth="1"/>
    <col min="5" max="10" width="9.83203125" customWidth="1"/>
    <col min="11" max="11" width="19.83203125" customWidth="1"/>
    <col min="12" max="12" width="11.1640625" customWidth="1"/>
    <col min="13" max="13" width="10.6640625" customWidth="1"/>
    <col min="14" max="26" width="8.6640625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410" t="s">
        <v>0</v>
      </c>
      <c r="H2" s="411"/>
      <c r="I2" s="411"/>
      <c r="J2" s="41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412" t="s">
        <v>1</v>
      </c>
      <c r="C4" s="413"/>
      <c r="D4" s="413"/>
      <c r="E4" s="413"/>
      <c r="F4" s="414"/>
      <c r="G4" s="2"/>
      <c r="H4" s="2"/>
      <c r="I4" s="2"/>
      <c r="J4" s="3"/>
      <c r="K4" s="4"/>
      <c r="L4" s="418"/>
      <c r="M4" s="4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415"/>
      <c r="C5" s="416"/>
      <c r="D5" s="416"/>
      <c r="E5" s="416"/>
      <c r="F5" s="417"/>
      <c r="G5" s="5"/>
      <c r="H5" s="5"/>
      <c r="I5" s="5"/>
      <c r="J5" s="6"/>
      <c r="K5" s="7"/>
      <c r="L5" s="7"/>
      <c r="M5" s="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9"/>
      <c r="C6" s="10">
        <v>1</v>
      </c>
      <c r="D6" s="11" t="s">
        <v>2</v>
      </c>
      <c r="E6" s="12"/>
      <c r="F6" s="12"/>
      <c r="G6" s="13"/>
      <c r="H6" s="13"/>
      <c r="I6" s="13"/>
      <c r="J6" s="14"/>
      <c r="K6" s="15"/>
      <c r="L6" s="15"/>
      <c r="M6" s="1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9"/>
      <c r="C7" s="17"/>
      <c r="D7" s="11" t="s">
        <v>3</v>
      </c>
      <c r="E7" s="5"/>
      <c r="F7" s="5"/>
      <c r="G7" s="5"/>
      <c r="H7" s="5"/>
      <c r="I7" s="5"/>
      <c r="J7" s="5"/>
      <c r="K7" s="18"/>
      <c r="L7" s="18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9"/>
      <c r="C8" s="20">
        <v>2</v>
      </c>
      <c r="D8" s="11" t="s">
        <v>4</v>
      </c>
      <c r="E8" s="12"/>
      <c r="F8" s="12"/>
      <c r="G8" s="13"/>
      <c r="H8" s="13"/>
      <c r="I8" s="13"/>
      <c r="J8" s="15"/>
      <c r="K8" s="15"/>
      <c r="L8" s="15"/>
      <c r="M8" s="1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9"/>
      <c r="C9" s="10"/>
      <c r="D9" s="11" t="s">
        <v>5</v>
      </c>
      <c r="E9" s="12"/>
      <c r="F9" s="12"/>
      <c r="G9" s="13"/>
      <c r="H9" s="13"/>
      <c r="I9" s="13"/>
      <c r="J9" s="15"/>
      <c r="K9" s="15"/>
      <c r="L9" s="15"/>
      <c r="M9" s="1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9"/>
      <c r="C10" s="20">
        <v>3</v>
      </c>
      <c r="D10" s="21" t="s">
        <v>6</v>
      </c>
      <c r="E10" s="12"/>
      <c r="F10" s="12"/>
      <c r="G10" s="13"/>
      <c r="H10" s="13"/>
      <c r="I10" s="13"/>
      <c r="J10" s="22"/>
      <c r="K10" s="23"/>
      <c r="L10" s="23"/>
      <c r="M10" s="1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9"/>
      <c r="C11" s="20"/>
      <c r="D11" s="21" t="s">
        <v>7</v>
      </c>
      <c r="E11" s="12"/>
      <c r="F11" s="12"/>
      <c r="G11" s="13"/>
      <c r="H11" s="13"/>
      <c r="I11" s="13"/>
      <c r="J11" s="22"/>
      <c r="K11" s="23"/>
      <c r="L11" s="23"/>
      <c r="M11" s="1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9"/>
      <c r="C12" s="20"/>
      <c r="D12" s="21" t="s">
        <v>8</v>
      </c>
      <c r="E12" s="12"/>
      <c r="F12" s="12"/>
      <c r="G12" s="13"/>
      <c r="H12" s="13"/>
      <c r="I12" s="13"/>
      <c r="J12" s="21"/>
      <c r="K12" s="15"/>
      <c r="L12" s="15"/>
      <c r="M12" s="1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9"/>
      <c r="C13" s="20">
        <v>4</v>
      </c>
      <c r="D13" s="21" t="s">
        <v>9</v>
      </c>
      <c r="E13" s="12"/>
      <c r="F13" s="12"/>
      <c r="G13" s="13"/>
      <c r="H13" s="13"/>
      <c r="I13" s="13"/>
      <c r="J13" s="24"/>
      <c r="K13" s="15"/>
      <c r="L13" s="15"/>
      <c r="M13" s="1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9"/>
      <c r="C14" s="20">
        <v>5</v>
      </c>
      <c r="D14" s="21" t="s">
        <v>10</v>
      </c>
      <c r="E14" s="12"/>
      <c r="F14" s="12"/>
      <c r="G14" s="13"/>
      <c r="H14" s="13"/>
      <c r="I14" s="13"/>
      <c r="J14" s="24"/>
      <c r="K14" s="25"/>
      <c r="L14" s="25"/>
      <c r="M14" s="2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9"/>
      <c r="C15" s="20">
        <v>6</v>
      </c>
      <c r="D15" s="21" t="s">
        <v>11</v>
      </c>
      <c r="E15" s="12"/>
      <c r="F15" s="12"/>
      <c r="G15" s="13"/>
      <c r="H15" s="13"/>
      <c r="I15" s="13"/>
      <c r="J15" s="27"/>
      <c r="K15" s="25"/>
      <c r="L15" s="25"/>
      <c r="M15" s="2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9"/>
      <c r="C16" s="20">
        <v>7</v>
      </c>
      <c r="D16" s="21" t="s">
        <v>12</v>
      </c>
      <c r="E16" s="12"/>
      <c r="F16" s="12"/>
      <c r="G16" s="13"/>
      <c r="H16" s="13"/>
      <c r="I16" s="13"/>
      <c r="J16" s="28"/>
      <c r="K16" s="25"/>
      <c r="L16" s="25"/>
      <c r="M16" s="2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29"/>
      <c r="C17" s="20">
        <v>8</v>
      </c>
      <c r="D17" s="21" t="s">
        <v>13</v>
      </c>
      <c r="E17" s="12"/>
      <c r="F17" s="12"/>
      <c r="G17" s="13"/>
      <c r="H17" s="13"/>
      <c r="I17" s="13"/>
      <c r="J17" s="15"/>
      <c r="K17" s="30"/>
      <c r="L17" s="30"/>
      <c r="M17" s="3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9"/>
      <c r="C18" s="23"/>
      <c r="D18" s="21" t="s">
        <v>14</v>
      </c>
      <c r="E18" s="12"/>
      <c r="F18" s="12"/>
      <c r="G18" s="13"/>
      <c r="H18" s="13"/>
      <c r="I18" s="13"/>
      <c r="J18" s="28"/>
      <c r="K18" s="30"/>
      <c r="L18" s="30"/>
      <c r="M18" s="3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9"/>
      <c r="C19" s="20">
        <v>9</v>
      </c>
      <c r="D19" s="21" t="s">
        <v>15</v>
      </c>
      <c r="E19" s="32"/>
      <c r="F19" s="32"/>
      <c r="G19" s="33"/>
      <c r="H19" s="33"/>
      <c r="I19" s="33"/>
      <c r="J19" s="33"/>
      <c r="K19" s="34"/>
      <c r="L19" s="34"/>
      <c r="M19" s="3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9"/>
      <c r="C20" s="36"/>
      <c r="D20" s="21" t="s">
        <v>16</v>
      </c>
      <c r="E20" s="32"/>
      <c r="F20" s="32"/>
      <c r="G20" s="33"/>
      <c r="H20" s="33"/>
      <c r="I20" s="33"/>
      <c r="J20" s="37"/>
      <c r="K20" s="34"/>
      <c r="L20" s="34"/>
      <c r="M20" s="3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9"/>
      <c r="C21" s="20">
        <v>10</v>
      </c>
      <c r="D21" s="21" t="s">
        <v>17</v>
      </c>
      <c r="E21" s="5"/>
      <c r="F21" s="5"/>
      <c r="G21" s="5"/>
      <c r="H21" s="5"/>
      <c r="I21" s="5"/>
      <c r="J21" s="5"/>
      <c r="K21" s="18"/>
      <c r="L21" s="18"/>
      <c r="M21" s="1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9"/>
      <c r="C22" s="20">
        <v>11</v>
      </c>
      <c r="D22" s="21" t="s">
        <v>18</v>
      </c>
      <c r="E22" s="18"/>
      <c r="F22" s="18"/>
      <c r="G22" s="18"/>
      <c r="H22" s="18"/>
      <c r="I22" s="18"/>
      <c r="J22" s="18"/>
      <c r="K22" s="18"/>
      <c r="L22" s="18"/>
      <c r="M22" s="1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9"/>
      <c r="C23" s="20">
        <v>12</v>
      </c>
      <c r="D23" s="39" t="s">
        <v>19</v>
      </c>
      <c r="E23" s="40"/>
      <c r="F23" s="40"/>
      <c r="G23" s="40"/>
      <c r="H23" s="40"/>
      <c r="I23" s="40"/>
      <c r="J23" s="40"/>
      <c r="K23" s="40"/>
      <c r="L23" s="40"/>
      <c r="M23" s="1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9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9"/>
      <c r="C25" s="41"/>
      <c r="D25" s="42" t="s">
        <v>20</v>
      </c>
      <c r="E25" s="5"/>
      <c r="F25" s="5"/>
      <c r="G25" s="5"/>
      <c r="H25" s="5"/>
      <c r="I25" s="5"/>
      <c r="J25" s="5"/>
      <c r="K25" s="40"/>
      <c r="L25" s="40"/>
      <c r="M25" s="4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9"/>
      <c r="C26" s="44"/>
      <c r="D26" s="42" t="s">
        <v>21</v>
      </c>
      <c r="E26" s="5"/>
      <c r="F26" s="5"/>
      <c r="G26" s="5"/>
      <c r="H26" s="5"/>
      <c r="I26" s="5"/>
      <c r="J26" s="45"/>
      <c r="K26" s="46"/>
      <c r="L26" s="46"/>
      <c r="M26" s="4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48"/>
      <c r="C27" s="49"/>
      <c r="D27" s="50"/>
      <c r="E27" s="49"/>
      <c r="F27" s="49"/>
      <c r="G27" s="49"/>
      <c r="H27" s="49"/>
      <c r="I27" s="49"/>
      <c r="J27" s="49"/>
      <c r="K27" s="49"/>
      <c r="L27" s="49"/>
      <c r="M27" s="5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5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53"/>
      <c r="C30" s="1"/>
      <c r="D30" s="1"/>
      <c r="E30" s="1"/>
      <c r="F30" s="1"/>
      <c r="G30" s="420" t="s">
        <v>22</v>
      </c>
      <c r="H30" s="411"/>
      <c r="I30" s="411"/>
      <c r="J30" s="4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G2:J2"/>
    <mergeCell ref="B4:F5"/>
    <mergeCell ref="L4:M4"/>
    <mergeCell ref="G30:J30"/>
  </mergeCells>
  <hyperlinks>
    <hyperlink ref="G30" r:id="rId1" xr:uid="{00000000-0004-0000-0000-000000000000}"/>
  </hyperlinks>
  <pageMargins left="0.7" right="0.7" top="0.75" bottom="0.75" header="0" footer="0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10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12.6640625" defaultRowHeight="15" customHeight="1"/>
  <cols>
    <col min="1" max="1" width="19.1640625" customWidth="1"/>
    <col min="2" max="2" width="15.1640625" customWidth="1"/>
    <col min="3" max="3" width="16.6640625" customWidth="1"/>
    <col min="4" max="4" width="14.1640625" customWidth="1"/>
    <col min="5" max="9" width="16.6640625" customWidth="1"/>
    <col min="10" max="10" width="3.1640625" customWidth="1"/>
    <col min="11" max="11" width="3.33203125" customWidth="1"/>
    <col min="12" max="12" width="3.83203125" customWidth="1"/>
    <col min="13" max="13" width="9.6640625" customWidth="1"/>
    <col min="14" max="14" width="1.6640625" customWidth="1"/>
    <col min="15" max="15" width="22.6640625" customWidth="1"/>
    <col min="16" max="16" width="10.1640625" customWidth="1"/>
    <col min="17" max="17" width="3.83203125" customWidth="1"/>
    <col min="18" max="18" width="9.6640625" customWidth="1"/>
    <col min="19" max="19" width="1.6640625" customWidth="1"/>
    <col min="20" max="20" width="22.6640625" customWidth="1"/>
    <col min="21" max="21" width="9.6640625" customWidth="1"/>
    <col min="22" max="26" width="8.6640625" customWidth="1"/>
  </cols>
  <sheetData>
    <row r="1" spans="1:26" ht="20.25" customHeight="1">
      <c r="A1" s="54"/>
      <c r="B1" s="54"/>
      <c r="C1" s="55"/>
      <c r="D1" s="55"/>
      <c r="E1" s="421" t="s">
        <v>23</v>
      </c>
      <c r="F1" s="422"/>
      <c r="G1" s="423"/>
      <c r="H1" s="55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0.25" customHeight="1">
      <c r="A2" s="54"/>
      <c r="B2" s="54"/>
      <c r="C2" s="54"/>
      <c r="D2" s="54"/>
      <c r="E2" s="424" t="s">
        <v>24</v>
      </c>
      <c r="F2" s="411"/>
      <c r="G2" s="411"/>
      <c r="H2" s="54"/>
      <c r="I2" s="424" t="str">
        <f>Instructions!G2</f>
        <v>Version 2025.1</v>
      </c>
      <c r="J2" s="411"/>
      <c r="K2" s="411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0.25" customHeight="1">
      <c r="A3" s="56"/>
      <c r="B3" s="56"/>
      <c r="C3" s="56"/>
      <c r="D3" s="56"/>
      <c r="E3" s="57" t="s">
        <v>25</v>
      </c>
      <c r="F3" s="58" t="s">
        <v>26</v>
      </c>
      <c r="G3" s="52"/>
      <c r="H3" s="59"/>
      <c r="I3" s="60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0.25" customHeight="1">
      <c r="A4" s="61"/>
      <c r="B4" s="61"/>
      <c r="C4" s="62"/>
      <c r="D4" s="62"/>
      <c r="E4" s="63"/>
      <c r="F4" s="63"/>
      <c r="G4" s="63"/>
      <c r="H4" s="63"/>
      <c r="I4" s="56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0.25" customHeight="1">
      <c r="A5" s="64"/>
      <c r="B5" s="65"/>
      <c r="C5" s="66"/>
      <c r="D5" s="67"/>
      <c r="E5" s="425" t="s">
        <v>27</v>
      </c>
      <c r="F5" s="426"/>
      <c r="G5" s="426"/>
      <c r="H5" s="426"/>
      <c r="I5" s="427"/>
      <c r="J5" s="52"/>
      <c r="K5" s="52"/>
      <c r="L5" s="52"/>
      <c r="M5" s="64"/>
      <c r="N5" s="68"/>
      <c r="O5" s="69"/>
      <c r="P5" s="52"/>
      <c r="Q5" s="52"/>
      <c r="R5" s="64"/>
      <c r="S5" s="68"/>
      <c r="T5" s="69"/>
      <c r="U5" s="52"/>
      <c r="V5" s="52"/>
      <c r="W5" s="52"/>
      <c r="X5" s="52"/>
      <c r="Y5" s="52"/>
      <c r="Z5" s="52"/>
    </row>
    <row r="6" spans="1:26" ht="20.25" customHeight="1">
      <c r="A6" s="70" t="s">
        <v>28</v>
      </c>
      <c r="B6" s="71" t="s">
        <v>29</v>
      </c>
      <c r="C6" s="72" t="s">
        <v>30</v>
      </c>
      <c r="D6" s="71" t="s">
        <v>31</v>
      </c>
      <c r="E6" s="428" t="s">
        <v>32</v>
      </c>
      <c r="F6" s="411"/>
      <c r="G6" s="411"/>
      <c r="H6" s="411"/>
      <c r="I6" s="429"/>
      <c r="J6" s="62"/>
      <c r="K6" s="52"/>
      <c r="L6" s="52"/>
      <c r="M6" s="430" t="s">
        <v>33</v>
      </c>
      <c r="N6" s="411"/>
      <c r="O6" s="429"/>
      <c r="P6" s="52"/>
      <c r="Q6" s="52"/>
      <c r="R6" s="430" t="s">
        <v>34</v>
      </c>
      <c r="S6" s="411"/>
      <c r="T6" s="429"/>
      <c r="U6" s="52"/>
      <c r="V6" s="52"/>
      <c r="W6" s="52"/>
      <c r="X6" s="52"/>
      <c r="Y6" s="52"/>
      <c r="Z6" s="52"/>
    </row>
    <row r="7" spans="1:26" ht="20.25" customHeight="1">
      <c r="A7" s="73" t="s">
        <v>35</v>
      </c>
      <c r="B7" s="74"/>
      <c r="C7" s="75" t="s">
        <v>36</v>
      </c>
      <c r="D7" s="76" t="s">
        <v>37</v>
      </c>
      <c r="E7" s="77">
        <f t="shared" ref="E7:G7" si="0">DATE(YEAR(F7)-1,MONTH(F7),DAY(F7))</f>
        <v>44742</v>
      </c>
      <c r="F7" s="77">
        <f t="shared" si="0"/>
        <v>45107</v>
      </c>
      <c r="G7" s="77">
        <f t="shared" si="0"/>
        <v>45473</v>
      </c>
      <c r="H7" s="78">
        <v>45838</v>
      </c>
      <c r="I7" s="79">
        <f>DATE(YEAR(H7)+1,MONTH(H7),DAY(H7))</f>
        <v>46203</v>
      </c>
      <c r="J7" s="52"/>
      <c r="K7" s="52"/>
      <c r="L7" s="52"/>
      <c r="M7" s="80" t="s">
        <v>38</v>
      </c>
      <c r="N7" s="81"/>
      <c r="O7" s="82" t="s">
        <v>39</v>
      </c>
      <c r="P7" s="52"/>
      <c r="Q7" s="52"/>
      <c r="R7" s="80" t="s">
        <v>38</v>
      </c>
      <c r="S7" s="81"/>
      <c r="T7" s="82" t="s">
        <v>39</v>
      </c>
      <c r="U7" s="52"/>
      <c r="V7" s="52"/>
      <c r="W7" s="52"/>
      <c r="X7" s="52"/>
      <c r="Y7" s="52"/>
      <c r="Z7" s="52"/>
    </row>
    <row r="8" spans="1:26" ht="20.25" customHeight="1">
      <c r="A8" s="83" t="s">
        <v>40</v>
      </c>
      <c r="B8" s="84" t="s">
        <v>41</v>
      </c>
      <c r="C8" s="85">
        <v>88</v>
      </c>
      <c r="D8" s="86">
        <v>0.1</v>
      </c>
      <c r="E8" s="87">
        <v>15000</v>
      </c>
      <c r="F8" s="87">
        <v>15500</v>
      </c>
      <c r="G8" s="87">
        <v>16000</v>
      </c>
      <c r="H8" s="87">
        <v>16500</v>
      </c>
      <c r="I8" s="88">
        <v>17000</v>
      </c>
      <c r="J8" s="52"/>
      <c r="K8" s="52"/>
      <c r="L8" s="56"/>
      <c r="M8" s="89" t="s">
        <v>42</v>
      </c>
      <c r="N8" s="90"/>
      <c r="O8" s="91" t="s">
        <v>43</v>
      </c>
      <c r="P8" s="92"/>
      <c r="Q8" s="56"/>
      <c r="R8" s="89" t="s">
        <v>44</v>
      </c>
      <c r="S8" s="90"/>
      <c r="T8" s="91" t="s">
        <v>45</v>
      </c>
      <c r="U8" s="52"/>
      <c r="V8" s="52"/>
      <c r="W8" s="52"/>
      <c r="X8" s="52"/>
      <c r="Y8" s="52"/>
      <c r="Z8" s="52"/>
    </row>
    <row r="9" spans="1:26" ht="20.25" customHeight="1">
      <c r="A9" s="93" t="s">
        <v>46</v>
      </c>
      <c r="B9" s="94" t="s">
        <v>44</v>
      </c>
      <c r="C9" s="95">
        <v>68</v>
      </c>
      <c r="D9" s="96">
        <v>0.125</v>
      </c>
      <c r="E9" s="97">
        <v>18000</v>
      </c>
      <c r="F9" s="97">
        <v>18500</v>
      </c>
      <c r="G9" s="97">
        <v>19000</v>
      </c>
      <c r="H9" s="97">
        <v>19500</v>
      </c>
      <c r="I9" s="98">
        <v>20000</v>
      </c>
      <c r="J9" s="52"/>
      <c r="K9" s="52"/>
      <c r="L9" s="56"/>
      <c r="M9" s="89" t="s">
        <v>47</v>
      </c>
      <c r="N9" s="90"/>
      <c r="O9" s="91" t="s">
        <v>48</v>
      </c>
      <c r="P9" s="92"/>
      <c r="Q9" s="56"/>
      <c r="R9" s="89" t="s">
        <v>49</v>
      </c>
      <c r="S9" s="90"/>
      <c r="T9" s="91" t="s">
        <v>50</v>
      </c>
      <c r="U9" s="52"/>
      <c r="V9" s="52"/>
      <c r="W9" s="52"/>
      <c r="X9" s="52"/>
      <c r="Y9" s="52"/>
      <c r="Z9" s="52"/>
    </row>
    <row r="10" spans="1:26" ht="20.25" customHeight="1">
      <c r="A10" s="93" t="s">
        <v>51</v>
      </c>
      <c r="B10" s="94" t="s">
        <v>52</v>
      </c>
      <c r="C10" s="95">
        <v>72</v>
      </c>
      <c r="D10" s="96">
        <v>0.05</v>
      </c>
      <c r="E10" s="97">
        <v>19000</v>
      </c>
      <c r="F10" s="97">
        <v>19500</v>
      </c>
      <c r="G10" s="97">
        <v>20000</v>
      </c>
      <c r="H10" s="97">
        <v>20500</v>
      </c>
      <c r="I10" s="98">
        <v>21000</v>
      </c>
      <c r="J10" s="52"/>
      <c r="K10" s="52"/>
      <c r="L10" s="56"/>
      <c r="M10" s="89" t="s">
        <v>53</v>
      </c>
      <c r="N10" s="90"/>
      <c r="O10" s="91" t="s">
        <v>54</v>
      </c>
      <c r="P10" s="92"/>
      <c r="Q10" s="56"/>
      <c r="R10" s="89" t="s">
        <v>41</v>
      </c>
      <c r="S10" s="90"/>
      <c r="T10" s="91" t="s">
        <v>55</v>
      </c>
      <c r="U10" s="52"/>
      <c r="V10" s="52"/>
      <c r="W10" s="52"/>
      <c r="X10" s="52"/>
      <c r="Y10" s="52"/>
      <c r="Z10" s="52"/>
    </row>
    <row r="11" spans="1:26" ht="20.25" customHeight="1">
      <c r="A11" s="93" t="s">
        <v>56</v>
      </c>
      <c r="B11" s="94" t="s">
        <v>41</v>
      </c>
      <c r="C11" s="95">
        <v>65</v>
      </c>
      <c r="D11" s="96">
        <v>0.04</v>
      </c>
      <c r="E11" s="97">
        <v>20000</v>
      </c>
      <c r="F11" s="97">
        <v>20500</v>
      </c>
      <c r="G11" s="97">
        <v>21000</v>
      </c>
      <c r="H11" s="97">
        <v>21500</v>
      </c>
      <c r="I11" s="98">
        <v>22000</v>
      </c>
      <c r="J11" s="52"/>
      <c r="K11" s="52"/>
      <c r="L11" s="56"/>
      <c r="M11" s="89" t="s">
        <v>57</v>
      </c>
      <c r="N11" s="90"/>
      <c r="O11" s="91" t="s">
        <v>58</v>
      </c>
      <c r="P11" s="92"/>
      <c r="Q11" s="56"/>
      <c r="R11" s="89" t="s">
        <v>52</v>
      </c>
      <c r="S11" s="90"/>
      <c r="T11" s="91" t="s">
        <v>59</v>
      </c>
      <c r="U11" s="52"/>
      <c r="V11" s="52"/>
      <c r="W11" s="52"/>
      <c r="X11" s="52"/>
      <c r="Y11" s="52"/>
      <c r="Z11" s="52"/>
    </row>
    <row r="12" spans="1:26" ht="20.25" customHeight="1">
      <c r="A12" s="93" t="s">
        <v>60</v>
      </c>
      <c r="B12" s="94" t="s">
        <v>49</v>
      </c>
      <c r="C12" s="95">
        <v>72</v>
      </c>
      <c r="D12" s="96">
        <v>0.06</v>
      </c>
      <c r="E12" s="97">
        <v>21000</v>
      </c>
      <c r="F12" s="97">
        <v>21500</v>
      </c>
      <c r="G12" s="97">
        <v>22000</v>
      </c>
      <c r="H12" s="97">
        <v>22500</v>
      </c>
      <c r="I12" s="98">
        <v>23000</v>
      </c>
      <c r="J12" s="52"/>
      <c r="K12" s="52"/>
      <c r="L12" s="56"/>
      <c r="M12" s="89" t="s">
        <v>61</v>
      </c>
      <c r="N12" s="90"/>
      <c r="O12" s="91" t="s">
        <v>62</v>
      </c>
      <c r="P12" s="92"/>
      <c r="Q12" s="56"/>
      <c r="R12" s="89" t="s">
        <v>63</v>
      </c>
      <c r="S12" s="90"/>
      <c r="T12" s="91" t="s">
        <v>64</v>
      </c>
      <c r="U12" s="52"/>
      <c r="V12" s="52"/>
      <c r="W12" s="52"/>
      <c r="X12" s="52"/>
      <c r="Y12" s="52"/>
      <c r="Z12" s="52"/>
    </row>
    <row r="13" spans="1:26" ht="20.25" customHeight="1">
      <c r="A13" s="93" t="s">
        <v>65</v>
      </c>
      <c r="B13" s="94" t="s">
        <v>44</v>
      </c>
      <c r="C13" s="95">
        <v>75</v>
      </c>
      <c r="D13" s="96">
        <v>0.03</v>
      </c>
      <c r="E13" s="97">
        <v>24000</v>
      </c>
      <c r="F13" s="97">
        <v>24500</v>
      </c>
      <c r="G13" s="97">
        <v>25000</v>
      </c>
      <c r="H13" s="97">
        <v>25500</v>
      </c>
      <c r="I13" s="98">
        <v>26000</v>
      </c>
      <c r="J13" s="52"/>
      <c r="K13" s="52"/>
      <c r="L13" s="56"/>
      <c r="M13" s="89" t="s">
        <v>66</v>
      </c>
      <c r="N13" s="90"/>
      <c r="O13" s="91" t="s">
        <v>67</v>
      </c>
      <c r="P13" s="92"/>
      <c r="Q13" s="56"/>
      <c r="R13" s="89"/>
      <c r="S13" s="90"/>
      <c r="T13" s="91"/>
      <c r="U13" s="52"/>
      <c r="V13" s="52"/>
      <c r="W13" s="52"/>
      <c r="X13" s="52"/>
      <c r="Y13" s="52"/>
      <c r="Z13" s="52"/>
    </row>
    <row r="14" spans="1:26" ht="20.25" customHeight="1">
      <c r="A14" s="93" t="s">
        <v>63</v>
      </c>
      <c r="B14" s="94" t="s">
        <v>63</v>
      </c>
      <c r="C14" s="95">
        <v>60</v>
      </c>
      <c r="D14" s="96">
        <v>7.0000000000000007E-2</v>
      </c>
      <c r="E14" s="97">
        <v>12000</v>
      </c>
      <c r="F14" s="97">
        <v>12500</v>
      </c>
      <c r="G14" s="97">
        <v>13000</v>
      </c>
      <c r="H14" s="97">
        <v>13600</v>
      </c>
      <c r="I14" s="98">
        <v>14000</v>
      </c>
      <c r="J14" s="52"/>
      <c r="K14" s="52"/>
      <c r="L14" s="56"/>
      <c r="M14" s="89"/>
      <c r="N14" s="99"/>
      <c r="O14" s="91"/>
      <c r="P14" s="92"/>
      <c r="Q14" s="56"/>
      <c r="R14" s="89"/>
      <c r="S14" s="99"/>
      <c r="T14" s="91"/>
      <c r="U14" s="52"/>
      <c r="V14" s="52"/>
      <c r="W14" s="52"/>
      <c r="X14" s="52"/>
      <c r="Y14" s="52"/>
      <c r="Z14" s="52"/>
    </row>
    <row r="15" spans="1:26" ht="20.25" customHeight="1">
      <c r="A15" s="100"/>
      <c r="B15" s="101"/>
      <c r="C15" s="102"/>
      <c r="D15" s="103"/>
      <c r="E15" s="104"/>
      <c r="F15" s="104"/>
      <c r="G15" s="104"/>
      <c r="H15" s="104"/>
      <c r="I15" s="105"/>
      <c r="J15" s="52"/>
      <c r="K15" s="52"/>
      <c r="L15" s="56"/>
      <c r="M15" s="89"/>
      <c r="N15" s="99"/>
      <c r="O15" s="91"/>
      <c r="P15" s="92"/>
      <c r="Q15" s="56"/>
      <c r="R15" s="89"/>
      <c r="S15" s="99"/>
      <c r="T15" s="91"/>
      <c r="U15" s="52"/>
      <c r="V15" s="52"/>
      <c r="W15" s="52"/>
      <c r="X15" s="52"/>
      <c r="Y15" s="52"/>
      <c r="Z15" s="52"/>
    </row>
    <row r="16" spans="1:26" ht="20.25" customHeight="1">
      <c r="A16" s="100"/>
      <c r="B16" s="101"/>
      <c r="C16" s="102"/>
      <c r="D16" s="103"/>
      <c r="E16" s="104"/>
      <c r="F16" s="104"/>
      <c r="G16" s="104"/>
      <c r="H16" s="104"/>
      <c r="I16" s="105"/>
      <c r="J16" s="52"/>
      <c r="K16" s="52"/>
      <c r="L16" s="56"/>
      <c r="M16" s="89"/>
      <c r="N16" s="99"/>
      <c r="O16" s="91"/>
      <c r="P16" s="92"/>
      <c r="Q16" s="52"/>
      <c r="R16" s="89"/>
      <c r="S16" s="99"/>
      <c r="T16" s="91"/>
      <c r="U16" s="52"/>
      <c r="V16" s="52"/>
      <c r="W16" s="52"/>
      <c r="X16" s="52"/>
      <c r="Y16" s="52"/>
      <c r="Z16" s="52"/>
    </row>
    <row r="17" spans="1:26" ht="20.25" customHeight="1">
      <c r="A17" s="100"/>
      <c r="B17" s="101"/>
      <c r="C17" s="102"/>
      <c r="D17" s="103"/>
      <c r="E17" s="104"/>
      <c r="F17" s="104"/>
      <c r="G17" s="104"/>
      <c r="H17" s="104"/>
      <c r="I17" s="105"/>
      <c r="J17" s="52"/>
      <c r="K17" s="52"/>
      <c r="L17" s="52"/>
      <c r="M17" s="89"/>
      <c r="N17" s="106"/>
      <c r="O17" s="91"/>
      <c r="P17" s="92"/>
      <c r="Q17" s="52"/>
      <c r="R17" s="89"/>
      <c r="S17" s="106"/>
      <c r="T17" s="91"/>
      <c r="U17" s="52"/>
      <c r="V17" s="52"/>
      <c r="W17" s="52"/>
      <c r="X17" s="52"/>
      <c r="Y17" s="52"/>
      <c r="Z17" s="52"/>
    </row>
    <row r="18" spans="1:26" ht="20.25" customHeight="1">
      <c r="A18" s="100"/>
      <c r="B18" s="101"/>
      <c r="C18" s="102"/>
      <c r="D18" s="103"/>
      <c r="E18" s="104"/>
      <c r="F18" s="104"/>
      <c r="G18" s="104"/>
      <c r="H18" s="104"/>
      <c r="I18" s="105"/>
      <c r="J18" s="52"/>
      <c r="K18" s="52"/>
      <c r="L18" s="52"/>
      <c r="M18" s="89"/>
      <c r="N18" s="106"/>
      <c r="O18" s="91"/>
      <c r="P18" s="92"/>
      <c r="Q18" s="52"/>
      <c r="R18" s="89"/>
      <c r="S18" s="106"/>
      <c r="T18" s="91"/>
      <c r="U18" s="52"/>
      <c r="V18" s="52"/>
      <c r="W18" s="52"/>
      <c r="X18" s="52"/>
      <c r="Y18" s="52"/>
      <c r="Z18" s="52"/>
    </row>
    <row r="19" spans="1:26" ht="20.25" customHeight="1">
      <c r="A19" s="100"/>
      <c r="B19" s="101"/>
      <c r="C19" s="102"/>
      <c r="D19" s="103"/>
      <c r="E19" s="104"/>
      <c r="F19" s="104"/>
      <c r="G19" s="104"/>
      <c r="H19" s="104"/>
      <c r="I19" s="105"/>
      <c r="J19" s="52"/>
      <c r="K19" s="52"/>
      <c r="L19" s="52"/>
      <c r="M19" s="107"/>
      <c r="N19" s="108"/>
      <c r="O19" s="109"/>
      <c r="P19" s="92"/>
      <c r="Q19" s="52"/>
      <c r="R19" s="107"/>
      <c r="S19" s="108"/>
      <c r="T19" s="109"/>
      <c r="U19" s="52"/>
      <c r="V19" s="52"/>
      <c r="W19" s="52"/>
      <c r="X19" s="52"/>
      <c r="Y19" s="52"/>
      <c r="Z19" s="52"/>
    </row>
    <row r="20" spans="1:26" ht="20.25" customHeight="1">
      <c r="A20" s="100"/>
      <c r="B20" s="101"/>
      <c r="C20" s="102"/>
      <c r="D20" s="103"/>
      <c r="E20" s="104"/>
      <c r="F20" s="104"/>
      <c r="G20" s="104"/>
      <c r="H20" s="104"/>
      <c r="I20" s="105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0.25" customHeight="1">
      <c r="A21" s="100"/>
      <c r="B21" s="101"/>
      <c r="C21" s="102"/>
      <c r="D21" s="103"/>
      <c r="E21" s="104"/>
      <c r="F21" s="104"/>
      <c r="G21" s="104"/>
      <c r="H21" s="104"/>
      <c r="I21" s="105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0.25" customHeight="1">
      <c r="A22" s="100"/>
      <c r="B22" s="101"/>
      <c r="C22" s="102"/>
      <c r="D22" s="103"/>
      <c r="E22" s="104"/>
      <c r="F22" s="104"/>
      <c r="G22" s="104"/>
      <c r="H22" s="104"/>
      <c r="I22" s="105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0.25" customHeight="1">
      <c r="A23" s="100"/>
      <c r="B23" s="101"/>
      <c r="C23" s="102"/>
      <c r="D23" s="103"/>
      <c r="E23" s="104"/>
      <c r="F23" s="104"/>
      <c r="G23" s="104"/>
      <c r="H23" s="104"/>
      <c r="I23" s="105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0.25" customHeight="1">
      <c r="A24" s="100"/>
      <c r="B24" s="101"/>
      <c r="C24" s="102"/>
      <c r="D24" s="103"/>
      <c r="E24" s="104"/>
      <c r="F24" s="104"/>
      <c r="G24" s="104"/>
      <c r="H24" s="104"/>
      <c r="I24" s="105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0.25" customHeight="1">
      <c r="A25" s="100"/>
      <c r="B25" s="101"/>
      <c r="C25" s="102"/>
      <c r="D25" s="103"/>
      <c r="E25" s="104"/>
      <c r="F25" s="104"/>
      <c r="G25" s="104"/>
      <c r="H25" s="104"/>
      <c r="I25" s="105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0.25" customHeight="1">
      <c r="A26" s="100"/>
      <c r="B26" s="101"/>
      <c r="C26" s="102"/>
      <c r="D26" s="103"/>
      <c r="E26" s="104"/>
      <c r="F26" s="104"/>
      <c r="G26" s="104"/>
      <c r="H26" s="104"/>
      <c r="I26" s="105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0.25" customHeight="1">
      <c r="A27" s="100"/>
      <c r="B27" s="101"/>
      <c r="C27" s="102"/>
      <c r="D27" s="103"/>
      <c r="E27" s="104"/>
      <c r="F27" s="104"/>
      <c r="G27" s="104"/>
      <c r="H27" s="104"/>
      <c r="I27" s="105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0.25" customHeight="1">
      <c r="A28" s="100"/>
      <c r="B28" s="101"/>
      <c r="C28" s="102"/>
      <c r="D28" s="103"/>
      <c r="E28" s="104"/>
      <c r="F28" s="104"/>
      <c r="G28" s="104"/>
      <c r="H28" s="104"/>
      <c r="I28" s="105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0.25" customHeight="1">
      <c r="A29" s="100"/>
      <c r="B29" s="101"/>
      <c r="C29" s="102"/>
      <c r="D29" s="103"/>
      <c r="E29" s="104"/>
      <c r="F29" s="104"/>
      <c r="G29" s="104"/>
      <c r="H29" s="104"/>
      <c r="I29" s="105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0.25" customHeight="1">
      <c r="A30" s="100"/>
      <c r="B30" s="101"/>
      <c r="C30" s="102"/>
      <c r="D30" s="103"/>
      <c r="E30" s="104"/>
      <c r="F30" s="104"/>
      <c r="G30" s="104"/>
      <c r="H30" s="104"/>
      <c r="I30" s="105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0.25" customHeight="1">
      <c r="A31" s="100"/>
      <c r="B31" s="101"/>
      <c r="C31" s="102"/>
      <c r="D31" s="103"/>
      <c r="E31" s="104"/>
      <c r="F31" s="104"/>
      <c r="G31" s="104"/>
      <c r="H31" s="104"/>
      <c r="I31" s="105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0.25" customHeight="1">
      <c r="A32" s="100"/>
      <c r="B32" s="101"/>
      <c r="C32" s="102"/>
      <c r="D32" s="103"/>
      <c r="E32" s="104"/>
      <c r="F32" s="104"/>
      <c r="G32" s="104"/>
      <c r="H32" s="104"/>
      <c r="I32" s="105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0.25" customHeight="1">
      <c r="A33" s="100"/>
      <c r="B33" s="101"/>
      <c r="C33" s="102"/>
      <c r="D33" s="103"/>
      <c r="E33" s="104"/>
      <c r="F33" s="104"/>
      <c r="G33" s="104"/>
      <c r="H33" s="104"/>
      <c r="I33" s="105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0.25" customHeight="1">
      <c r="A34" s="100"/>
      <c r="B34" s="101"/>
      <c r="C34" s="102"/>
      <c r="D34" s="103"/>
      <c r="E34" s="104"/>
      <c r="F34" s="104"/>
      <c r="G34" s="104"/>
      <c r="H34" s="104"/>
      <c r="I34" s="105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0.25" customHeight="1">
      <c r="A35" s="100"/>
      <c r="B35" s="101"/>
      <c r="C35" s="102"/>
      <c r="D35" s="103"/>
      <c r="E35" s="104"/>
      <c r="F35" s="104"/>
      <c r="G35" s="104"/>
      <c r="H35" s="104"/>
      <c r="I35" s="105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0.25" customHeight="1">
      <c r="A36" s="100"/>
      <c r="B36" s="101"/>
      <c r="C36" s="102"/>
      <c r="D36" s="103"/>
      <c r="E36" s="104"/>
      <c r="F36" s="104"/>
      <c r="G36" s="104"/>
      <c r="H36" s="104"/>
      <c r="I36" s="105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0.25" customHeight="1">
      <c r="A37" s="100"/>
      <c r="B37" s="101"/>
      <c r="C37" s="102"/>
      <c r="D37" s="103"/>
      <c r="E37" s="104"/>
      <c r="F37" s="104"/>
      <c r="G37" s="104"/>
      <c r="H37" s="104"/>
      <c r="I37" s="105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0.25" customHeight="1">
      <c r="A38" s="100"/>
      <c r="B38" s="101"/>
      <c r="C38" s="102"/>
      <c r="D38" s="103"/>
      <c r="E38" s="104"/>
      <c r="F38" s="104"/>
      <c r="G38" s="104"/>
      <c r="H38" s="104"/>
      <c r="I38" s="105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0.25" customHeight="1">
      <c r="A39" s="100"/>
      <c r="B39" s="101"/>
      <c r="C39" s="102"/>
      <c r="D39" s="103"/>
      <c r="E39" s="104"/>
      <c r="F39" s="104"/>
      <c r="G39" s="104"/>
      <c r="H39" s="104"/>
      <c r="I39" s="105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0.25" customHeight="1">
      <c r="A40" s="100"/>
      <c r="B40" s="101"/>
      <c r="C40" s="102"/>
      <c r="D40" s="103"/>
      <c r="E40" s="104"/>
      <c r="F40" s="104"/>
      <c r="G40" s="104"/>
      <c r="H40" s="104"/>
      <c r="I40" s="105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0.25" customHeight="1">
      <c r="A41" s="100"/>
      <c r="B41" s="101"/>
      <c r="C41" s="102"/>
      <c r="D41" s="103"/>
      <c r="E41" s="104"/>
      <c r="F41" s="104"/>
      <c r="G41" s="104"/>
      <c r="H41" s="104"/>
      <c r="I41" s="105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0.25" customHeight="1">
      <c r="A42" s="100"/>
      <c r="B42" s="101"/>
      <c r="C42" s="102"/>
      <c r="D42" s="103"/>
      <c r="E42" s="104"/>
      <c r="F42" s="104"/>
      <c r="G42" s="104"/>
      <c r="H42" s="104"/>
      <c r="I42" s="105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0.25" customHeight="1">
      <c r="A43" s="100"/>
      <c r="B43" s="101"/>
      <c r="C43" s="102"/>
      <c r="D43" s="103"/>
      <c r="E43" s="104"/>
      <c r="F43" s="104"/>
      <c r="G43" s="104"/>
      <c r="H43" s="104"/>
      <c r="I43" s="105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0.25" customHeight="1">
      <c r="A44" s="100"/>
      <c r="B44" s="101"/>
      <c r="C44" s="102"/>
      <c r="D44" s="103"/>
      <c r="E44" s="104"/>
      <c r="F44" s="104"/>
      <c r="G44" s="104"/>
      <c r="H44" s="104"/>
      <c r="I44" s="105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0.25" customHeight="1">
      <c r="A45" s="100"/>
      <c r="B45" s="101"/>
      <c r="C45" s="102"/>
      <c r="D45" s="103"/>
      <c r="E45" s="104"/>
      <c r="F45" s="104"/>
      <c r="G45" s="104"/>
      <c r="H45" s="104"/>
      <c r="I45" s="105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0.25" customHeight="1">
      <c r="A46" s="100"/>
      <c r="B46" s="101"/>
      <c r="C46" s="102"/>
      <c r="D46" s="103"/>
      <c r="E46" s="104"/>
      <c r="F46" s="104"/>
      <c r="G46" s="104"/>
      <c r="H46" s="104"/>
      <c r="I46" s="105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0.25" customHeight="1">
      <c r="A47" s="100"/>
      <c r="B47" s="101"/>
      <c r="C47" s="102"/>
      <c r="D47" s="103"/>
      <c r="E47" s="104"/>
      <c r="F47" s="104"/>
      <c r="G47" s="104"/>
      <c r="H47" s="104"/>
      <c r="I47" s="105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0.25" customHeight="1">
      <c r="A48" s="110"/>
      <c r="B48" s="111"/>
      <c r="C48" s="102"/>
      <c r="D48" s="103"/>
      <c r="E48" s="104"/>
      <c r="F48" s="104"/>
      <c r="G48" s="104"/>
      <c r="H48" s="104"/>
      <c r="I48" s="105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0.25" customHeight="1">
      <c r="A49" s="100"/>
      <c r="B49" s="101"/>
      <c r="C49" s="102"/>
      <c r="D49" s="103"/>
      <c r="E49" s="104"/>
      <c r="F49" s="104"/>
      <c r="G49" s="104"/>
      <c r="H49" s="104"/>
      <c r="I49" s="105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0.25" customHeight="1">
      <c r="A50" s="112"/>
      <c r="B50" s="113"/>
      <c r="C50" s="114"/>
      <c r="D50" s="115"/>
      <c r="E50" s="116"/>
      <c r="F50" s="116"/>
      <c r="G50" s="116"/>
      <c r="H50" s="116"/>
      <c r="I50" s="117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0.25" customHeight="1">
      <c r="A51" s="52"/>
      <c r="B51" s="52"/>
      <c r="C51" s="62"/>
      <c r="D51" s="6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0.25" customHeight="1">
      <c r="A52" s="118" t="s">
        <v>68</v>
      </c>
      <c r="B52" s="118"/>
      <c r="C52" s="62"/>
      <c r="D52" s="6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0.25" customHeight="1">
      <c r="A53" s="52"/>
      <c r="B53" s="52"/>
      <c r="C53" s="62"/>
      <c r="D53" s="62"/>
      <c r="E53" s="52"/>
      <c r="F53" s="52"/>
      <c r="G53" s="52"/>
      <c r="H53" s="52"/>
      <c r="I53" s="52"/>
      <c r="J53" s="119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0.25" customHeight="1">
      <c r="A54" s="120"/>
      <c r="B54" s="120"/>
      <c r="C54" s="62"/>
      <c r="D54" s="62"/>
      <c r="E54" s="52"/>
      <c r="F54" s="52"/>
      <c r="G54" s="62"/>
      <c r="H54" s="6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0.25" customHeight="1">
      <c r="A55" s="52"/>
      <c r="B55" s="52"/>
      <c r="C55" s="62"/>
      <c r="D55" s="6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0.25" customHeight="1">
      <c r="A56" s="52"/>
      <c r="B56" s="52"/>
      <c r="C56" s="62"/>
      <c r="D56" s="6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0.25" customHeight="1">
      <c r="A57" s="52"/>
      <c r="B57" s="52"/>
      <c r="C57" s="62"/>
      <c r="D57" s="6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0.25" customHeight="1">
      <c r="A58" s="52"/>
      <c r="B58" s="52"/>
      <c r="C58" s="62"/>
      <c r="D58" s="6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0.25" customHeight="1">
      <c r="A59" s="52"/>
      <c r="B59" s="52"/>
      <c r="C59" s="62"/>
      <c r="D59" s="6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0.25" customHeight="1">
      <c r="A60" s="121"/>
      <c r="B60" s="121"/>
      <c r="C60" s="62"/>
      <c r="D60" s="6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0.25" customHeight="1">
      <c r="A61" s="121"/>
      <c r="B61" s="121"/>
      <c r="C61" s="62"/>
      <c r="D61" s="6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0.25" customHeight="1">
      <c r="A62" s="121"/>
      <c r="B62" s="121"/>
      <c r="C62" s="62"/>
      <c r="D62" s="6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0.25" customHeight="1">
      <c r="A63" s="121"/>
      <c r="B63" s="121"/>
      <c r="C63" s="62"/>
      <c r="D63" s="6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0.25" customHeight="1">
      <c r="A64" s="121"/>
      <c r="B64" s="121"/>
      <c r="C64" s="62"/>
      <c r="D64" s="6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0.25" customHeight="1">
      <c r="A65" s="121"/>
      <c r="B65" s="121"/>
      <c r="C65" s="62"/>
      <c r="D65" s="6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0.25" customHeight="1">
      <c r="A66" s="121"/>
      <c r="B66" s="121"/>
      <c r="C66" s="62"/>
      <c r="D66" s="6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0.25" customHeight="1">
      <c r="A67" s="121"/>
      <c r="B67" s="121"/>
      <c r="C67" s="62"/>
      <c r="D67" s="6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0.25" customHeight="1">
      <c r="A68" s="121"/>
      <c r="B68" s="121"/>
      <c r="C68" s="62"/>
      <c r="D68" s="6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0.25" customHeight="1">
      <c r="A69" s="121"/>
      <c r="B69" s="121"/>
      <c r="C69" s="62"/>
      <c r="D69" s="6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0.25" customHeight="1">
      <c r="A70" s="52"/>
      <c r="B70" s="52"/>
      <c r="C70" s="62"/>
      <c r="D70" s="6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0.25" customHeight="1">
      <c r="A71" s="52"/>
      <c r="B71" s="52"/>
      <c r="C71" s="62"/>
      <c r="D71" s="6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0.25" customHeight="1">
      <c r="A72" s="52"/>
      <c r="B72" s="52"/>
      <c r="C72" s="62"/>
      <c r="D72" s="6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0.25" customHeight="1">
      <c r="A73" s="52"/>
      <c r="B73" s="52"/>
      <c r="C73" s="62"/>
      <c r="D73" s="6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0.25" customHeight="1">
      <c r="A74" s="52"/>
      <c r="B74" s="52"/>
      <c r="C74" s="62"/>
      <c r="D74" s="6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0.25" customHeight="1">
      <c r="A75" s="52"/>
      <c r="B75" s="52"/>
      <c r="C75" s="62"/>
      <c r="D75" s="6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0.25" customHeight="1">
      <c r="A76" s="52"/>
      <c r="B76" s="52"/>
      <c r="C76" s="62"/>
      <c r="D76" s="6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0.25" customHeight="1">
      <c r="A77" s="52"/>
      <c r="B77" s="52"/>
      <c r="C77" s="62"/>
      <c r="D77" s="6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0.25" customHeight="1">
      <c r="A78" s="52"/>
      <c r="B78" s="52"/>
      <c r="C78" s="62"/>
      <c r="D78" s="6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0.25" customHeight="1">
      <c r="A79" s="52"/>
      <c r="B79" s="52"/>
      <c r="C79" s="62"/>
      <c r="D79" s="6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0.25" customHeight="1">
      <c r="A80" s="52"/>
      <c r="B80" s="52"/>
      <c r="C80" s="62"/>
      <c r="D80" s="6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0.25" customHeight="1">
      <c r="A81" s="52"/>
      <c r="B81" s="52"/>
      <c r="C81" s="62"/>
      <c r="D81" s="6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0.25" customHeight="1">
      <c r="A82" s="52"/>
      <c r="B82" s="52"/>
      <c r="C82" s="62"/>
      <c r="D82" s="6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0.25" customHeight="1">
      <c r="A83" s="52"/>
      <c r="B83" s="52"/>
      <c r="C83" s="62"/>
      <c r="D83" s="6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0.25" customHeight="1">
      <c r="A84" s="52"/>
      <c r="B84" s="52"/>
      <c r="C84" s="62"/>
      <c r="D84" s="6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0.25" customHeight="1">
      <c r="A85" s="52"/>
      <c r="B85" s="52"/>
      <c r="C85" s="62"/>
      <c r="D85" s="6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0.25" customHeight="1">
      <c r="A86" s="52"/>
      <c r="B86" s="52"/>
      <c r="C86" s="62"/>
      <c r="D86" s="6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0.25" customHeight="1">
      <c r="A87" s="52"/>
      <c r="B87" s="52"/>
      <c r="C87" s="62"/>
      <c r="D87" s="6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0.25" customHeight="1">
      <c r="A88" s="52"/>
      <c r="B88" s="52"/>
      <c r="C88" s="62"/>
      <c r="D88" s="6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0.25" customHeight="1">
      <c r="A89" s="52"/>
      <c r="B89" s="52"/>
      <c r="C89" s="62"/>
      <c r="D89" s="6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0.25" customHeight="1">
      <c r="A90" s="52"/>
      <c r="B90" s="52"/>
      <c r="C90" s="62"/>
      <c r="D90" s="6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0.25" customHeight="1">
      <c r="A91" s="52"/>
      <c r="B91" s="52"/>
      <c r="C91" s="62"/>
      <c r="D91" s="6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0.25" customHeight="1">
      <c r="A92" s="52"/>
      <c r="B92" s="52"/>
      <c r="C92" s="62"/>
      <c r="D92" s="6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0.25" customHeight="1">
      <c r="A93" s="52"/>
      <c r="B93" s="52"/>
      <c r="C93" s="62"/>
      <c r="D93" s="6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0.25" customHeight="1">
      <c r="A94" s="52"/>
      <c r="B94" s="52"/>
      <c r="C94" s="62"/>
      <c r="D94" s="6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0.25" customHeight="1">
      <c r="A95" s="52"/>
      <c r="B95" s="52"/>
      <c r="C95" s="62"/>
      <c r="D95" s="6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0.25" customHeight="1">
      <c r="A96" s="52"/>
      <c r="B96" s="52"/>
      <c r="C96" s="62"/>
      <c r="D96" s="6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0.25" customHeight="1">
      <c r="A97" s="52"/>
      <c r="B97" s="52"/>
      <c r="C97" s="62"/>
      <c r="D97" s="6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0.25" customHeight="1">
      <c r="A98" s="52"/>
      <c r="B98" s="52"/>
      <c r="C98" s="62"/>
      <c r="D98" s="6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0.25" customHeight="1">
      <c r="A99" s="52"/>
      <c r="B99" s="52"/>
      <c r="C99" s="62"/>
      <c r="D99" s="6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0.25" customHeight="1">
      <c r="A100" s="52"/>
      <c r="B100" s="52"/>
      <c r="C100" s="62"/>
      <c r="D100" s="6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0.25" customHeight="1">
      <c r="A101" s="52"/>
      <c r="B101" s="52"/>
      <c r="C101" s="62"/>
      <c r="D101" s="6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0.25" customHeight="1">
      <c r="A102" s="52"/>
      <c r="B102" s="52"/>
      <c r="C102" s="62"/>
      <c r="D102" s="6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0.25" customHeight="1">
      <c r="A103" s="52"/>
      <c r="B103" s="52"/>
      <c r="C103" s="62"/>
      <c r="D103" s="6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0.25" customHeight="1">
      <c r="A104" s="52"/>
      <c r="B104" s="52"/>
      <c r="C104" s="62"/>
      <c r="D104" s="6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0.25" customHeight="1">
      <c r="A105" s="52"/>
      <c r="B105" s="52"/>
      <c r="C105" s="62"/>
      <c r="D105" s="6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0.25" customHeight="1">
      <c r="A106" s="52"/>
      <c r="B106" s="52"/>
      <c r="C106" s="62"/>
      <c r="D106" s="6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0.25" customHeight="1">
      <c r="A107" s="52"/>
      <c r="B107" s="52"/>
      <c r="C107" s="62"/>
      <c r="D107" s="6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0.25" customHeight="1">
      <c r="A108" s="52"/>
      <c r="B108" s="52"/>
      <c r="C108" s="62"/>
      <c r="D108" s="6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0.25" customHeight="1">
      <c r="A109" s="52"/>
      <c r="B109" s="52"/>
      <c r="C109" s="62"/>
      <c r="D109" s="6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0.25" customHeight="1">
      <c r="A110" s="52"/>
      <c r="B110" s="52"/>
      <c r="C110" s="62"/>
      <c r="D110" s="6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0.25" customHeight="1">
      <c r="A111" s="52"/>
      <c r="B111" s="52"/>
      <c r="C111" s="62"/>
      <c r="D111" s="6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0.25" customHeight="1">
      <c r="A112" s="52"/>
      <c r="B112" s="52"/>
      <c r="C112" s="62"/>
      <c r="D112" s="6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0.25" customHeight="1">
      <c r="A113" s="52"/>
      <c r="B113" s="52"/>
      <c r="C113" s="62"/>
      <c r="D113" s="6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0.25" customHeight="1">
      <c r="A114" s="52"/>
      <c r="B114" s="52"/>
      <c r="C114" s="62"/>
      <c r="D114" s="6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0.25" customHeight="1">
      <c r="A115" s="52"/>
      <c r="B115" s="52"/>
      <c r="C115" s="62"/>
      <c r="D115" s="6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0.25" customHeight="1">
      <c r="A116" s="52"/>
      <c r="B116" s="52"/>
      <c r="C116" s="62"/>
      <c r="D116" s="6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0.25" customHeight="1">
      <c r="A117" s="52"/>
      <c r="B117" s="52"/>
      <c r="C117" s="62"/>
      <c r="D117" s="6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0.25" customHeight="1">
      <c r="A118" s="52"/>
      <c r="B118" s="52"/>
      <c r="C118" s="62"/>
      <c r="D118" s="6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0.25" customHeight="1">
      <c r="A119" s="52"/>
      <c r="B119" s="52"/>
      <c r="C119" s="62"/>
      <c r="D119" s="6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0.25" customHeight="1">
      <c r="A120" s="52"/>
      <c r="B120" s="52"/>
      <c r="C120" s="62"/>
      <c r="D120" s="6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0.25" customHeight="1">
      <c r="A121" s="52"/>
      <c r="B121" s="52"/>
      <c r="C121" s="62"/>
      <c r="D121" s="6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0.25" customHeight="1">
      <c r="A122" s="52"/>
      <c r="B122" s="52"/>
      <c r="C122" s="62"/>
      <c r="D122" s="6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0.25" customHeight="1">
      <c r="A123" s="52"/>
      <c r="B123" s="52"/>
      <c r="C123" s="62"/>
      <c r="D123" s="6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0.25" customHeight="1">
      <c r="A124" s="52"/>
      <c r="B124" s="52"/>
      <c r="C124" s="62"/>
      <c r="D124" s="6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0.25" customHeight="1">
      <c r="A125" s="52"/>
      <c r="B125" s="52"/>
      <c r="C125" s="62"/>
      <c r="D125" s="6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0.25" customHeight="1">
      <c r="A126" s="52"/>
      <c r="B126" s="52"/>
      <c r="C126" s="62"/>
      <c r="D126" s="6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0.25" customHeight="1">
      <c r="A127" s="52"/>
      <c r="B127" s="52"/>
      <c r="C127" s="62"/>
      <c r="D127" s="6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0.25" customHeight="1">
      <c r="A128" s="52"/>
      <c r="B128" s="52"/>
      <c r="C128" s="62"/>
      <c r="D128" s="6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0.25" customHeight="1">
      <c r="A129" s="52"/>
      <c r="B129" s="52"/>
      <c r="C129" s="62"/>
      <c r="D129" s="6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0.25" customHeight="1">
      <c r="A130" s="52"/>
      <c r="B130" s="52"/>
      <c r="C130" s="62"/>
      <c r="D130" s="6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0.25" customHeight="1">
      <c r="A131" s="52"/>
      <c r="B131" s="52"/>
      <c r="C131" s="62"/>
      <c r="D131" s="6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0.25" customHeight="1">
      <c r="A132" s="52"/>
      <c r="B132" s="52"/>
      <c r="C132" s="62"/>
      <c r="D132" s="6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0.25" customHeight="1">
      <c r="A133" s="52"/>
      <c r="B133" s="52"/>
      <c r="C133" s="62"/>
      <c r="D133" s="6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0.25" customHeight="1">
      <c r="A134" s="52"/>
      <c r="B134" s="52"/>
      <c r="C134" s="62"/>
      <c r="D134" s="6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0.25" customHeight="1">
      <c r="A135" s="52"/>
      <c r="B135" s="52"/>
      <c r="C135" s="62"/>
      <c r="D135" s="6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0.25" customHeight="1">
      <c r="A136" s="52"/>
      <c r="B136" s="52"/>
      <c r="C136" s="62"/>
      <c r="D136" s="6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0.25" customHeight="1">
      <c r="A137" s="52"/>
      <c r="B137" s="52"/>
      <c r="C137" s="62"/>
      <c r="D137" s="6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0.25" customHeight="1">
      <c r="A138" s="52"/>
      <c r="B138" s="52"/>
      <c r="C138" s="62"/>
      <c r="D138" s="6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0.25" customHeight="1">
      <c r="A139" s="52"/>
      <c r="B139" s="52"/>
      <c r="C139" s="62"/>
      <c r="D139" s="6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0.25" customHeight="1">
      <c r="A140" s="52"/>
      <c r="B140" s="52"/>
      <c r="C140" s="62"/>
      <c r="D140" s="6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0.25" customHeight="1">
      <c r="A141" s="52"/>
      <c r="B141" s="52"/>
      <c r="C141" s="62"/>
      <c r="D141" s="6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0.25" customHeight="1">
      <c r="A142" s="52"/>
      <c r="B142" s="52"/>
      <c r="C142" s="62"/>
      <c r="D142" s="6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0.25" customHeight="1">
      <c r="A143" s="52"/>
      <c r="B143" s="52"/>
      <c r="C143" s="62"/>
      <c r="D143" s="6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0.25" customHeight="1">
      <c r="A144" s="52"/>
      <c r="B144" s="52"/>
      <c r="C144" s="62"/>
      <c r="D144" s="6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0.25" customHeight="1">
      <c r="A145" s="52"/>
      <c r="B145" s="52"/>
      <c r="C145" s="62"/>
      <c r="D145" s="6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0.25" customHeight="1">
      <c r="A146" s="52"/>
      <c r="B146" s="52"/>
      <c r="C146" s="62"/>
      <c r="D146" s="6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0.25" customHeight="1">
      <c r="A147" s="52"/>
      <c r="B147" s="52"/>
      <c r="C147" s="62"/>
      <c r="D147" s="6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0.25" customHeight="1">
      <c r="A148" s="52"/>
      <c r="B148" s="52"/>
      <c r="C148" s="62"/>
      <c r="D148" s="6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0.25" customHeight="1">
      <c r="A149" s="52"/>
      <c r="B149" s="52"/>
      <c r="C149" s="62"/>
      <c r="D149" s="6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0.25" customHeight="1">
      <c r="A150" s="52"/>
      <c r="B150" s="52"/>
      <c r="C150" s="62"/>
      <c r="D150" s="6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0.25" customHeight="1">
      <c r="A151" s="52"/>
      <c r="B151" s="52"/>
      <c r="C151" s="62"/>
      <c r="D151" s="6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0.25" customHeight="1">
      <c r="A152" s="52"/>
      <c r="B152" s="52"/>
      <c r="C152" s="62"/>
      <c r="D152" s="6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0.25" customHeight="1">
      <c r="A153" s="52"/>
      <c r="B153" s="52"/>
      <c r="C153" s="62"/>
      <c r="D153" s="6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0.25" customHeight="1">
      <c r="A154" s="52"/>
      <c r="B154" s="52"/>
      <c r="C154" s="62"/>
      <c r="D154" s="6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0.25" customHeight="1">
      <c r="A155" s="52"/>
      <c r="B155" s="52"/>
      <c r="C155" s="62"/>
      <c r="D155" s="6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0.25" customHeight="1">
      <c r="A156" s="52"/>
      <c r="B156" s="52"/>
      <c r="C156" s="62"/>
      <c r="D156" s="6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0.25" customHeight="1">
      <c r="A157" s="52"/>
      <c r="B157" s="52"/>
      <c r="C157" s="62"/>
      <c r="D157" s="6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0.25" customHeight="1">
      <c r="A158" s="52"/>
      <c r="B158" s="52"/>
      <c r="C158" s="62"/>
      <c r="D158" s="6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0.25" customHeight="1">
      <c r="A159" s="52"/>
      <c r="B159" s="52"/>
      <c r="C159" s="62"/>
      <c r="D159" s="6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0.25" customHeight="1">
      <c r="A160" s="52"/>
      <c r="B160" s="52"/>
      <c r="C160" s="62"/>
      <c r="D160" s="6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0.25" customHeight="1">
      <c r="A161" s="52"/>
      <c r="B161" s="52"/>
      <c r="C161" s="62"/>
      <c r="D161" s="6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0.25" customHeight="1">
      <c r="A162" s="52"/>
      <c r="B162" s="52"/>
      <c r="C162" s="62"/>
      <c r="D162" s="6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0.25" customHeight="1">
      <c r="A163" s="52"/>
      <c r="B163" s="52"/>
      <c r="C163" s="62"/>
      <c r="D163" s="6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0.25" customHeight="1">
      <c r="A164" s="52"/>
      <c r="B164" s="52"/>
      <c r="C164" s="62"/>
      <c r="D164" s="6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0.25" customHeight="1">
      <c r="A165" s="52"/>
      <c r="B165" s="52"/>
      <c r="C165" s="62"/>
      <c r="D165" s="6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0.25" customHeight="1">
      <c r="A166" s="52"/>
      <c r="B166" s="52"/>
      <c r="C166" s="62"/>
      <c r="D166" s="6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0.25" customHeight="1">
      <c r="A167" s="52"/>
      <c r="B167" s="52"/>
      <c r="C167" s="62"/>
      <c r="D167" s="6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0.25" customHeight="1">
      <c r="A168" s="52"/>
      <c r="B168" s="52"/>
      <c r="C168" s="62"/>
      <c r="D168" s="6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0.25" customHeight="1">
      <c r="A169" s="52"/>
      <c r="B169" s="52"/>
      <c r="C169" s="62"/>
      <c r="D169" s="6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0.25" customHeight="1">
      <c r="A170" s="52"/>
      <c r="B170" s="52"/>
      <c r="C170" s="62"/>
      <c r="D170" s="6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0.25" customHeight="1">
      <c r="A171" s="52"/>
      <c r="B171" s="52"/>
      <c r="C171" s="62"/>
      <c r="D171" s="6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0.25" customHeight="1">
      <c r="A172" s="52"/>
      <c r="B172" s="52"/>
      <c r="C172" s="62"/>
      <c r="D172" s="6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0.25" customHeight="1">
      <c r="A173" s="52"/>
      <c r="B173" s="52"/>
      <c r="C173" s="62"/>
      <c r="D173" s="6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0.25" customHeight="1">
      <c r="A174" s="52"/>
      <c r="B174" s="52"/>
      <c r="C174" s="62"/>
      <c r="D174" s="6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0.25" customHeight="1">
      <c r="A175" s="52"/>
      <c r="B175" s="52"/>
      <c r="C175" s="62"/>
      <c r="D175" s="6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0.25" customHeight="1">
      <c r="A176" s="52"/>
      <c r="B176" s="52"/>
      <c r="C176" s="62"/>
      <c r="D176" s="6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0.25" customHeight="1">
      <c r="A177" s="52"/>
      <c r="B177" s="52"/>
      <c r="C177" s="62"/>
      <c r="D177" s="6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0.25" customHeight="1">
      <c r="A178" s="52"/>
      <c r="B178" s="52"/>
      <c r="C178" s="62"/>
      <c r="D178" s="6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0.25" customHeight="1">
      <c r="A179" s="52"/>
      <c r="B179" s="52"/>
      <c r="C179" s="62"/>
      <c r="D179" s="6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0.25" customHeight="1">
      <c r="A180" s="52"/>
      <c r="B180" s="52"/>
      <c r="C180" s="62"/>
      <c r="D180" s="6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0.25" customHeight="1">
      <c r="A181" s="52"/>
      <c r="B181" s="52"/>
      <c r="C181" s="62"/>
      <c r="D181" s="6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0.25" customHeight="1">
      <c r="A182" s="52"/>
      <c r="B182" s="52"/>
      <c r="C182" s="62"/>
      <c r="D182" s="6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0.25" customHeight="1">
      <c r="A183" s="52"/>
      <c r="B183" s="52"/>
      <c r="C183" s="62"/>
      <c r="D183" s="6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0.25" customHeight="1">
      <c r="A184" s="52"/>
      <c r="B184" s="52"/>
      <c r="C184" s="62"/>
      <c r="D184" s="6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0.25" customHeight="1">
      <c r="A185" s="52"/>
      <c r="B185" s="52"/>
      <c r="C185" s="62"/>
      <c r="D185" s="6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0.25" customHeight="1">
      <c r="A186" s="52"/>
      <c r="B186" s="52"/>
      <c r="C186" s="62"/>
      <c r="D186" s="6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0.25" customHeight="1">
      <c r="A187" s="52"/>
      <c r="B187" s="52"/>
      <c r="C187" s="62"/>
      <c r="D187" s="6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0.25" customHeight="1">
      <c r="A188" s="52"/>
      <c r="B188" s="52"/>
      <c r="C188" s="62"/>
      <c r="D188" s="6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0.25" customHeight="1">
      <c r="A189" s="52"/>
      <c r="B189" s="52"/>
      <c r="C189" s="62"/>
      <c r="D189" s="6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0.25" customHeight="1">
      <c r="A190" s="52"/>
      <c r="B190" s="52"/>
      <c r="C190" s="62"/>
      <c r="D190" s="6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0.25" customHeight="1">
      <c r="A191" s="52"/>
      <c r="B191" s="52"/>
      <c r="C191" s="62"/>
      <c r="D191" s="6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0.25" customHeight="1">
      <c r="A192" s="52"/>
      <c r="B192" s="52"/>
      <c r="C192" s="62"/>
      <c r="D192" s="6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0.25" customHeight="1">
      <c r="A193" s="52"/>
      <c r="B193" s="52"/>
      <c r="C193" s="62"/>
      <c r="D193" s="6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0.25" customHeight="1">
      <c r="A194" s="52"/>
      <c r="B194" s="52"/>
      <c r="C194" s="62"/>
      <c r="D194" s="6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0.25" customHeight="1">
      <c r="A195" s="52"/>
      <c r="B195" s="52"/>
      <c r="C195" s="62"/>
      <c r="D195" s="6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0.25" customHeight="1">
      <c r="A196" s="52"/>
      <c r="B196" s="52"/>
      <c r="C196" s="62"/>
      <c r="D196" s="6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0.25" customHeight="1">
      <c r="A197" s="52"/>
      <c r="B197" s="52"/>
      <c r="C197" s="62"/>
      <c r="D197" s="6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0.25" customHeight="1">
      <c r="A198" s="52"/>
      <c r="B198" s="52"/>
      <c r="C198" s="62"/>
      <c r="D198" s="6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0.25" customHeight="1">
      <c r="A199" s="52"/>
      <c r="B199" s="52"/>
      <c r="C199" s="62"/>
      <c r="D199" s="6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0.25" customHeight="1">
      <c r="A200" s="52"/>
      <c r="B200" s="52"/>
      <c r="C200" s="62"/>
      <c r="D200" s="6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0.25" customHeight="1">
      <c r="A201" s="52"/>
      <c r="B201" s="52"/>
      <c r="C201" s="62"/>
      <c r="D201" s="6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0.25" customHeight="1">
      <c r="A202" s="52"/>
      <c r="B202" s="52"/>
      <c r="C202" s="62"/>
      <c r="D202" s="6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0.25" customHeight="1">
      <c r="A203" s="52"/>
      <c r="B203" s="52"/>
      <c r="C203" s="62"/>
      <c r="D203" s="6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0.25" customHeight="1">
      <c r="A204" s="52"/>
      <c r="B204" s="52"/>
      <c r="C204" s="62"/>
      <c r="D204" s="6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0.25" customHeight="1">
      <c r="A205" s="52"/>
      <c r="B205" s="52"/>
      <c r="C205" s="62"/>
      <c r="D205" s="6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0.25" customHeight="1">
      <c r="A206" s="52"/>
      <c r="B206" s="52"/>
      <c r="C206" s="62"/>
      <c r="D206" s="6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0.25" customHeight="1">
      <c r="A207" s="52"/>
      <c r="B207" s="52"/>
      <c r="C207" s="62"/>
      <c r="D207" s="6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0.25" customHeight="1">
      <c r="A208" s="52"/>
      <c r="B208" s="52"/>
      <c r="C208" s="62"/>
      <c r="D208" s="6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0.25" customHeight="1">
      <c r="A209" s="52"/>
      <c r="B209" s="52"/>
      <c r="C209" s="62"/>
      <c r="D209" s="6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0.25" customHeight="1">
      <c r="A210" s="52"/>
      <c r="B210" s="52"/>
      <c r="C210" s="62"/>
      <c r="D210" s="6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0.25" customHeight="1">
      <c r="A211" s="52"/>
      <c r="B211" s="52"/>
      <c r="C211" s="62"/>
      <c r="D211" s="6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0.25" customHeight="1">
      <c r="A212" s="52"/>
      <c r="B212" s="52"/>
      <c r="C212" s="62"/>
      <c r="D212" s="6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0.25" customHeight="1">
      <c r="A213" s="52"/>
      <c r="B213" s="52"/>
      <c r="C213" s="62"/>
      <c r="D213" s="6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0.25" customHeight="1">
      <c r="A214" s="52"/>
      <c r="B214" s="52"/>
      <c r="C214" s="62"/>
      <c r="D214" s="6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0.25" customHeight="1">
      <c r="A215" s="52"/>
      <c r="B215" s="52"/>
      <c r="C215" s="62"/>
      <c r="D215" s="6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0.25" customHeight="1">
      <c r="A216" s="52"/>
      <c r="B216" s="52"/>
      <c r="C216" s="62"/>
      <c r="D216" s="6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0.25" customHeight="1">
      <c r="A217" s="52"/>
      <c r="B217" s="52"/>
      <c r="C217" s="62"/>
      <c r="D217" s="6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0.25" customHeight="1">
      <c r="A218" s="52"/>
      <c r="B218" s="52"/>
      <c r="C218" s="62"/>
      <c r="D218" s="6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0.25" customHeight="1">
      <c r="A219" s="52"/>
      <c r="B219" s="52"/>
      <c r="C219" s="62"/>
      <c r="D219" s="6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0.25" customHeight="1">
      <c r="A220" s="52"/>
      <c r="B220" s="52"/>
      <c r="C220" s="62"/>
      <c r="D220" s="6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0.25" customHeight="1">
      <c r="A221" s="52"/>
      <c r="B221" s="52"/>
      <c r="C221" s="62"/>
      <c r="D221" s="6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0.25" customHeight="1">
      <c r="A222" s="52"/>
      <c r="B222" s="52"/>
      <c r="C222" s="62"/>
      <c r="D222" s="6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0.25" customHeight="1">
      <c r="A223" s="52"/>
      <c r="B223" s="52"/>
      <c r="C223" s="62"/>
      <c r="D223" s="6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0.25" customHeight="1">
      <c r="A224" s="52"/>
      <c r="B224" s="52"/>
      <c r="C224" s="62"/>
      <c r="D224" s="6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0.25" customHeight="1">
      <c r="A225" s="52"/>
      <c r="B225" s="52"/>
      <c r="C225" s="62"/>
      <c r="D225" s="6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0.25" customHeight="1">
      <c r="A226" s="52"/>
      <c r="B226" s="52"/>
      <c r="C226" s="62"/>
      <c r="D226" s="6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0.25" customHeight="1">
      <c r="A227" s="52"/>
      <c r="B227" s="52"/>
      <c r="C227" s="62"/>
      <c r="D227" s="6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0.25" customHeight="1">
      <c r="A228" s="52"/>
      <c r="B228" s="52"/>
      <c r="C228" s="62"/>
      <c r="D228" s="6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0.25" customHeight="1">
      <c r="A229" s="52"/>
      <c r="B229" s="52"/>
      <c r="C229" s="62"/>
      <c r="D229" s="6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0.25" customHeight="1">
      <c r="A230" s="52"/>
      <c r="B230" s="52"/>
      <c r="C230" s="62"/>
      <c r="D230" s="6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0.25" customHeight="1">
      <c r="A231" s="52"/>
      <c r="B231" s="52"/>
      <c r="C231" s="62"/>
      <c r="D231" s="6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0.25" customHeight="1">
      <c r="A232" s="52"/>
      <c r="B232" s="52"/>
      <c r="C232" s="62"/>
      <c r="D232" s="6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0.25" customHeight="1">
      <c r="A233" s="52"/>
      <c r="B233" s="52"/>
      <c r="C233" s="62"/>
      <c r="D233" s="6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0.25" customHeight="1">
      <c r="A234" s="52"/>
      <c r="B234" s="52"/>
      <c r="C234" s="62"/>
      <c r="D234" s="6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0.25" customHeight="1">
      <c r="A235" s="52"/>
      <c r="B235" s="52"/>
      <c r="C235" s="62"/>
      <c r="D235" s="6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0.25" customHeight="1">
      <c r="A236" s="52"/>
      <c r="B236" s="52"/>
      <c r="C236" s="62"/>
      <c r="D236" s="6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0.25" customHeight="1">
      <c r="A237" s="52"/>
      <c r="B237" s="52"/>
      <c r="C237" s="62"/>
      <c r="D237" s="6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0.25" customHeight="1">
      <c r="A238" s="52"/>
      <c r="B238" s="52"/>
      <c r="C238" s="62"/>
      <c r="D238" s="6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0.25" customHeight="1">
      <c r="A239" s="52"/>
      <c r="B239" s="52"/>
      <c r="C239" s="62"/>
      <c r="D239" s="6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0.25" customHeight="1">
      <c r="A240" s="52"/>
      <c r="B240" s="52"/>
      <c r="C240" s="62"/>
      <c r="D240" s="6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0.25" customHeight="1">
      <c r="A241" s="52"/>
      <c r="B241" s="52"/>
      <c r="C241" s="62"/>
      <c r="D241" s="6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0.25" customHeight="1">
      <c r="A242" s="52"/>
      <c r="B242" s="52"/>
      <c r="C242" s="62"/>
      <c r="D242" s="6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0.25" customHeight="1">
      <c r="A243" s="52"/>
      <c r="B243" s="52"/>
      <c r="C243" s="62"/>
      <c r="D243" s="6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0.25" customHeight="1">
      <c r="A244" s="52"/>
      <c r="B244" s="52"/>
      <c r="C244" s="62"/>
      <c r="D244" s="6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0.25" customHeight="1">
      <c r="A245" s="52"/>
      <c r="B245" s="52"/>
      <c r="C245" s="62"/>
      <c r="D245" s="6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0.25" customHeight="1">
      <c r="A246" s="52"/>
      <c r="B246" s="52"/>
      <c r="C246" s="62"/>
      <c r="D246" s="6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0.25" customHeight="1">
      <c r="A247" s="52"/>
      <c r="B247" s="52"/>
      <c r="C247" s="62"/>
      <c r="D247" s="6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0.25" customHeight="1">
      <c r="A248" s="52"/>
      <c r="B248" s="52"/>
      <c r="C248" s="62"/>
      <c r="D248" s="6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0.25" customHeight="1">
      <c r="A249" s="52"/>
      <c r="B249" s="52"/>
      <c r="C249" s="62"/>
      <c r="D249" s="6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0.25" customHeight="1">
      <c r="A250" s="52"/>
      <c r="B250" s="52"/>
      <c r="C250" s="62"/>
      <c r="D250" s="6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0.25" customHeight="1">
      <c r="A251" s="52"/>
      <c r="B251" s="52"/>
      <c r="C251" s="62"/>
      <c r="D251" s="6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0.25" customHeight="1">
      <c r="A252" s="52"/>
      <c r="B252" s="52"/>
      <c r="C252" s="62"/>
      <c r="D252" s="6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0.25" customHeight="1">
      <c r="A253" s="52"/>
      <c r="B253" s="52"/>
      <c r="C253" s="62"/>
      <c r="D253" s="6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0.25" customHeight="1">
      <c r="A254" s="52"/>
      <c r="B254" s="52"/>
      <c r="C254" s="62"/>
      <c r="D254" s="6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0.25" customHeight="1">
      <c r="A255" s="52"/>
      <c r="B255" s="52"/>
      <c r="C255" s="62"/>
      <c r="D255" s="6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0.25" customHeight="1">
      <c r="A256" s="52"/>
      <c r="B256" s="52"/>
      <c r="C256" s="62"/>
      <c r="D256" s="6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0.25" customHeight="1">
      <c r="A257" s="52"/>
      <c r="B257" s="52"/>
      <c r="C257" s="62"/>
      <c r="D257" s="6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0.25" customHeight="1">
      <c r="A258" s="52"/>
      <c r="B258" s="52"/>
      <c r="C258" s="62"/>
      <c r="D258" s="6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0.25" customHeight="1">
      <c r="A259" s="52"/>
      <c r="B259" s="52"/>
      <c r="C259" s="62"/>
      <c r="D259" s="6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0.25" customHeight="1">
      <c r="A260" s="52"/>
      <c r="B260" s="52"/>
      <c r="C260" s="62"/>
      <c r="D260" s="6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0.25" customHeight="1">
      <c r="A261" s="52"/>
      <c r="B261" s="52"/>
      <c r="C261" s="62"/>
      <c r="D261" s="6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0.25" customHeight="1">
      <c r="A262" s="52"/>
      <c r="B262" s="52"/>
      <c r="C262" s="62"/>
      <c r="D262" s="6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0.25" customHeight="1">
      <c r="A263" s="52"/>
      <c r="B263" s="52"/>
      <c r="C263" s="62"/>
      <c r="D263" s="6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0.25" customHeight="1">
      <c r="A264" s="52"/>
      <c r="B264" s="52"/>
      <c r="C264" s="62"/>
      <c r="D264" s="6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0.25" customHeight="1">
      <c r="A265" s="52"/>
      <c r="B265" s="52"/>
      <c r="C265" s="62"/>
      <c r="D265" s="6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0.25" customHeight="1">
      <c r="A266" s="52"/>
      <c r="B266" s="52"/>
      <c r="C266" s="62"/>
      <c r="D266" s="6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0.25" customHeight="1">
      <c r="A267" s="52"/>
      <c r="B267" s="52"/>
      <c r="C267" s="62"/>
      <c r="D267" s="6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0.25" customHeight="1">
      <c r="A268" s="52"/>
      <c r="B268" s="52"/>
      <c r="C268" s="62"/>
      <c r="D268" s="6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0.25" customHeight="1">
      <c r="A269" s="52"/>
      <c r="B269" s="52"/>
      <c r="C269" s="62"/>
      <c r="D269" s="6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0.25" customHeight="1">
      <c r="A270" s="52"/>
      <c r="B270" s="52"/>
      <c r="C270" s="62"/>
      <c r="D270" s="6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0.25" customHeight="1">
      <c r="A271" s="52"/>
      <c r="B271" s="52"/>
      <c r="C271" s="62"/>
      <c r="D271" s="6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0.25" customHeight="1">
      <c r="A272" s="52"/>
      <c r="B272" s="52"/>
      <c r="C272" s="62"/>
      <c r="D272" s="6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0.25" customHeight="1">
      <c r="A273" s="52"/>
      <c r="B273" s="52"/>
      <c r="C273" s="62"/>
      <c r="D273" s="6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0.25" customHeight="1">
      <c r="A274" s="52"/>
      <c r="B274" s="52"/>
      <c r="C274" s="62"/>
      <c r="D274" s="6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0.25" customHeight="1">
      <c r="A275" s="52"/>
      <c r="B275" s="52"/>
      <c r="C275" s="62"/>
      <c r="D275" s="6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0.25" customHeight="1">
      <c r="A276" s="52"/>
      <c r="B276" s="52"/>
      <c r="C276" s="62"/>
      <c r="D276" s="6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0.25" customHeight="1">
      <c r="A277" s="52"/>
      <c r="B277" s="52"/>
      <c r="C277" s="62"/>
      <c r="D277" s="6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0.25" customHeight="1">
      <c r="A278" s="52"/>
      <c r="B278" s="52"/>
      <c r="C278" s="62"/>
      <c r="D278" s="6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0.25" customHeight="1">
      <c r="A279" s="52"/>
      <c r="B279" s="52"/>
      <c r="C279" s="62"/>
      <c r="D279" s="6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0.25" customHeight="1">
      <c r="A280" s="52"/>
      <c r="B280" s="52"/>
      <c r="C280" s="62"/>
      <c r="D280" s="6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0.25" customHeight="1">
      <c r="A281" s="52"/>
      <c r="B281" s="52"/>
      <c r="C281" s="62"/>
      <c r="D281" s="6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0.25" customHeight="1">
      <c r="A282" s="52"/>
      <c r="B282" s="52"/>
      <c r="C282" s="62"/>
      <c r="D282" s="6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0.25" customHeight="1">
      <c r="A283" s="52"/>
      <c r="B283" s="52"/>
      <c r="C283" s="62"/>
      <c r="D283" s="6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0.25" customHeight="1">
      <c r="A284" s="52"/>
      <c r="B284" s="52"/>
      <c r="C284" s="62"/>
      <c r="D284" s="6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0.25" customHeight="1">
      <c r="A285" s="52"/>
      <c r="B285" s="52"/>
      <c r="C285" s="62"/>
      <c r="D285" s="6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0.25" customHeight="1">
      <c r="A286" s="52"/>
      <c r="B286" s="52"/>
      <c r="C286" s="62"/>
      <c r="D286" s="6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0.25" customHeight="1">
      <c r="A287" s="52"/>
      <c r="B287" s="52"/>
      <c r="C287" s="62"/>
      <c r="D287" s="6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0.25" customHeight="1">
      <c r="A288" s="52"/>
      <c r="B288" s="52"/>
      <c r="C288" s="62"/>
      <c r="D288" s="6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0.25" customHeight="1">
      <c r="A289" s="52"/>
      <c r="B289" s="52"/>
      <c r="C289" s="62"/>
      <c r="D289" s="6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0.25" customHeight="1">
      <c r="A290" s="52"/>
      <c r="B290" s="52"/>
      <c r="C290" s="62"/>
      <c r="D290" s="6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0.25" customHeight="1">
      <c r="A291" s="52"/>
      <c r="B291" s="52"/>
      <c r="C291" s="62"/>
      <c r="D291" s="6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0.25" customHeight="1">
      <c r="A292" s="52"/>
      <c r="B292" s="52"/>
      <c r="C292" s="62"/>
      <c r="D292" s="6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0.25" customHeight="1">
      <c r="A293" s="52"/>
      <c r="B293" s="52"/>
      <c r="C293" s="62"/>
      <c r="D293" s="6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0.25" customHeight="1">
      <c r="A294" s="52"/>
      <c r="B294" s="52"/>
      <c r="C294" s="62"/>
      <c r="D294" s="6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0.25" customHeight="1">
      <c r="A295" s="52"/>
      <c r="B295" s="52"/>
      <c r="C295" s="62"/>
      <c r="D295" s="6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0.25" customHeight="1">
      <c r="A296" s="52"/>
      <c r="B296" s="52"/>
      <c r="C296" s="62"/>
      <c r="D296" s="6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0.25" customHeight="1">
      <c r="A297" s="52"/>
      <c r="B297" s="52"/>
      <c r="C297" s="62"/>
      <c r="D297" s="6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0.25" customHeight="1">
      <c r="A298" s="52"/>
      <c r="B298" s="52"/>
      <c r="C298" s="62"/>
      <c r="D298" s="6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0.25" customHeight="1">
      <c r="A299" s="52"/>
      <c r="B299" s="52"/>
      <c r="C299" s="62"/>
      <c r="D299" s="6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0.25" customHeight="1">
      <c r="A300" s="52"/>
      <c r="B300" s="52"/>
      <c r="C300" s="62"/>
      <c r="D300" s="6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0.25" customHeight="1">
      <c r="A301" s="52"/>
      <c r="B301" s="52"/>
      <c r="C301" s="62"/>
      <c r="D301" s="6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0.25" customHeight="1">
      <c r="A302" s="52"/>
      <c r="B302" s="52"/>
      <c r="C302" s="62"/>
      <c r="D302" s="6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0.25" customHeight="1">
      <c r="A303" s="52"/>
      <c r="B303" s="52"/>
      <c r="C303" s="62"/>
      <c r="D303" s="6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0.25" customHeight="1">
      <c r="A304" s="52"/>
      <c r="B304" s="52"/>
      <c r="C304" s="62"/>
      <c r="D304" s="6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0.25" customHeight="1">
      <c r="A305" s="52"/>
      <c r="B305" s="52"/>
      <c r="C305" s="62"/>
      <c r="D305" s="6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0.25" customHeight="1">
      <c r="A306" s="52"/>
      <c r="B306" s="52"/>
      <c r="C306" s="62"/>
      <c r="D306" s="6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0.25" customHeight="1">
      <c r="A307" s="52"/>
      <c r="B307" s="52"/>
      <c r="C307" s="62"/>
      <c r="D307" s="6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0.25" customHeight="1">
      <c r="A308" s="52"/>
      <c r="B308" s="52"/>
      <c r="C308" s="62"/>
      <c r="D308" s="6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0.25" customHeight="1">
      <c r="A309" s="52"/>
      <c r="B309" s="52"/>
      <c r="C309" s="62"/>
      <c r="D309" s="6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0.25" customHeight="1">
      <c r="A310" s="52"/>
      <c r="B310" s="52"/>
      <c r="C310" s="62"/>
      <c r="D310" s="6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0.25" customHeight="1">
      <c r="A311" s="52"/>
      <c r="B311" s="52"/>
      <c r="C311" s="62"/>
      <c r="D311" s="6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0.25" customHeight="1">
      <c r="A312" s="52"/>
      <c r="B312" s="52"/>
      <c r="C312" s="62"/>
      <c r="D312" s="6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0.25" customHeight="1">
      <c r="A313" s="52"/>
      <c r="B313" s="52"/>
      <c r="C313" s="62"/>
      <c r="D313" s="6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0.25" customHeight="1">
      <c r="A314" s="52"/>
      <c r="B314" s="52"/>
      <c r="C314" s="62"/>
      <c r="D314" s="6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0.25" customHeight="1">
      <c r="A315" s="52"/>
      <c r="B315" s="52"/>
      <c r="C315" s="62"/>
      <c r="D315" s="6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0.25" customHeight="1">
      <c r="A316" s="52"/>
      <c r="B316" s="52"/>
      <c r="C316" s="62"/>
      <c r="D316" s="6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0.25" customHeight="1">
      <c r="A317" s="52"/>
      <c r="B317" s="52"/>
      <c r="C317" s="62"/>
      <c r="D317" s="6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0.25" customHeight="1">
      <c r="A318" s="52"/>
      <c r="B318" s="52"/>
      <c r="C318" s="62"/>
      <c r="D318" s="6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0.25" customHeight="1">
      <c r="A319" s="52"/>
      <c r="B319" s="52"/>
      <c r="C319" s="62"/>
      <c r="D319" s="6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0.25" customHeight="1">
      <c r="A320" s="52"/>
      <c r="B320" s="52"/>
      <c r="C320" s="62"/>
      <c r="D320" s="6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0.25" customHeight="1">
      <c r="A321" s="52"/>
      <c r="B321" s="52"/>
      <c r="C321" s="62"/>
      <c r="D321" s="6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0.25" customHeight="1">
      <c r="A322" s="52"/>
      <c r="B322" s="52"/>
      <c r="C322" s="62"/>
      <c r="D322" s="6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0.25" customHeight="1">
      <c r="A323" s="52"/>
      <c r="B323" s="52"/>
      <c r="C323" s="62"/>
      <c r="D323" s="6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0.25" customHeight="1">
      <c r="A324" s="52"/>
      <c r="B324" s="52"/>
      <c r="C324" s="62"/>
      <c r="D324" s="6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0.25" customHeight="1">
      <c r="A325" s="52"/>
      <c r="B325" s="52"/>
      <c r="C325" s="62"/>
      <c r="D325" s="6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0.25" customHeight="1">
      <c r="A326" s="52"/>
      <c r="B326" s="52"/>
      <c r="C326" s="62"/>
      <c r="D326" s="6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0.25" customHeight="1">
      <c r="A327" s="52"/>
      <c r="B327" s="52"/>
      <c r="C327" s="62"/>
      <c r="D327" s="6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0.25" customHeight="1">
      <c r="A328" s="52"/>
      <c r="B328" s="52"/>
      <c r="C328" s="62"/>
      <c r="D328" s="6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0.25" customHeight="1">
      <c r="A329" s="52"/>
      <c r="B329" s="52"/>
      <c r="C329" s="62"/>
      <c r="D329" s="6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0.25" customHeight="1">
      <c r="A330" s="52"/>
      <c r="B330" s="52"/>
      <c r="C330" s="62"/>
      <c r="D330" s="6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0.25" customHeight="1">
      <c r="A331" s="52"/>
      <c r="B331" s="52"/>
      <c r="C331" s="62"/>
      <c r="D331" s="6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0.25" customHeight="1">
      <c r="A332" s="52"/>
      <c r="B332" s="52"/>
      <c r="C332" s="62"/>
      <c r="D332" s="6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0.25" customHeight="1">
      <c r="A333" s="52"/>
      <c r="B333" s="52"/>
      <c r="C333" s="62"/>
      <c r="D333" s="6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0.25" customHeight="1">
      <c r="A334" s="52"/>
      <c r="B334" s="52"/>
      <c r="C334" s="62"/>
      <c r="D334" s="6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0.25" customHeight="1">
      <c r="A335" s="52"/>
      <c r="B335" s="52"/>
      <c r="C335" s="62"/>
      <c r="D335" s="6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0.25" customHeight="1">
      <c r="A336" s="52"/>
      <c r="B336" s="52"/>
      <c r="C336" s="62"/>
      <c r="D336" s="6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0.25" customHeight="1">
      <c r="A337" s="52"/>
      <c r="B337" s="52"/>
      <c r="C337" s="62"/>
      <c r="D337" s="6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0.25" customHeight="1">
      <c r="A338" s="52"/>
      <c r="B338" s="52"/>
      <c r="C338" s="62"/>
      <c r="D338" s="6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0.25" customHeight="1">
      <c r="A339" s="52"/>
      <c r="B339" s="52"/>
      <c r="C339" s="62"/>
      <c r="D339" s="6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0.25" customHeight="1">
      <c r="A340" s="52"/>
      <c r="B340" s="52"/>
      <c r="C340" s="62"/>
      <c r="D340" s="6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0.25" customHeight="1">
      <c r="A341" s="52"/>
      <c r="B341" s="52"/>
      <c r="C341" s="62"/>
      <c r="D341" s="6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0.25" customHeight="1">
      <c r="A342" s="52"/>
      <c r="B342" s="52"/>
      <c r="C342" s="62"/>
      <c r="D342" s="6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0.25" customHeight="1">
      <c r="A343" s="52"/>
      <c r="B343" s="52"/>
      <c r="C343" s="62"/>
      <c r="D343" s="6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0.25" customHeight="1">
      <c r="A344" s="52"/>
      <c r="B344" s="52"/>
      <c r="C344" s="62"/>
      <c r="D344" s="6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0.25" customHeight="1">
      <c r="A345" s="52"/>
      <c r="B345" s="52"/>
      <c r="C345" s="62"/>
      <c r="D345" s="6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0.25" customHeight="1">
      <c r="A346" s="52"/>
      <c r="B346" s="52"/>
      <c r="C346" s="62"/>
      <c r="D346" s="6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0.25" customHeight="1">
      <c r="A347" s="52"/>
      <c r="B347" s="52"/>
      <c r="C347" s="62"/>
      <c r="D347" s="6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0.25" customHeight="1">
      <c r="A348" s="52"/>
      <c r="B348" s="52"/>
      <c r="C348" s="62"/>
      <c r="D348" s="6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0.25" customHeight="1">
      <c r="A349" s="52"/>
      <c r="B349" s="52"/>
      <c r="C349" s="62"/>
      <c r="D349" s="6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0.25" customHeight="1">
      <c r="A350" s="52"/>
      <c r="B350" s="52"/>
      <c r="C350" s="62"/>
      <c r="D350" s="6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0.25" customHeight="1">
      <c r="A351" s="52"/>
      <c r="B351" s="52"/>
      <c r="C351" s="62"/>
      <c r="D351" s="6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0.25" customHeight="1">
      <c r="A352" s="52"/>
      <c r="B352" s="52"/>
      <c r="C352" s="62"/>
      <c r="D352" s="6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0.25" customHeight="1">
      <c r="A353" s="52"/>
      <c r="B353" s="52"/>
      <c r="C353" s="62"/>
      <c r="D353" s="6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0.25" customHeight="1">
      <c r="A354" s="52"/>
      <c r="B354" s="52"/>
      <c r="C354" s="62"/>
      <c r="D354" s="6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0.25" customHeight="1">
      <c r="A355" s="52"/>
      <c r="B355" s="52"/>
      <c r="C355" s="62"/>
      <c r="D355" s="6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0.25" customHeight="1">
      <c r="A356" s="52"/>
      <c r="B356" s="52"/>
      <c r="C356" s="62"/>
      <c r="D356" s="6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0.25" customHeight="1">
      <c r="A357" s="52"/>
      <c r="B357" s="52"/>
      <c r="C357" s="62"/>
      <c r="D357" s="6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0.25" customHeight="1">
      <c r="A358" s="52"/>
      <c r="B358" s="52"/>
      <c r="C358" s="62"/>
      <c r="D358" s="6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0.25" customHeight="1">
      <c r="A359" s="52"/>
      <c r="B359" s="52"/>
      <c r="C359" s="62"/>
      <c r="D359" s="6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0.25" customHeight="1">
      <c r="A360" s="52"/>
      <c r="B360" s="52"/>
      <c r="C360" s="62"/>
      <c r="D360" s="6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0.25" customHeight="1">
      <c r="A361" s="52"/>
      <c r="B361" s="52"/>
      <c r="C361" s="62"/>
      <c r="D361" s="6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0.25" customHeight="1">
      <c r="A362" s="52"/>
      <c r="B362" s="52"/>
      <c r="C362" s="62"/>
      <c r="D362" s="6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0.25" customHeight="1">
      <c r="A363" s="52"/>
      <c r="B363" s="52"/>
      <c r="C363" s="62"/>
      <c r="D363" s="6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0.25" customHeight="1">
      <c r="A364" s="52"/>
      <c r="B364" s="52"/>
      <c r="C364" s="62"/>
      <c r="D364" s="6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0.25" customHeight="1">
      <c r="A365" s="52"/>
      <c r="B365" s="52"/>
      <c r="C365" s="62"/>
      <c r="D365" s="6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0.25" customHeight="1">
      <c r="A366" s="52"/>
      <c r="B366" s="52"/>
      <c r="C366" s="62"/>
      <c r="D366" s="6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0.25" customHeight="1">
      <c r="A367" s="52"/>
      <c r="B367" s="52"/>
      <c r="C367" s="62"/>
      <c r="D367" s="6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0.25" customHeight="1">
      <c r="A368" s="52"/>
      <c r="B368" s="52"/>
      <c r="C368" s="62"/>
      <c r="D368" s="6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0.25" customHeight="1">
      <c r="A369" s="52"/>
      <c r="B369" s="52"/>
      <c r="C369" s="62"/>
      <c r="D369" s="6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0.25" customHeight="1">
      <c r="A370" s="52"/>
      <c r="B370" s="52"/>
      <c r="C370" s="62"/>
      <c r="D370" s="6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0.25" customHeight="1">
      <c r="A371" s="52"/>
      <c r="B371" s="52"/>
      <c r="C371" s="62"/>
      <c r="D371" s="6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0.25" customHeight="1">
      <c r="A372" s="52"/>
      <c r="B372" s="52"/>
      <c r="C372" s="62"/>
      <c r="D372" s="6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0.25" customHeight="1">
      <c r="A373" s="52"/>
      <c r="B373" s="52"/>
      <c r="C373" s="62"/>
      <c r="D373" s="6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0.25" customHeight="1">
      <c r="A374" s="52"/>
      <c r="B374" s="52"/>
      <c r="C374" s="62"/>
      <c r="D374" s="6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0.25" customHeight="1">
      <c r="A375" s="52"/>
      <c r="B375" s="52"/>
      <c r="C375" s="62"/>
      <c r="D375" s="6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0.25" customHeight="1">
      <c r="A376" s="52"/>
      <c r="B376" s="52"/>
      <c r="C376" s="62"/>
      <c r="D376" s="6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0.25" customHeight="1">
      <c r="A377" s="52"/>
      <c r="B377" s="52"/>
      <c r="C377" s="62"/>
      <c r="D377" s="6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0.25" customHeight="1">
      <c r="A378" s="52"/>
      <c r="B378" s="52"/>
      <c r="C378" s="62"/>
      <c r="D378" s="6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0.25" customHeight="1">
      <c r="A379" s="52"/>
      <c r="B379" s="52"/>
      <c r="C379" s="62"/>
      <c r="D379" s="6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0.25" customHeight="1">
      <c r="A380" s="52"/>
      <c r="B380" s="52"/>
      <c r="C380" s="62"/>
      <c r="D380" s="6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0.25" customHeight="1">
      <c r="A381" s="52"/>
      <c r="B381" s="52"/>
      <c r="C381" s="62"/>
      <c r="D381" s="6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0.25" customHeight="1">
      <c r="A382" s="52"/>
      <c r="B382" s="52"/>
      <c r="C382" s="62"/>
      <c r="D382" s="6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0.25" customHeight="1">
      <c r="A383" s="52"/>
      <c r="B383" s="52"/>
      <c r="C383" s="62"/>
      <c r="D383" s="6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0.25" customHeight="1">
      <c r="A384" s="52"/>
      <c r="B384" s="52"/>
      <c r="C384" s="62"/>
      <c r="D384" s="6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0.25" customHeight="1">
      <c r="A385" s="52"/>
      <c r="B385" s="52"/>
      <c r="C385" s="62"/>
      <c r="D385" s="6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0.25" customHeight="1">
      <c r="A386" s="52"/>
      <c r="B386" s="52"/>
      <c r="C386" s="62"/>
      <c r="D386" s="6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0.25" customHeight="1">
      <c r="A387" s="52"/>
      <c r="B387" s="52"/>
      <c r="C387" s="62"/>
      <c r="D387" s="6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0.25" customHeight="1">
      <c r="A388" s="52"/>
      <c r="B388" s="52"/>
      <c r="C388" s="62"/>
      <c r="D388" s="6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0.25" customHeight="1">
      <c r="A389" s="52"/>
      <c r="B389" s="52"/>
      <c r="C389" s="62"/>
      <c r="D389" s="6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0.25" customHeight="1">
      <c r="A390" s="52"/>
      <c r="B390" s="52"/>
      <c r="C390" s="62"/>
      <c r="D390" s="6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0.25" customHeight="1">
      <c r="A391" s="52"/>
      <c r="B391" s="52"/>
      <c r="C391" s="62"/>
      <c r="D391" s="6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0.25" customHeight="1">
      <c r="A392" s="52"/>
      <c r="B392" s="52"/>
      <c r="C392" s="62"/>
      <c r="D392" s="6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0.25" customHeight="1">
      <c r="A393" s="52"/>
      <c r="B393" s="52"/>
      <c r="C393" s="62"/>
      <c r="D393" s="6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0.25" customHeight="1">
      <c r="A394" s="52"/>
      <c r="B394" s="52"/>
      <c r="C394" s="62"/>
      <c r="D394" s="6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0.25" customHeight="1">
      <c r="A395" s="52"/>
      <c r="B395" s="52"/>
      <c r="C395" s="62"/>
      <c r="D395" s="6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0.25" customHeight="1">
      <c r="A396" s="52"/>
      <c r="B396" s="52"/>
      <c r="C396" s="62"/>
      <c r="D396" s="6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0.25" customHeight="1">
      <c r="A397" s="52"/>
      <c r="B397" s="52"/>
      <c r="C397" s="62"/>
      <c r="D397" s="6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0.25" customHeight="1">
      <c r="A398" s="52"/>
      <c r="B398" s="52"/>
      <c r="C398" s="62"/>
      <c r="D398" s="6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0.25" customHeight="1">
      <c r="A399" s="52"/>
      <c r="B399" s="52"/>
      <c r="C399" s="62"/>
      <c r="D399" s="6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0.25" customHeight="1">
      <c r="A400" s="52"/>
      <c r="B400" s="52"/>
      <c r="C400" s="62"/>
      <c r="D400" s="6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0.25" customHeight="1">
      <c r="A401" s="52"/>
      <c r="B401" s="52"/>
      <c r="C401" s="62"/>
      <c r="D401" s="6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0.25" customHeight="1">
      <c r="A402" s="52"/>
      <c r="B402" s="52"/>
      <c r="C402" s="62"/>
      <c r="D402" s="6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0.25" customHeight="1">
      <c r="A403" s="52"/>
      <c r="B403" s="52"/>
      <c r="C403" s="62"/>
      <c r="D403" s="6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0.25" customHeight="1">
      <c r="A404" s="52"/>
      <c r="B404" s="52"/>
      <c r="C404" s="62"/>
      <c r="D404" s="6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0.25" customHeight="1">
      <c r="A405" s="52"/>
      <c r="B405" s="52"/>
      <c r="C405" s="62"/>
      <c r="D405" s="6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0.25" customHeight="1">
      <c r="A406" s="52"/>
      <c r="B406" s="52"/>
      <c r="C406" s="62"/>
      <c r="D406" s="6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0.25" customHeight="1">
      <c r="A407" s="52"/>
      <c r="B407" s="52"/>
      <c r="C407" s="62"/>
      <c r="D407" s="6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0.25" customHeight="1">
      <c r="A408" s="52"/>
      <c r="B408" s="52"/>
      <c r="C408" s="62"/>
      <c r="D408" s="6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0.25" customHeight="1">
      <c r="A409" s="52"/>
      <c r="B409" s="52"/>
      <c r="C409" s="62"/>
      <c r="D409" s="6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0.25" customHeight="1">
      <c r="A410" s="52"/>
      <c r="B410" s="52"/>
      <c r="C410" s="62"/>
      <c r="D410" s="6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0.25" customHeight="1">
      <c r="A411" s="52"/>
      <c r="B411" s="52"/>
      <c r="C411" s="62"/>
      <c r="D411" s="6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0.25" customHeight="1">
      <c r="A412" s="52"/>
      <c r="B412" s="52"/>
      <c r="C412" s="62"/>
      <c r="D412" s="6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0.25" customHeight="1">
      <c r="A413" s="52"/>
      <c r="B413" s="52"/>
      <c r="C413" s="62"/>
      <c r="D413" s="6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0.25" customHeight="1">
      <c r="A414" s="52"/>
      <c r="B414" s="52"/>
      <c r="C414" s="62"/>
      <c r="D414" s="6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0.25" customHeight="1">
      <c r="A415" s="52"/>
      <c r="B415" s="52"/>
      <c r="C415" s="62"/>
      <c r="D415" s="6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0.25" customHeight="1">
      <c r="A416" s="52"/>
      <c r="B416" s="52"/>
      <c r="C416" s="62"/>
      <c r="D416" s="6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0.25" customHeight="1">
      <c r="A417" s="52"/>
      <c r="B417" s="52"/>
      <c r="C417" s="62"/>
      <c r="D417" s="6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0.25" customHeight="1">
      <c r="A418" s="52"/>
      <c r="B418" s="52"/>
      <c r="C418" s="62"/>
      <c r="D418" s="6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0.25" customHeight="1">
      <c r="A419" s="52"/>
      <c r="B419" s="52"/>
      <c r="C419" s="62"/>
      <c r="D419" s="6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0.25" customHeight="1">
      <c r="A420" s="52"/>
      <c r="B420" s="52"/>
      <c r="C420" s="62"/>
      <c r="D420" s="6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0.25" customHeight="1">
      <c r="A421" s="52"/>
      <c r="B421" s="52"/>
      <c r="C421" s="62"/>
      <c r="D421" s="6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0.25" customHeight="1">
      <c r="A422" s="52"/>
      <c r="B422" s="52"/>
      <c r="C422" s="62"/>
      <c r="D422" s="6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0.25" customHeight="1">
      <c r="A423" s="52"/>
      <c r="B423" s="52"/>
      <c r="C423" s="62"/>
      <c r="D423" s="6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0.25" customHeight="1">
      <c r="A424" s="52"/>
      <c r="B424" s="52"/>
      <c r="C424" s="62"/>
      <c r="D424" s="6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0.25" customHeight="1">
      <c r="A425" s="52"/>
      <c r="B425" s="52"/>
      <c r="C425" s="62"/>
      <c r="D425" s="6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0.25" customHeight="1">
      <c r="A426" s="52"/>
      <c r="B426" s="52"/>
      <c r="C426" s="62"/>
      <c r="D426" s="6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0.25" customHeight="1">
      <c r="A427" s="52"/>
      <c r="B427" s="52"/>
      <c r="C427" s="62"/>
      <c r="D427" s="6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0.25" customHeight="1">
      <c r="A428" s="52"/>
      <c r="B428" s="52"/>
      <c r="C428" s="62"/>
      <c r="D428" s="6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0.25" customHeight="1">
      <c r="A429" s="52"/>
      <c r="B429" s="52"/>
      <c r="C429" s="62"/>
      <c r="D429" s="6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0.25" customHeight="1">
      <c r="A430" s="52"/>
      <c r="B430" s="52"/>
      <c r="C430" s="62"/>
      <c r="D430" s="6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0.25" customHeight="1">
      <c r="A431" s="52"/>
      <c r="B431" s="52"/>
      <c r="C431" s="62"/>
      <c r="D431" s="6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0.25" customHeight="1">
      <c r="A432" s="52"/>
      <c r="B432" s="52"/>
      <c r="C432" s="62"/>
      <c r="D432" s="6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0.25" customHeight="1">
      <c r="A433" s="52"/>
      <c r="B433" s="52"/>
      <c r="C433" s="62"/>
      <c r="D433" s="6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0.25" customHeight="1">
      <c r="A434" s="52"/>
      <c r="B434" s="52"/>
      <c r="C434" s="62"/>
      <c r="D434" s="6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0.25" customHeight="1">
      <c r="A435" s="52"/>
      <c r="B435" s="52"/>
      <c r="C435" s="62"/>
      <c r="D435" s="6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0.25" customHeight="1">
      <c r="A436" s="52"/>
      <c r="B436" s="52"/>
      <c r="C436" s="62"/>
      <c r="D436" s="6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0.25" customHeight="1">
      <c r="A437" s="52"/>
      <c r="B437" s="52"/>
      <c r="C437" s="62"/>
      <c r="D437" s="6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0.25" customHeight="1">
      <c r="A438" s="52"/>
      <c r="B438" s="52"/>
      <c r="C438" s="62"/>
      <c r="D438" s="6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0.25" customHeight="1">
      <c r="A439" s="52"/>
      <c r="B439" s="52"/>
      <c r="C439" s="62"/>
      <c r="D439" s="6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0.25" customHeight="1">
      <c r="A440" s="52"/>
      <c r="B440" s="52"/>
      <c r="C440" s="62"/>
      <c r="D440" s="6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0.25" customHeight="1">
      <c r="A441" s="52"/>
      <c r="B441" s="52"/>
      <c r="C441" s="62"/>
      <c r="D441" s="6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0.25" customHeight="1">
      <c r="A442" s="52"/>
      <c r="B442" s="52"/>
      <c r="C442" s="62"/>
      <c r="D442" s="6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0.25" customHeight="1">
      <c r="A443" s="52"/>
      <c r="B443" s="52"/>
      <c r="C443" s="62"/>
      <c r="D443" s="6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0.25" customHeight="1">
      <c r="A444" s="52"/>
      <c r="B444" s="52"/>
      <c r="C444" s="62"/>
      <c r="D444" s="6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0.25" customHeight="1">
      <c r="A445" s="52"/>
      <c r="B445" s="52"/>
      <c r="C445" s="62"/>
      <c r="D445" s="6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0.25" customHeight="1">
      <c r="A446" s="52"/>
      <c r="B446" s="52"/>
      <c r="C446" s="62"/>
      <c r="D446" s="6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0.25" customHeight="1">
      <c r="A447" s="52"/>
      <c r="B447" s="52"/>
      <c r="C447" s="62"/>
      <c r="D447" s="6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0.25" customHeight="1">
      <c r="A448" s="52"/>
      <c r="B448" s="52"/>
      <c r="C448" s="62"/>
      <c r="D448" s="6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0.25" customHeight="1">
      <c r="A449" s="52"/>
      <c r="B449" s="52"/>
      <c r="C449" s="62"/>
      <c r="D449" s="6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0.25" customHeight="1">
      <c r="A450" s="52"/>
      <c r="B450" s="52"/>
      <c r="C450" s="62"/>
      <c r="D450" s="6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0.25" customHeight="1">
      <c r="A451" s="52"/>
      <c r="B451" s="52"/>
      <c r="C451" s="62"/>
      <c r="D451" s="6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0.25" customHeight="1">
      <c r="A452" s="52"/>
      <c r="B452" s="52"/>
      <c r="C452" s="62"/>
      <c r="D452" s="6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0.25" customHeight="1">
      <c r="A453" s="52"/>
      <c r="B453" s="52"/>
      <c r="C453" s="62"/>
      <c r="D453" s="6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0.25" customHeight="1">
      <c r="A454" s="52"/>
      <c r="B454" s="52"/>
      <c r="C454" s="62"/>
      <c r="D454" s="6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0.25" customHeight="1">
      <c r="A455" s="52"/>
      <c r="B455" s="52"/>
      <c r="C455" s="62"/>
      <c r="D455" s="6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0.25" customHeight="1">
      <c r="A456" s="52"/>
      <c r="B456" s="52"/>
      <c r="C456" s="62"/>
      <c r="D456" s="6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0.25" customHeight="1">
      <c r="A457" s="52"/>
      <c r="B457" s="52"/>
      <c r="C457" s="62"/>
      <c r="D457" s="6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0.25" customHeight="1">
      <c r="A458" s="52"/>
      <c r="B458" s="52"/>
      <c r="C458" s="62"/>
      <c r="D458" s="6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0.25" customHeight="1">
      <c r="A459" s="52"/>
      <c r="B459" s="52"/>
      <c r="C459" s="62"/>
      <c r="D459" s="6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0.25" customHeight="1">
      <c r="A460" s="52"/>
      <c r="B460" s="52"/>
      <c r="C460" s="62"/>
      <c r="D460" s="6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0.25" customHeight="1">
      <c r="A461" s="52"/>
      <c r="B461" s="52"/>
      <c r="C461" s="62"/>
      <c r="D461" s="6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0.25" customHeight="1">
      <c r="A462" s="52"/>
      <c r="B462" s="52"/>
      <c r="C462" s="62"/>
      <c r="D462" s="6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0.25" customHeight="1">
      <c r="A463" s="52"/>
      <c r="B463" s="52"/>
      <c r="C463" s="62"/>
      <c r="D463" s="6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0.25" customHeight="1">
      <c r="A464" s="52"/>
      <c r="B464" s="52"/>
      <c r="C464" s="62"/>
      <c r="D464" s="6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0.25" customHeight="1">
      <c r="A465" s="52"/>
      <c r="B465" s="52"/>
      <c r="C465" s="62"/>
      <c r="D465" s="6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0.25" customHeight="1">
      <c r="A466" s="52"/>
      <c r="B466" s="52"/>
      <c r="C466" s="62"/>
      <c r="D466" s="6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0.25" customHeight="1">
      <c r="A467" s="52"/>
      <c r="B467" s="52"/>
      <c r="C467" s="62"/>
      <c r="D467" s="6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0.25" customHeight="1">
      <c r="A468" s="52"/>
      <c r="B468" s="52"/>
      <c r="C468" s="62"/>
      <c r="D468" s="6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0.25" customHeight="1">
      <c r="A469" s="52"/>
      <c r="B469" s="52"/>
      <c r="C469" s="62"/>
      <c r="D469" s="6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0.25" customHeight="1">
      <c r="A470" s="52"/>
      <c r="B470" s="52"/>
      <c r="C470" s="62"/>
      <c r="D470" s="6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0.25" customHeight="1">
      <c r="A471" s="52"/>
      <c r="B471" s="52"/>
      <c r="C471" s="62"/>
      <c r="D471" s="6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0.25" customHeight="1">
      <c r="A472" s="52"/>
      <c r="B472" s="52"/>
      <c r="C472" s="62"/>
      <c r="D472" s="6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0.25" customHeight="1">
      <c r="A473" s="52"/>
      <c r="B473" s="52"/>
      <c r="C473" s="62"/>
      <c r="D473" s="6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0.25" customHeight="1">
      <c r="A474" s="52"/>
      <c r="B474" s="52"/>
      <c r="C474" s="62"/>
      <c r="D474" s="6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0.25" customHeight="1">
      <c r="A475" s="52"/>
      <c r="B475" s="52"/>
      <c r="C475" s="62"/>
      <c r="D475" s="6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0.25" customHeight="1">
      <c r="A476" s="52"/>
      <c r="B476" s="52"/>
      <c r="C476" s="62"/>
      <c r="D476" s="6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0.25" customHeight="1">
      <c r="A477" s="52"/>
      <c r="B477" s="52"/>
      <c r="C477" s="62"/>
      <c r="D477" s="6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0.25" customHeight="1">
      <c r="A478" s="52"/>
      <c r="B478" s="52"/>
      <c r="C478" s="62"/>
      <c r="D478" s="6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0.25" customHeight="1">
      <c r="A479" s="52"/>
      <c r="B479" s="52"/>
      <c r="C479" s="62"/>
      <c r="D479" s="6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0.25" customHeight="1">
      <c r="A480" s="52"/>
      <c r="B480" s="52"/>
      <c r="C480" s="62"/>
      <c r="D480" s="6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0.25" customHeight="1">
      <c r="A481" s="52"/>
      <c r="B481" s="52"/>
      <c r="C481" s="62"/>
      <c r="D481" s="6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0.25" customHeight="1">
      <c r="A482" s="52"/>
      <c r="B482" s="52"/>
      <c r="C482" s="62"/>
      <c r="D482" s="6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0.25" customHeight="1">
      <c r="A483" s="52"/>
      <c r="B483" s="52"/>
      <c r="C483" s="62"/>
      <c r="D483" s="6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0.25" customHeight="1">
      <c r="A484" s="52"/>
      <c r="B484" s="52"/>
      <c r="C484" s="62"/>
      <c r="D484" s="6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0.25" customHeight="1">
      <c r="A485" s="52"/>
      <c r="B485" s="52"/>
      <c r="C485" s="62"/>
      <c r="D485" s="6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0.25" customHeight="1">
      <c r="A486" s="52"/>
      <c r="B486" s="52"/>
      <c r="C486" s="62"/>
      <c r="D486" s="6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0.25" customHeight="1">
      <c r="A487" s="52"/>
      <c r="B487" s="52"/>
      <c r="C487" s="62"/>
      <c r="D487" s="6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0.25" customHeight="1">
      <c r="A488" s="52"/>
      <c r="B488" s="52"/>
      <c r="C488" s="62"/>
      <c r="D488" s="6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0.25" customHeight="1">
      <c r="A489" s="52"/>
      <c r="B489" s="52"/>
      <c r="C489" s="62"/>
      <c r="D489" s="6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0.25" customHeight="1">
      <c r="A490" s="52"/>
      <c r="B490" s="52"/>
      <c r="C490" s="62"/>
      <c r="D490" s="6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0.25" customHeight="1">
      <c r="A491" s="52"/>
      <c r="B491" s="52"/>
      <c r="C491" s="62"/>
      <c r="D491" s="6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0.25" customHeight="1">
      <c r="A492" s="52"/>
      <c r="B492" s="52"/>
      <c r="C492" s="62"/>
      <c r="D492" s="6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0.25" customHeight="1">
      <c r="A493" s="52"/>
      <c r="B493" s="52"/>
      <c r="C493" s="62"/>
      <c r="D493" s="6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0.25" customHeight="1">
      <c r="A494" s="52"/>
      <c r="B494" s="52"/>
      <c r="C494" s="62"/>
      <c r="D494" s="6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0.25" customHeight="1">
      <c r="A495" s="52"/>
      <c r="B495" s="52"/>
      <c r="C495" s="62"/>
      <c r="D495" s="6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0.25" customHeight="1">
      <c r="A496" s="52"/>
      <c r="B496" s="52"/>
      <c r="C496" s="62"/>
      <c r="D496" s="6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0.25" customHeight="1">
      <c r="A497" s="52"/>
      <c r="B497" s="52"/>
      <c r="C497" s="62"/>
      <c r="D497" s="6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0.25" customHeight="1">
      <c r="A498" s="52"/>
      <c r="B498" s="52"/>
      <c r="C498" s="62"/>
      <c r="D498" s="6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0.25" customHeight="1">
      <c r="A499" s="52"/>
      <c r="B499" s="52"/>
      <c r="C499" s="62"/>
      <c r="D499" s="6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0.25" customHeight="1">
      <c r="A500" s="52"/>
      <c r="B500" s="52"/>
      <c r="C500" s="62"/>
      <c r="D500" s="6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0.25" customHeight="1">
      <c r="A501" s="52"/>
      <c r="B501" s="52"/>
      <c r="C501" s="62"/>
      <c r="D501" s="6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0.25" customHeight="1">
      <c r="A502" s="52"/>
      <c r="B502" s="52"/>
      <c r="C502" s="62"/>
      <c r="D502" s="6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0.25" customHeight="1">
      <c r="A503" s="52"/>
      <c r="B503" s="52"/>
      <c r="C503" s="62"/>
      <c r="D503" s="6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0.25" customHeight="1">
      <c r="A504" s="52"/>
      <c r="B504" s="52"/>
      <c r="C504" s="62"/>
      <c r="D504" s="6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0.25" customHeight="1">
      <c r="A505" s="52"/>
      <c r="B505" s="52"/>
      <c r="C505" s="62"/>
      <c r="D505" s="6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0.25" customHeight="1">
      <c r="A506" s="52"/>
      <c r="B506" s="52"/>
      <c r="C506" s="62"/>
      <c r="D506" s="6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0.25" customHeight="1">
      <c r="A507" s="52"/>
      <c r="B507" s="52"/>
      <c r="C507" s="62"/>
      <c r="D507" s="6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0.25" customHeight="1">
      <c r="A508" s="52"/>
      <c r="B508" s="52"/>
      <c r="C508" s="62"/>
      <c r="D508" s="6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0.25" customHeight="1">
      <c r="A509" s="52"/>
      <c r="B509" s="52"/>
      <c r="C509" s="62"/>
      <c r="D509" s="6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0.25" customHeight="1">
      <c r="A510" s="52"/>
      <c r="B510" s="52"/>
      <c r="C510" s="62"/>
      <c r="D510" s="6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0.25" customHeight="1">
      <c r="A511" s="52"/>
      <c r="B511" s="52"/>
      <c r="C511" s="62"/>
      <c r="D511" s="6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0.25" customHeight="1">
      <c r="A512" s="52"/>
      <c r="B512" s="52"/>
      <c r="C512" s="62"/>
      <c r="D512" s="6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0.25" customHeight="1">
      <c r="A513" s="52"/>
      <c r="B513" s="52"/>
      <c r="C513" s="62"/>
      <c r="D513" s="6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0.25" customHeight="1">
      <c r="A514" s="52"/>
      <c r="B514" s="52"/>
      <c r="C514" s="62"/>
      <c r="D514" s="6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0.25" customHeight="1">
      <c r="A515" s="52"/>
      <c r="B515" s="52"/>
      <c r="C515" s="62"/>
      <c r="D515" s="6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0.25" customHeight="1">
      <c r="A516" s="52"/>
      <c r="B516" s="52"/>
      <c r="C516" s="62"/>
      <c r="D516" s="6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0.25" customHeight="1">
      <c r="A517" s="52"/>
      <c r="B517" s="52"/>
      <c r="C517" s="62"/>
      <c r="D517" s="6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0.25" customHeight="1">
      <c r="A518" s="52"/>
      <c r="B518" s="52"/>
      <c r="C518" s="62"/>
      <c r="D518" s="6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0.25" customHeight="1">
      <c r="A519" s="52"/>
      <c r="B519" s="52"/>
      <c r="C519" s="62"/>
      <c r="D519" s="6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0.25" customHeight="1">
      <c r="A520" s="52"/>
      <c r="B520" s="52"/>
      <c r="C520" s="62"/>
      <c r="D520" s="6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0.25" customHeight="1">
      <c r="A521" s="52"/>
      <c r="B521" s="52"/>
      <c r="C521" s="62"/>
      <c r="D521" s="6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0.25" customHeight="1">
      <c r="A522" s="52"/>
      <c r="B522" s="52"/>
      <c r="C522" s="62"/>
      <c r="D522" s="6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0.25" customHeight="1">
      <c r="A523" s="52"/>
      <c r="B523" s="52"/>
      <c r="C523" s="62"/>
      <c r="D523" s="6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0.25" customHeight="1">
      <c r="A524" s="52"/>
      <c r="B524" s="52"/>
      <c r="C524" s="62"/>
      <c r="D524" s="6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0.25" customHeight="1">
      <c r="A525" s="52"/>
      <c r="B525" s="52"/>
      <c r="C525" s="62"/>
      <c r="D525" s="6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0.25" customHeight="1">
      <c r="A526" s="52"/>
      <c r="B526" s="52"/>
      <c r="C526" s="62"/>
      <c r="D526" s="6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0.25" customHeight="1">
      <c r="A527" s="52"/>
      <c r="B527" s="52"/>
      <c r="C527" s="62"/>
      <c r="D527" s="6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0.25" customHeight="1">
      <c r="A528" s="52"/>
      <c r="B528" s="52"/>
      <c r="C528" s="62"/>
      <c r="D528" s="6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0.25" customHeight="1">
      <c r="A529" s="52"/>
      <c r="B529" s="52"/>
      <c r="C529" s="62"/>
      <c r="D529" s="6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0.25" customHeight="1">
      <c r="A530" s="52"/>
      <c r="B530" s="52"/>
      <c r="C530" s="62"/>
      <c r="D530" s="6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0.25" customHeight="1">
      <c r="A531" s="52"/>
      <c r="B531" s="52"/>
      <c r="C531" s="62"/>
      <c r="D531" s="6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0.25" customHeight="1">
      <c r="A532" s="52"/>
      <c r="B532" s="52"/>
      <c r="C532" s="62"/>
      <c r="D532" s="6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0.25" customHeight="1">
      <c r="A533" s="52"/>
      <c r="B533" s="52"/>
      <c r="C533" s="62"/>
      <c r="D533" s="6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0.25" customHeight="1">
      <c r="A534" s="52"/>
      <c r="B534" s="52"/>
      <c r="C534" s="62"/>
      <c r="D534" s="6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0.25" customHeight="1">
      <c r="A535" s="52"/>
      <c r="B535" s="52"/>
      <c r="C535" s="62"/>
      <c r="D535" s="6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0.25" customHeight="1">
      <c r="A536" s="52"/>
      <c r="B536" s="52"/>
      <c r="C536" s="62"/>
      <c r="D536" s="6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0.25" customHeight="1">
      <c r="A537" s="52"/>
      <c r="B537" s="52"/>
      <c r="C537" s="62"/>
      <c r="D537" s="6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0.25" customHeight="1">
      <c r="A538" s="52"/>
      <c r="B538" s="52"/>
      <c r="C538" s="62"/>
      <c r="D538" s="6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0.25" customHeight="1">
      <c r="A539" s="52"/>
      <c r="B539" s="52"/>
      <c r="C539" s="62"/>
      <c r="D539" s="6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0.25" customHeight="1">
      <c r="A540" s="52"/>
      <c r="B540" s="52"/>
      <c r="C540" s="62"/>
      <c r="D540" s="6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0.25" customHeight="1">
      <c r="A541" s="52"/>
      <c r="B541" s="52"/>
      <c r="C541" s="62"/>
      <c r="D541" s="6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0.25" customHeight="1">
      <c r="A542" s="52"/>
      <c r="B542" s="52"/>
      <c r="C542" s="62"/>
      <c r="D542" s="6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0.25" customHeight="1">
      <c r="A543" s="52"/>
      <c r="B543" s="52"/>
      <c r="C543" s="62"/>
      <c r="D543" s="6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0.25" customHeight="1">
      <c r="A544" s="52"/>
      <c r="B544" s="52"/>
      <c r="C544" s="62"/>
      <c r="D544" s="6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0.25" customHeight="1">
      <c r="A545" s="52"/>
      <c r="B545" s="52"/>
      <c r="C545" s="62"/>
      <c r="D545" s="6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0.25" customHeight="1">
      <c r="A546" s="52"/>
      <c r="B546" s="52"/>
      <c r="C546" s="62"/>
      <c r="D546" s="6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0.25" customHeight="1">
      <c r="A547" s="52"/>
      <c r="B547" s="52"/>
      <c r="C547" s="62"/>
      <c r="D547" s="6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0.25" customHeight="1">
      <c r="A548" s="52"/>
      <c r="B548" s="52"/>
      <c r="C548" s="62"/>
      <c r="D548" s="6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0.25" customHeight="1">
      <c r="A549" s="52"/>
      <c r="B549" s="52"/>
      <c r="C549" s="62"/>
      <c r="D549" s="6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0.25" customHeight="1">
      <c r="A550" s="52"/>
      <c r="B550" s="52"/>
      <c r="C550" s="62"/>
      <c r="D550" s="6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0.25" customHeight="1">
      <c r="A551" s="52"/>
      <c r="B551" s="52"/>
      <c r="C551" s="62"/>
      <c r="D551" s="6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0.25" customHeight="1">
      <c r="A552" s="52"/>
      <c r="B552" s="52"/>
      <c r="C552" s="62"/>
      <c r="D552" s="6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0.25" customHeight="1">
      <c r="A553" s="52"/>
      <c r="B553" s="52"/>
      <c r="C553" s="62"/>
      <c r="D553" s="6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0.25" customHeight="1">
      <c r="A554" s="52"/>
      <c r="B554" s="52"/>
      <c r="C554" s="62"/>
      <c r="D554" s="6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0.25" customHeight="1">
      <c r="A555" s="52"/>
      <c r="B555" s="52"/>
      <c r="C555" s="62"/>
      <c r="D555" s="6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0.25" customHeight="1">
      <c r="A556" s="52"/>
      <c r="B556" s="52"/>
      <c r="C556" s="62"/>
      <c r="D556" s="6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0.25" customHeight="1">
      <c r="A557" s="52"/>
      <c r="B557" s="52"/>
      <c r="C557" s="62"/>
      <c r="D557" s="6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0.25" customHeight="1">
      <c r="A558" s="52"/>
      <c r="B558" s="52"/>
      <c r="C558" s="62"/>
      <c r="D558" s="6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0.25" customHeight="1">
      <c r="A559" s="52"/>
      <c r="B559" s="52"/>
      <c r="C559" s="62"/>
      <c r="D559" s="6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0.25" customHeight="1">
      <c r="A560" s="52"/>
      <c r="B560" s="52"/>
      <c r="C560" s="62"/>
      <c r="D560" s="6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0.25" customHeight="1">
      <c r="A561" s="52"/>
      <c r="B561" s="52"/>
      <c r="C561" s="62"/>
      <c r="D561" s="6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0.25" customHeight="1">
      <c r="A562" s="52"/>
      <c r="B562" s="52"/>
      <c r="C562" s="62"/>
      <c r="D562" s="6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0.25" customHeight="1">
      <c r="A563" s="52"/>
      <c r="B563" s="52"/>
      <c r="C563" s="62"/>
      <c r="D563" s="6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0.25" customHeight="1">
      <c r="A564" s="52"/>
      <c r="B564" s="52"/>
      <c r="C564" s="62"/>
      <c r="D564" s="6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0.25" customHeight="1">
      <c r="A565" s="52"/>
      <c r="B565" s="52"/>
      <c r="C565" s="62"/>
      <c r="D565" s="6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0.25" customHeight="1">
      <c r="A566" s="52"/>
      <c r="B566" s="52"/>
      <c r="C566" s="62"/>
      <c r="D566" s="6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0.25" customHeight="1">
      <c r="A567" s="52"/>
      <c r="B567" s="52"/>
      <c r="C567" s="62"/>
      <c r="D567" s="6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0.25" customHeight="1">
      <c r="A568" s="52"/>
      <c r="B568" s="52"/>
      <c r="C568" s="62"/>
      <c r="D568" s="6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0.25" customHeight="1">
      <c r="A569" s="52"/>
      <c r="B569" s="52"/>
      <c r="C569" s="62"/>
      <c r="D569" s="6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0.25" customHeight="1">
      <c r="A570" s="52"/>
      <c r="B570" s="52"/>
      <c r="C570" s="62"/>
      <c r="D570" s="6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0.25" customHeight="1">
      <c r="A571" s="52"/>
      <c r="B571" s="52"/>
      <c r="C571" s="62"/>
      <c r="D571" s="6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0.25" customHeight="1">
      <c r="A572" s="52"/>
      <c r="B572" s="52"/>
      <c r="C572" s="62"/>
      <c r="D572" s="6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0.25" customHeight="1">
      <c r="A573" s="52"/>
      <c r="B573" s="52"/>
      <c r="C573" s="62"/>
      <c r="D573" s="6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0.25" customHeight="1">
      <c r="A574" s="52"/>
      <c r="B574" s="52"/>
      <c r="C574" s="62"/>
      <c r="D574" s="6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0.25" customHeight="1">
      <c r="A575" s="52"/>
      <c r="B575" s="52"/>
      <c r="C575" s="62"/>
      <c r="D575" s="6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0.25" customHeight="1">
      <c r="A576" s="52"/>
      <c r="B576" s="52"/>
      <c r="C576" s="62"/>
      <c r="D576" s="6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0.25" customHeight="1">
      <c r="A577" s="52"/>
      <c r="B577" s="52"/>
      <c r="C577" s="62"/>
      <c r="D577" s="6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0.25" customHeight="1">
      <c r="A578" s="52"/>
      <c r="B578" s="52"/>
      <c r="C578" s="62"/>
      <c r="D578" s="6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0.25" customHeight="1">
      <c r="A579" s="52"/>
      <c r="B579" s="52"/>
      <c r="C579" s="62"/>
      <c r="D579" s="6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0.25" customHeight="1">
      <c r="A580" s="52"/>
      <c r="B580" s="52"/>
      <c r="C580" s="62"/>
      <c r="D580" s="6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0.25" customHeight="1">
      <c r="A581" s="52"/>
      <c r="B581" s="52"/>
      <c r="C581" s="62"/>
      <c r="D581" s="6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0.25" customHeight="1">
      <c r="A582" s="52"/>
      <c r="B582" s="52"/>
      <c r="C582" s="62"/>
      <c r="D582" s="6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0.25" customHeight="1">
      <c r="A583" s="52"/>
      <c r="B583" s="52"/>
      <c r="C583" s="62"/>
      <c r="D583" s="6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0.25" customHeight="1">
      <c r="A584" s="52"/>
      <c r="B584" s="52"/>
      <c r="C584" s="62"/>
      <c r="D584" s="6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0.25" customHeight="1">
      <c r="A585" s="52"/>
      <c r="B585" s="52"/>
      <c r="C585" s="62"/>
      <c r="D585" s="6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0.25" customHeight="1">
      <c r="A586" s="52"/>
      <c r="B586" s="52"/>
      <c r="C586" s="62"/>
      <c r="D586" s="6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0.25" customHeight="1">
      <c r="A587" s="52"/>
      <c r="B587" s="52"/>
      <c r="C587" s="62"/>
      <c r="D587" s="6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0.25" customHeight="1">
      <c r="A588" s="52"/>
      <c r="B588" s="52"/>
      <c r="C588" s="62"/>
      <c r="D588" s="6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0.25" customHeight="1">
      <c r="A589" s="52"/>
      <c r="B589" s="52"/>
      <c r="C589" s="62"/>
      <c r="D589" s="6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0.25" customHeight="1">
      <c r="A590" s="52"/>
      <c r="B590" s="52"/>
      <c r="C590" s="62"/>
      <c r="D590" s="6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0.25" customHeight="1">
      <c r="A591" s="52"/>
      <c r="B591" s="52"/>
      <c r="C591" s="62"/>
      <c r="D591" s="6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0.25" customHeight="1">
      <c r="A592" s="52"/>
      <c r="B592" s="52"/>
      <c r="C592" s="62"/>
      <c r="D592" s="6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0.25" customHeight="1">
      <c r="A593" s="52"/>
      <c r="B593" s="52"/>
      <c r="C593" s="62"/>
      <c r="D593" s="6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0.25" customHeight="1">
      <c r="A594" s="52"/>
      <c r="B594" s="52"/>
      <c r="C594" s="62"/>
      <c r="D594" s="6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0.25" customHeight="1">
      <c r="A595" s="52"/>
      <c r="B595" s="52"/>
      <c r="C595" s="62"/>
      <c r="D595" s="6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0.25" customHeight="1">
      <c r="A596" s="52"/>
      <c r="B596" s="52"/>
      <c r="C596" s="62"/>
      <c r="D596" s="6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0.25" customHeight="1">
      <c r="A597" s="52"/>
      <c r="B597" s="52"/>
      <c r="C597" s="62"/>
      <c r="D597" s="6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0.25" customHeight="1">
      <c r="A598" s="52"/>
      <c r="B598" s="52"/>
      <c r="C598" s="62"/>
      <c r="D598" s="6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0.25" customHeight="1">
      <c r="A599" s="52"/>
      <c r="B599" s="52"/>
      <c r="C599" s="62"/>
      <c r="D599" s="6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0.25" customHeight="1">
      <c r="A600" s="52"/>
      <c r="B600" s="52"/>
      <c r="C600" s="62"/>
      <c r="D600" s="6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0.25" customHeight="1">
      <c r="A601" s="52"/>
      <c r="B601" s="52"/>
      <c r="C601" s="62"/>
      <c r="D601" s="6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0.25" customHeight="1">
      <c r="A602" s="52"/>
      <c r="B602" s="52"/>
      <c r="C602" s="62"/>
      <c r="D602" s="6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0.25" customHeight="1">
      <c r="A603" s="52"/>
      <c r="B603" s="52"/>
      <c r="C603" s="62"/>
      <c r="D603" s="6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0.25" customHeight="1">
      <c r="A604" s="52"/>
      <c r="B604" s="52"/>
      <c r="C604" s="62"/>
      <c r="D604" s="6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0.25" customHeight="1">
      <c r="A605" s="52"/>
      <c r="B605" s="52"/>
      <c r="C605" s="62"/>
      <c r="D605" s="6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0.25" customHeight="1">
      <c r="A606" s="52"/>
      <c r="B606" s="52"/>
      <c r="C606" s="62"/>
      <c r="D606" s="6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0.25" customHeight="1">
      <c r="A607" s="52"/>
      <c r="B607" s="52"/>
      <c r="C607" s="62"/>
      <c r="D607" s="6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0.25" customHeight="1">
      <c r="A608" s="52"/>
      <c r="B608" s="52"/>
      <c r="C608" s="62"/>
      <c r="D608" s="6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0.25" customHeight="1">
      <c r="A609" s="52"/>
      <c r="B609" s="52"/>
      <c r="C609" s="62"/>
      <c r="D609" s="6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0.25" customHeight="1">
      <c r="A610" s="52"/>
      <c r="B610" s="52"/>
      <c r="C610" s="62"/>
      <c r="D610" s="6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0.25" customHeight="1">
      <c r="A611" s="52"/>
      <c r="B611" s="52"/>
      <c r="C611" s="62"/>
      <c r="D611" s="6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0.25" customHeight="1">
      <c r="A612" s="52"/>
      <c r="B612" s="52"/>
      <c r="C612" s="62"/>
      <c r="D612" s="6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0.25" customHeight="1">
      <c r="A613" s="52"/>
      <c r="B613" s="52"/>
      <c r="C613" s="62"/>
      <c r="D613" s="6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0.25" customHeight="1">
      <c r="A614" s="52"/>
      <c r="B614" s="52"/>
      <c r="C614" s="62"/>
      <c r="D614" s="6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0.25" customHeight="1">
      <c r="A615" s="52"/>
      <c r="B615" s="52"/>
      <c r="C615" s="62"/>
      <c r="D615" s="6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0.25" customHeight="1">
      <c r="A616" s="52"/>
      <c r="B616" s="52"/>
      <c r="C616" s="62"/>
      <c r="D616" s="6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0.25" customHeight="1">
      <c r="A617" s="52"/>
      <c r="B617" s="52"/>
      <c r="C617" s="62"/>
      <c r="D617" s="6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0.25" customHeight="1">
      <c r="A618" s="52"/>
      <c r="B618" s="52"/>
      <c r="C618" s="62"/>
      <c r="D618" s="6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0.25" customHeight="1">
      <c r="A619" s="52"/>
      <c r="B619" s="52"/>
      <c r="C619" s="62"/>
      <c r="D619" s="6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0.25" customHeight="1">
      <c r="A620" s="52"/>
      <c r="B620" s="52"/>
      <c r="C620" s="62"/>
      <c r="D620" s="6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0.25" customHeight="1">
      <c r="A621" s="52"/>
      <c r="B621" s="52"/>
      <c r="C621" s="62"/>
      <c r="D621" s="6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0.25" customHeight="1">
      <c r="A622" s="52"/>
      <c r="B622" s="52"/>
      <c r="C622" s="62"/>
      <c r="D622" s="6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0.25" customHeight="1">
      <c r="A623" s="52"/>
      <c r="B623" s="52"/>
      <c r="C623" s="62"/>
      <c r="D623" s="6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0.25" customHeight="1">
      <c r="A624" s="52"/>
      <c r="B624" s="52"/>
      <c r="C624" s="62"/>
      <c r="D624" s="6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0.25" customHeight="1">
      <c r="A625" s="52"/>
      <c r="B625" s="52"/>
      <c r="C625" s="62"/>
      <c r="D625" s="6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0.25" customHeight="1">
      <c r="A626" s="52"/>
      <c r="B626" s="52"/>
      <c r="C626" s="62"/>
      <c r="D626" s="6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0.25" customHeight="1">
      <c r="A627" s="52"/>
      <c r="B627" s="52"/>
      <c r="C627" s="62"/>
      <c r="D627" s="6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0.25" customHeight="1">
      <c r="A628" s="52"/>
      <c r="B628" s="52"/>
      <c r="C628" s="62"/>
      <c r="D628" s="6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0.25" customHeight="1">
      <c r="A629" s="52"/>
      <c r="B629" s="52"/>
      <c r="C629" s="62"/>
      <c r="D629" s="6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0.25" customHeight="1">
      <c r="A630" s="52"/>
      <c r="B630" s="52"/>
      <c r="C630" s="62"/>
      <c r="D630" s="6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0.25" customHeight="1">
      <c r="A631" s="52"/>
      <c r="B631" s="52"/>
      <c r="C631" s="62"/>
      <c r="D631" s="6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0.25" customHeight="1">
      <c r="A632" s="52"/>
      <c r="B632" s="52"/>
      <c r="C632" s="62"/>
      <c r="D632" s="6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0.25" customHeight="1">
      <c r="A633" s="52"/>
      <c r="B633" s="52"/>
      <c r="C633" s="62"/>
      <c r="D633" s="6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0.25" customHeight="1">
      <c r="A634" s="52"/>
      <c r="B634" s="52"/>
      <c r="C634" s="62"/>
      <c r="D634" s="6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0.25" customHeight="1">
      <c r="A635" s="52"/>
      <c r="B635" s="52"/>
      <c r="C635" s="62"/>
      <c r="D635" s="6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0.25" customHeight="1">
      <c r="A636" s="52"/>
      <c r="B636" s="52"/>
      <c r="C636" s="62"/>
      <c r="D636" s="6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0.25" customHeight="1">
      <c r="A637" s="52"/>
      <c r="B637" s="52"/>
      <c r="C637" s="62"/>
      <c r="D637" s="6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0.25" customHeight="1">
      <c r="A638" s="52"/>
      <c r="B638" s="52"/>
      <c r="C638" s="62"/>
      <c r="D638" s="6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0.25" customHeight="1">
      <c r="A639" s="52"/>
      <c r="B639" s="52"/>
      <c r="C639" s="62"/>
      <c r="D639" s="6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0.25" customHeight="1">
      <c r="A640" s="52"/>
      <c r="B640" s="52"/>
      <c r="C640" s="62"/>
      <c r="D640" s="6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0.25" customHeight="1">
      <c r="A641" s="52"/>
      <c r="B641" s="52"/>
      <c r="C641" s="62"/>
      <c r="D641" s="6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0.25" customHeight="1">
      <c r="A642" s="52"/>
      <c r="B642" s="52"/>
      <c r="C642" s="62"/>
      <c r="D642" s="6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0.25" customHeight="1">
      <c r="A643" s="52"/>
      <c r="B643" s="52"/>
      <c r="C643" s="62"/>
      <c r="D643" s="6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0.25" customHeight="1">
      <c r="A644" s="52"/>
      <c r="B644" s="52"/>
      <c r="C644" s="62"/>
      <c r="D644" s="6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0.25" customHeight="1">
      <c r="A645" s="52"/>
      <c r="B645" s="52"/>
      <c r="C645" s="62"/>
      <c r="D645" s="6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0.25" customHeight="1">
      <c r="A646" s="52"/>
      <c r="B646" s="52"/>
      <c r="C646" s="62"/>
      <c r="D646" s="6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0.25" customHeight="1">
      <c r="A647" s="52"/>
      <c r="B647" s="52"/>
      <c r="C647" s="62"/>
      <c r="D647" s="6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0.25" customHeight="1">
      <c r="A648" s="52"/>
      <c r="B648" s="52"/>
      <c r="C648" s="62"/>
      <c r="D648" s="6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0.25" customHeight="1">
      <c r="A649" s="52"/>
      <c r="B649" s="52"/>
      <c r="C649" s="62"/>
      <c r="D649" s="6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0.25" customHeight="1">
      <c r="A650" s="52"/>
      <c r="B650" s="52"/>
      <c r="C650" s="62"/>
      <c r="D650" s="6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0.25" customHeight="1">
      <c r="A651" s="52"/>
      <c r="B651" s="52"/>
      <c r="C651" s="62"/>
      <c r="D651" s="6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0.25" customHeight="1">
      <c r="A652" s="52"/>
      <c r="B652" s="52"/>
      <c r="C652" s="62"/>
      <c r="D652" s="6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0.25" customHeight="1">
      <c r="A653" s="52"/>
      <c r="B653" s="52"/>
      <c r="C653" s="62"/>
      <c r="D653" s="6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0.25" customHeight="1">
      <c r="A654" s="52"/>
      <c r="B654" s="52"/>
      <c r="C654" s="62"/>
      <c r="D654" s="6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0.25" customHeight="1">
      <c r="A655" s="52"/>
      <c r="B655" s="52"/>
      <c r="C655" s="62"/>
      <c r="D655" s="6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0.25" customHeight="1">
      <c r="A656" s="52"/>
      <c r="B656" s="52"/>
      <c r="C656" s="62"/>
      <c r="D656" s="6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0.25" customHeight="1">
      <c r="A657" s="52"/>
      <c r="B657" s="52"/>
      <c r="C657" s="62"/>
      <c r="D657" s="6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0.25" customHeight="1">
      <c r="A658" s="52"/>
      <c r="B658" s="52"/>
      <c r="C658" s="62"/>
      <c r="D658" s="6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0.25" customHeight="1">
      <c r="A659" s="52"/>
      <c r="B659" s="52"/>
      <c r="C659" s="62"/>
      <c r="D659" s="6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0.25" customHeight="1">
      <c r="A660" s="52"/>
      <c r="B660" s="52"/>
      <c r="C660" s="62"/>
      <c r="D660" s="6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0.25" customHeight="1">
      <c r="A661" s="52"/>
      <c r="B661" s="52"/>
      <c r="C661" s="62"/>
      <c r="D661" s="6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0.25" customHeight="1">
      <c r="A662" s="52"/>
      <c r="B662" s="52"/>
      <c r="C662" s="62"/>
      <c r="D662" s="6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0.25" customHeight="1">
      <c r="A663" s="52"/>
      <c r="B663" s="52"/>
      <c r="C663" s="62"/>
      <c r="D663" s="6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0.25" customHeight="1">
      <c r="A664" s="52"/>
      <c r="B664" s="52"/>
      <c r="C664" s="62"/>
      <c r="D664" s="6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0.25" customHeight="1">
      <c r="A665" s="52"/>
      <c r="B665" s="52"/>
      <c r="C665" s="62"/>
      <c r="D665" s="6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0.25" customHeight="1">
      <c r="A666" s="52"/>
      <c r="B666" s="52"/>
      <c r="C666" s="62"/>
      <c r="D666" s="6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0.25" customHeight="1">
      <c r="A667" s="52"/>
      <c r="B667" s="52"/>
      <c r="C667" s="62"/>
      <c r="D667" s="6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0.25" customHeight="1">
      <c r="A668" s="52"/>
      <c r="B668" s="52"/>
      <c r="C668" s="62"/>
      <c r="D668" s="6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0.25" customHeight="1">
      <c r="A669" s="52"/>
      <c r="B669" s="52"/>
      <c r="C669" s="62"/>
      <c r="D669" s="6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0.25" customHeight="1">
      <c r="A670" s="52"/>
      <c r="B670" s="52"/>
      <c r="C670" s="62"/>
      <c r="D670" s="6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0.25" customHeight="1">
      <c r="A671" s="52"/>
      <c r="B671" s="52"/>
      <c r="C671" s="62"/>
      <c r="D671" s="6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0.25" customHeight="1">
      <c r="A672" s="52"/>
      <c r="B672" s="52"/>
      <c r="C672" s="62"/>
      <c r="D672" s="6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0.25" customHeight="1">
      <c r="A673" s="52"/>
      <c r="B673" s="52"/>
      <c r="C673" s="62"/>
      <c r="D673" s="6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0.25" customHeight="1">
      <c r="A674" s="52"/>
      <c r="B674" s="52"/>
      <c r="C674" s="62"/>
      <c r="D674" s="6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0.25" customHeight="1">
      <c r="A675" s="52"/>
      <c r="B675" s="52"/>
      <c r="C675" s="62"/>
      <c r="D675" s="6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0.25" customHeight="1">
      <c r="A676" s="52"/>
      <c r="B676" s="52"/>
      <c r="C676" s="62"/>
      <c r="D676" s="6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0.25" customHeight="1">
      <c r="A677" s="52"/>
      <c r="B677" s="52"/>
      <c r="C677" s="62"/>
      <c r="D677" s="6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0.25" customHeight="1">
      <c r="A678" s="52"/>
      <c r="B678" s="52"/>
      <c r="C678" s="62"/>
      <c r="D678" s="6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0.25" customHeight="1">
      <c r="A679" s="52"/>
      <c r="B679" s="52"/>
      <c r="C679" s="62"/>
      <c r="D679" s="6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0.25" customHeight="1">
      <c r="A680" s="52"/>
      <c r="B680" s="52"/>
      <c r="C680" s="62"/>
      <c r="D680" s="6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0.25" customHeight="1">
      <c r="A681" s="52"/>
      <c r="B681" s="52"/>
      <c r="C681" s="62"/>
      <c r="D681" s="6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0.25" customHeight="1">
      <c r="A682" s="52"/>
      <c r="B682" s="52"/>
      <c r="C682" s="62"/>
      <c r="D682" s="6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0.25" customHeight="1">
      <c r="A683" s="52"/>
      <c r="B683" s="52"/>
      <c r="C683" s="62"/>
      <c r="D683" s="6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0.25" customHeight="1">
      <c r="A684" s="52"/>
      <c r="B684" s="52"/>
      <c r="C684" s="62"/>
      <c r="D684" s="6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0.25" customHeight="1">
      <c r="A685" s="52"/>
      <c r="B685" s="52"/>
      <c r="C685" s="62"/>
      <c r="D685" s="6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0.25" customHeight="1">
      <c r="A686" s="52"/>
      <c r="B686" s="52"/>
      <c r="C686" s="62"/>
      <c r="D686" s="6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0.25" customHeight="1">
      <c r="A687" s="52"/>
      <c r="B687" s="52"/>
      <c r="C687" s="62"/>
      <c r="D687" s="6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0.25" customHeight="1">
      <c r="A688" s="52"/>
      <c r="B688" s="52"/>
      <c r="C688" s="62"/>
      <c r="D688" s="6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0.25" customHeight="1">
      <c r="A689" s="52"/>
      <c r="B689" s="52"/>
      <c r="C689" s="62"/>
      <c r="D689" s="6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0.25" customHeight="1">
      <c r="A690" s="52"/>
      <c r="B690" s="52"/>
      <c r="C690" s="62"/>
      <c r="D690" s="6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0.25" customHeight="1">
      <c r="A691" s="52"/>
      <c r="B691" s="52"/>
      <c r="C691" s="62"/>
      <c r="D691" s="6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0.25" customHeight="1">
      <c r="A692" s="52"/>
      <c r="B692" s="52"/>
      <c r="C692" s="62"/>
      <c r="D692" s="6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0.25" customHeight="1">
      <c r="A693" s="52"/>
      <c r="B693" s="52"/>
      <c r="C693" s="62"/>
      <c r="D693" s="6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0.25" customHeight="1">
      <c r="A694" s="52"/>
      <c r="B694" s="52"/>
      <c r="C694" s="62"/>
      <c r="D694" s="6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0.25" customHeight="1">
      <c r="A695" s="52"/>
      <c r="B695" s="52"/>
      <c r="C695" s="62"/>
      <c r="D695" s="6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0.25" customHeight="1">
      <c r="A696" s="52"/>
      <c r="B696" s="52"/>
      <c r="C696" s="62"/>
      <c r="D696" s="6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0.25" customHeight="1">
      <c r="A697" s="52"/>
      <c r="B697" s="52"/>
      <c r="C697" s="62"/>
      <c r="D697" s="6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0.25" customHeight="1">
      <c r="A698" s="52"/>
      <c r="B698" s="52"/>
      <c r="C698" s="62"/>
      <c r="D698" s="6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0.25" customHeight="1">
      <c r="A699" s="52"/>
      <c r="B699" s="52"/>
      <c r="C699" s="62"/>
      <c r="D699" s="6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0.25" customHeight="1">
      <c r="A700" s="52"/>
      <c r="B700" s="52"/>
      <c r="C700" s="62"/>
      <c r="D700" s="6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0.25" customHeight="1">
      <c r="A701" s="52"/>
      <c r="B701" s="52"/>
      <c r="C701" s="62"/>
      <c r="D701" s="6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0.25" customHeight="1">
      <c r="A702" s="52"/>
      <c r="B702" s="52"/>
      <c r="C702" s="62"/>
      <c r="D702" s="6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0.25" customHeight="1">
      <c r="A703" s="52"/>
      <c r="B703" s="52"/>
      <c r="C703" s="62"/>
      <c r="D703" s="6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0.25" customHeight="1">
      <c r="A704" s="52"/>
      <c r="B704" s="52"/>
      <c r="C704" s="62"/>
      <c r="D704" s="6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0.25" customHeight="1">
      <c r="A705" s="52"/>
      <c r="B705" s="52"/>
      <c r="C705" s="62"/>
      <c r="D705" s="6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0.25" customHeight="1">
      <c r="A706" s="52"/>
      <c r="B706" s="52"/>
      <c r="C706" s="62"/>
      <c r="D706" s="6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0.25" customHeight="1">
      <c r="A707" s="52"/>
      <c r="B707" s="52"/>
      <c r="C707" s="62"/>
      <c r="D707" s="6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0.25" customHeight="1">
      <c r="A708" s="52"/>
      <c r="B708" s="52"/>
      <c r="C708" s="62"/>
      <c r="D708" s="6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0.25" customHeight="1">
      <c r="A709" s="52"/>
      <c r="B709" s="52"/>
      <c r="C709" s="62"/>
      <c r="D709" s="6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0.25" customHeight="1">
      <c r="A710" s="52"/>
      <c r="B710" s="52"/>
      <c r="C710" s="62"/>
      <c r="D710" s="6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0.25" customHeight="1">
      <c r="A711" s="52"/>
      <c r="B711" s="52"/>
      <c r="C711" s="62"/>
      <c r="D711" s="6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0.25" customHeight="1">
      <c r="A712" s="52"/>
      <c r="B712" s="52"/>
      <c r="C712" s="62"/>
      <c r="D712" s="6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0.25" customHeight="1">
      <c r="A713" s="52"/>
      <c r="B713" s="52"/>
      <c r="C713" s="62"/>
      <c r="D713" s="6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0.25" customHeight="1">
      <c r="A714" s="52"/>
      <c r="B714" s="52"/>
      <c r="C714" s="62"/>
      <c r="D714" s="6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0.25" customHeight="1">
      <c r="A715" s="52"/>
      <c r="B715" s="52"/>
      <c r="C715" s="62"/>
      <c r="D715" s="6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0.25" customHeight="1">
      <c r="A716" s="52"/>
      <c r="B716" s="52"/>
      <c r="C716" s="62"/>
      <c r="D716" s="6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0.25" customHeight="1">
      <c r="A717" s="52"/>
      <c r="B717" s="52"/>
      <c r="C717" s="62"/>
      <c r="D717" s="6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0.25" customHeight="1">
      <c r="A718" s="52"/>
      <c r="B718" s="52"/>
      <c r="C718" s="62"/>
      <c r="D718" s="6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0.25" customHeight="1">
      <c r="A719" s="52"/>
      <c r="B719" s="52"/>
      <c r="C719" s="62"/>
      <c r="D719" s="6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0.25" customHeight="1">
      <c r="A720" s="52"/>
      <c r="B720" s="52"/>
      <c r="C720" s="62"/>
      <c r="D720" s="6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0.25" customHeight="1">
      <c r="A721" s="52"/>
      <c r="B721" s="52"/>
      <c r="C721" s="62"/>
      <c r="D721" s="6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0.25" customHeight="1">
      <c r="A722" s="52"/>
      <c r="B722" s="52"/>
      <c r="C722" s="62"/>
      <c r="D722" s="6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0.25" customHeight="1">
      <c r="A723" s="52"/>
      <c r="B723" s="52"/>
      <c r="C723" s="62"/>
      <c r="D723" s="6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0.25" customHeight="1">
      <c r="A724" s="52"/>
      <c r="B724" s="52"/>
      <c r="C724" s="62"/>
      <c r="D724" s="6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0.25" customHeight="1">
      <c r="A725" s="52"/>
      <c r="B725" s="52"/>
      <c r="C725" s="62"/>
      <c r="D725" s="6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0.25" customHeight="1">
      <c r="A726" s="52"/>
      <c r="B726" s="52"/>
      <c r="C726" s="62"/>
      <c r="D726" s="6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0.25" customHeight="1">
      <c r="A727" s="52"/>
      <c r="B727" s="52"/>
      <c r="C727" s="62"/>
      <c r="D727" s="6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0.25" customHeight="1">
      <c r="A728" s="52"/>
      <c r="B728" s="52"/>
      <c r="C728" s="62"/>
      <c r="D728" s="6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0.25" customHeight="1">
      <c r="A729" s="52"/>
      <c r="B729" s="52"/>
      <c r="C729" s="62"/>
      <c r="D729" s="6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0.25" customHeight="1">
      <c r="A730" s="52"/>
      <c r="B730" s="52"/>
      <c r="C730" s="62"/>
      <c r="D730" s="6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0.25" customHeight="1">
      <c r="A731" s="52"/>
      <c r="B731" s="52"/>
      <c r="C731" s="62"/>
      <c r="D731" s="6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0.25" customHeight="1">
      <c r="A732" s="52"/>
      <c r="B732" s="52"/>
      <c r="C732" s="62"/>
      <c r="D732" s="6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0.25" customHeight="1">
      <c r="A733" s="52"/>
      <c r="B733" s="52"/>
      <c r="C733" s="62"/>
      <c r="D733" s="6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0.25" customHeight="1">
      <c r="A734" s="52"/>
      <c r="B734" s="52"/>
      <c r="C734" s="62"/>
      <c r="D734" s="6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0.25" customHeight="1">
      <c r="A735" s="52"/>
      <c r="B735" s="52"/>
      <c r="C735" s="62"/>
      <c r="D735" s="6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0.25" customHeight="1">
      <c r="A736" s="52"/>
      <c r="B736" s="52"/>
      <c r="C736" s="62"/>
      <c r="D736" s="6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0.25" customHeight="1">
      <c r="A737" s="52"/>
      <c r="B737" s="52"/>
      <c r="C737" s="62"/>
      <c r="D737" s="6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0.25" customHeight="1">
      <c r="A738" s="52"/>
      <c r="B738" s="52"/>
      <c r="C738" s="62"/>
      <c r="D738" s="6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0.25" customHeight="1">
      <c r="A739" s="52"/>
      <c r="B739" s="52"/>
      <c r="C739" s="62"/>
      <c r="D739" s="6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0.25" customHeight="1">
      <c r="A740" s="52"/>
      <c r="B740" s="52"/>
      <c r="C740" s="62"/>
      <c r="D740" s="6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0.25" customHeight="1">
      <c r="A741" s="52"/>
      <c r="B741" s="52"/>
      <c r="C741" s="62"/>
      <c r="D741" s="6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0.25" customHeight="1">
      <c r="A742" s="52"/>
      <c r="B742" s="52"/>
      <c r="C742" s="62"/>
      <c r="D742" s="6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0.25" customHeight="1">
      <c r="A743" s="52"/>
      <c r="B743" s="52"/>
      <c r="C743" s="62"/>
      <c r="D743" s="6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0.25" customHeight="1">
      <c r="A744" s="52"/>
      <c r="B744" s="52"/>
      <c r="C744" s="62"/>
      <c r="D744" s="6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0.25" customHeight="1">
      <c r="A745" s="52"/>
      <c r="B745" s="52"/>
      <c r="C745" s="62"/>
      <c r="D745" s="6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0.25" customHeight="1">
      <c r="A746" s="52"/>
      <c r="B746" s="52"/>
      <c r="C746" s="62"/>
      <c r="D746" s="6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0.25" customHeight="1">
      <c r="A747" s="52"/>
      <c r="B747" s="52"/>
      <c r="C747" s="62"/>
      <c r="D747" s="6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0.25" customHeight="1">
      <c r="A748" s="52"/>
      <c r="B748" s="52"/>
      <c r="C748" s="62"/>
      <c r="D748" s="6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0.25" customHeight="1">
      <c r="A749" s="52"/>
      <c r="B749" s="52"/>
      <c r="C749" s="62"/>
      <c r="D749" s="6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0.25" customHeight="1">
      <c r="A750" s="52"/>
      <c r="B750" s="52"/>
      <c r="C750" s="62"/>
      <c r="D750" s="6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0.25" customHeight="1">
      <c r="A751" s="52"/>
      <c r="B751" s="52"/>
      <c r="C751" s="62"/>
      <c r="D751" s="6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0.25" customHeight="1">
      <c r="A752" s="52"/>
      <c r="B752" s="52"/>
      <c r="C752" s="62"/>
      <c r="D752" s="6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0.25" customHeight="1">
      <c r="A753" s="52"/>
      <c r="B753" s="52"/>
      <c r="C753" s="62"/>
      <c r="D753" s="6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0.25" customHeight="1">
      <c r="A754" s="52"/>
      <c r="B754" s="52"/>
      <c r="C754" s="62"/>
      <c r="D754" s="6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0.25" customHeight="1">
      <c r="A755" s="52"/>
      <c r="B755" s="52"/>
      <c r="C755" s="62"/>
      <c r="D755" s="6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0.25" customHeight="1">
      <c r="A756" s="52"/>
      <c r="B756" s="52"/>
      <c r="C756" s="62"/>
      <c r="D756" s="6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0.25" customHeight="1">
      <c r="A757" s="52"/>
      <c r="B757" s="52"/>
      <c r="C757" s="62"/>
      <c r="D757" s="6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0.25" customHeight="1">
      <c r="A758" s="52"/>
      <c r="B758" s="52"/>
      <c r="C758" s="62"/>
      <c r="D758" s="6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0.25" customHeight="1">
      <c r="A759" s="52"/>
      <c r="B759" s="52"/>
      <c r="C759" s="62"/>
      <c r="D759" s="6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0.25" customHeight="1">
      <c r="A760" s="52"/>
      <c r="B760" s="52"/>
      <c r="C760" s="62"/>
      <c r="D760" s="6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0.25" customHeight="1">
      <c r="A761" s="52"/>
      <c r="B761" s="52"/>
      <c r="C761" s="62"/>
      <c r="D761" s="6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0.25" customHeight="1">
      <c r="A762" s="52"/>
      <c r="B762" s="52"/>
      <c r="C762" s="62"/>
      <c r="D762" s="6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0.25" customHeight="1">
      <c r="A763" s="52"/>
      <c r="B763" s="52"/>
      <c r="C763" s="62"/>
      <c r="D763" s="6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0.25" customHeight="1">
      <c r="A764" s="52"/>
      <c r="B764" s="52"/>
      <c r="C764" s="62"/>
      <c r="D764" s="6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0.25" customHeight="1">
      <c r="A765" s="52"/>
      <c r="B765" s="52"/>
      <c r="C765" s="62"/>
      <c r="D765" s="6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0.25" customHeight="1">
      <c r="A766" s="52"/>
      <c r="B766" s="52"/>
      <c r="C766" s="62"/>
      <c r="D766" s="6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0.25" customHeight="1">
      <c r="A767" s="52"/>
      <c r="B767" s="52"/>
      <c r="C767" s="62"/>
      <c r="D767" s="6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0.25" customHeight="1">
      <c r="A768" s="52"/>
      <c r="B768" s="52"/>
      <c r="C768" s="62"/>
      <c r="D768" s="6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0.25" customHeight="1">
      <c r="A769" s="52"/>
      <c r="B769" s="52"/>
      <c r="C769" s="62"/>
      <c r="D769" s="6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0.25" customHeight="1">
      <c r="A770" s="52"/>
      <c r="B770" s="52"/>
      <c r="C770" s="62"/>
      <c r="D770" s="6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0.25" customHeight="1">
      <c r="A771" s="52"/>
      <c r="B771" s="52"/>
      <c r="C771" s="62"/>
      <c r="D771" s="6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0.25" customHeight="1">
      <c r="A772" s="52"/>
      <c r="B772" s="52"/>
      <c r="C772" s="62"/>
      <c r="D772" s="6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0.25" customHeight="1">
      <c r="A773" s="52"/>
      <c r="B773" s="52"/>
      <c r="C773" s="62"/>
      <c r="D773" s="6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0.25" customHeight="1">
      <c r="A774" s="52"/>
      <c r="B774" s="52"/>
      <c r="C774" s="62"/>
      <c r="D774" s="6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0.25" customHeight="1">
      <c r="A775" s="52"/>
      <c r="B775" s="52"/>
      <c r="C775" s="62"/>
      <c r="D775" s="6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0.25" customHeight="1">
      <c r="A776" s="52"/>
      <c r="B776" s="52"/>
      <c r="C776" s="62"/>
      <c r="D776" s="6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0.25" customHeight="1">
      <c r="A777" s="52"/>
      <c r="B777" s="52"/>
      <c r="C777" s="62"/>
      <c r="D777" s="6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0.25" customHeight="1">
      <c r="A778" s="52"/>
      <c r="B778" s="52"/>
      <c r="C778" s="62"/>
      <c r="D778" s="6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0.25" customHeight="1">
      <c r="A779" s="52"/>
      <c r="B779" s="52"/>
      <c r="C779" s="62"/>
      <c r="D779" s="6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0.25" customHeight="1">
      <c r="A780" s="52"/>
      <c r="B780" s="52"/>
      <c r="C780" s="62"/>
      <c r="D780" s="6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0.25" customHeight="1">
      <c r="A781" s="52"/>
      <c r="B781" s="52"/>
      <c r="C781" s="62"/>
      <c r="D781" s="6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0.25" customHeight="1">
      <c r="A782" s="52"/>
      <c r="B782" s="52"/>
      <c r="C782" s="62"/>
      <c r="D782" s="6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0.25" customHeight="1">
      <c r="A783" s="52"/>
      <c r="B783" s="52"/>
      <c r="C783" s="62"/>
      <c r="D783" s="6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0.25" customHeight="1">
      <c r="A784" s="52"/>
      <c r="B784" s="52"/>
      <c r="C784" s="62"/>
      <c r="D784" s="6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0.25" customHeight="1">
      <c r="A785" s="52"/>
      <c r="B785" s="52"/>
      <c r="C785" s="62"/>
      <c r="D785" s="6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0.25" customHeight="1">
      <c r="A786" s="52"/>
      <c r="B786" s="52"/>
      <c r="C786" s="62"/>
      <c r="D786" s="6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0.25" customHeight="1">
      <c r="A787" s="52"/>
      <c r="B787" s="52"/>
      <c r="C787" s="62"/>
      <c r="D787" s="6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0.25" customHeight="1">
      <c r="A788" s="52"/>
      <c r="B788" s="52"/>
      <c r="C788" s="62"/>
      <c r="D788" s="6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0.25" customHeight="1">
      <c r="A789" s="52"/>
      <c r="B789" s="52"/>
      <c r="C789" s="62"/>
      <c r="D789" s="6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0.25" customHeight="1">
      <c r="A790" s="52"/>
      <c r="B790" s="52"/>
      <c r="C790" s="62"/>
      <c r="D790" s="6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0.25" customHeight="1">
      <c r="A791" s="52"/>
      <c r="B791" s="52"/>
      <c r="C791" s="62"/>
      <c r="D791" s="6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0.25" customHeight="1">
      <c r="A792" s="52"/>
      <c r="B792" s="52"/>
      <c r="C792" s="62"/>
      <c r="D792" s="6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0.25" customHeight="1">
      <c r="A793" s="52"/>
      <c r="B793" s="52"/>
      <c r="C793" s="62"/>
      <c r="D793" s="6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0.25" customHeight="1">
      <c r="A794" s="52"/>
      <c r="B794" s="52"/>
      <c r="C794" s="62"/>
      <c r="D794" s="6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0.25" customHeight="1">
      <c r="A795" s="52"/>
      <c r="B795" s="52"/>
      <c r="C795" s="62"/>
      <c r="D795" s="6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0.25" customHeight="1">
      <c r="A796" s="52"/>
      <c r="B796" s="52"/>
      <c r="C796" s="62"/>
      <c r="D796" s="6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0.25" customHeight="1">
      <c r="A797" s="52"/>
      <c r="B797" s="52"/>
      <c r="C797" s="62"/>
      <c r="D797" s="6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0.25" customHeight="1">
      <c r="A798" s="52"/>
      <c r="B798" s="52"/>
      <c r="C798" s="62"/>
      <c r="D798" s="6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0.25" customHeight="1">
      <c r="A799" s="52"/>
      <c r="B799" s="52"/>
      <c r="C799" s="62"/>
      <c r="D799" s="6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0.25" customHeight="1">
      <c r="A800" s="52"/>
      <c r="B800" s="52"/>
      <c r="C800" s="62"/>
      <c r="D800" s="6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0.25" customHeight="1">
      <c r="A801" s="52"/>
      <c r="B801" s="52"/>
      <c r="C801" s="62"/>
      <c r="D801" s="6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0.25" customHeight="1">
      <c r="A802" s="52"/>
      <c r="B802" s="52"/>
      <c r="C802" s="62"/>
      <c r="D802" s="6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0.25" customHeight="1">
      <c r="A803" s="52"/>
      <c r="B803" s="52"/>
      <c r="C803" s="62"/>
      <c r="D803" s="6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0.25" customHeight="1">
      <c r="A804" s="52"/>
      <c r="B804" s="52"/>
      <c r="C804" s="62"/>
      <c r="D804" s="6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0.25" customHeight="1">
      <c r="A805" s="52"/>
      <c r="B805" s="52"/>
      <c r="C805" s="62"/>
      <c r="D805" s="6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0.25" customHeight="1">
      <c r="A806" s="52"/>
      <c r="B806" s="52"/>
      <c r="C806" s="62"/>
      <c r="D806" s="6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0.25" customHeight="1">
      <c r="A807" s="52"/>
      <c r="B807" s="52"/>
      <c r="C807" s="62"/>
      <c r="D807" s="6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0.25" customHeight="1">
      <c r="A808" s="52"/>
      <c r="B808" s="52"/>
      <c r="C808" s="62"/>
      <c r="D808" s="6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0.25" customHeight="1">
      <c r="A809" s="52"/>
      <c r="B809" s="52"/>
      <c r="C809" s="62"/>
      <c r="D809" s="6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0.25" customHeight="1">
      <c r="A810" s="52"/>
      <c r="B810" s="52"/>
      <c r="C810" s="62"/>
      <c r="D810" s="6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0.25" customHeight="1">
      <c r="A811" s="52"/>
      <c r="B811" s="52"/>
      <c r="C811" s="62"/>
      <c r="D811" s="6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0.25" customHeight="1">
      <c r="A812" s="52"/>
      <c r="B812" s="52"/>
      <c r="C812" s="62"/>
      <c r="D812" s="6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0.25" customHeight="1">
      <c r="A813" s="52"/>
      <c r="B813" s="52"/>
      <c r="C813" s="62"/>
      <c r="D813" s="6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0.25" customHeight="1">
      <c r="A814" s="52"/>
      <c r="B814" s="52"/>
      <c r="C814" s="62"/>
      <c r="D814" s="6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0.25" customHeight="1">
      <c r="A815" s="52"/>
      <c r="B815" s="52"/>
      <c r="C815" s="62"/>
      <c r="D815" s="6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0.25" customHeight="1">
      <c r="A816" s="52"/>
      <c r="B816" s="52"/>
      <c r="C816" s="62"/>
      <c r="D816" s="6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0.25" customHeight="1">
      <c r="A817" s="52"/>
      <c r="B817" s="52"/>
      <c r="C817" s="62"/>
      <c r="D817" s="6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0.25" customHeight="1">
      <c r="A818" s="52"/>
      <c r="B818" s="52"/>
      <c r="C818" s="62"/>
      <c r="D818" s="6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0.25" customHeight="1">
      <c r="A819" s="52"/>
      <c r="B819" s="52"/>
      <c r="C819" s="62"/>
      <c r="D819" s="6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0.25" customHeight="1">
      <c r="A820" s="52"/>
      <c r="B820" s="52"/>
      <c r="C820" s="62"/>
      <c r="D820" s="6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0.25" customHeight="1">
      <c r="A821" s="52"/>
      <c r="B821" s="52"/>
      <c r="C821" s="62"/>
      <c r="D821" s="6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0.25" customHeight="1">
      <c r="A822" s="52"/>
      <c r="B822" s="52"/>
      <c r="C822" s="62"/>
      <c r="D822" s="6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0.25" customHeight="1">
      <c r="A823" s="52"/>
      <c r="B823" s="52"/>
      <c r="C823" s="62"/>
      <c r="D823" s="6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0.25" customHeight="1">
      <c r="A824" s="52"/>
      <c r="B824" s="52"/>
      <c r="C824" s="62"/>
      <c r="D824" s="6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0.25" customHeight="1">
      <c r="A825" s="52"/>
      <c r="B825" s="52"/>
      <c r="C825" s="62"/>
      <c r="D825" s="6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0.25" customHeight="1">
      <c r="A826" s="52"/>
      <c r="B826" s="52"/>
      <c r="C826" s="62"/>
      <c r="D826" s="6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0.25" customHeight="1">
      <c r="A827" s="52"/>
      <c r="B827" s="52"/>
      <c r="C827" s="62"/>
      <c r="D827" s="6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0.25" customHeight="1">
      <c r="A828" s="52"/>
      <c r="B828" s="52"/>
      <c r="C828" s="62"/>
      <c r="D828" s="6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0.25" customHeight="1">
      <c r="A829" s="52"/>
      <c r="B829" s="52"/>
      <c r="C829" s="62"/>
      <c r="D829" s="6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0.25" customHeight="1">
      <c r="A830" s="52"/>
      <c r="B830" s="52"/>
      <c r="C830" s="62"/>
      <c r="D830" s="6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0.25" customHeight="1">
      <c r="A831" s="52"/>
      <c r="B831" s="52"/>
      <c r="C831" s="62"/>
      <c r="D831" s="6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0.25" customHeight="1">
      <c r="A832" s="52"/>
      <c r="B832" s="52"/>
      <c r="C832" s="62"/>
      <c r="D832" s="6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0.25" customHeight="1">
      <c r="A833" s="52"/>
      <c r="B833" s="52"/>
      <c r="C833" s="62"/>
      <c r="D833" s="6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0.25" customHeight="1">
      <c r="A834" s="52"/>
      <c r="B834" s="52"/>
      <c r="C834" s="62"/>
      <c r="D834" s="6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0.25" customHeight="1">
      <c r="A835" s="52"/>
      <c r="B835" s="52"/>
      <c r="C835" s="62"/>
      <c r="D835" s="6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0.25" customHeight="1">
      <c r="A836" s="52"/>
      <c r="B836" s="52"/>
      <c r="C836" s="62"/>
      <c r="D836" s="6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0.25" customHeight="1">
      <c r="A837" s="52"/>
      <c r="B837" s="52"/>
      <c r="C837" s="62"/>
      <c r="D837" s="6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0.25" customHeight="1">
      <c r="A838" s="52"/>
      <c r="B838" s="52"/>
      <c r="C838" s="62"/>
      <c r="D838" s="6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0.25" customHeight="1">
      <c r="A839" s="52"/>
      <c r="B839" s="52"/>
      <c r="C839" s="62"/>
      <c r="D839" s="6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0.25" customHeight="1">
      <c r="A840" s="52"/>
      <c r="B840" s="52"/>
      <c r="C840" s="62"/>
      <c r="D840" s="6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0.25" customHeight="1">
      <c r="A841" s="52"/>
      <c r="B841" s="52"/>
      <c r="C841" s="62"/>
      <c r="D841" s="6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0.25" customHeight="1">
      <c r="A842" s="52"/>
      <c r="B842" s="52"/>
      <c r="C842" s="62"/>
      <c r="D842" s="6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0.25" customHeight="1">
      <c r="A843" s="52"/>
      <c r="B843" s="52"/>
      <c r="C843" s="62"/>
      <c r="D843" s="6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0.25" customHeight="1">
      <c r="A844" s="52"/>
      <c r="B844" s="52"/>
      <c r="C844" s="62"/>
      <c r="D844" s="6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0.25" customHeight="1">
      <c r="A845" s="52"/>
      <c r="B845" s="52"/>
      <c r="C845" s="62"/>
      <c r="D845" s="6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0.25" customHeight="1">
      <c r="A846" s="52"/>
      <c r="B846" s="52"/>
      <c r="C846" s="62"/>
      <c r="D846" s="6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0.25" customHeight="1">
      <c r="A847" s="52"/>
      <c r="B847" s="52"/>
      <c r="C847" s="62"/>
      <c r="D847" s="6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0.25" customHeight="1">
      <c r="A848" s="52"/>
      <c r="B848" s="52"/>
      <c r="C848" s="62"/>
      <c r="D848" s="6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0.25" customHeight="1">
      <c r="A849" s="52"/>
      <c r="B849" s="52"/>
      <c r="C849" s="62"/>
      <c r="D849" s="6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0.25" customHeight="1">
      <c r="A850" s="52"/>
      <c r="B850" s="52"/>
      <c r="C850" s="62"/>
      <c r="D850" s="6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0.25" customHeight="1">
      <c r="A851" s="52"/>
      <c r="B851" s="52"/>
      <c r="C851" s="62"/>
      <c r="D851" s="6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0.25" customHeight="1">
      <c r="A852" s="52"/>
      <c r="B852" s="52"/>
      <c r="C852" s="62"/>
      <c r="D852" s="6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0.25" customHeight="1">
      <c r="A853" s="52"/>
      <c r="B853" s="52"/>
      <c r="C853" s="62"/>
      <c r="D853" s="6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0.25" customHeight="1">
      <c r="A854" s="52"/>
      <c r="B854" s="52"/>
      <c r="C854" s="62"/>
      <c r="D854" s="6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0.25" customHeight="1">
      <c r="A855" s="52"/>
      <c r="B855" s="52"/>
      <c r="C855" s="62"/>
      <c r="D855" s="6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0.25" customHeight="1">
      <c r="A856" s="52"/>
      <c r="B856" s="52"/>
      <c r="C856" s="62"/>
      <c r="D856" s="6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0.25" customHeight="1">
      <c r="A857" s="52"/>
      <c r="B857" s="52"/>
      <c r="C857" s="62"/>
      <c r="D857" s="6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0.25" customHeight="1">
      <c r="A858" s="52"/>
      <c r="B858" s="52"/>
      <c r="C858" s="62"/>
      <c r="D858" s="6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0.25" customHeight="1">
      <c r="A859" s="52"/>
      <c r="B859" s="52"/>
      <c r="C859" s="62"/>
      <c r="D859" s="6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0.25" customHeight="1">
      <c r="A860" s="52"/>
      <c r="B860" s="52"/>
      <c r="C860" s="62"/>
      <c r="D860" s="6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0.25" customHeight="1">
      <c r="A861" s="52"/>
      <c r="B861" s="52"/>
      <c r="C861" s="62"/>
      <c r="D861" s="6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0.25" customHeight="1">
      <c r="A862" s="52"/>
      <c r="B862" s="52"/>
      <c r="C862" s="62"/>
      <c r="D862" s="6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0.25" customHeight="1">
      <c r="A863" s="52"/>
      <c r="B863" s="52"/>
      <c r="C863" s="62"/>
      <c r="D863" s="6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0.25" customHeight="1">
      <c r="A864" s="52"/>
      <c r="B864" s="52"/>
      <c r="C864" s="62"/>
      <c r="D864" s="6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0.25" customHeight="1">
      <c r="A865" s="52"/>
      <c r="B865" s="52"/>
      <c r="C865" s="62"/>
      <c r="D865" s="6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0.25" customHeight="1">
      <c r="A866" s="52"/>
      <c r="B866" s="52"/>
      <c r="C866" s="62"/>
      <c r="D866" s="6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0.25" customHeight="1">
      <c r="A867" s="52"/>
      <c r="B867" s="52"/>
      <c r="C867" s="62"/>
      <c r="D867" s="6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0.25" customHeight="1">
      <c r="A868" s="52"/>
      <c r="B868" s="52"/>
      <c r="C868" s="62"/>
      <c r="D868" s="6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0.25" customHeight="1">
      <c r="A869" s="52"/>
      <c r="B869" s="52"/>
      <c r="C869" s="62"/>
      <c r="D869" s="6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0.25" customHeight="1">
      <c r="A870" s="52"/>
      <c r="B870" s="52"/>
      <c r="C870" s="62"/>
      <c r="D870" s="6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0.25" customHeight="1">
      <c r="A871" s="52"/>
      <c r="B871" s="52"/>
      <c r="C871" s="62"/>
      <c r="D871" s="6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0.25" customHeight="1">
      <c r="A872" s="52"/>
      <c r="B872" s="52"/>
      <c r="C872" s="62"/>
      <c r="D872" s="6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0.25" customHeight="1">
      <c r="A873" s="52"/>
      <c r="B873" s="52"/>
      <c r="C873" s="62"/>
      <c r="D873" s="6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0.25" customHeight="1">
      <c r="A874" s="52"/>
      <c r="B874" s="52"/>
      <c r="C874" s="62"/>
      <c r="D874" s="6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0.25" customHeight="1">
      <c r="A875" s="52"/>
      <c r="B875" s="52"/>
      <c r="C875" s="62"/>
      <c r="D875" s="6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0.25" customHeight="1">
      <c r="A876" s="52"/>
      <c r="B876" s="52"/>
      <c r="C876" s="62"/>
      <c r="D876" s="6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0.25" customHeight="1">
      <c r="A877" s="52"/>
      <c r="B877" s="52"/>
      <c r="C877" s="62"/>
      <c r="D877" s="6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0.25" customHeight="1">
      <c r="A878" s="52"/>
      <c r="B878" s="52"/>
      <c r="C878" s="62"/>
      <c r="D878" s="6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0.25" customHeight="1">
      <c r="A879" s="52"/>
      <c r="B879" s="52"/>
      <c r="C879" s="62"/>
      <c r="D879" s="6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0.25" customHeight="1">
      <c r="A880" s="52"/>
      <c r="B880" s="52"/>
      <c r="C880" s="62"/>
      <c r="D880" s="6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0.25" customHeight="1">
      <c r="A881" s="52"/>
      <c r="B881" s="52"/>
      <c r="C881" s="62"/>
      <c r="D881" s="6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0.25" customHeight="1">
      <c r="A882" s="52"/>
      <c r="B882" s="52"/>
      <c r="C882" s="62"/>
      <c r="D882" s="6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0.25" customHeight="1">
      <c r="A883" s="52"/>
      <c r="B883" s="52"/>
      <c r="C883" s="62"/>
      <c r="D883" s="6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0.25" customHeight="1">
      <c r="A884" s="52"/>
      <c r="B884" s="52"/>
      <c r="C884" s="62"/>
      <c r="D884" s="6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0.25" customHeight="1">
      <c r="A885" s="52"/>
      <c r="B885" s="52"/>
      <c r="C885" s="62"/>
      <c r="D885" s="6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0.25" customHeight="1">
      <c r="A886" s="52"/>
      <c r="B886" s="52"/>
      <c r="C886" s="62"/>
      <c r="D886" s="6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0.25" customHeight="1">
      <c r="A887" s="52"/>
      <c r="B887" s="52"/>
      <c r="C887" s="62"/>
      <c r="D887" s="6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0.25" customHeight="1">
      <c r="A888" s="52"/>
      <c r="B888" s="52"/>
      <c r="C888" s="62"/>
      <c r="D888" s="6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0.25" customHeight="1">
      <c r="A889" s="52"/>
      <c r="B889" s="52"/>
      <c r="C889" s="62"/>
      <c r="D889" s="6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0.25" customHeight="1">
      <c r="A890" s="52"/>
      <c r="B890" s="52"/>
      <c r="C890" s="62"/>
      <c r="D890" s="6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0.25" customHeight="1">
      <c r="A891" s="52"/>
      <c r="B891" s="52"/>
      <c r="C891" s="62"/>
      <c r="D891" s="6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0.25" customHeight="1">
      <c r="A892" s="52"/>
      <c r="B892" s="52"/>
      <c r="C892" s="62"/>
      <c r="D892" s="6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0.25" customHeight="1">
      <c r="A893" s="52"/>
      <c r="B893" s="52"/>
      <c r="C893" s="62"/>
      <c r="D893" s="6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0.25" customHeight="1">
      <c r="A894" s="52"/>
      <c r="B894" s="52"/>
      <c r="C894" s="62"/>
      <c r="D894" s="6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0.25" customHeight="1">
      <c r="A895" s="52"/>
      <c r="B895" s="52"/>
      <c r="C895" s="62"/>
      <c r="D895" s="6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0.25" customHeight="1">
      <c r="A896" s="52"/>
      <c r="B896" s="52"/>
      <c r="C896" s="62"/>
      <c r="D896" s="6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0.25" customHeight="1">
      <c r="A897" s="52"/>
      <c r="B897" s="52"/>
      <c r="C897" s="62"/>
      <c r="D897" s="6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0.25" customHeight="1">
      <c r="A898" s="52"/>
      <c r="B898" s="52"/>
      <c r="C898" s="62"/>
      <c r="D898" s="6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0.25" customHeight="1">
      <c r="A899" s="52"/>
      <c r="B899" s="52"/>
      <c r="C899" s="62"/>
      <c r="D899" s="6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0.25" customHeight="1">
      <c r="A900" s="52"/>
      <c r="B900" s="52"/>
      <c r="C900" s="62"/>
      <c r="D900" s="6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0.25" customHeight="1">
      <c r="A901" s="52"/>
      <c r="B901" s="52"/>
      <c r="C901" s="62"/>
      <c r="D901" s="6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0.25" customHeight="1">
      <c r="A902" s="52"/>
      <c r="B902" s="52"/>
      <c r="C902" s="62"/>
      <c r="D902" s="6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0.25" customHeight="1">
      <c r="A903" s="52"/>
      <c r="B903" s="52"/>
      <c r="C903" s="62"/>
      <c r="D903" s="6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0.25" customHeight="1">
      <c r="A904" s="52"/>
      <c r="B904" s="52"/>
      <c r="C904" s="62"/>
      <c r="D904" s="6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0.25" customHeight="1">
      <c r="A905" s="52"/>
      <c r="B905" s="52"/>
      <c r="C905" s="62"/>
      <c r="D905" s="6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0.25" customHeight="1">
      <c r="A906" s="52"/>
      <c r="B906" s="52"/>
      <c r="C906" s="62"/>
      <c r="D906" s="6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0.25" customHeight="1">
      <c r="A907" s="52"/>
      <c r="B907" s="52"/>
      <c r="C907" s="62"/>
      <c r="D907" s="6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0.25" customHeight="1">
      <c r="A908" s="52"/>
      <c r="B908" s="52"/>
      <c r="C908" s="62"/>
      <c r="D908" s="6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0.25" customHeight="1">
      <c r="A909" s="52"/>
      <c r="B909" s="52"/>
      <c r="C909" s="62"/>
      <c r="D909" s="6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0.25" customHeight="1">
      <c r="A910" s="52"/>
      <c r="B910" s="52"/>
      <c r="C910" s="62"/>
      <c r="D910" s="6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0.25" customHeight="1">
      <c r="A911" s="52"/>
      <c r="B911" s="52"/>
      <c r="C911" s="62"/>
      <c r="D911" s="6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0.25" customHeight="1">
      <c r="A912" s="52"/>
      <c r="B912" s="52"/>
      <c r="C912" s="62"/>
      <c r="D912" s="6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0.25" customHeight="1">
      <c r="A913" s="52"/>
      <c r="B913" s="52"/>
      <c r="C913" s="62"/>
      <c r="D913" s="6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0.25" customHeight="1">
      <c r="A914" s="52"/>
      <c r="B914" s="52"/>
      <c r="C914" s="62"/>
      <c r="D914" s="6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0.25" customHeight="1">
      <c r="A915" s="52"/>
      <c r="B915" s="52"/>
      <c r="C915" s="62"/>
      <c r="D915" s="6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0.25" customHeight="1">
      <c r="A916" s="52"/>
      <c r="B916" s="52"/>
      <c r="C916" s="62"/>
      <c r="D916" s="6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0.25" customHeight="1">
      <c r="A917" s="52"/>
      <c r="B917" s="52"/>
      <c r="C917" s="62"/>
      <c r="D917" s="6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0.25" customHeight="1">
      <c r="A918" s="52"/>
      <c r="B918" s="52"/>
      <c r="C918" s="62"/>
      <c r="D918" s="6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0.25" customHeight="1">
      <c r="A919" s="52"/>
      <c r="B919" s="52"/>
      <c r="C919" s="62"/>
      <c r="D919" s="6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0.25" customHeight="1">
      <c r="A920" s="52"/>
      <c r="B920" s="52"/>
      <c r="C920" s="62"/>
      <c r="D920" s="6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0.25" customHeight="1">
      <c r="A921" s="52"/>
      <c r="B921" s="52"/>
      <c r="C921" s="62"/>
      <c r="D921" s="6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0.25" customHeight="1">
      <c r="A922" s="52"/>
      <c r="B922" s="52"/>
      <c r="C922" s="62"/>
      <c r="D922" s="6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0.25" customHeight="1">
      <c r="A923" s="52"/>
      <c r="B923" s="52"/>
      <c r="C923" s="62"/>
      <c r="D923" s="6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0.25" customHeight="1">
      <c r="A924" s="52"/>
      <c r="B924" s="52"/>
      <c r="C924" s="62"/>
      <c r="D924" s="6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0.25" customHeight="1">
      <c r="A925" s="52"/>
      <c r="B925" s="52"/>
      <c r="C925" s="62"/>
      <c r="D925" s="6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0.25" customHeight="1">
      <c r="A926" s="52"/>
      <c r="B926" s="52"/>
      <c r="C926" s="62"/>
      <c r="D926" s="6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0.25" customHeight="1">
      <c r="A927" s="52"/>
      <c r="B927" s="52"/>
      <c r="C927" s="62"/>
      <c r="D927" s="6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0.25" customHeight="1">
      <c r="A928" s="52"/>
      <c r="B928" s="52"/>
      <c r="C928" s="62"/>
      <c r="D928" s="6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0.25" customHeight="1">
      <c r="A929" s="52"/>
      <c r="B929" s="52"/>
      <c r="C929" s="62"/>
      <c r="D929" s="6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0.25" customHeight="1">
      <c r="A930" s="52"/>
      <c r="B930" s="52"/>
      <c r="C930" s="62"/>
      <c r="D930" s="6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0.25" customHeight="1">
      <c r="A931" s="52"/>
      <c r="B931" s="52"/>
      <c r="C931" s="62"/>
      <c r="D931" s="6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0.25" customHeight="1">
      <c r="A932" s="52"/>
      <c r="B932" s="52"/>
      <c r="C932" s="62"/>
      <c r="D932" s="6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0.25" customHeight="1">
      <c r="A933" s="52"/>
      <c r="B933" s="52"/>
      <c r="C933" s="62"/>
      <c r="D933" s="6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0.25" customHeight="1">
      <c r="A934" s="52"/>
      <c r="B934" s="52"/>
      <c r="C934" s="62"/>
      <c r="D934" s="6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0.25" customHeight="1">
      <c r="A935" s="52"/>
      <c r="B935" s="52"/>
      <c r="C935" s="62"/>
      <c r="D935" s="6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0.25" customHeight="1">
      <c r="A936" s="52"/>
      <c r="B936" s="52"/>
      <c r="C936" s="62"/>
      <c r="D936" s="6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0.25" customHeight="1">
      <c r="A937" s="52"/>
      <c r="B937" s="52"/>
      <c r="C937" s="62"/>
      <c r="D937" s="6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0.25" customHeight="1">
      <c r="A938" s="52"/>
      <c r="B938" s="52"/>
      <c r="C938" s="62"/>
      <c r="D938" s="6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0.25" customHeight="1">
      <c r="A939" s="52"/>
      <c r="B939" s="52"/>
      <c r="C939" s="62"/>
      <c r="D939" s="6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0.25" customHeight="1">
      <c r="A940" s="52"/>
      <c r="B940" s="52"/>
      <c r="C940" s="62"/>
      <c r="D940" s="6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0.25" customHeight="1">
      <c r="A941" s="52"/>
      <c r="B941" s="52"/>
      <c r="C941" s="62"/>
      <c r="D941" s="6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0.25" customHeight="1">
      <c r="A942" s="52"/>
      <c r="B942" s="52"/>
      <c r="C942" s="62"/>
      <c r="D942" s="6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0.25" customHeight="1">
      <c r="A943" s="52"/>
      <c r="B943" s="52"/>
      <c r="C943" s="62"/>
      <c r="D943" s="6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0.25" customHeight="1">
      <c r="A944" s="52"/>
      <c r="B944" s="52"/>
      <c r="C944" s="62"/>
      <c r="D944" s="6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0.25" customHeight="1">
      <c r="A945" s="52"/>
      <c r="B945" s="52"/>
      <c r="C945" s="62"/>
      <c r="D945" s="6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0.25" customHeight="1">
      <c r="A946" s="52"/>
      <c r="B946" s="52"/>
      <c r="C946" s="62"/>
      <c r="D946" s="6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0.25" customHeight="1">
      <c r="A947" s="52"/>
      <c r="B947" s="52"/>
      <c r="C947" s="62"/>
      <c r="D947" s="6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0.25" customHeight="1">
      <c r="A948" s="52"/>
      <c r="B948" s="52"/>
      <c r="C948" s="62"/>
      <c r="D948" s="6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0.25" customHeight="1">
      <c r="A949" s="52"/>
      <c r="B949" s="52"/>
      <c r="C949" s="62"/>
      <c r="D949" s="6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0.25" customHeight="1">
      <c r="A950" s="52"/>
      <c r="B950" s="52"/>
      <c r="C950" s="62"/>
      <c r="D950" s="6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0.25" customHeight="1">
      <c r="A951" s="52"/>
      <c r="B951" s="52"/>
      <c r="C951" s="62"/>
      <c r="D951" s="6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0.25" customHeight="1">
      <c r="A952" s="52"/>
      <c r="B952" s="52"/>
      <c r="C952" s="62"/>
      <c r="D952" s="6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0.25" customHeight="1">
      <c r="A953" s="52"/>
      <c r="B953" s="52"/>
      <c r="C953" s="62"/>
      <c r="D953" s="6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0.25" customHeight="1">
      <c r="A954" s="52"/>
      <c r="B954" s="52"/>
      <c r="C954" s="62"/>
      <c r="D954" s="6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0.25" customHeight="1">
      <c r="A955" s="52"/>
      <c r="B955" s="52"/>
      <c r="C955" s="62"/>
      <c r="D955" s="6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0.25" customHeight="1">
      <c r="A956" s="52"/>
      <c r="B956" s="52"/>
      <c r="C956" s="62"/>
      <c r="D956" s="6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0.25" customHeight="1">
      <c r="A957" s="52"/>
      <c r="B957" s="52"/>
      <c r="C957" s="62"/>
      <c r="D957" s="6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0.25" customHeight="1">
      <c r="A958" s="52"/>
      <c r="B958" s="52"/>
      <c r="C958" s="62"/>
      <c r="D958" s="6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0.25" customHeight="1">
      <c r="A959" s="52"/>
      <c r="B959" s="52"/>
      <c r="C959" s="62"/>
      <c r="D959" s="6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0.25" customHeight="1">
      <c r="A960" s="52"/>
      <c r="B960" s="52"/>
      <c r="C960" s="62"/>
      <c r="D960" s="6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0.25" customHeight="1">
      <c r="A961" s="52"/>
      <c r="B961" s="52"/>
      <c r="C961" s="62"/>
      <c r="D961" s="6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0.25" customHeight="1">
      <c r="A962" s="52"/>
      <c r="B962" s="52"/>
      <c r="C962" s="62"/>
      <c r="D962" s="6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0.25" customHeight="1">
      <c r="A963" s="52"/>
      <c r="B963" s="52"/>
      <c r="C963" s="62"/>
      <c r="D963" s="6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0.25" customHeight="1">
      <c r="A964" s="52"/>
      <c r="B964" s="52"/>
      <c r="C964" s="62"/>
      <c r="D964" s="6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0.25" customHeight="1">
      <c r="A965" s="52"/>
      <c r="B965" s="52"/>
      <c r="C965" s="62"/>
      <c r="D965" s="6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0.25" customHeight="1">
      <c r="A966" s="52"/>
      <c r="B966" s="52"/>
      <c r="C966" s="62"/>
      <c r="D966" s="6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0.25" customHeight="1">
      <c r="A967" s="52"/>
      <c r="B967" s="52"/>
      <c r="C967" s="62"/>
      <c r="D967" s="6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0.25" customHeight="1">
      <c r="A968" s="52"/>
      <c r="B968" s="52"/>
      <c r="C968" s="62"/>
      <c r="D968" s="6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0.25" customHeight="1">
      <c r="A969" s="52"/>
      <c r="B969" s="52"/>
      <c r="C969" s="62"/>
      <c r="D969" s="6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0.25" customHeight="1">
      <c r="A970" s="52"/>
      <c r="B970" s="52"/>
      <c r="C970" s="62"/>
      <c r="D970" s="6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0.25" customHeight="1">
      <c r="A971" s="52"/>
      <c r="B971" s="52"/>
      <c r="C971" s="62"/>
      <c r="D971" s="6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0.25" customHeight="1">
      <c r="A972" s="52"/>
      <c r="B972" s="52"/>
      <c r="C972" s="62"/>
      <c r="D972" s="6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0.25" customHeight="1">
      <c r="A973" s="52"/>
      <c r="B973" s="52"/>
      <c r="C973" s="62"/>
      <c r="D973" s="6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0.25" customHeight="1">
      <c r="A974" s="52"/>
      <c r="B974" s="52"/>
      <c r="C974" s="62"/>
      <c r="D974" s="6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0.25" customHeight="1">
      <c r="A975" s="52"/>
      <c r="B975" s="52"/>
      <c r="C975" s="62"/>
      <c r="D975" s="6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0.25" customHeight="1">
      <c r="A976" s="52"/>
      <c r="B976" s="52"/>
      <c r="C976" s="62"/>
      <c r="D976" s="6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0.25" customHeight="1">
      <c r="A977" s="52"/>
      <c r="B977" s="52"/>
      <c r="C977" s="62"/>
      <c r="D977" s="6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0.25" customHeight="1">
      <c r="A978" s="52"/>
      <c r="B978" s="52"/>
      <c r="C978" s="62"/>
      <c r="D978" s="6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0.25" customHeight="1">
      <c r="A979" s="52"/>
      <c r="B979" s="52"/>
      <c r="C979" s="62"/>
      <c r="D979" s="6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0.25" customHeight="1">
      <c r="A980" s="52"/>
      <c r="B980" s="52"/>
      <c r="C980" s="62"/>
      <c r="D980" s="6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0.25" customHeight="1">
      <c r="A981" s="52"/>
      <c r="B981" s="52"/>
      <c r="C981" s="62"/>
      <c r="D981" s="6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0.25" customHeight="1">
      <c r="A982" s="52"/>
      <c r="B982" s="52"/>
      <c r="C982" s="62"/>
      <c r="D982" s="6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0.25" customHeight="1">
      <c r="A983" s="52"/>
      <c r="B983" s="52"/>
      <c r="C983" s="62"/>
      <c r="D983" s="6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0.25" customHeight="1">
      <c r="A984" s="52"/>
      <c r="B984" s="52"/>
      <c r="C984" s="62"/>
      <c r="D984" s="6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0.25" customHeight="1">
      <c r="A985" s="52"/>
      <c r="B985" s="52"/>
      <c r="C985" s="62"/>
      <c r="D985" s="6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0.25" customHeight="1">
      <c r="A986" s="52"/>
      <c r="B986" s="52"/>
      <c r="C986" s="62"/>
      <c r="D986" s="6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0.25" customHeight="1">
      <c r="A987" s="52"/>
      <c r="B987" s="52"/>
      <c r="C987" s="62"/>
      <c r="D987" s="6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0.25" customHeight="1">
      <c r="A988" s="52"/>
      <c r="B988" s="52"/>
      <c r="C988" s="62"/>
      <c r="D988" s="6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0.25" customHeight="1">
      <c r="A989" s="52"/>
      <c r="B989" s="52"/>
      <c r="C989" s="62"/>
      <c r="D989" s="6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0.25" customHeight="1">
      <c r="A990" s="52"/>
      <c r="B990" s="52"/>
      <c r="C990" s="62"/>
      <c r="D990" s="6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0.25" customHeight="1">
      <c r="A991" s="52"/>
      <c r="B991" s="52"/>
      <c r="C991" s="62"/>
      <c r="D991" s="6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0.25" customHeight="1">
      <c r="A992" s="52"/>
      <c r="B992" s="52"/>
      <c r="C992" s="62"/>
      <c r="D992" s="6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0.25" customHeight="1">
      <c r="A993" s="52"/>
      <c r="B993" s="52"/>
      <c r="C993" s="62"/>
      <c r="D993" s="6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0.25" customHeight="1">
      <c r="A994" s="52"/>
      <c r="B994" s="52"/>
      <c r="C994" s="62"/>
      <c r="D994" s="6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0.25" customHeight="1">
      <c r="A995" s="52"/>
      <c r="B995" s="52"/>
      <c r="C995" s="62"/>
      <c r="D995" s="6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0.25" customHeight="1">
      <c r="A996" s="52"/>
      <c r="B996" s="52"/>
      <c r="C996" s="62"/>
      <c r="D996" s="6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0.25" customHeight="1">
      <c r="A997" s="52"/>
      <c r="B997" s="52"/>
      <c r="C997" s="62"/>
      <c r="D997" s="6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0.25" customHeight="1">
      <c r="A998" s="52"/>
      <c r="B998" s="52"/>
      <c r="C998" s="62"/>
      <c r="D998" s="6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0.25" customHeight="1">
      <c r="A999" s="52"/>
      <c r="B999" s="52"/>
      <c r="C999" s="62"/>
      <c r="D999" s="6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0.25" customHeight="1">
      <c r="A1000" s="52"/>
      <c r="B1000" s="52"/>
      <c r="C1000" s="62"/>
      <c r="D1000" s="6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7">
    <mergeCell ref="M6:O6"/>
    <mergeCell ref="R6:T6"/>
    <mergeCell ref="E1:G1"/>
    <mergeCell ref="E2:G2"/>
    <mergeCell ref="I2:K2"/>
    <mergeCell ref="E5:I5"/>
    <mergeCell ref="E6:I6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A1000"/>
  <sheetViews>
    <sheetView workbookViewId="0">
      <pane ySplit="9" topLeftCell="A10" activePane="bottomLeft" state="frozen"/>
      <selection pane="bottomLeft" activeCell="B11" sqref="B11"/>
    </sheetView>
  </sheetViews>
  <sheetFormatPr baseColWidth="10" defaultColWidth="12.6640625" defaultRowHeight="15" customHeight="1"/>
  <cols>
    <col min="1" max="1" width="12.1640625" customWidth="1"/>
    <col min="2" max="2" width="8.6640625" customWidth="1"/>
    <col min="3" max="3" width="6.6640625" customWidth="1"/>
    <col min="4" max="6" width="11.1640625" customWidth="1"/>
    <col min="7" max="11" width="6.6640625" customWidth="1"/>
    <col min="12" max="13" width="5.6640625" customWidth="1"/>
    <col min="14" max="14" width="8.6640625" customWidth="1"/>
    <col min="15" max="18" width="10.6640625" customWidth="1"/>
    <col min="19" max="19" width="11" customWidth="1"/>
    <col min="20" max="22" width="9.6640625" customWidth="1"/>
    <col min="23" max="23" width="10.6640625" customWidth="1"/>
    <col min="24" max="26" width="9.6640625" customWidth="1"/>
    <col min="27" max="27" width="9.1640625" customWidth="1"/>
    <col min="28" max="28" width="7.33203125" customWidth="1"/>
    <col min="29" max="29" width="1" customWidth="1"/>
    <col min="30" max="30" width="10" customWidth="1"/>
    <col min="31" max="31" width="8.6640625" customWidth="1"/>
    <col min="32" max="39" width="7.1640625" customWidth="1"/>
    <col min="40" max="42" width="8.6640625" customWidth="1"/>
    <col min="43" max="43" width="8.83203125" customWidth="1"/>
    <col min="44" max="44" width="10.6640625" customWidth="1"/>
    <col min="45" max="45" width="8.83203125" customWidth="1"/>
    <col min="46" max="46" width="7.6640625" customWidth="1"/>
    <col min="47" max="47" width="11.1640625" customWidth="1"/>
    <col min="48" max="51" width="9.6640625" customWidth="1"/>
    <col min="52" max="53" width="8.6640625" customWidth="1"/>
  </cols>
  <sheetData>
    <row r="1" spans="1:53" ht="12.75" customHeight="1">
      <c r="A1" s="122"/>
      <c r="B1" s="123"/>
      <c r="C1" s="119"/>
      <c r="D1" s="124"/>
      <c r="E1" s="124"/>
      <c r="F1" s="125"/>
      <c r="G1" s="124"/>
      <c r="H1" s="124"/>
      <c r="I1" s="124"/>
      <c r="J1" s="124"/>
      <c r="K1" s="124"/>
      <c r="L1" s="124"/>
      <c r="M1" s="124"/>
      <c r="N1" s="126"/>
      <c r="O1" s="127"/>
      <c r="P1" s="127"/>
      <c r="Q1" s="127"/>
      <c r="R1" s="127"/>
      <c r="S1" s="128"/>
      <c r="T1" s="124"/>
      <c r="U1" s="124"/>
      <c r="V1" s="129"/>
      <c r="W1" s="130"/>
      <c r="X1" s="124"/>
      <c r="Y1" s="124"/>
      <c r="Z1" s="124"/>
      <c r="AA1" s="131"/>
      <c r="AB1" s="124"/>
      <c r="AC1" s="124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"/>
      <c r="AO1" s="1"/>
      <c r="AP1" s="1"/>
      <c r="AQ1" s="133"/>
      <c r="AR1" s="133"/>
      <c r="AS1" s="133"/>
      <c r="AT1" s="133"/>
      <c r="AU1" s="133"/>
      <c r="AV1" s="133"/>
      <c r="AW1" s="133"/>
      <c r="AX1" s="133"/>
      <c r="AY1" s="132"/>
      <c r="AZ1" s="1"/>
      <c r="BA1" s="1"/>
    </row>
    <row r="2" spans="1:53" ht="12.75" customHeight="1">
      <c r="A2" s="444" t="str">
        <f>'1 Pricing Length'!E1</f>
        <v>Example College</v>
      </c>
      <c r="B2" s="426"/>
      <c r="C2" s="426"/>
      <c r="D2" s="426"/>
      <c r="E2" s="426"/>
      <c r="F2" s="426"/>
      <c r="G2" s="426"/>
      <c r="H2" s="426"/>
      <c r="I2" s="426"/>
      <c r="J2" s="426"/>
      <c r="K2" s="445"/>
      <c r="L2" s="447" t="s">
        <v>69</v>
      </c>
      <c r="M2" s="426"/>
      <c r="N2" s="427"/>
      <c r="O2" s="451" t="s">
        <v>70</v>
      </c>
      <c r="P2" s="426"/>
      <c r="Q2" s="426"/>
      <c r="R2" s="426"/>
      <c r="S2" s="427"/>
      <c r="T2" s="452" t="s">
        <v>71</v>
      </c>
      <c r="U2" s="426"/>
      <c r="V2" s="426"/>
      <c r="W2" s="426"/>
      <c r="X2" s="426"/>
      <c r="Y2" s="134"/>
      <c r="Z2" s="134"/>
      <c r="AA2" s="134"/>
      <c r="AB2" s="135"/>
      <c r="AC2" s="136"/>
      <c r="AD2" s="431" t="s">
        <v>72</v>
      </c>
      <c r="AE2" s="426"/>
      <c r="AF2" s="426"/>
      <c r="AG2" s="426"/>
      <c r="AH2" s="426"/>
      <c r="AI2" s="426"/>
      <c r="AJ2" s="426"/>
      <c r="AK2" s="426"/>
      <c r="AL2" s="427"/>
      <c r="AM2" s="137"/>
      <c r="AN2" s="1"/>
      <c r="AO2" s="1"/>
      <c r="AP2" s="1"/>
      <c r="AQ2" s="138"/>
      <c r="AR2" s="133"/>
      <c r="AS2" s="139"/>
      <c r="AT2" s="133"/>
      <c r="AU2" s="133"/>
      <c r="AV2" s="133"/>
      <c r="AW2" s="133"/>
      <c r="AX2" s="133"/>
      <c r="AY2" s="132"/>
      <c r="AZ2" s="1"/>
      <c r="BA2" s="1"/>
    </row>
    <row r="3" spans="1:53" ht="12.75" customHeight="1">
      <c r="A3" s="446"/>
      <c r="B3" s="416"/>
      <c r="C3" s="416"/>
      <c r="D3" s="416"/>
      <c r="E3" s="416"/>
      <c r="F3" s="416"/>
      <c r="G3" s="416"/>
      <c r="H3" s="416"/>
      <c r="I3" s="416"/>
      <c r="J3" s="416"/>
      <c r="K3" s="417"/>
      <c r="L3" s="448"/>
      <c r="M3" s="449"/>
      <c r="N3" s="450"/>
      <c r="O3" s="448"/>
      <c r="P3" s="449"/>
      <c r="Q3" s="449"/>
      <c r="R3" s="449"/>
      <c r="S3" s="450"/>
      <c r="T3" s="448"/>
      <c r="U3" s="449"/>
      <c r="V3" s="449"/>
      <c r="W3" s="449"/>
      <c r="X3" s="449"/>
      <c r="Y3" s="136"/>
      <c r="Z3" s="453" t="str">
        <f>Instructions!G2</f>
        <v>Version 2025.1</v>
      </c>
      <c r="AA3" s="449"/>
      <c r="AB3" s="450"/>
      <c r="AC3" s="136"/>
      <c r="AD3" s="432"/>
      <c r="AE3" s="411"/>
      <c r="AF3" s="411"/>
      <c r="AG3" s="411"/>
      <c r="AH3" s="411"/>
      <c r="AI3" s="411"/>
      <c r="AJ3" s="411"/>
      <c r="AK3" s="411"/>
      <c r="AL3" s="429"/>
      <c r="AM3" s="137"/>
      <c r="AN3" s="1"/>
      <c r="AO3" s="1"/>
      <c r="AP3" s="1"/>
      <c r="AQ3" s="138"/>
      <c r="AR3" s="133"/>
      <c r="AS3" s="139"/>
      <c r="AT3" s="133"/>
      <c r="AU3" s="133"/>
      <c r="AV3" s="133"/>
      <c r="AW3" s="133"/>
      <c r="AX3" s="133"/>
      <c r="AY3" s="132"/>
      <c r="AZ3" s="1"/>
      <c r="BA3" s="1"/>
    </row>
    <row r="4" spans="1:53" ht="12.75" customHeight="1">
      <c r="A4" s="140" t="s">
        <v>73</v>
      </c>
      <c r="B4" s="141">
        <v>1</v>
      </c>
      <c r="C4" s="142" t="s">
        <v>74</v>
      </c>
      <c r="D4" s="143"/>
      <c r="E4" s="143"/>
      <c r="F4" s="143"/>
      <c r="G4" s="143"/>
      <c r="H4" s="143"/>
      <c r="I4" s="143"/>
      <c r="J4" s="143"/>
      <c r="K4" s="144"/>
      <c r="L4" s="454" t="s">
        <v>75</v>
      </c>
      <c r="M4" s="426"/>
      <c r="N4" s="145" t="s">
        <v>28</v>
      </c>
      <c r="O4" s="455" t="s">
        <v>76</v>
      </c>
      <c r="P4" s="426"/>
      <c r="Q4" s="146"/>
      <c r="R4" s="146" t="s">
        <v>77</v>
      </c>
      <c r="S4" s="147" t="s">
        <v>78</v>
      </c>
      <c r="T4" s="64"/>
      <c r="U4" s="68"/>
      <c r="V4" s="68"/>
      <c r="W4" s="68"/>
      <c r="X4" s="148" t="s">
        <v>79</v>
      </c>
      <c r="Y4" s="68"/>
      <c r="Z4" s="68"/>
      <c r="AA4" s="68"/>
      <c r="AB4" s="149" t="s">
        <v>80</v>
      </c>
      <c r="AC4" s="62"/>
      <c r="AD4" s="70" t="s">
        <v>81</v>
      </c>
      <c r="AE4" s="62" t="s">
        <v>82</v>
      </c>
      <c r="AF4" s="428" t="s">
        <v>83</v>
      </c>
      <c r="AG4" s="411"/>
      <c r="AH4" s="411"/>
      <c r="AI4" s="411"/>
      <c r="AJ4" s="411"/>
      <c r="AK4" s="411"/>
      <c r="AL4" s="429"/>
      <c r="AM4" s="62"/>
      <c r="AN4" s="52"/>
      <c r="AO4" s="52"/>
      <c r="AP4" s="52"/>
      <c r="AQ4" s="62"/>
      <c r="AR4" s="52"/>
      <c r="AS4" s="150"/>
      <c r="AT4" s="52"/>
      <c r="AU4" s="52"/>
      <c r="AV4" s="52"/>
      <c r="AW4" s="52"/>
      <c r="AX4" s="52"/>
      <c r="AY4" s="62"/>
      <c r="AZ4" s="52"/>
      <c r="BA4" s="52"/>
    </row>
    <row r="5" spans="1:53" ht="12.75" customHeight="1">
      <c r="A5" s="151">
        <f>W5</f>
        <v>45838</v>
      </c>
      <c r="B5" s="141">
        <v>2</v>
      </c>
      <c r="C5" s="152" t="s">
        <v>84</v>
      </c>
      <c r="D5" s="143"/>
      <c r="E5" s="143"/>
      <c r="F5" s="143"/>
      <c r="G5" s="143"/>
      <c r="H5" s="143"/>
      <c r="I5" s="143"/>
      <c r="J5" s="143"/>
      <c r="K5" s="144"/>
      <c r="L5" s="153" t="s">
        <v>85</v>
      </c>
      <c r="M5" s="153" t="s">
        <v>86</v>
      </c>
      <c r="N5" s="154" t="s">
        <v>82</v>
      </c>
      <c r="O5" s="155" t="s">
        <v>87</v>
      </c>
      <c r="P5" s="146" t="s">
        <v>88</v>
      </c>
      <c r="Q5" s="146" t="s">
        <v>89</v>
      </c>
      <c r="R5" s="146" t="s">
        <v>90</v>
      </c>
      <c r="S5" s="147" t="s">
        <v>91</v>
      </c>
      <c r="T5" s="77">
        <f>'1 Pricing Length'!E7</f>
        <v>44742</v>
      </c>
      <c r="U5" s="77">
        <f>'1 Pricing Length'!F7</f>
        <v>45107</v>
      </c>
      <c r="V5" s="77">
        <f>'1 Pricing Length'!G7</f>
        <v>45473</v>
      </c>
      <c r="W5" s="156">
        <f>'1 Pricing Length'!H7</f>
        <v>45838</v>
      </c>
      <c r="X5" s="77">
        <f>'1 Pricing Length'!I7</f>
        <v>46203</v>
      </c>
      <c r="Y5" s="77">
        <f t="shared" ref="Y5:Z5" si="0">DATE(YEAR(X5)+1,MONTH(X5),DAY(X5))</f>
        <v>46568</v>
      </c>
      <c r="Z5" s="77">
        <f t="shared" si="0"/>
        <v>46934</v>
      </c>
      <c r="AA5" s="157" t="s">
        <v>92</v>
      </c>
      <c r="AB5" s="158">
        <f>W5</f>
        <v>45838</v>
      </c>
      <c r="AC5" s="62"/>
      <c r="AD5" s="80"/>
      <c r="AE5" s="81" t="s">
        <v>93</v>
      </c>
      <c r="AF5" s="159">
        <f t="shared" ref="AF5:AL5" si="1">T5</f>
        <v>44742</v>
      </c>
      <c r="AG5" s="159">
        <f t="shared" si="1"/>
        <v>45107</v>
      </c>
      <c r="AH5" s="159">
        <f t="shared" si="1"/>
        <v>45473</v>
      </c>
      <c r="AI5" s="159">
        <f t="shared" si="1"/>
        <v>45838</v>
      </c>
      <c r="AJ5" s="159">
        <f t="shared" si="1"/>
        <v>46203</v>
      </c>
      <c r="AK5" s="159">
        <f t="shared" si="1"/>
        <v>46568</v>
      </c>
      <c r="AL5" s="160">
        <f t="shared" si="1"/>
        <v>46934</v>
      </c>
      <c r="AM5" s="161"/>
      <c r="AN5" s="52"/>
      <c r="AO5" s="52"/>
      <c r="AP5" s="52"/>
      <c r="AQ5" s="62"/>
      <c r="AR5" s="52"/>
      <c r="AS5" s="150"/>
      <c r="AT5" s="52"/>
      <c r="AU5" s="52"/>
      <c r="AV5" s="52"/>
      <c r="AW5" s="52"/>
      <c r="AX5" s="52"/>
      <c r="AY5" s="52"/>
      <c r="AZ5" s="52"/>
      <c r="BA5" s="52"/>
    </row>
    <row r="6" spans="1:53" ht="12.75" customHeight="1">
      <c r="A6" s="162" t="s">
        <v>94</v>
      </c>
      <c r="B6" s="163">
        <v>3</v>
      </c>
      <c r="C6" s="164" t="s">
        <v>95</v>
      </c>
      <c r="D6" s="165"/>
      <c r="E6" s="166"/>
      <c r="F6" s="167"/>
      <c r="G6" s="168"/>
      <c r="H6" s="168"/>
      <c r="I6" s="168"/>
      <c r="J6" s="168"/>
      <c r="K6" s="169"/>
      <c r="L6" s="124"/>
      <c r="M6" s="124"/>
      <c r="N6" s="129"/>
      <c r="O6" s="170">
        <f>AO253-AM253</f>
        <v>0.32380949523809477</v>
      </c>
      <c r="P6" s="171"/>
      <c r="Q6" s="172"/>
      <c r="R6" s="172"/>
      <c r="S6" s="173"/>
      <c r="T6" s="174"/>
      <c r="U6" s="174"/>
      <c r="V6" s="174" t="s">
        <v>96</v>
      </c>
      <c r="W6" s="175">
        <f>W257</f>
        <v>5997853.0773704657</v>
      </c>
      <c r="X6" s="176"/>
      <c r="Y6" s="177"/>
      <c r="Z6" s="177"/>
      <c r="AA6" s="178"/>
      <c r="AB6" s="179"/>
      <c r="AC6" s="62"/>
      <c r="AD6" s="70"/>
      <c r="AE6" s="62"/>
      <c r="AF6" s="62"/>
      <c r="AG6" s="62"/>
      <c r="AH6" s="62"/>
      <c r="AI6" s="62"/>
      <c r="AJ6" s="62"/>
      <c r="AK6" s="62"/>
      <c r="AL6" s="180"/>
      <c r="AM6" s="62"/>
      <c r="AN6" s="52"/>
      <c r="AO6" s="52"/>
      <c r="AP6" s="52"/>
      <c r="AQ6" s="52"/>
      <c r="AR6" s="52"/>
      <c r="AS6" s="150"/>
      <c r="AT6" s="52"/>
      <c r="AU6" s="181">
        <f t="shared" ref="AU6:AW6" si="2">SUBTOTAL(9,AU10:AU263)</f>
        <v>0</v>
      </c>
      <c r="AV6" s="181">
        <f t="shared" si="2"/>
        <v>981989.59150782949</v>
      </c>
      <c r="AW6" s="181">
        <f t="shared" si="2"/>
        <v>4028364.6280613476</v>
      </c>
      <c r="AX6" s="128"/>
      <c r="AY6" s="146"/>
      <c r="AZ6" s="52"/>
      <c r="BA6" s="52"/>
    </row>
    <row r="7" spans="1:53" ht="12.75" customHeight="1">
      <c r="A7" s="433" t="s">
        <v>97</v>
      </c>
      <c r="B7" s="435" t="s">
        <v>28</v>
      </c>
      <c r="C7" s="437" t="s">
        <v>98</v>
      </c>
      <c r="D7" s="439" t="s">
        <v>99</v>
      </c>
      <c r="E7" s="440"/>
      <c r="F7" s="182" t="s">
        <v>100</v>
      </c>
      <c r="G7" s="439" t="s">
        <v>101</v>
      </c>
      <c r="H7" s="441"/>
      <c r="I7" s="441"/>
      <c r="J7" s="441"/>
      <c r="K7" s="442"/>
      <c r="L7" s="183"/>
      <c r="M7" s="52"/>
      <c r="N7" s="184"/>
      <c r="O7" s="155">
        <f t="shared" ref="O7:R7" si="3">O252</f>
        <v>-442527.92140846234</v>
      </c>
      <c r="P7" s="146">
        <f t="shared" si="3"/>
        <v>337710.736235369</v>
      </c>
      <c r="Q7" s="146">
        <f t="shared" si="3"/>
        <v>4556089.3172538653</v>
      </c>
      <c r="R7" s="146">
        <f t="shared" si="3"/>
        <v>-39392.42424242424</v>
      </c>
      <c r="S7" s="185">
        <f>+S8-W8</f>
        <v>4771246.5101708127</v>
      </c>
      <c r="T7" s="52"/>
      <c r="U7" s="184"/>
      <c r="V7" s="186" t="s">
        <v>102</v>
      </c>
      <c r="W7" s="187">
        <f>'4 CY Summ'!D50</f>
        <v>-359366.80233246478</v>
      </c>
      <c r="X7" s="188">
        <f>-W7/W6</f>
        <v>5.9915906191222626E-2</v>
      </c>
      <c r="Y7" s="184"/>
      <c r="Z7" s="184"/>
      <c r="AA7" s="189"/>
      <c r="AB7" s="190">
        <f>SUBTOTAL(9,AB10:AB395)</f>
        <v>402.22802268956053</v>
      </c>
      <c r="AC7" s="62"/>
      <c r="AD7" s="70"/>
      <c r="AE7" s="62"/>
      <c r="AF7" s="62"/>
      <c r="AG7" s="62"/>
      <c r="AH7" s="62"/>
      <c r="AI7" s="62"/>
      <c r="AJ7" s="62"/>
      <c r="AK7" s="62"/>
      <c r="AL7" s="180"/>
      <c r="AM7" s="191" t="s">
        <v>103</v>
      </c>
      <c r="AN7" s="428" t="s">
        <v>104</v>
      </c>
      <c r="AO7" s="411"/>
      <c r="AP7" s="62"/>
      <c r="AQ7" s="52"/>
      <c r="AR7" s="52"/>
      <c r="AS7" s="52"/>
      <c r="AT7" s="52"/>
      <c r="AU7" s="52"/>
      <c r="AV7" s="52"/>
      <c r="AW7" s="192"/>
      <c r="AX7" s="192"/>
      <c r="AY7" s="184"/>
      <c r="AZ7" s="52"/>
      <c r="BA7" s="52"/>
    </row>
    <row r="8" spans="1:53" ht="12.75" customHeight="1">
      <c r="A8" s="434"/>
      <c r="B8" s="436"/>
      <c r="C8" s="438"/>
      <c r="D8" s="193" t="s">
        <v>105</v>
      </c>
      <c r="E8" s="194" t="s">
        <v>106</v>
      </c>
      <c r="F8" s="195" t="s">
        <v>106</v>
      </c>
      <c r="G8" s="193" t="s">
        <v>85</v>
      </c>
      <c r="H8" s="195" t="s">
        <v>107</v>
      </c>
      <c r="I8" s="195" t="s">
        <v>108</v>
      </c>
      <c r="J8" s="195" t="s">
        <v>109</v>
      </c>
      <c r="K8" s="196" t="s">
        <v>110</v>
      </c>
      <c r="L8" s="81"/>
      <c r="M8" s="81"/>
      <c r="N8" s="81"/>
      <c r="O8" s="197"/>
      <c r="P8" s="198" t="s">
        <v>111</v>
      </c>
      <c r="Q8" s="199">
        <f>O7+P7+Q7+R7</f>
        <v>4411879.7078383481</v>
      </c>
      <c r="R8" s="200" t="s">
        <v>112</v>
      </c>
      <c r="S8" s="201">
        <f>W6+Q8</f>
        <v>10409732.785208814</v>
      </c>
      <c r="T8" s="77"/>
      <c r="U8" s="77"/>
      <c r="V8" s="202" t="s">
        <v>113</v>
      </c>
      <c r="W8" s="203">
        <f>W6+W7</f>
        <v>5638486.2750380011</v>
      </c>
      <c r="X8" s="204"/>
      <c r="Y8" s="202"/>
      <c r="Z8" s="202"/>
      <c r="AA8" s="202"/>
      <c r="AB8" s="205"/>
      <c r="AC8" s="62"/>
      <c r="AD8" s="80"/>
      <c r="AE8" s="81"/>
      <c r="AF8" s="81"/>
      <c r="AG8" s="81"/>
      <c r="AH8" s="81"/>
      <c r="AI8" s="81"/>
      <c r="AJ8" s="81"/>
      <c r="AK8" s="81"/>
      <c r="AL8" s="82"/>
      <c r="AM8" s="191" t="s">
        <v>114</v>
      </c>
      <c r="AN8" s="62" t="s">
        <v>106</v>
      </c>
      <c r="AO8" s="62" t="s">
        <v>114</v>
      </c>
      <c r="AP8" s="62" t="s">
        <v>91</v>
      </c>
      <c r="AQ8" s="52"/>
      <c r="AR8" s="52"/>
      <c r="AS8" s="52"/>
      <c r="AT8" s="52"/>
      <c r="AU8" s="52"/>
      <c r="AV8" s="52"/>
      <c r="AW8" s="52"/>
      <c r="AX8" s="52"/>
      <c r="AY8" s="206"/>
      <c r="AZ8" s="52"/>
      <c r="BA8" s="52"/>
    </row>
    <row r="9" spans="1:53" ht="15" customHeight="1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9"/>
      <c r="M9" s="209"/>
      <c r="N9" s="210"/>
      <c r="O9" s="211"/>
      <c r="P9" s="211"/>
      <c r="Q9" s="211"/>
      <c r="R9" s="211"/>
      <c r="S9" s="212"/>
      <c r="T9" s="56"/>
      <c r="U9" s="56"/>
      <c r="V9" s="56"/>
      <c r="W9" s="213"/>
      <c r="X9" s="56"/>
      <c r="Y9" s="56"/>
      <c r="Z9" s="56"/>
      <c r="AA9" s="214"/>
      <c r="AB9" s="56"/>
      <c r="AC9" s="56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54"/>
      <c r="AO9" s="54"/>
      <c r="AP9" s="54"/>
      <c r="AQ9" s="216"/>
      <c r="AR9" s="216"/>
      <c r="AS9" s="216"/>
      <c r="AT9" s="216"/>
      <c r="AU9" s="216"/>
      <c r="AV9" s="216"/>
      <c r="AW9" s="216"/>
      <c r="AX9" s="216"/>
      <c r="AY9" s="215"/>
      <c r="AZ9" s="54"/>
      <c r="BA9" s="54"/>
    </row>
    <row r="10" spans="1:53" ht="12.75" customHeight="1">
      <c r="A10" s="217"/>
      <c r="B10" s="218" t="s">
        <v>40</v>
      </c>
      <c r="C10" s="219" t="s">
        <v>47</v>
      </c>
      <c r="D10" s="220">
        <v>45501</v>
      </c>
      <c r="E10" s="220">
        <v>45501</v>
      </c>
      <c r="F10" s="220">
        <v>46465</v>
      </c>
      <c r="G10" s="221">
        <v>30</v>
      </c>
      <c r="H10" s="221">
        <v>16</v>
      </c>
      <c r="I10" s="222"/>
      <c r="J10" s="222"/>
      <c r="K10" s="124"/>
      <c r="L10" s="223">
        <f>IF(B10&lt;&gt;"",IF(D10&gt;0,IF(D10&lt;=V$5,IF(M10&gt;0,M10,VLOOKUP(B10,'1 Pricing Length'!A$8:C$50,3)),VLOOKUP(B10,'1 Pricing Length'!A$8:C$50,3)),0),0)</f>
        <v>88</v>
      </c>
      <c r="M10" s="223">
        <f t="shared" ref="M10:M250" si="4">IF(E10&lt;&gt;"",IF(F10&lt;&gt;"",(F10-E10)/7,0),0)</f>
        <v>137.71428571428572</v>
      </c>
      <c r="N10" s="224">
        <f>IF(B10&lt;&gt;"",IF(D10&lt;&gt;0,IF(AD10&lt;Y$5,IF(AD10&lt;X$5,IF(AD10&lt;W$5,IF(AD10&lt;V$5,IF(AD10&lt;U$5,VLOOKUP(B10,'1 Pricing Length'!A$8:I$64,4),VLOOKUP(B10,'1 Pricing Length'!A$8:I$64,5)),VLOOKUP(B10,'1 Pricing Length'!A$8:I$64,6)),VLOOKUP(B10,'1 Pricing Length'!A$8:I$64,7)),VLOOKUP(B10,'1 Pricing Length'!A$8:I$64,8)),0),0),0)</f>
        <v>16000</v>
      </c>
      <c r="O10" s="128">
        <f t="shared" ref="O10:O250" si="5">IF(H10&lt;&gt;"c",IF(H10&lt;&gt;"",IF(G10&gt;0,W10*H10/G10-W10,IF(E10&gt;V$5,IF(F10&gt;W$5,ROUND((W$5-E10)/7,0)*AE10*H10,ROUND((F10-E10)/7,0)*AE10*H10),"enter budget")),0),-W10)</f>
        <v>-124727.27272727271</v>
      </c>
      <c r="P10" s="225">
        <f>'3 CY Interim'!P10</f>
        <v>-29012.987012987011</v>
      </c>
      <c r="Q10" s="128">
        <f t="shared" ref="Q10:Q250" si="6">IF(G10&gt;0,IF(H10&lt;&gt;"C",IF(H10&lt;&gt;"",IF(E10&gt;0,IF(F10&gt;0,IF(M10&gt;0,(W10/(M10/L10)-W10),(O10/(M10/L10)-O10)),0),0),0),0),0)</f>
        <v>-96484.345529988699</v>
      </c>
      <c r="R10" s="128">
        <f t="shared" ref="R10:R250" si="7">IF(H10&lt;&gt;"c",IF(E10&gt;0,IF(AD10=W$5,IF(H10&gt;0,IF(E10&gt;AH$5,(AQ10-AI10)*G10*AE10,(52-AI10)*G10*AE10),0),0),0),0)</f>
        <v>0</v>
      </c>
      <c r="S10" s="226">
        <f t="shared" ref="S10:S250" si="8">SUM(O10:R10)</f>
        <v>-250224.60527024843</v>
      </c>
      <c r="T10" s="192">
        <f t="shared" ref="T10:W10" si="9">$G10*$AE10*AF10</f>
        <v>0</v>
      </c>
      <c r="U10" s="192">
        <f t="shared" si="9"/>
        <v>0</v>
      </c>
      <c r="V10" s="192">
        <f t="shared" si="9"/>
        <v>0</v>
      </c>
      <c r="W10" s="227">
        <f t="shared" si="9"/>
        <v>267272.72727272724</v>
      </c>
      <c r="X10" s="192">
        <f t="shared" ref="X10:X250" si="10">IF(H10&lt;&gt;"c",$G10*$AE10*AJ10,0)</f>
        <v>212727.27272727271</v>
      </c>
      <c r="Y10" s="192">
        <f t="shared" ref="Y10:Y250" si="11">IF(H10&lt;&gt;"c",$G10*$AE10*AK10,0)</f>
        <v>0</v>
      </c>
      <c r="Z10" s="192">
        <f t="shared" ref="Z10:Z250" si="12">IF(H10&lt;&gt;"c",$G10*$AE10*AL10,0)</f>
        <v>0</v>
      </c>
      <c r="AA10" s="227">
        <f t="shared" ref="AA10:AA250" si="13">SUM(T10:Z10)</f>
        <v>479999.99999999994</v>
      </c>
      <c r="AB10" s="228">
        <f t="shared" ref="AB10:AB250" si="14">G10*AI10/52</f>
        <v>28.26923076923077</v>
      </c>
      <c r="AC10" s="229"/>
      <c r="AD10" s="230">
        <f t="shared" ref="AD10:AD250" si="15">IF(D10&lt;=X$5,IF(D10&lt;=W$5,IF(D10&lt;=V$5,IF(D10&lt;U$5,IF(D10&lt;T$5,T$5,U$5),V$5),W$5),X$5),Y$5)</f>
        <v>45838</v>
      </c>
      <c r="AE10" s="231">
        <f t="shared" ref="AE10:AE250" si="16">IF(L10&gt;1,N10/L10,0)</f>
        <v>181.81818181818181</v>
      </c>
      <c r="AF10" s="184">
        <f t="shared" ref="AF10:AF250" si="17">IF(D10&gt;0,IF($AD10=T$5,IF(E10=0,ROUND(($AD10-$D10)/7+0.5,0),ROUND(($AD10-$E10)/7+0.5,0)),0),0)</f>
        <v>0</v>
      </c>
      <c r="AG10" s="184">
        <f t="shared" ref="AG10:AL10" si="18">IF($D10&gt;0,IF($AD10&lt;=U$5,IF(SUM($AF10:AF10)&gt;0,IF($L10-SUM($AF10:AF10)&gt;52,52,$L10-SUM($AF10:AF10)),IF($AD10=U$5,IF(($D10+($L10*7))&gt;=U$5,ROUND(($AD10-$D10)/7+0.5,0),$L10))),0),0)</f>
        <v>0</v>
      </c>
      <c r="AH10" s="184">
        <f t="shared" si="18"/>
        <v>0</v>
      </c>
      <c r="AI10" s="184">
        <f t="shared" si="18"/>
        <v>49</v>
      </c>
      <c r="AJ10" s="184">
        <f t="shared" si="18"/>
        <v>39</v>
      </c>
      <c r="AK10" s="184">
        <f t="shared" si="18"/>
        <v>0</v>
      </c>
      <c r="AL10" s="184">
        <f t="shared" si="18"/>
        <v>0</v>
      </c>
      <c r="AM10" s="92">
        <f t="shared" ref="AM10:AM250" si="19">IF(W10&lt;&gt;0,IF(D10&lt;&gt;"",G10,0),IF(O10&gt;0,G10,""))</f>
        <v>30</v>
      </c>
      <c r="AN10" s="92">
        <f t="shared" ref="AN10:AN250" si="20">IF(W10&lt;&gt;0,IF(H10&lt;&gt;"c",IF(E10&lt;&gt;"",H10,""),""),IF(O10&gt;0,H10,""))</f>
        <v>16</v>
      </c>
      <c r="AO10" s="184">
        <f t="shared" ref="AO10:AO250" si="21">IF(AN10&lt;&gt;"",AM10,"")</f>
        <v>30</v>
      </c>
      <c r="AP10" s="192">
        <f t="shared" ref="AP10:AP250" si="22">IF(AN10&lt;&gt;"",AN10-AO10,"")</f>
        <v>-14</v>
      </c>
      <c r="AQ10" s="232">
        <f t="shared" ref="AQ10:AQ250" si="23">IF(E10&lt;&gt;0,IF(E10&gt;V$5,IF(E10&lt;=W$5,IF(D10&gt;V$5,ROUND(((D10-E10)/7+AI10+0.4),0),ROUND(((V$5-E10)/7+AI10+0.4),0)),0),52),AI10)</f>
        <v>49</v>
      </c>
      <c r="AR10" s="232">
        <f t="shared" ref="AR10:AR250" si="24">IF(D10&lt;=V$5,IF(E10&gt;V$5,IF(E10&lt;=W$5,W$5,X$5),0),0)</f>
        <v>0</v>
      </c>
      <c r="AS10" s="52">
        <f t="shared" ref="AS10:AS250" si="25">IF(AR10&gt;AD10,IF(E10&lt;=W$5,ROUND(((V$5-E10)/7),0)*AE10*G10,-W10),0)</f>
        <v>0</v>
      </c>
      <c r="AT10" s="92">
        <f t="shared" ref="AT10:AT250" si="26">IF(H10&lt;&gt;" ",IF(H10&lt;&gt;"c",IF(H10&lt;&gt;0,H10-G10,0),-G10),0)</f>
        <v>-14</v>
      </c>
      <c r="AU10" s="232">
        <f t="shared" ref="AU10:AU250" si="27">IF($AD10=T$5,$W10,0)</f>
        <v>0</v>
      </c>
      <c r="AV10" s="232">
        <f t="shared" ref="AV10:AW10" si="28">IF($AD10=V$5,$W10,0)</f>
        <v>0</v>
      </c>
      <c r="AW10" s="232">
        <f t="shared" si="28"/>
        <v>267272.72727272724</v>
      </c>
      <c r="AX10" s="233">
        <f t="shared" ref="AX10:AX250" si="29">IF(E10&gt;0,E10,D10)</f>
        <v>45501</v>
      </c>
      <c r="AY10" s="234">
        <f t="shared" ref="AY10:AY250" si="30">IF(H10&lt;&gt;"C",IF(H10&gt;0,H10,G10),0)</f>
        <v>16</v>
      </c>
      <c r="AZ10" s="184">
        <f t="shared" ref="AZ10:AZ250" si="31">W10+S10</f>
        <v>17048.122002478805</v>
      </c>
      <c r="BA10" s="235" t="str">
        <f>IF(B10&lt;&gt;"",VLOOKUP(B10,'1 Pricing Length'!A$8:B$50,2),"")</f>
        <v>LRT</v>
      </c>
    </row>
    <row r="11" spans="1:53" ht="12.75" customHeight="1">
      <c r="A11" s="217"/>
      <c r="B11" s="218" t="s">
        <v>40</v>
      </c>
      <c r="C11" s="219" t="s">
        <v>53</v>
      </c>
      <c r="D11" s="220">
        <v>45529</v>
      </c>
      <c r="E11" s="220">
        <v>45529</v>
      </c>
      <c r="F11" s="220">
        <v>46500</v>
      </c>
      <c r="G11" s="221">
        <v>30</v>
      </c>
      <c r="H11" s="221">
        <v>23</v>
      </c>
      <c r="I11" s="222"/>
      <c r="J11" s="222"/>
      <c r="K11" s="124"/>
      <c r="L11" s="223">
        <f>IF(B11&lt;&gt;"",IF(D11&gt;0,IF(D11&lt;=V$5,IF(M11&gt;0,M11,VLOOKUP(B11,'1 Pricing Length'!A$8:C$50,3)),VLOOKUP(B11,'1 Pricing Length'!A$8:C$50,3)),0),0)</f>
        <v>88</v>
      </c>
      <c r="M11" s="223">
        <f t="shared" si="4"/>
        <v>138.71428571428572</v>
      </c>
      <c r="N11" s="224">
        <f>IF(B11&lt;&gt;"",IF(D11&lt;&gt;0,IF(AD11&lt;Y$5,IF(AD11&lt;X$5,IF(AD11&lt;W$5,IF(AD11&lt;V$5,IF(AD11&lt;U$5,VLOOKUP(B11,'1 Pricing Length'!A$8:I$50,4),VLOOKUP(B11,'1 Pricing Length'!A$8:I$50,5)),VLOOKUP(B11,'1 Pricing Length'!A$8:I$50,6)),VLOOKUP(B11,'1 Pricing Length'!A$8:I$50,7)),VLOOKUP(B11,'1 Pricing Length'!A$8:I$50,8)),0),0),0)</f>
        <v>16000</v>
      </c>
      <c r="O11" s="128">
        <f t="shared" si="5"/>
        <v>-57272.727272727265</v>
      </c>
      <c r="P11" s="128">
        <f>'3 CY Interim'!P11</f>
        <v>0</v>
      </c>
      <c r="Q11" s="128">
        <f t="shared" si="6"/>
        <v>-89738.788502949144</v>
      </c>
      <c r="R11" s="128">
        <f t="shared" si="7"/>
        <v>0</v>
      </c>
      <c r="S11" s="226">
        <f t="shared" si="8"/>
        <v>-147011.51577567641</v>
      </c>
      <c r="T11" s="192">
        <f t="shared" ref="T11:W11" si="32">$G11*$AE11*AF11</f>
        <v>0</v>
      </c>
      <c r="U11" s="192">
        <f t="shared" si="32"/>
        <v>0</v>
      </c>
      <c r="V11" s="192">
        <f t="shared" si="32"/>
        <v>0</v>
      </c>
      <c r="W11" s="227">
        <f t="shared" si="32"/>
        <v>245454.54545454544</v>
      </c>
      <c r="X11" s="192">
        <f t="shared" si="10"/>
        <v>234545.45454545453</v>
      </c>
      <c r="Y11" s="192">
        <f t="shared" si="11"/>
        <v>0</v>
      </c>
      <c r="Z11" s="192">
        <f t="shared" si="12"/>
        <v>0</v>
      </c>
      <c r="AA11" s="227">
        <f t="shared" si="13"/>
        <v>480000</v>
      </c>
      <c r="AB11" s="228">
        <f t="shared" si="14"/>
        <v>25.96153846153846</v>
      </c>
      <c r="AC11" s="229"/>
      <c r="AD11" s="230">
        <f t="shared" si="15"/>
        <v>45838</v>
      </c>
      <c r="AE11" s="231">
        <f t="shared" si="16"/>
        <v>181.81818181818181</v>
      </c>
      <c r="AF11" s="184">
        <f t="shared" si="17"/>
        <v>0</v>
      </c>
      <c r="AG11" s="184">
        <f t="shared" ref="AG11:AL11" si="33">IF($D11&gt;0,IF($AD11&lt;=U$5,IF(SUM($AF11:AF11)&gt;0,IF($L11-SUM($AF11:AF11)&gt;52,52,$L11-SUM($AF11:AF11)),IF($AD11=U$5,IF(($D11+($L11*7))&gt;=U$5,ROUND(($AD11-$D11)/7+0.5,0),$L11))),0),0)</f>
        <v>0</v>
      </c>
      <c r="AH11" s="184">
        <f t="shared" si="33"/>
        <v>0</v>
      </c>
      <c r="AI11" s="184">
        <f t="shared" si="33"/>
        <v>45</v>
      </c>
      <c r="AJ11" s="184">
        <f t="shared" si="33"/>
        <v>43</v>
      </c>
      <c r="AK11" s="184">
        <f t="shared" si="33"/>
        <v>0</v>
      </c>
      <c r="AL11" s="184">
        <f t="shared" si="33"/>
        <v>0</v>
      </c>
      <c r="AM11" s="92">
        <f t="shared" si="19"/>
        <v>30</v>
      </c>
      <c r="AN11" s="92">
        <f t="shared" si="20"/>
        <v>23</v>
      </c>
      <c r="AO11" s="184">
        <f t="shared" si="21"/>
        <v>30</v>
      </c>
      <c r="AP11" s="192">
        <f t="shared" si="22"/>
        <v>-7</v>
      </c>
      <c r="AQ11" s="232">
        <f t="shared" si="23"/>
        <v>45</v>
      </c>
      <c r="AR11" s="232">
        <f t="shared" si="24"/>
        <v>0</v>
      </c>
      <c r="AS11" s="52">
        <f t="shared" si="25"/>
        <v>0</v>
      </c>
      <c r="AT11" s="92">
        <f t="shared" si="26"/>
        <v>-7</v>
      </c>
      <c r="AU11" s="232">
        <f t="shared" si="27"/>
        <v>0</v>
      </c>
      <c r="AV11" s="232">
        <f t="shared" ref="AV11:AW11" si="34">IF($AD11=V$5,$W11,0)</f>
        <v>0</v>
      </c>
      <c r="AW11" s="232">
        <f t="shared" si="34"/>
        <v>245454.54545454544</v>
      </c>
      <c r="AX11" s="233">
        <f t="shared" si="29"/>
        <v>45529</v>
      </c>
      <c r="AY11" s="234">
        <f t="shared" si="30"/>
        <v>23</v>
      </c>
      <c r="AZ11" s="184">
        <f t="shared" si="31"/>
        <v>98443.029678869032</v>
      </c>
      <c r="BA11" s="235" t="str">
        <f>IF(B11&lt;&gt;"",VLOOKUP(B11,'1 Pricing Length'!A$8:B$50,2),"")</f>
        <v>LRT</v>
      </c>
    </row>
    <row r="12" spans="1:53" ht="12.75" customHeight="1">
      <c r="A12" s="217"/>
      <c r="B12" s="218" t="s">
        <v>40</v>
      </c>
      <c r="C12" s="219" t="s">
        <v>57</v>
      </c>
      <c r="D12" s="220">
        <v>45564</v>
      </c>
      <c r="E12" s="220">
        <v>45564</v>
      </c>
      <c r="F12" s="220">
        <v>46173</v>
      </c>
      <c r="G12" s="221">
        <v>30</v>
      </c>
      <c r="H12" s="221">
        <v>32</v>
      </c>
      <c r="I12" s="222"/>
      <c r="J12" s="222"/>
      <c r="K12" s="124"/>
      <c r="L12" s="223">
        <f>IF(B12&lt;&gt;"",IF(D12&gt;0,IF(D12&lt;=V$5,IF(M12&gt;0,M12,VLOOKUP(B12,'1 Pricing Length'!A$8:C$50,3)),VLOOKUP(B12,'1 Pricing Length'!A$8:C$50,3)),0),0)</f>
        <v>88</v>
      </c>
      <c r="M12" s="223">
        <f t="shared" si="4"/>
        <v>87</v>
      </c>
      <c r="N12" s="224">
        <f>IF(B12&lt;&gt;"",IF(D12&lt;&gt;0,IF(AD12&lt;Y$5,IF(AD12&lt;X$5,IF(AD12&lt;W$5,IF(AD12&lt;V$5,IF(AD12&lt;U$5,VLOOKUP(B12,'1 Pricing Length'!A$8:I$50,4),VLOOKUP(B12,'1 Pricing Length'!A$8:I$50,5)),VLOOKUP(B12,'1 Pricing Length'!A$8:I$50,6)),VLOOKUP(B12,'1 Pricing Length'!A$8:I$50,7)),VLOOKUP(B12,'1 Pricing Length'!A$8:I$50,8)),0),0),0)</f>
        <v>16000</v>
      </c>
      <c r="O12" s="128">
        <f t="shared" si="5"/>
        <v>14545.454545454559</v>
      </c>
      <c r="P12" s="128">
        <f>'3 CY Interim'!P12</f>
        <v>0</v>
      </c>
      <c r="Q12" s="128">
        <f t="shared" si="6"/>
        <v>2507.8369905956206</v>
      </c>
      <c r="R12" s="128">
        <f t="shared" si="7"/>
        <v>0</v>
      </c>
      <c r="S12" s="226">
        <f t="shared" si="8"/>
        <v>17053.291536050179</v>
      </c>
      <c r="T12" s="192">
        <f t="shared" ref="T12:W12" si="35">$G12*$AE12*AF12</f>
        <v>0</v>
      </c>
      <c r="U12" s="192">
        <f t="shared" si="35"/>
        <v>0</v>
      </c>
      <c r="V12" s="192">
        <f t="shared" si="35"/>
        <v>0</v>
      </c>
      <c r="W12" s="227">
        <f t="shared" si="35"/>
        <v>218181.81818181818</v>
      </c>
      <c r="X12" s="192">
        <f t="shared" si="10"/>
        <v>261818.18181818179</v>
      </c>
      <c r="Y12" s="192">
        <f t="shared" si="11"/>
        <v>0</v>
      </c>
      <c r="Z12" s="192">
        <f t="shared" si="12"/>
        <v>0</v>
      </c>
      <c r="AA12" s="227">
        <f t="shared" si="13"/>
        <v>480000</v>
      </c>
      <c r="AB12" s="228">
        <f t="shared" si="14"/>
        <v>23.076923076923077</v>
      </c>
      <c r="AC12" s="229"/>
      <c r="AD12" s="230">
        <f t="shared" si="15"/>
        <v>45838</v>
      </c>
      <c r="AE12" s="231">
        <f t="shared" si="16"/>
        <v>181.81818181818181</v>
      </c>
      <c r="AF12" s="184">
        <f t="shared" si="17"/>
        <v>0</v>
      </c>
      <c r="AG12" s="184">
        <f t="shared" ref="AG12:AL12" si="36">IF($D12&gt;0,IF($AD12&lt;=U$5,IF(SUM($AF12:AF12)&gt;0,IF($L12-SUM($AF12:AF12)&gt;52,52,$L12-SUM($AF12:AF12)),IF($AD12=U$5,IF(($D12+($L12*7))&gt;=U$5,ROUND(($AD12-$D12)/7+0.5,0),$L12))),0),0)</f>
        <v>0</v>
      </c>
      <c r="AH12" s="184">
        <f t="shared" si="36"/>
        <v>0</v>
      </c>
      <c r="AI12" s="184">
        <f t="shared" si="36"/>
        <v>40</v>
      </c>
      <c r="AJ12" s="184">
        <f t="shared" si="36"/>
        <v>48</v>
      </c>
      <c r="AK12" s="184">
        <f t="shared" si="36"/>
        <v>0</v>
      </c>
      <c r="AL12" s="184">
        <f t="shared" si="36"/>
        <v>0</v>
      </c>
      <c r="AM12" s="92">
        <f t="shared" si="19"/>
        <v>30</v>
      </c>
      <c r="AN12" s="92">
        <f t="shared" si="20"/>
        <v>32</v>
      </c>
      <c r="AO12" s="184">
        <f t="shared" si="21"/>
        <v>30</v>
      </c>
      <c r="AP12" s="192">
        <f t="shared" si="22"/>
        <v>2</v>
      </c>
      <c r="AQ12" s="232">
        <f t="shared" si="23"/>
        <v>40</v>
      </c>
      <c r="AR12" s="232">
        <f t="shared" si="24"/>
        <v>0</v>
      </c>
      <c r="AS12" s="52">
        <f t="shared" si="25"/>
        <v>0</v>
      </c>
      <c r="AT12" s="92">
        <f t="shared" si="26"/>
        <v>2</v>
      </c>
      <c r="AU12" s="232">
        <f t="shared" si="27"/>
        <v>0</v>
      </c>
      <c r="AV12" s="232">
        <f t="shared" ref="AV12:AW12" si="37">IF($AD12=V$5,$W12,0)</f>
        <v>0</v>
      </c>
      <c r="AW12" s="232">
        <f t="shared" si="37"/>
        <v>218181.81818181818</v>
      </c>
      <c r="AX12" s="233">
        <f t="shared" si="29"/>
        <v>45564</v>
      </c>
      <c r="AY12" s="234">
        <f t="shared" si="30"/>
        <v>32</v>
      </c>
      <c r="AZ12" s="184">
        <f t="shared" si="31"/>
        <v>235235.10971786836</v>
      </c>
      <c r="BA12" s="235" t="str">
        <f>IF(B12&lt;&gt;"",VLOOKUP(B12,'1 Pricing Length'!A$8:B$50,2),"")</f>
        <v>LRT</v>
      </c>
    </row>
    <row r="13" spans="1:53" ht="12.75" customHeight="1">
      <c r="A13" s="217"/>
      <c r="B13" s="218" t="s">
        <v>40</v>
      </c>
      <c r="C13" s="219" t="s">
        <v>61</v>
      </c>
      <c r="D13" s="220">
        <v>45592</v>
      </c>
      <c r="E13" s="220">
        <v>45592</v>
      </c>
      <c r="F13" s="220">
        <f>E13+30</f>
        <v>45622</v>
      </c>
      <c r="G13" s="221">
        <v>30</v>
      </c>
      <c r="H13" s="221">
        <v>29</v>
      </c>
      <c r="I13" s="222"/>
      <c r="J13" s="222"/>
      <c r="K13" s="124"/>
      <c r="L13" s="223">
        <f>IF(B13&lt;&gt;"",IF(D13&gt;0,IF(D13&lt;=V$5,IF(M13&gt;0,M13,VLOOKUP(B13,'1 Pricing Length'!A$8:C$50,3)),VLOOKUP(B13,'1 Pricing Length'!A$8:C$50,3)),0),0)</f>
        <v>88</v>
      </c>
      <c r="M13" s="223">
        <f t="shared" si="4"/>
        <v>4.2857142857142856</v>
      </c>
      <c r="N13" s="224">
        <f>IF(B13&lt;&gt;"",IF(D13&lt;&gt;0,IF(AD13&lt;Y$5,IF(AD13&lt;X$5,IF(AD13&lt;W$5,IF(AD13&lt;V$5,IF(AD13&lt;U$5,VLOOKUP(B13,'1 Pricing Length'!A$8:I$50,4),VLOOKUP(B13,'1 Pricing Length'!A$8:I$50,5)),VLOOKUP(B13,'1 Pricing Length'!A$8:I$50,6)),VLOOKUP(B13,'1 Pricing Length'!A$8:I$50,7)),VLOOKUP(B13,'1 Pricing Length'!A$8:I$50,8)),0),0),0)</f>
        <v>16000</v>
      </c>
      <c r="O13" s="128">
        <f t="shared" si="5"/>
        <v>-6545.4545454545587</v>
      </c>
      <c r="P13" s="128">
        <f>'3 CY Interim'!P13</f>
        <v>0</v>
      </c>
      <c r="Q13" s="128">
        <f t="shared" si="6"/>
        <v>3835636.3636363638</v>
      </c>
      <c r="R13" s="128">
        <f t="shared" si="7"/>
        <v>0</v>
      </c>
      <c r="S13" s="226">
        <f t="shared" si="8"/>
        <v>3829090.9090909092</v>
      </c>
      <c r="T13" s="192">
        <f t="shared" ref="T13:W13" si="38">$G13*$AE13*AF13</f>
        <v>0</v>
      </c>
      <c r="U13" s="192">
        <f t="shared" si="38"/>
        <v>0</v>
      </c>
      <c r="V13" s="192">
        <f t="shared" si="38"/>
        <v>0</v>
      </c>
      <c r="W13" s="227">
        <f t="shared" si="38"/>
        <v>196363.63636363635</v>
      </c>
      <c r="X13" s="192">
        <f t="shared" si="10"/>
        <v>283636.36363636359</v>
      </c>
      <c r="Y13" s="192">
        <f t="shared" si="11"/>
        <v>0</v>
      </c>
      <c r="Z13" s="192">
        <f t="shared" si="12"/>
        <v>0</v>
      </c>
      <c r="AA13" s="227">
        <f t="shared" si="13"/>
        <v>479999.99999999994</v>
      </c>
      <c r="AB13" s="228">
        <f t="shared" si="14"/>
        <v>20.76923076923077</v>
      </c>
      <c r="AC13" s="229"/>
      <c r="AD13" s="230">
        <f t="shared" si="15"/>
        <v>45838</v>
      </c>
      <c r="AE13" s="231">
        <f t="shared" si="16"/>
        <v>181.81818181818181</v>
      </c>
      <c r="AF13" s="184">
        <f t="shared" si="17"/>
        <v>0</v>
      </c>
      <c r="AG13" s="184">
        <f t="shared" ref="AG13:AL13" si="39">IF($D13&gt;0,IF($AD13&lt;=U$5,IF(SUM($AF13:AF13)&gt;0,IF($L13-SUM($AF13:AF13)&gt;52,52,$L13-SUM($AF13:AF13)),IF($AD13=U$5,IF(($D13+($L13*7))&gt;=U$5,ROUND(($AD13-$D13)/7+0.5,0),$L13))),0),0)</f>
        <v>0</v>
      </c>
      <c r="AH13" s="184">
        <f t="shared" si="39"/>
        <v>0</v>
      </c>
      <c r="AI13" s="184">
        <f t="shared" si="39"/>
        <v>36</v>
      </c>
      <c r="AJ13" s="184">
        <f t="shared" si="39"/>
        <v>52</v>
      </c>
      <c r="AK13" s="184">
        <f t="shared" si="39"/>
        <v>0</v>
      </c>
      <c r="AL13" s="184">
        <f t="shared" si="39"/>
        <v>0</v>
      </c>
      <c r="AM13" s="92">
        <f t="shared" si="19"/>
        <v>30</v>
      </c>
      <c r="AN13" s="92">
        <f t="shared" si="20"/>
        <v>29</v>
      </c>
      <c r="AO13" s="184">
        <f t="shared" si="21"/>
        <v>30</v>
      </c>
      <c r="AP13" s="192">
        <f t="shared" si="22"/>
        <v>-1</v>
      </c>
      <c r="AQ13" s="232">
        <f t="shared" si="23"/>
        <v>36</v>
      </c>
      <c r="AR13" s="232">
        <f t="shared" si="24"/>
        <v>0</v>
      </c>
      <c r="AS13" s="52">
        <f t="shared" si="25"/>
        <v>0</v>
      </c>
      <c r="AT13" s="92">
        <f t="shared" si="26"/>
        <v>-1</v>
      </c>
      <c r="AU13" s="232">
        <f t="shared" si="27"/>
        <v>0</v>
      </c>
      <c r="AV13" s="232">
        <f t="shared" ref="AV13:AW13" si="40">IF($AD13=V$5,$W13,0)</f>
        <v>0</v>
      </c>
      <c r="AW13" s="232">
        <f t="shared" si="40"/>
        <v>196363.63636363635</v>
      </c>
      <c r="AX13" s="233">
        <f t="shared" si="29"/>
        <v>45592</v>
      </c>
      <c r="AY13" s="234">
        <f t="shared" si="30"/>
        <v>29</v>
      </c>
      <c r="AZ13" s="184">
        <f t="shared" si="31"/>
        <v>4025454.5454545454</v>
      </c>
      <c r="BA13" s="235" t="str">
        <f>IF(B13&lt;&gt;"",VLOOKUP(B13,'1 Pricing Length'!A$8:B$50,2),"")</f>
        <v>LRT</v>
      </c>
    </row>
    <row r="14" spans="1:53" ht="12.75" customHeight="1">
      <c r="A14" s="217"/>
      <c r="B14" s="218" t="s">
        <v>40</v>
      </c>
      <c r="C14" s="219" t="s">
        <v>66</v>
      </c>
      <c r="D14" s="220">
        <v>45634</v>
      </c>
      <c r="E14" s="220">
        <v>45641</v>
      </c>
      <c r="F14" s="220">
        <f t="shared" ref="F14:F17" si="41">E14+30*7</f>
        <v>45851</v>
      </c>
      <c r="G14" s="221">
        <v>30</v>
      </c>
      <c r="H14" s="221">
        <v>28</v>
      </c>
      <c r="I14" s="222"/>
      <c r="J14" s="222"/>
      <c r="K14" s="124"/>
      <c r="L14" s="223">
        <f>IF(B14&lt;&gt;"",IF(D14&gt;0,IF(D14&lt;=V$5,IF(M14&gt;0,M14,VLOOKUP(B14,'1 Pricing Length'!A$8:C$50,3)),VLOOKUP(B14,'1 Pricing Length'!A$8:C$50,3)),0),0)</f>
        <v>88</v>
      </c>
      <c r="M14" s="223">
        <f t="shared" si="4"/>
        <v>30</v>
      </c>
      <c r="N14" s="224">
        <f>IF(B14&lt;&gt;"",IF(D14&lt;&gt;0,IF(AD14&lt;Y$5,IF(AD14&lt;X$5,IF(AD14&lt;W$5,IF(AD14&lt;V$5,IF(AD14&lt;U$5,VLOOKUP(B14,'1 Pricing Length'!A$8:I$50,4),VLOOKUP(B14,'1 Pricing Length'!A$8:I$50,5)),VLOOKUP(B14,'1 Pricing Length'!A$8:I$50,6)),VLOOKUP(B14,'1 Pricing Length'!A$8:I$50,7)),VLOOKUP(B14,'1 Pricing Length'!A$8:I$50,8)),0),0),0)</f>
        <v>16000</v>
      </c>
      <c r="O14" s="128">
        <f t="shared" si="5"/>
        <v>-10909.090909090883</v>
      </c>
      <c r="P14" s="128">
        <f>'3 CY Interim'!P14</f>
        <v>0</v>
      </c>
      <c r="Q14" s="128">
        <f t="shared" si="6"/>
        <v>316363.63636363635</v>
      </c>
      <c r="R14" s="128">
        <f t="shared" si="7"/>
        <v>-5454.545454545454</v>
      </c>
      <c r="S14" s="226">
        <f t="shared" si="8"/>
        <v>300000</v>
      </c>
      <c r="T14" s="192">
        <f t="shared" ref="T14:W14" si="42">$G14*$AE14*AF14</f>
        <v>0</v>
      </c>
      <c r="U14" s="192">
        <f t="shared" si="42"/>
        <v>0</v>
      </c>
      <c r="V14" s="192">
        <f t="shared" si="42"/>
        <v>0</v>
      </c>
      <c r="W14" s="227">
        <f t="shared" si="42"/>
        <v>163636.36363636362</v>
      </c>
      <c r="X14" s="192">
        <f t="shared" si="10"/>
        <v>283636.36363636359</v>
      </c>
      <c r="Y14" s="192">
        <f t="shared" si="11"/>
        <v>32727.272727272724</v>
      </c>
      <c r="Z14" s="192">
        <f t="shared" si="12"/>
        <v>0</v>
      </c>
      <c r="AA14" s="227">
        <f t="shared" si="13"/>
        <v>479999.99999999988</v>
      </c>
      <c r="AB14" s="228">
        <f t="shared" si="14"/>
        <v>17.307692307692307</v>
      </c>
      <c r="AC14" s="229"/>
      <c r="AD14" s="230">
        <f t="shared" si="15"/>
        <v>45838</v>
      </c>
      <c r="AE14" s="231">
        <f t="shared" si="16"/>
        <v>181.81818181818181</v>
      </c>
      <c r="AF14" s="184">
        <f t="shared" si="17"/>
        <v>0</v>
      </c>
      <c r="AG14" s="184">
        <f t="shared" ref="AG14:AL14" si="43">IF($D14&gt;0,IF($AD14&lt;=U$5,IF(SUM($AF14:AF14)&gt;0,IF($L14-SUM($AF14:AF14)&gt;52,52,$L14-SUM($AF14:AF14)),IF($AD14=U$5,IF(($D14+($L14*7))&gt;=U$5,ROUND(($AD14-$D14)/7+0.5,0),$L14))),0),0)</f>
        <v>0</v>
      </c>
      <c r="AH14" s="184">
        <f t="shared" si="43"/>
        <v>0</v>
      </c>
      <c r="AI14" s="184">
        <f t="shared" si="43"/>
        <v>30</v>
      </c>
      <c r="AJ14" s="184">
        <f t="shared" si="43"/>
        <v>52</v>
      </c>
      <c r="AK14" s="184">
        <f t="shared" si="43"/>
        <v>6</v>
      </c>
      <c r="AL14" s="184">
        <f t="shared" si="43"/>
        <v>0</v>
      </c>
      <c r="AM14" s="92">
        <f t="shared" si="19"/>
        <v>30</v>
      </c>
      <c r="AN14" s="92">
        <f t="shared" si="20"/>
        <v>28</v>
      </c>
      <c r="AO14" s="184">
        <f t="shared" si="21"/>
        <v>30</v>
      </c>
      <c r="AP14" s="192">
        <f t="shared" si="22"/>
        <v>-2</v>
      </c>
      <c r="AQ14" s="232">
        <f t="shared" si="23"/>
        <v>29</v>
      </c>
      <c r="AR14" s="232">
        <f t="shared" si="24"/>
        <v>0</v>
      </c>
      <c r="AS14" s="52">
        <f t="shared" si="25"/>
        <v>0</v>
      </c>
      <c r="AT14" s="92">
        <f t="shared" si="26"/>
        <v>-2</v>
      </c>
      <c r="AU14" s="232">
        <f t="shared" si="27"/>
        <v>0</v>
      </c>
      <c r="AV14" s="232">
        <f t="shared" ref="AV14:AW14" si="44">IF($AD14=V$5,$W14,0)</f>
        <v>0</v>
      </c>
      <c r="AW14" s="232">
        <f t="shared" si="44"/>
        <v>163636.36363636362</v>
      </c>
      <c r="AX14" s="233">
        <f t="shared" si="29"/>
        <v>45641</v>
      </c>
      <c r="AY14" s="234">
        <f t="shared" si="30"/>
        <v>28</v>
      </c>
      <c r="AZ14" s="184">
        <f t="shared" si="31"/>
        <v>463636.36363636365</v>
      </c>
      <c r="BA14" s="235" t="str">
        <f>IF(B14&lt;&gt;"",VLOOKUP(B14,'1 Pricing Length'!A$8:B$50,2),"")</f>
        <v>LRT</v>
      </c>
    </row>
    <row r="15" spans="1:53" ht="12.75" customHeight="1">
      <c r="A15" s="217"/>
      <c r="B15" s="218" t="s">
        <v>40</v>
      </c>
      <c r="C15" s="219" t="s">
        <v>42</v>
      </c>
      <c r="D15" s="220">
        <v>45683</v>
      </c>
      <c r="E15" s="220">
        <v>45692</v>
      </c>
      <c r="F15" s="220">
        <f t="shared" si="41"/>
        <v>45902</v>
      </c>
      <c r="G15" s="221">
        <v>30</v>
      </c>
      <c r="H15" s="221">
        <v>32</v>
      </c>
      <c r="I15" s="222"/>
      <c r="J15" s="222"/>
      <c r="K15" s="124"/>
      <c r="L15" s="223">
        <f>IF(B15&lt;&gt;"",IF(D15&gt;0,IF(D15&lt;=V$5,IF(M15&gt;0,M15,VLOOKUP(B15,'1 Pricing Length'!A$8:C$50,3)),VLOOKUP(B15,'1 Pricing Length'!A$8:C$50,3)),0),0)</f>
        <v>88</v>
      </c>
      <c r="M15" s="223">
        <f t="shared" si="4"/>
        <v>30</v>
      </c>
      <c r="N15" s="224">
        <f>IF(B15&lt;&gt;"",IF(D15&lt;&gt;0,IF(AD15&lt;Y$5,IF(AD15&lt;X$5,IF(AD15&lt;W$5,IF(AD15&lt;V$5,IF(AD15&lt;U$5,VLOOKUP(B15,'1 Pricing Length'!A$8:I$50,4),VLOOKUP(B15,'1 Pricing Length'!A$8:I$50,5)),VLOOKUP(B15,'1 Pricing Length'!A$8:I$50,6)),VLOOKUP(B15,'1 Pricing Length'!A$8:I$50,7)),VLOOKUP(B15,'1 Pricing Length'!A$8:I$50,8)),0),0),0)</f>
        <v>16000</v>
      </c>
      <c r="O15" s="128">
        <f t="shared" si="5"/>
        <v>8363.6363636363531</v>
      </c>
      <c r="P15" s="128">
        <f>'3 CY Interim'!P15</f>
        <v>0</v>
      </c>
      <c r="Q15" s="128">
        <f t="shared" si="6"/>
        <v>242545.45454545456</v>
      </c>
      <c r="R15" s="128">
        <f t="shared" si="7"/>
        <v>-5454.545454545454</v>
      </c>
      <c r="S15" s="226">
        <f t="shared" si="8"/>
        <v>245454.54545454547</v>
      </c>
      <c r="T15" s="192">
        <f t="shared" ref="T15:W15" si="45">$G15*$AE15*AF15</f>
        <v>0</v>
      </c>
      <c r="U15" s="192">
        <f t="shared" si="45"/>
        <v>0</v>
      </c>
      <c r="V15" s="192">
        <f t="shared" si="45"/>
        <v>0</v>
      </c>
      <c r="W15" s="227">
        <f t="shared" si="45"/>
        <v>125454.54545454544</v>
      </c>
      <c r="X15" s="192">
        <f t="shared" si="10"/>
        <v>283636.36363636359</v>
      </c>
      <c r="Y15" s="192">
        <f t="shared" si="11"/>
        <v>70909.090909090897</v>
      </c>
      <c r="Z15" s="192">
        <f t="shared" si="12"/>
        <v>0</v>
      </c>
      <c r="AA15" s="227">
        <f t="shared" si="13"/>
        <v>479999.99999999994</v>
      </c>
      <c r="AB15" s="228">
        <f t="shared" si="14"/>
        <v>13.26923076923077</v>
      </c>
      <c r="AC15" s="229"/>
      <c r="AD15" s="230">
        <f t="shared" si="15"/>
        <v>45838</v>
      </c>
      <c r="AE15" s="231">
        <f t="shared" si="16"/>
        <v>181.81818181818181</v>
      </c>
      <c r="AF15" s="184">
        <f t="shared" si="17"/>
        <v>0</v>
      </c>
      <c r="AG15" s="184">
        <f t="shared" ref="AG15:AL15" si="46">IF($D15&gt;0,IF($AD15&lt;=U$5,IF(SUM($AF15:AF15)&gt;0,IF($L15-SUM($AF15:AF15)&gt;52,52,$L15-SUM($AF15:AF15)),IF($AD15=U$5,IF(($D15+($L15*7))&gt;=U$5,ROUND(($AD15-$D15)/7+0.5,0),$L15))),0),0)</f>
        <v>0</v>
      </c>
      <c r="AH15" s="184">
        <f t="shared" si="46"/>
        <v>0</v>
      </c>
      <c r="AI15" s="184">
        <f t="shared" si="46"/>
        <v>23</v>
      </c>
      <c r="AJ15" s="184">
        <f t="shared" si="46"/>
        <v>52</v>
      </c>
      <c r="AK15" s="184">
        <f t="shared" si="46"/>
        <v>13</v>
      </c>
      <c r="AL15" s="184">
        <f t="shared" si="46"/>
        <v>0</v>
      </c>
      <c r="AM15" s="92">
        <f t="shared" si="19"/>
        <v>30</v>
      </c>
      <c r="AN15" s="92">
        <f t="shared" si="20"/>
        <v>32</v>
      </c>
      <c r="AO15" s="184">
        <f t="shared" si="21"/>
        <v>30</v>
      </c>
      <c r="AP15" s="192">
        <f t="shared" si="22"/>
        <v>2</v>
      </c>
      <c r="AQ15" s="232">
        <f t="shared" si="23"/>
        <v>22</v>
      </c>
      <c r="AR15" s="232">
        <f t="shared" si="24"/>
        <v>0</v>
      </c>
      <c r="AS15" s="52">
        <f t="shared" si="25"/>
        <v>0</v>
      </c>
      <c r="AT15" s="92">
        <f t="shared" si="26"/>
        <v>2</v>
      </c>
      <c r="AU15" s="232">
        <f t="shared" si="27"/>
        <v>0</v>
      </c>
      <c r="AV15" s="232">
        <f t="shared" ref="AV15:AW15" si="47">IF($AD15=V$5,$W15,0)</f>
        <v>0</v>
      </c>
      <c r="AW15" s="232">
        <f t="shared" si="47"/>
        <v>125454.54545454544</v>
      </c>
      <c r="AX15" s="233">
        <f t="shared" si="29"/>
        <v>45692</v>
      </c>
      <c r="AY15" s="234">
        <f t="shared" si="30"/>
        <v>32</v>
      </c>
      <c r="AZ15" s="184">
        <f t="shared" si="31"/>
        <v>370909.09090909094</v>
      </c>
      <c r="BA15" s="235" t="str">
        <f>IF(B15&lt;&gt;"",VLOOKUP(B15,'1 Pricing Length'!A$8:B$50,2),"")</f>
        <v>LRT</v>
      </c>
    </row>
    <row r="16" spans="1:53" ht="12.75" customHeight="1">
      <c r="A16" s="217"/>
      <c r="B16" s="218" t="s">
        <v>46</v>
      </c>
      <c r="C16" s="219" t="s">
        <v>47</v>
      </c>
      <c r="D16" s="220">
        <v>45711</v>
      </c>
      <c r="E16" s="220">
        <v>45711</v>
      </c>
      <c r="F16" s="220">
        <f t="shared" si="41"/>
        <v>45921</v>
      </c>
      <c r="G16" s="221">
        <v>30</v>
      </c>
      <c r="H16" s="221">
        <v>34</v>
      </c>
      <c r="I16" s="222"/>
      <c r="J16" s="222"/>
      <c r="K16" s="124"/>
      <c r="L16" s="223">
        <f>IF(B16&lt;&gt;"",IF(D16&gt;0,IF(D16&lt;=V$5,IF(M16&gt;0,M16,VLOOKUP(B16,'1 Pricing Length'!A$8:C$50,3)),VLOOKUP(B16,'1 Pricing Length'!A$8:C$50,3)),0),0)</f>
        <v>68</v>
      </c>
      <c r="M16" s="223">
        <f t="shared" si="4"/>
        <v>30</v>
      </c>
      <c r="N16" s="224">
        <f>IF(B16&lt;&gt;"",IF(D16&lt;&gt;0,IF(AD16&lt;Y$5,IF(AD16&lt;X$5,IF(AD16&lt;W$5,IF(AD16&lt;V$5,IF(AD16&lt;U$5,VLOOKUP(B16,'1 Pricing Length'!A$8:I$50,4),VLOOKUP(B16,'1 Pricing Length'!A$8:I$50,5)),VLOOKUP(B16,'1 Pricing Length'!A$8:I$50,6)),VLOOKUP(B16,'1 Pricing Length'!A$8:I$50,7)),VLOOKUP(B16,'1 Pricing Length'!A$8:I$50,8)),0),0),0)</f>
        <v>19000</v>
      </c>
      <c r="O16" s="128">
        <f t="shared" si="5"/>
        <v>21235.294117647049</v>
      </c>
      <c r="P16" s="128">
        <f>'3 CY Interim'!P16</f>
        <v>0</v>
      </c>
      <c r="Q16" s="128">
        <f t="shared" si="6"/>
        <v>201735.29411764714</v>
      </c>
      <c r="R16" s="128">
        <f t="shared" si="7"/>
        <v>0</v>
      </c>
      <c r="S16" s="226">
        <f t="shared" si="8"/>
        <v>222970.58823529418</v>
      </c>
      <c r="T16" s="192">
        <f t="shared" ref="T16:W16" si="48">$G16*$AE16*AF16</f>
        <v>0</v>
      </c>
      <c r="U16" s="192">
        <f t="shared" si="48"/>
        <v>0</v>
      </c>
      <c r="V16" s="192">
        <f t="shared" si="48"/>
        <v>0</v>
      </c>
      <c r="W16" s="227">
        <f t="shared" si="48"/>
        <v>159264.70588235298</v>
      </c>
      <c r="X16" s="192">
        <f t="shared" si="10"/>
        <v>410735.29411764711</v>
      </c>
      <c r="Y16" s="192">
        <f t="shared" si="11"/>
        <v>0</v>
      </c>
      <c r="Z16" s="192">
        <f t="shared" si="12"/>
        <v>0</v>
      </c>
      <c r="AA16" s="227">
        <f t="shared" si="13"/>
        <v>570000.00000000012</v>
      </c>
      <c r="AB16" s="228">
        <f t="shared" si="14"/>
        <v>10.961538461538462</v>
      </c>
      <c r="AC16" s="229"/>
      <c r="AD16" s="230">
        <f t="shared" si="15"/>
        <v>45838</v>
      </c>
      <c r="AE16" s="231">
        <f t="shared" si="16"/>
        <v>279.41176470588238</v>
      </c>
      <c r="AF16" s="184">
        <f t="shared" si="17"/>
        <v>0</v>
      </c>
      <c r="AG16" s="184">
        <f t="shared" ref="AG16:AL16" si="49">IF($D16&gt;0,IF($AD16&lt;=U$5,IF(SUM($AF16:AF16)&gt;0,IF($L16-SUM($AF16:AF16)&gt;52,52,$L16-SUM($AF16:AF16)),IF($AD16=U$5,IF(($D16+($L16*7))&gt;=U$5,ROUND(($AD16-$D16)/7+0.5,0),$L16))),0),0)</f>
        <v>0</v>
      </c>
      <c r="AH16" s="184">
        <f t="shared" si="49"/>
        <v>0</v>
      </c>
      <c r="AI16" s="184">
        <f t="shared" si="49"/>
        <v>19</v>
      </c>
      <c r="AJ16" s="184">
        <f t="shared" si="49"/>
        <v>49</v>
      </c>
      <c r="AK16" s="184">
        <f t="shared" si="49"/>
        <v>0</v>
      </c>
      <c r="AL16" s="184">
        <f t="shared" si="49"/>
        <v>0</v>
      </c>
      <c r="AM16" s="92">
        <f t="shared" si="19"/>
        <v>30</v>
      </c>
      <c r="AN16" s="92">
        <f t="shared" si="20"/>
        <v>34</v>
      </c>
      <c r="AO16" s="184">
        <f t="shared" si="21"/>
        <v>30</v>
      </c>
      <c r="AP16" s="192">
        <f t="shared" si="22"/>
        <v>4</v>
      </c>
      <c r="AQ16" s="232">
        <f t="shared" si="23"/>
        <v>19</v>
      </c>
      <c r="AR16" s="232">
        <f t="shared" si="24"/>
        <v>0</v>
      </c>
      <c r="AS16" s="52">
        <f t="shared" si="25"/>
        <v>0</v>
      </c>
      <c r="AT16" s="92">
        <f t="shared" si="26"/>
        <v>4</v>
      </c>
      <c r="AU16" s="232">
        <f t="shared" si="27"/>
        <v>0</v>
      </c>
      <c r="AV16" s="232">
        <f t="shared" ref="AV16:AW16" si="50">IF($AD16=V$5,$W16,0)</f>
        <v>0</v>
      </c>
      <c r="AW16" s="232">
        <f t="shared" si="50"/>
        <v>159264.70588235298</v>
      </c>
      <c r="AX16" s="233">
        <f t="shared" si="29"/>
        <v>45711</v>
      </c>
      <c r="AY16" s="234">
        <f t="shared" si="30"/>
        <v>34</v>
      </c>
      <c r="AZ16" s="184">
        <f t="shared" si="31"/>
        <v>382235.29411764716</v>
      </c>
      <c r="BA16" s="235" t="str">
        <f>IF(B16&lt;&gt;"",VLOOKUP(B16,'1 Pricing Length'!A$8:B$50,2),"")</f>
        <v>BUS</v>
      </c>
    </row>
    <row r="17" spans="1:53" ht="12.75" customHeight="1">
      <c r="A17" s="217"/>
      <c r="B17" s="218" t="s">
        <v>46</v>
      </c>
      <c r="C17" s="219" t="s">
        <v>53</v>
      </c>
      <c r="D17" s="220">
        <v>45745</v>
      </c>
      <c r="E17" s="220">
        <v>45745</v>
      </c>
      <c r="F17" s="220">
        <f t="shared" si="41"/>
        <v>45955</v>
      </c>
      <c r="G17" s="221">
        <v>30</v>
      </c>
      <c r="H17" s="221">
        <v>25</v>
      </c>
      <c r="I17" s="222"/>
      <c r="J17" s="222"/>
      <c r="K17" s="124"/>
      <c r="L17" s="223">
        <f>IF(B17&lt;&gt;"",IF(D17&gt;0,IF(D17&lt;=V$5,IF(M17&gt;0,M17,VLOOKUP(B17,'1 Pricing Length'!A$8:C$50,3)),VLOOKUP(B17,'1 Pricing Length'!A$8:C$50,3)),0),0)</f>
        <v>68</v>
      </c>
      <c r="M17" s="223">
        <f t="shared" si="4"/>
        <v>30</v>
      </c>
      <c r="N17" s="224">
        <f>IF(B17&lt;&gt;"",IF(D17&lt;&gt;0,IF(AD17&lt;Y$5,IF(AD17&lt;X$5,IF(AD17&lt;W$5,IF(AD17&lt;V$5,IF(AD17&lt;U$5,VLOOKUP(B17,'1 Pricing Length'!A$8:I$50,4),VLOOKUP(B17,'1 Pricing Length'!A$8:I$50,5)),VLOOKUP(B17,'1 Pricing Length'!A$8:I$50,6)),VLOOKUP(B17,'1 Pricing Length'!A$8:I$50,7)),VLOOKUP(B17,'1 Pricing Length'!A$8:I$50,8)),0),0),0)</f>
        <v>19000</v>
      </c>
      <c r="O17" s="128">
        <f t="shared" si="5"/>
        <v>-19558.823529411777</v>
      </c>
      <c r="P17" s="128">
        <f>'3 CY Interim'!P17</f>
        <v>0</v>
      </c>
      <c r="Q17" s="128">
        <f t="shared" si="6"/>
        <v>148647.05882352946</v>
      </c>
      <c r="R17" s="128">
        <f t="shared" si="7"/>
        <v>0</v>
      </c>
      <c r="S17" s="226">
        <f t="shared" si="8"/>
        <v>129088.23529411768</v>
      </c>
      <c r="T17" s="192">
        <f t="shared" ref="T17:W17" si="51">$G17*$AE17*AF17</f>
        <v>0</v>
      </c>
      <c r="U17" s="192">
        <f t="shared" si="51"/>
        <v>0</v>
      </c>
      <c r="V17" s="192">
        <f t="shared" si="51"/>
        <v>0</v>
      </c>
      <c r="W17" s="227">
        <f t="shared" si="51"/>
        <v>117352.9411764706</v>
      </c>
      <c r="X17" s="192">
        <f t="shared" si="10"/>
        <v>435882.35294117656</v>
      </c>
      <c r="Y17" s="192">
        <f t="shared" si="11"/>
        <v>16764.705882352944</v>
      </c>
      <c r="Z17" s="192">
        <f t="shared" si="12"/>
        <v>0</v>
      </c>
      <c r="AA17" s="227">
        <f t="shared" si="13"/>
        <v>570000.00000000012</v>
      </c>
      <c r="AB17" s="228">
        <f t="shared" si="14"/>
        <v>8.0769230769230766</v>
      </c>
      <c r="AC17" s="229"/>
      <c r="AD17" s="230">
        <f t="shared" si="15"/>
        <v>45838</v>
      </c>
      <c r="AE17" s="231">
        <f t="shared" si="16"/>
        <v>279.41176470588238</v>
      </c>
      <c r="AF17" s="184">
        <f t="shared" si="17"/>
        <v>0</v>
      </c>
      <c r="AG17" s="184">
        <f t="shared" ref="AG17:AL17" si="52">IF($D17&gt;0,IF($AD17&lt;=U$5,IF(SUM($AF17:AF17)&gt;0,IF($L17-SUM($AF17:AF17)&gt;52,52,$L17-SUM($AF17:AF17)),IF($AD17=U$5,IF(($D17+($L17*7))&gt;=U$5,ROUND(($AD17-$D17)/7+0.5,0),$L17))),0),0)</f>
        <v>0</v>
      </c>
      <c r="AH17" s="184">
        <f t="shared" si="52"/>
        <v>0</v>
      </c>
      <c r="AI17" s="184">
        <f t="shared" si="52"/>
        <v>14</v>
      </c>
      <c r="AJ17" s="184">
        <f t="shared" si="52"/>
        <v>52</v>
      </c>
      <c r="AK17" s="184">
        <f t="shared" si="52"/>
        <v>2</v>
      </c>
      <c r="AL17" s="184">
        <f t="shared" si="52"/>
        <v>0</v>
      </c>
      <c r="AM17" s="92">
        <f t="shared" si="19"/>
        <v>30</v>
      </c>
      <c r="AN17" s="92">
        <f t="shared" si="20"/>
        <v>25</v>
      </c>
      <c r="AO17" s="184">
        <f t="shared" si="21"/>
        <v>30</v>
      </c>
      <c r="AP17" s="192">
        <f t="shared" si="22"/>
        <v>-5</v>
      </c>
      <c r="AQ17" s="232">
        <f t="shared" si="23"/>
        <v>14</v>
      </c>
      <c r="AR17" s="232">
        <f t="shared" si="24"/>
        <v>0</v>
      </c>
      <c r="AS17" s="52">
        <f t="shared" si="25"/>
        <v>0</v>
      </c>
      <c r="AT17" s="92">
        <f t="shared" si="26"/>
        <v>-5</v>
      </c>
      <c r="AU17" s="232">
        <f t="shared" si="27"/>
        <v>0</v>
      </c>
      <c r="AV17" s="232">
        <f t="shared" ref="AV17:AW17" si="53">IF($AD17=V$5,$W17,0)</f>
        <v>0</v>
      </c>
      <c r="AW17" s="232">
        <f t="shared" si="53"/>
        <v>117352.9411764706</v>
      </c>
      <c r="AX17" s="233">
        <f t="shared" si="29"/>
        <v>45745</v>
      </c>
      <c r="AY17" s="234">
        <f t="shared" si="30"/>
        <v>25</v>
      </c>
      <c r="AZ17" s="184">
        <f t="shared" si="31"/>
        <v>246441.17647058828</v>
      </c>
      <c r="BA17" s="235" t="str">
        <f>IF(B17&lt;&gt;"",VLOOKUP(B17,'1 Pricing Length'!A$8:B$50,2),"")</f>
        <v>BUS</v>
      </c>
    </row>
    <row r="18" spans="1:53" ht="12.75" customHeight="1">
      <c r="A18" s="217"/>
      <c r="B18" s="218" t="s">
        <v>46</v>
      </c>
      <c r="C18" s="219" t="s">
        <v>57</v>
      </c>
      <c r="D18" s="220">
        <v>45773</v>
      </c>
      <c r="E18" s="220"/>
      <c r="F18" s="220"/>
      <c r="G18" s="221">
        <v>30</v>
      </c>
      <c r="H18" s="221"/>
      <c r="I18" s="222"/>
      <c r="J18" s="222"/>
      <c r="K18" s="124"/>
      <c r="L18" s="223">
        <f>IF(B18&lt;&gt;"",IF(D18&gt;0,IF(D18&lt;=V$5,IF(M18&gt;0,M18,VLOOKUP(B18,'1 Pricing Length'!A$8:C$50,3)),VLOOKUP(B18,'1 Pricing Length'!A$8:C$50,3)),0),0)</f>
        <v>68</v>
      </c>
      <c r="M18" s="223">
        <f t="shared" si="4"/>
        <v>0</v>
      </c>
      <c r="N18" s="224">
        <f>IF(B18&lt;&gt;"",IF(D18&lt;&gt;0,IF(AD18&lt;Y$5,IF(AD18&lt;X$5,IF(AD18&lt;W$5,IF(AD18&lt;V$5,IF(AD18&lt;U$5,VLOOKUP(B18,'1 Pricing Length'!A$8:I$50,4),VLOOKUP(B18,'1 Pricing Length'!A$8:I$50,5)),VLOOKUP(B18,'1 Pricing Length'!A$8:I$50,6)),VLOOKUP(B18,'1 Pricing Length'!A$8:I$50,7)),VLOOKUP(B18,'1 Pricing Length'!A$8:I$50,8)),0),0),0)</f>
        <v>19000</v>
      </c>
      <c r="O18" s="128">
        <f t="shared" si="5"/>
        <v>0</v>
      </c>
      <c r="P18" s="128">
        <f>'3 CY Interim'!P18</f>
        <v>0</v>
      </c>
      <c r="Q18" s="128">
        <f t="shared" si="6"/>
        <v>0</v>
      </c>
      <c r="R18" s="128">
        <f t="shared" si="7"/>
        <v>0</v>
      </c>
      <c r="S18" s="226">
        <f t="shared" si="8"/>
        <v>0</v>
      </c>
      <c r="T18" s="192">
        <f t="shared" ref="T18:W18" si="54">$G18*$AE18*AF18</f>
        <v>0</v>
      </c>
      <c r="U18" s="192">
        <f t="shared" si="54"/>
        <v>0</v>
      </c>
      <c r="V18" s="192">
        <f t="shared" si="54"/>
        <v>0</v>
      </c>
      <c r="W18" s="227">
        <f t="shared" si="54"/>
        <v>83823.529411764728</v>
      </c>
      <c r="X18" s="192">
        <f t="shared" si="10"/>
        <v>435882.35294117656</v>
      </c>
      <c r="Y18" s="192">
        <f t="shared" si="11"/>
        <v>50294.117647058833</v>
      </c>
      <c r="Z18" s="192">
        <f t="shared" si="12"/>
        <v>0</v>
      </c>
      <c r="AA18" s="227">
        <f t="shared" si="13"/>
        <v>570000.00000000012</v>
      </c>
      <c r="AB18" s="228">
        <f t="shared" si="14"/>
        <v>5.7692307692307692</v>
      </c>
      <c r="AC18" s="229"/>
      <c r="AD18" s="230">
        <f t="shared" si="15"/>
        <v>45838</v>
      </c>
      <c r="AE18" s="231">
        <f t="shared" si="16"/>
        <v>279.41176470588238</v>
      </c>
      <c r="AF18" s="184">
        <f t="shared" si="17"/>
        <v>0</v>
      </c>
      <c r="AG18" s="184">
        <f t="shared" ref="AG18:AL18" si="55">IF($D18&gt;0,IF($AD18&lt;=U$5,IF(SUM($AF18:AF18)&gt;0,IF($L18-SUM($AF18:AF18)&gt;52,52,$L18-SUM($AF18:AF18)),IF($AD18=U$5,IF(($D18+($L18*7))&gt;=U$5,ROUND(($AD18-$D18)/7+0.5,0),$L18))),0),0)</f>
        <v>0</v>
      </c>
      <c r="AH18" s="184">
        <f t="shared" si="55"/>
        <v>0</v>
      </c>
      <c r="AI18" s="184">
        <f t="shared" si="55"/>
        <v>10</v>
      </c>
      <c r="AJ18" s="184">
        <f t="shared" si="55"/>
        <v>52</v>
      </c>
      <c r="AK18" s="184">
        <f t="shared" si="55"/>
        <v>6</v>
      </c>
      <c r="AL18" s="184">
        <f t="shared" si="55"/>
        <v>0</v>
      </c>
      <c r="AM18" s="92">
        <f t="shared" si="19"/>
        <v>30</v>
      </c>
      <c r="AN18" s="52" t="str">
        <f t="shared" si="20"/>
        <v/>
      </c>
      <c r="AO18" s="184" t="str">
        <f t="shared" si="21"/>
        <v/>
      </c>
      <c r="AP18" s="192" t="str">
        <f t="shared" si="22"/>
        <v/>
      </c>
      <c r="AQ18" s="232">
        <f t="shared" si="23"/>
        <v>10</v>
      </c>
      <c r="AR18" s="232">
        <f t="shared" si="24"/>
        <v>0</v>
      </c>
      <c r="AS18" s="52">
        <f t="shared" si="25"/>
        <v>0</v>
      </c>
      <c r="AT18" s="52">
        <f t="shared" si="26"/>
        <v>0</v>
      </c>
      <c r="AU18" s="232">
        <f t="shared" si="27"/>
        <v>0</v>
      </c>
      <c r="AV18" s="232">
        <f t="shared" ref="AV18:AW18" si="56">IF($AD18=V$5,$W18,0)</f>
        <v>0</v>
      </c>
      <c r="AW18" s="232">
        <f t="shared" si="56"/>
        <v>83823.529411764728</v>
      </c>
      <c r="AX18" s="233">
        <f t="shared" si="29"/>
        <v>45773</v>
      </c>
      <c r="AY18" s="234">
        <f t="shared" si="30"/>
        <v>30</v>
      </c>
      <c r="AZ18" s="184">
        <f t="shared" si="31"/>
        <v>83823.529411764728</v>
      </c>
      <c r="BA18" s="235" t="str">
        <f>IF(B18&lt;&gt;"",VLOOKUP(B18,'1 Pricing Length'!A$8:B$50,2),"")</f>
        <v>BUS</v>
      </c>
    </row>
    <row r="19" spans="1:53" ht="12.75" customHeight="1">
      <c r="A19" s="217"/>
      <c r="B19" s="218" t="s">
        <v>46</v>
      </c>
      <c r="C19" s="219" t="s">
        <v>61</v>
      </c>
      <c r="D19" s="220">
        <v>45791</v>
      </c>
      <c r="E19" s="220"/>
      <c r="F19" s="220"/>
      <c r="G19" s="221">
        <v>30</v>
      </c>
      <c r="H19" s="221"/>
      <c r="I19" s="222"/>
      <c r="J19" s="222"/>
      <c r="K19" s="124"/>
      <c r="L19" s="223">
        <f>IF(B19&lt;&gt;"",IF(D19&gt;0,IF(D19&lt;=V$5,IF(M19&gt;0,M19,VLOOKUP(B19,'1 Pricing Length'!A$8:C$50,3)),VLOOKUP(B19,'1 Pricing Length'!A$8:C$50,3)),0),0)</f>
        <v>68</v>
      </c>
      <c r="M19" s="223">
        <f t="shared" si="4"/>
        <v>0</v>
      </c>
      <c r="N19" s="224">
        <f>IF(B19&lt;&gt;"",IF(D19&lt;&gt;0,IF(AD19&lt;Y$5,IF(AD19&lt;X$5,IF(AD19&lt;W$5,IF(AD19&lt;V$5,IF(AD19&lt;U$5,VLOOKUP(B19,'1 Pricing Length'!A$8:I$50,4),VLOOKUP(B19,'1 Pricing Length'!A$8:I$50,5)),VLOOKUP(B19,'1 Pricing Length'!A$8:I$50,6)),VLOOKUP(B19,'1 Pricing Length'!A$8:I$50,7)),VLOOKUP(B19,'1 Pricing Length'!A$8:I$50,8)),0),0),0)</f>
        <v>19000</v>
      </c>
      <c r="O19" s="128">
        <f t="shared" si="5"/>
        <v>0</v>
      </c>
      <c r="P19" s="128">
        <f>'3 CY Interim'!P19</f>
        <v>0</v>
      </c>
      <c r="Q19" s="128">
        <f t="shared" si="6"/>
        <v>0</v>
      </c>
      <c r="R19" s="128">
        <f t="shared" si="7"/>
        <v>0</v>
      </c>
      <c r="S19" s="226">
        <f t="shared" si="8"/>
        <v>0</v>
      </c>
      <c r="T19" s="192">
        <f t="shared" ref="T19:W19" si="57">$G19*$AE19*AF19</f>
        <v>0</v>
      </c>
      <c r="U19" s="192">
        <f t="shared" si="57"/>
        <v>0</v>
      </c>
      <c r="V19" s="192">
        <f t="shared" si="57"/>
        <v>0</v>
      </c>
      <c r="W19" s="227">
        <f t="shared" si="57"/>
        <v>58676.470588235301</v>
      </c>
      <c r="X19" s="192">
        <f t="shared" si="10"/>
        <v>435882.35294117656</v>
      </c>
      <c r="Y19" s="192">
        <f t="shared" si="11"/>
        <v>75441.176470588252</v>
      </c>
      <c r="Z19" s="192">
        <f t="shared" si="12"/>
        <v>0</v>
      </c>
      <c r="AA19" s="227">
        <f t="shared" si="13"/>
        <v>570000.00000000012</v>
      </c>
      <c r="AB19" s="228">
        <f t="shared" si="14"/>
        <v>4.0384615384615383</v>
      </c>
      <c r="AC19" s="229"/>
      <c r="AD19" s="230">
        <f t="shared" si="15"/>
        <v>45838</v>
      </c>
      <c r="AE19" s="231">
        <f t="shared" si="16"/>
        <v>279.41176470588238</v>
      </c>
      <c r="AF19" s="184">
        <f t="shared" si="17"/>
        <v>0</v>
      </c>
      <c r="AG19" s="184">
        <f t="shared" ref="AG19:AL19" si="58">IF($D19&gt;0,IF($AD19&lt;=U$5,IF(SUM($AF19:AF19)&gt;0,IF($L19-SUM($AF19:AF19)&gt;52,52,$L19-SUM($AF19:AF19)),IF($AD19=U$5,IF(($D19+($L19*7))&gt;=U$5,ROUND(($AD19-$D19)/7+0.5,0),$L19))),0),0)</f>
        <v>0</v>
      </c>
      <c r="AH19" s="184">
        <f t="shared" si="58"/>
        <v>0</v>
      </c>
      <c r="AI19" s="184">
        <f t="shared" si="58"/>
        <v>7</v>
      </c>
      <c r="AJ19" s="184">
        <f t="shared" si="58"/>
        <v>52</v>
      </c>
      <c r="AK19" s="184">
        <f t="shared" si="58"/>
        <v>9</v>
      </c>
      <c r="AL19" s="184">
        <f t="shared" si="58"/>
        <v>0</v>
      </c>
      <c r="AM19" s="92">
        <f t="shared" si="19"/>
        <v>30</v>
      </c>
      <c r="AN19" s="52" t="str">
        <f t="shared" si="20"/>
        <v/>
      </c>
      <c r="AO19" s="184" t="str">
        <f t="shared" si="21"/>
        <v/>
      </c>
      <c r="AP19" s="192" t="str">
        <f t="shared" si="22"/>
        <v/>
      </c>
      <c r="AQ19" s="232">
        <f t="shared" si="23"/>
        <v>7</v>
      </c>
      <c r="AR19" s="232">
        <f t="shared" si="24"/>
        <v>0</v>
      </c>
      <c r="AS19" s="52">
        <f t="shared" si="25"/>
        <v>0</v>
      </c>
      <c r="AT19" s="52">
        <f t="shared" si="26"/>
        <v>0</v>
      </c>
      <c r="AU19" s="232">
        <f t="shared" si="27"/>
        <v>0</v>
      </c>
      <c r="AV19" s="232">
        <f t="shared" ref="AV19:AW19" si="59">IF($AD19=V$5,$W19,0)</f>
        <v>0</v>
      </c>
      <c r="AW19" s="232">
        <f t="shared" si="59"/>
        <v>58676.470588235301</v>
      </c>
      <c r="AX19" s="233">
        <f t="shared" si="29"/>
        <v>45791</v>
      </c>
      <c r="AY19" s="234">
        <f t="shared" si="30"/>
        <v>30</v>
      </c>
      <c r="AZ19" s="184">
        <f t="shared" si="31"/>
        <v>58676.470588235301</v>
      </c>
      <c r="BA19" s="235" t="str">
        <f>IF(B19&lt;&gt;"",VLOOKUP(B19,'1 Pricing Length'!A$8:B$50,2),"")</f>
        <v>BUS</v>
      </c>
    </row>
    <row r="20" spans="1:53" ht="12.75" customHeight="1">
      <c r="A20" s="217"/>
      <c r="B20" s="218" t="s">
        <v>46</v>
      </c>
      <c r="C20" s="219" t="s">
        <v>66</v>
      </c>
      <c r="D20" s="220">
        <v>45170</v>
      </c>
      <c r="E20" s="220">
        <v>45170</v>
      </c>
      <c r="F20" s="220">
        <v>45291</v>
      </c>
      <c r="G20" s="221">
        <v>9</v>
      </c>
      <c r="H20" s="221">
        <v>9</v>
      </c>
      <c r="I20" s="222"/>
      <c r="J20" s="222"/>
      <c r="K20" s="124"/>
      <c r="L20" s="223">
        <f>IF(B20&lt;&gt;"",IF(D20&gt;0,IF(D20&lt;=V$5,IF(M20&gt;0,M20,VLOOKUP(B20,'1 Pricing Length'!A$8:C$50,3)),VLOOKUP(B20,'1 Pricing Length'!A$8:C$50,3)),0),0)</f>
        <v>17.285714285714285</v>
      </c>
      <c r="M20" s="223">
        <f t="shared" si="4"/>
        <v>17.285714285714285</v>
      </c>
      <c r="N20" s="224">
        <f>IF(B20&lt;&gt;"",IF(D20&lt;&gt;0,IF(AD20&lt;Y$5,IF(AD20&lt;X$5,IF(AD20&lt;W$5,IF(AD20&lt;V$5,IF(AD20&lt;U$5,VLOOKUP(B20,'1 Pricing Length'!A$8:I$50,4),VLOOKUP(B20,'1 Pricing Length'!A$8:I$50,5)),VLOOKUP(B20,'1 Pricing Length'!A$8:I$50,6)),VLOOKUP(B20,'1 Pricing Length'!A$8:I$50,7)),VLOOKUP(B20,'1 Pricing Length'!A$8:I$50,8)),0),0),0)</f>
        <v>18500</v>
      </c>
      <c r="O20" s="128">
        <f t="shared" si="5"/>
        <v>0</v>
      </c>
      <c r="P20" s="128">
        <f>'3 CY Interim'!P20</f>
        <v>0</v>
      </c>
      <c r="Q20" s="128">
        <f t="shared" si="6"/>
        <v>0</v>
      </c>
      <c r="R20" s="128">
        <f t="shared" si="7"/>
        <v>0</v>
      </c>
      <c r="S20" s="226">
        <f t="shared" si="8"/>
        <v>0</v>
      </c>
      <c r="T20" s="192">
        <f t="shared" ref="T20:W20" si="60">$G20*$AE20*AF20</f>
        <v>0</v>
      </c>
      <c r="U20" s="192">
        <f t="shared" si="60"/>
        <v>0</v>
      </c>
      <c r="V20" s="192">
        <f t="shared" si="60"/>
        <v>166499.99999999997</v>
      </c>
      <c r="W20" s="227">
        <f t="shared" si="60"/>
        <v>0</v>
      </c>
      <c r="X20" s="192">
        <f t="shared" si="10"/>
        <v>0</v>
      </c>
      <c r="Y20" s="192">
        <f t="shared" si="11"/>
        <v>0</v>
      </c>
      <c r="Z20" s="192">
        <f t="shared" si="12"/>
        <v>0</v>
      </c>
      <c r="AA20" s="227">
        <f t="shared" si="13"/>
        <v>166499.99999999997</v>
      </c>
      <c r="AB20" s="228">
        <f t="shared" si="14"/>
        <v>0</v>
      </c>
      <c r="AC20" s="229"/>
      <c r="AD20" s="230">
        <f t="shared" si="15"/>
        <v>45473</v>
      </c>
      <c r="AE20" s="231">
        <f t="shared" si="16"/>
        <v>1070.2479338842975</v>
      </c>
      <c r="AF20" s="184">
        <f t="shared" si="17"/>
        <v>0</v>
      </c>
      <c r="AG20" s="184">
        <f t="shared" ref="AG20:AL20" si="61">IF($D20&gt;0,IF($AD20&lt;=U$5,IF(SUM($AF20:AF20)&gt;0,IF($L20-SUM($AF20:AF20)&gt;52,52,$L20-SUM($AF20:AF20)),IF($AD20=U$5,IF(($D20+($L20*7))&gt;=U$5,ROUND(($AD20-$D20)/7+0.5,0),$L20))),0),0)</f>
        <v>0</v>
      </c>
      <c r="AH20" s="184">
        <f t="shared" si="61"/>
        <v>17.285714285714285</v>
      </c>
      <c r="AI20" s="184">
        <f t="shared" si="61"/>
        <v>0</v>
      </c>
      <c r="AJ20" s="184">
        <f t="shared" si="61"/>
        <v>0</v>
      </c>
      <c r="AK20" s="184">
        <f t="shared" si="61"/>
        <v>0</v>
      </c>
      <c r="AL20" s="184">
        <f t="shared" si="61"/>
        <v>0</v>
      </c>
      <c r="AM20" s="52" t="str">
        <f t="shared" si="19"/>
        <v/>
      </c>
      <c r="AN20" s="52" t="str">
        <f t="shared" si="20"/>
        <v/>
      </c>
      <c r="AO20" s="184" t="str">
        <f t="shared" si="21"/>
        <v/>
      </c>
      <c r="AP20" s="192" t="str">
        <f t="shared" si="22"/>
        <v/>
      </c>
      <c r="AQ20" s="232">
        <f t="shared" si="23"/>
        <v>52</v>
      </c>
      <c r="AR20" s="232">
        <f t="shared" si="24"/>
        <v>0</v>
      </c>
      <c r="AS20" s="52">
        <f t="shared" si="25"/>
        <v>0</v>
      </c>
      <c r="AT20" s="92">
        <f t="shared" si="26"/>
        <v>0</v>
      </c>
      <c r="AU20" s="232">
        <f t="shared" si="27"/>
        <v>0</v>
      </c>
      <c r="AV20" s="232">
        <f t="shared" ref="AV20:AW20" si="62">IF($AD20=V$5,$W20,0)</f>
        <v>0</v>
      </c>
      <c r="AW20" s="232">
        <f t="shared" si="62"/>
        <v>0</v>
      </c>
      <c r="AX20" s="233">
        <f t="shared" si="29"/>
        <v>45170</v>
      </c>
      <c r="AY20" s="234">
        <f t="shared" si="30"/>
        <v>9</v>
      </c>
      <c r="AZ20" s="184">
        <f t="shared" si="31"/>
        <v>0</v>
      </c>
      <c r="BA20" s="235" t="str">
        <f>IF(B20&lt;&gt;"",VLOOKUP(B20,'1 Pricing Length'!A$8:B$50,2),"")</f>
        <v>BUS</v>
      </c>
    </row>
    <row r="21" spans="1:53" ht="12.75" customHeight="1">
      <c r="A21" s="217"/>
      <c r="B21" s="218" t="s">
        <v>46</v>
      </c>
      <c r="C21" s="219" t="s">
        <v>42</v>
      </c>
      <c r="D21" s="220">
        <v>45350</v>
      </c>
      <c r="E21" s="220">
        <v>45350</v>
      </c>
      <c r="F21" s="220">
        <v>45792</v>
      </c>
      <c r="G21" s="221">
        <v>12</v>
      </c>
      <c r="H21" s="221">
        <v>10</v>
      </c>
      <c r="I21" s="222"/>
      <c r="J21" s="222"/>
      <c r="K21" s="124"/>
      <c r="L21" s="223">
        <f>IF(B21&lt;&gt;"",IF(D21&gt;0,IF(D21&lt;=V$5,IF(M21&gt;0,M21,VLOOKUP(B21,'1 Pricing Length'!A$8:C$50,3)),VLOOKUP(B21,'1 Pricing Length'!A$8:C$50,3)),0),0)</f>
        <v>63.142857142857146</v>
      </c>
      <c r="M21" s="223">
        <f t="shared" si="4"/>
        <v>63.142857142857146</v>
      </c>
      <c r="N21" s="224">
        <f>IF(B21&lt;&gt;"",IF(D21&lt;&gt;0,IF(AD21&lt;Y$5,IF(AD21&lt;X$5,IF(AD21&lt;W$5,IF(AD21&lt;V$5,IF(AD21&lt;U$5,VLOOKUP(B21,'1 Pricing Length'!A$8:I$50,4),VLOOKUP(B21,'1 Pricing Length'!A$8:I$50,5)),VLOOKUP(B21,'1 Pricing Length'!A$8:I$50,6)),VLOOKUP(B21,'1 Pricing Length'!A$8:I$50,7)),VLOOKUP(B21,'1 Pricing Length'!A$8:I$50,8)),0),0),0)</f>
        <v>18500</v>
      </c>
      <c r="O21" s="128">
        <f t="shared" si="5"/>
        <v>-26452.48868778281</v>
      </c>
      <c r="P21" s="128">
        <f>'3 CY Interim'!P21</f>
        <v>-10714.932126696831</v>
      </c>
      <c r="Q21" s="128">
        <f t="shared" si="6"/>
        <v>0</v>
      </c>
      <c r="R21" s="128">
        <f t="shared" si="7"/>
        <v>0</v>
      </c>
      <c r="S21" s="226">
        <f t="shared" si="8"/>
        <v>-37167.420814479643</v>
      </c>
      <c r="T21" s="192">
        <f t="shared" ref="T21:W21" si="63">$G21*$AE21*AF21</f>
        <v>0</v>
      </c>
      <c r="U21" s="192">
        <f t="shared" si="63"/>
        <v>0</v>
      </c>
      <c r="V21" s="192">
        <f t="shared" si="63"/>
        <v>63285.067873303167</v>
      </c>
      <c r="W21" s="227">
        <f t="shared" si="63"/>
        <v>158714.93212669683</v>
      </c>
      <c r="X21" s="192">
        <f t="shared" si="10"/>
        <v>0</v>
      </c>
      <c r="Y21" s="192">
        <f t="shared" si="11"/>
        <v>0</v>
      </c>
      <c r="Z21" s="192">
        <f t="shared" si="12"/>
        <v>0</v>
      </c>
      <c r="AA21" s="227">
        <f t="shared" si="13"/>
        <v>222000</v>
      </c>
      <c r="AB21" s="228">
        <f t="shared" si="14"/>
        <v>10.41758241758242</v>
      </c>
      <c r="AC21" s="229"/>
      <c r="AD21" s="230">
        <f t="shared" si="15"/>
        <v>45473</v>
      </c>
      <c r="AE21" s="231">
        <f t="shared" si="16"/>
        <v>292.98642533936652</v>
      </c>
      <c r="AF21" s="184">
        <f t="shared" si="17"/>
        <v>0</v>
      </c>
      <c r="AG21" s="184">
        <f t="shared" ref="AG21:AL21" si="64">IF($D21&gt;0,IF($AD21&lt;=U$5,IF(SUM($AF21:AF21)&gt;0,IF($L21-SUM($AF21:AF21)&gt;52,52,$L21-SUM($AF21:AF21)),IF($AD21=U$5,IF(($D21+($L21*7))&gt;=U$5,ROUND(($AD21-$D21)/7+0.5,0),$L21))),0),0)</f>
        <v>0</v>
      </c>
      <c r="AH21" s="184">
        <f t="shared" si="64"/>
        <v>18</v>
      </c>
      <c r="AI21" s="184">
        <f t="shared" si="64"/>
        <v>45.142857142857146</v>
      </c>
      <c r="AJ21" s="184">
        <f t="shared" si="64"/>
        <v>0</v>
      </c>
      <c r="AK21" s="184">
        <f t="shared" si="64"/>
        <v>0</v>
      </c>
      <c r="AL21" s="184">
        <f t="shared" si="64"/>
        <v>0</v>
      </c>
      <c r="AM21" s="92">
        <f t="shared" si="19"/>
        <v>12</v>
      </c>
      <c r="AN21" s="92">
        <f t="shared" si="20"/>
        <v>10</v>
      </c>
      <c r="AO21" s="184">
        <f t="shared" si="21"/>
        <v>12</v>
      </c>
      <c r="AP21" s="192">
        <f t="shared" si="22"/>
        <v>-2</v>
      </c>
      <c r="AQ21" s="232">
        <f t="shared" si="23"/>
        <v>52</v>
      </c>
      <c r="AR21" s="232">
        <f t="shared" si="24"/>
        <v>0</v>
      </c>
      <c r="AS21" s="52">
        <f t="shared" si="25"/>
        <v>0</v>
      </c>
      <c r="AT21" s="92">
        <f t="shared" si="26"/>
        <v>-2</v>
      </c>
      <c r="AU21" s="232">
        <f t="shared" si="27"/>
        <v>0</v>
      </c>
      <c r="AV21" s="232">
        <f t="shared" ref="AV21:AW21" si="65">IF($AD21=V$5,$W21,0)</f>
        <v>158714.93212669683</v>
      </c>
      <c r="AW21" s="232">
        <f t="shared" si="65"/>
        <v>0</v>
      </c>
      <c r="AX21" s="233">
        <f t="shared" si="29"/>
        <v>45350</v>
      </c>
      <c r="AY21" s="234">
        <f t="shared" si="30"/>
        <v>10</v>
      </c>
      <c r="AZ21" s="184">
        <f t="shared" si="31"/>
        <v>121547.51131221719</v>
      </c>
      <c r="BA21" s="235" t="str">
        <f>IF(B21&lt;&gt;"",VLOOKUP(B21,'1 Pricing Length'!A$8:B$50,2),"")</f>
        <v>BUS</v>
      </c>
    </row>
    <row r="22" spans="1:53" ht="12.75" customHeight="1">
      <c r="A22" s="217"/>
      <c r="B22" s="218" t="s">
        <v>51</v>
      </c>
      <c r="C22" s="219" t="s">
        <v>47</v>
      </c>
      <c r="D22" s="220">
        <v>45529</v>
      </c>
      <c r="E22" s="220"/>
      <c r="F22" s="220"/>
      <c r="G22" s="221">
        <v>12</v>
      </c>
      <c r="H22" s="221" t="s">
        <v>115</v>
      </c>
      <c r="I22" s="222"/>
      <c r="J22" s="222"/>
      <c r="K22" s="124"/>
      <c r="L22" s="223">
        <f>IF(B22&lt;&gt;"",IF(D22&gt;0,IF(D22&lt;=V$5,IF(M22&gt;0,M22,VLOOKUP(B22,'1 Pricing Length'!A$8:C$50,3)),VLOOKUP(B22,'1 Pricing Length'!A$8:C$50,3)),0),0)</f>
        <v>72</v>
      </c>
      <c r="M22" s="223">
        <f t="shared" si="4"/>
        <v>0</v>
      </c>
      <c r="N22" s="224">
        <f>IF(B22&lt;&gt;"",IF(D22&lt;&gt;0,IF(AD22&lt;Y$5,IF(AD22&lt;X$5,IF(AD22&lt;W$5,IF(AD22&lt;V$5,IF(AD22&lt;U$5,VLOOKUP(B22,'1 Pricing Length'!A$8:I$50,4),VLOOKUP(B22,'1 Pricing Length'!A$8:I$50,5)),VLOOKUP(B22,'1 Pricing Length'!A$8:I$50,6)),VLOOKUP(B22,'1 Pricing Length'!A$8:I$50,7)),VLOOKUP(B22,'1 Pricing Length'!A$8:I$50,8)),0),0),0)</f>
        <v>20000</v>
      </c>
      <c r="O22" s="128">
        <f t="shared" si="5"/>
        <v>-150000</v>
      </c>
      <c r="P22" s="128">
        <f>'3 CY Interim'!P22</f>
        <v>0</v>
      </c>
      <c r="Q22" s="128">
        <f t="shared" si="6"/>
        <v>0</v>
      </c>
      <c r="R22" s="128">
        <f t="shared" si="7"/>
        <v>0</v>
      </c>
      <c r="S22" s="226">
        <f t="shared" si="8"/>
        <v>-150000</v>
      </c>
      <c r="T22" s="192">
        <f t="shared" ref="T22:W22" si="66">$G22*$AE22*AF22</f>
        <v>0</v>
      </c>
      <c r="U22" s="192">
        <f t="shared" si="66"/>
        <v>0</v>
      </c>
      <c r="V22" s="192">
        <f t="shared" si="66"/>
        <v>0</v>
      </c>
      <c r="W22" s="227">
        <f t="shared" si="66"/>
        <v>150000</v>
      </c>
      <c r="X22" s="192">
        <f t="shared" si="10"/>
        <v>0</v>
      </c>
      <c r="Y22" s="192">
        <f t="shared" si="11"/>
        <v>0</v>
      </c>
      <c r="Z22" s="192">
        <f t="shared" si="12"/>
        <v>0</v>
      </c>
      <c r="AA22" s="227">
        <f t="shared" si="13"/>
        <v>150000</v>
      </c>
      <c r="AB22" s="228">
        <f t="shared" si="14"/>
        <v>10.384615384615385</v>
      </c>
      <c r="AC22" s="229"/>
      <c r="AD22" s="230">
        <f t="shared" si="15"/>
        <v>45838</v>
      </c>
      <c r="AE22" s="231">
        <f t="shared" si="16"/>
        <v>277.77777777777777</v>
      </c>
      <c r="AF22" s="184">
        <f t="shared" si="17"/>
        <v>0</v>
      </c>
      <c r="AG22" s="184">
        <f t="shared" ref="AG22:AL22" si="67">IF($D22&gt;0,IF($AD22&lt;=U$5,IF(SUM($AF22:AF22)&gt;0,IF($L22-SUM($AF22:AF22)&gt;52,52,$L22-SUM($AF22:AF22)),IF($AD22=U$5,IF(($D22+($L22*7))&gt;=U$5,ROUND(($AD22-$D22)/7+0.5,0),$L22))),0),0)</f>
        <v>0</v>
      </c>
      <c r="AH22" s="184">
        <f t="shared" si="67"/>
        <v>0</v>
      </c>
      <c r="AI22" s="184">
        <f t="shared" si="67"/>
        <v>45</v>
      </c>
      <c r="AJ22" s="184">
        <f t="shared" si="67"/>
        <v>27</v>
      </c>
      <c r="AK22" s="184">
        <f t="shared" si="67"/>
        <v>0</v>
      </c>
      <c r="AL22" s="184">
        <f t="shared" si="67"/>
        <v>0</v>
      </c>
      <c r="AM22" s="92">
        <f t="shared" si="19"/>
        <v>12</v>
      </c>
      <c r="AN22" s="52" t="str">
        <f t="shared" si="20"/>
        <v/>
      </c>
      <c r="AO22" s="184" t="str">
        <f t="shared" si="21"/>
        <v/>
      </c>
      <c r="AP22" s="192" t="str">
        <f t="shared" si="22"/>
        <v/>
      </c>
      <c r="AQ22" s="232">
        <f t="shared" si="23"/>
        <v>45</v>
      </c>
      <c r="AR22" s="232">
        <f t="shared" si="24"/>
        <v>0</v>
      </c>
      <c r="AS22" s="52">
        <f t="shared" si="25"/>
        <v>0</v>
      </c>
      <c r="AT22" s="92">
        <f t="shared" si="26"/>
        <v>-12</v>
      </c>
      <c r="AU22" s="232">
        <f t="shared" si="27"/>
        <v>0</v>
      </c>
      <c r="AV22" s="232">
        <f t="shared" ref="AV22:AW22" si="68">IF($AD22=V$5,$W22,0)</f>
        <v>0</v>
      </c>
      <c r="AW22" s="232">
        <f t="shared" si="68"/>
        <v>150000</v>
      </c>
      <c r="AX22" s="233">
        <f t="shared" si="29"/>
        <v>45529</v>
      </c>
      <c r="AY22" s="234">
        <f t="shared" si="30"/>
        <v>0</v>
      </c>
      <c r="AZ22" s="184">
        <f t="shared" si="31"/>
        <v>0</v>
      </c>
      <c r="BA22" s="235" t="str">
        <f>IF(B22&lt;&gt;"",VLOOKUP(B22,'1 Pricing Length'!A$8:B$50,2),"")</f>
        <v>NUR</v>
      </c>
    </row>
    <row r="23" spans="1:53" ht="12.75" customHeight="1">
      <c r="A23" s="217"/>
      <c r="B23" s="218" t="s">
        <v>51</v>
      </c>
      <c r="C23" s="219" t="s">
        <v>53</v>
      </c>
      <c r="D23" s="220">
        <v>45515</v>
      </c>
      <c r="E23" s="220">
        <v>45529</v>
      </c>
      <c r="F23" s="220">
        <v>46026</v>
      </c>
      <c r="G23" s="221">
        <v>12</v>
      </c>
      <c r="H23" s="221">
        <v>11</v>
      </c>
      <c r="I23" s="222"/>
      <c r="J23" s="222"/>
      <c r="K23" s="124"/>
      <c r="L23" s="223">
        <f>IF(B23&lt;&gt;"",IF(D23&gt;0,IF(D23&lt;=V$5,IF(M23&gt;0,M23,VLOOKUP(B23,'1 Pricing Length'!A$8:C$50,3)),VLOOKUP(B23,'1 Pricing Length'!A$8:C$50,3)),0),0)</f>
        <v>72</v>
      </c>
      <c r="M23" s="223">
        <f t="shared" si="4"/>
        <v>71</v>
      </c>
      <c r="N23" s="224">
        <f>IF(B23&lt;&gt;"",IF(D23&lt;&gt;0,IF(AD23&lt;Y$5,IF(AD23&lt;X$5,IF(AD23&lt;W$5,IF(AD23&lt;V$5,IF(AD23&lt;U$5,VLOOKUP(B23,'1 Pricing Length'!A$8:I$50,4),VLOOKUP(B23,'1 Pricing Length'!A$8:I$50,5)),VLOOKUP(B23,'1 Pricing Length'!A$8:I$50,6)),VLOOKUP(B23,'1 Pricing Length'!A$8:I$50,7)),VLOOKUP(B23,'1 Pricing Length'!A$8:I$50,8)),0),0),0)</f>
        <v>20000</v>
      </c>
      <c r="O23" s="128">
        <f t="shared" si="5"/>
        <v>-13055.555555555562</v>
      </c>
      <c r="P23" s="128">
        <f>'3 CY Interim'!P23</f>
        <v>0</v>
      </c>
      <c r="Q23" s="128">
        <f t="shared" si="6"/>
        <v>2206.5727699530544</v>
      </c>
      <c r="R23" s="128">
        <f t="shared" si="7"/>
        <v>-6666.6666666666661</v>
      </c>
      <c r="S23" s="226">
        <f t="shared" si="8"/>
        <v>-17515.649452269172</v>
      </c>
      <c r="T23" s="192">
        <f t="shared" ref="T23:W23" si="69">$G23*$AE23*AF23</f>
        <v>0</v>
      </c>
      <c r="U23" s="192">
        <f t="shared" si="69"/>
        <v>0</v>
      </c>
      <c r="V23" s="192">
        <f t="shared" si="69"/>
        <v>0</v>
      </c>
      <c r="W23" s="227">
        <f t="shared" si="69"/>
        <v>156666.66666666666</v>
      </c>
      <c r="X23" s="192">
        <f t="shared" si="10"/>
        <v>83333.333333333328</v>
      </c>
      <c r="Y23" s="192">
        <f t="shared" si="11"/>
        <v>0</v>
      </c>
      <c r="Z23" s="192">
        <f t="shared" si="12"/>
        <v>0</v>
      </c>
      <c r="AA23" s="227">
        <f t="shared" si="13"/>
        <v>240000</v>
      </c>
      <c r="AB23" s="228">
        <f t="shared" si="14"/>
        <v>10.846153846153847</v>
      </c>
      <c r="AC23" s="229"/>
      <c r="AD23" s="230">
        <f t="shared" si="15"/>
        <v>45838</v>
      </c>
      <c r="AE23" s="231">
        <f t="shared" si="16"/>
        <v>277.77777777777777</v>
      </c>
      <c r="AF23" s="184">
        <f t="shared" si="17"/>
        <v>0</v>
      </c>
      <c r="AG23" s="184">
        <f t="shared" ref="AG23:AL23" si="70">IF($D23&gt;0,IF($AD23&lt;=U$5,IF(SUM($AF23:AF23)&gt;0,IF($L23-SUM($AF23:AF23)&gt;52,52,$L23-SUM($AF23:AF23)),IF($AD23=U$5,IF(($D23+($L23*7))&gt;=U$5,ROUND(($AD23-$D23)/7+0.5,0),$L23))),0),0)</f>
        <v>0</v>
      </c>
      <c r="AH23" s="184">
        <f t="shared" si="70"/>
        <v>0</v>
      </c>
      <c r="AI23" s="184">
        <f t="shared" si="70"/>
        <v>47</v>
      </c>
      <c r="AJ23" s="184">
        <f t="shared" si="70"/>
        <v>25</v>
      </c>
      <c r="AK23" s="184">
        <f t="shared" si="70"/>
        <v>0</v>
      </c>
      <c r="AL23" s="184">
        <f t="shared" si="70"/>
        <v>0</v>
      </c>
      <c r="AM23" s="92">
        <f t="shared" si="19"/>
        <v>12</v>
      </c>
      <c r="AN23" s="92">
        <f t="shared" si="20"/>
        <v>11</v>
      </c>
      <c r="AO23" s="184">
        <f t="shared" si="21"/>
        <v>12</v>
      </c>
      <c r="AP23" s="192">
        <f t="shared" si="22"/>
        <v>-1</v>
      </c>
      <c r="AQ23" s="232">
        <f t="shared" si="23"/>
        <v>45</v>
      </c>
      <c r="AR23" s="232">
        <f t="shared" si="24"/>
        <v>0</v>
      </c>
      <c r="AS23" s="52">
        <f t="shared" si="25"/>
        <v>0</v>
      </c>
      <c r="AT23" s="92">
        <f t="shared" si="26"/>
        <v>-1</v>
      </c>
      <c r="AU23" s="232">
        <f t="shared" si="27"/>
        <v>0</v>
      </c>
      <c r="AV23" s="232">
        <f t="shared" ref="AV23:AW23" si="71">IF($AD23=V$5,$W23,0)</f>
        <v>0</v>
      </c>
      <c r="AW23" s="232">
        <f t="shared" si="71"/>
        <v>156666.66666666666</v>
      </c>
      <c r="AX23" s="233">
        <f t="shared" si="29"/>
        <v>45529</v>
      </c>
      <c r="AY23" s="234">
        <f t="shared" si="30"/>
        <v>11</v>
      </c>
      <c r="AZ23" s="184">
        <f t="shared" si="31"/>
        <v>139151.01721439749</v>
      </c>
      <c r="BA23" s="235" t="str">
        <f>IF(B23&lt;&gt;"",VLOOKUP(B23,'1 Pricing Length'!A$8:B$50,2),"")</f>
        <v>NUR</v>
      </c>
    </row>
    <row r="24" spans="1:53" ht="12.75" customHeight="1">
      <c r="A24" s="217"/>
      <c r="B24" s="218" t="s">
        <v>51</v>
      </c>
      <c r="C24" s="219" t="s">
        <v>57</v>
      </c>
      <c r="D24" s="220">
        <v>45331</v>
      </c>
      <c r="E24" s="220">
        <v>45345</v>
      </c>
      <c r="F24" s="220">
        <f>E24+74*7</f>
        <v>45863</v>
      </c>
      <c r="G24" s="221">
        <v>12</v>
      </c>
      <c r="H24" s="221">
        <v>14</v>
      </c>
      <c r="I24" s="222"/>
      <c r="J24" s="222"/>
      <c r="K24" s="124"/>
      <c r="L24" s="223">
        <f>IF(B24&lt;&gt;"",IF(D24&gt;0,IF(D24&lt;=V$5,IF(M24&gt;0,M24,VLOOKUP(B24,'1 Pricing Length'!A$8:C$50,3)),VLOOKUP(B24,'1 Pricing Length'!A$8:C$50,3)),0),0)</f>
        <v>74</v>
      </c>
      <c r="M24" s="223">
        <f t="shared" si="4"/>
        <v>74</v>
      </c>
      <c r="N24" s="224">
        <f>IF(B24&lt;&gt;"",IF(D24&lt;&gt;0,IF(AD24&lt;Y$5,IF(AD24&lt;X$5,IF(AD24&lt;W$5,IF(AD24&lt;V$5,IF(AD24&lt;U$5,VLOOKUP(B24,'1 Pricing Length'!A$8:I$50,4),VLOOKUP(B24,'1 Pricing Length'!A$8:I$50,5)),VLOOKUP(B24,'1 Pricing Length'!A$8:I$50,6)),VLOOKUP(B24,'1 Pricing Length'!A$8:I$50,7)),VLOOKUP(B24,'1 Pricing Length'!A$8:I$50,8)),0),0),0)</f>
        <v>19500</v>
      </c>
      <c r="O24" s="128">
        <f t="shared" si="5"/>
        <v>27405.405405405385</v>
      </c>
      <c r="P24" s="128">
        <f>'3 CY Interim'!P24</f>
        <v>0</v>
      </c>
      <c r="Q24" s="128">
        <f t="shared" si="6"/>
        <v>0</v>
      </c>
      <c r="R24" s="128">
        <f t="shared" si="7"/>
        <v>0</v>
      </c>
      <c r="S24" s="226">
        <f t="shared" si="8"/>
        <v>27405.405405405385</v>
      </c>
      <c r="T24" s="192">
        <f t="shared" ref="T24:W24" si="72">$G24*$AE24*AF24</f>
        <v>0</v>
      </c>
      <c r="U24" s="192">
        <f t="shared" si="72"/>
        <v>0</v>
      </c>
      <c r="V24" s="192">
        <f t="shared" si="72"/>
        <v>66405.4054054054</v>
      </c>
      <c r="W24" s="227">
        <f t="shared" si="72"/>
        <v>164432.4324324324</v>
      </c>
      <c r="X24" s="192">
        <f t="shared" si="10"/>
        <v>3162.1621621621616</v>
      </c>
      <c r="Y24" s="192">
        <f t="shared" si="11"/>
        <v>0</v>
      </c>
      <c r="Z24" s="192">
        <f t="shared" si="12"/>
        <v>0</v>
      </c>
      <c r="AA24" s="227">
        <f t="shared" si="13"/>
        <v>233999.99999999997</v>
      </c>
      <c r="AB24" s="228">
        <f t="shared" si="14"/>
        <v>12</v>
      </c>
      <c r="AC24" s="229"/>
      <c r="AD24" s="230">
        <f t="shared" si="15"/>
        <v>45473</v>
      </c>
      <c r="AE24" s="231">
        <f t="shared" si="16"/>
        <v>263.51351351351349</v>
      </c>
      <c r="AF24" s="184">
        <f t="shared" si="17"/>
        <v>0</v>
      </c>
      <c r="AG24" s="184">
        <f t="shared" ref="AG24:AL24" si="73">IF($D24&gt;0,IF($AD24&lt;=U$5,IF(SUM($AF24:AF24)&gt;0,IF($L24-SUM($AF24:AF24)&gt;52,52,$L24-SUM($AF24:AF24)),IF($AD24=U$5,IF(($D24+($L24*7))&gt;=U$5,ROUND(($AD24-$D24)/7+0.5,0),$L24))),0),0)</f>
        <v>0</v>
      </c>
      <c r="AH24" s="184">
        <f t="shared" si="73"/>
        <v>21</v>
      </c>
      <c r="AI24" s="184">
        <f t="shared" si="73"/>
        <v>52</v>
      </c>
      <c r="AJ24" s="184">
        <f t="shared" si="73"/>
        <v>1</v>
      </c>
      <c r="AK24" s="184">
        <f t="shared" si="73"/>
        <v>0</v>
      </c>
      <c r="AL24" s="184">
        <f t="shared" si="73"/>
        <v>0</v>
      </c>
      <c r="AM24" s="92">
        <f t="shared" si="19"/>
        <v>12</v>
      </c>
      <c r="AN24" s="92">
        <f t="shared" si="20"/>
        <v>14</v>
      </c>
      <c r="AO24" s="184">
        <f t="shared" si="21"/>
        <v>12</v>
      </c>
      <c r="AP24" s="192">
        <f t="shared" si="22"/>
        <v>2</v>
      </c>
      <c r="AQ24" s="232">
        <f t="shared" si="23"/>
        <v>52</v>
      </c>
      <c r="AR24" s="232">
        <f t="shared" si="24"/>
        <v>0</v>
      </c>
      <c r="AS24" s="52">
        <f t="shared" si="25"/>
        <v>0</v>
      </c>
      <c r="AT24" s="92">
        <f t="shared" si="26"/>
        <v>2</v>
      </c>
      <c r="AU24" s="232">
        <f t="shared" si="27"/>
        <v>0</v>
      </c>
      <c r="AV24" s="232">
        <f t="shared" ref="AV24:AW24" si="74">IF($AD24=V$5,$W24,0)</f>
        <v>164432.4324324324</v>
      </c>
      <c r="AW24" s="232">
        <f t="shared" si="74"/>
        <v>0</v>
      </c>
      <c r="AX24" s="233">
        <f t="shared" si="29"/>
        <v>45345</v>
      </c>
      <c r="AY24" s="234">
        <f t="shared" si="30"/>
        <v>14</v>
      </c>
      <c r="AZ24" s="184">
        <f t="shared" si="31"/>
        <v>191837.83783783778</v>
      </c>
      <c r="BA24" s="235" t="str">
        <f>IF(B24&lt;&gt;"",VLOOKUP(B24,'1 Pricing Length'!A$8:B$50,2),"")</f>
        <v>NUR</v>
      </c>
    </row>
    <row r="25" spans="1:53" ht="12.75" customHeight="1">
      <c r="A25" s="217"/>
      <c r="B25" s="218" t="s">
        <v>51</v>
      </c>
      <c r="C25" s="219" t="s">
        <v>61</v>
      </c>
      <c r="D25" s="220">
        <v>45522</v>
      </c>
      <c r="E25" s="220">
        <v>45529</v>
      </c>
      <c r="F25" s="220">
        <v>46040</v>
      </c>
      <c r="G25" s="221">
        <v>12</v>
      </c>
      <c r="H25" s="221">
        <v>13</v>
      </c>
      <c r="I25" s="222"/>
      <c r="J25" s="222"/>
      <c r="K25" s="124"/>
      <c r="L25" s="223">
        <f>IF(B25&lt;&gt;"",IF(D25&gt;0,IF(D25&lt;=V$5,IF(M25&gt;0,M25,VLOOKUP(B25,'1 Pricing Length'!A$8:C$50,3)),VLOOKUP(B25,'1 Pricing Length'!A$8:C$50,3)),0),0)</f>
        <v>72</v>
      </c>
      <c r="M25" s="223">
        <f t="shared" si="4"/>
        <v>73</v>
      </c>
      <c r="N25" s="224">
        <f>IF(B25&lt;&gt;"",IF(D25&lt;&gt;0,IF(AD25&lt;Y$5,IF(AD25&lt;X$5,IF(AD25&lt;W$5,IF(AD25&lt;V$5,IF(AD25&lt;U$5,VLOOKUP(B25,'1 Pricing Length'!A$8:I$50,4),VLOOKUP(B25,'1 Pricing Length'!A$8:I$50,5)),VLOOKUP(B25,'1 Pricing Length'!A$8:I$50,6)),VLOOKUP(B25,'1 Pricing Length'!A$8:I$50,7)),VLOOKUP(B25,'1 Pricing Length'!A$8:I$50,8)),0),0),0)</f>
        <v>20000</v>
      </c>
      <c r="O25" s="128">
        <f t="shared" si="5"/>
        <v>12777.777777777781</v>
      </c>
      <c r="P25" s="128">
        <f>'3 CY Interim'!P25</f>
        <v>0</v>
      </c>
      <c r="Q25" s="128">
        <f t="shared" si="6"/>
        <v>-2100.4566210045596</v>
      </c>
      <c r="R25" s="128">
        <f t="shared" si="7"/>
        <v>-3333.333333333333</v>
      </c>
      <c r="S25" s="226">
        <f t="shared" si="8"/>
        <v>7343.9878234398884</v>
      </c>
      <c r="T25" s="192">
        <f t="shared" ref="T25:W25" si="75">$G25*$AE25*AF25</f>
        <v>0</v>
      </c>
      <c r="U25" s="192">
        <f t="shared" si="75"/>
        <v>0</v>
      </c>
      <c r="V25" s="192">
        <f t="shared" si="75"/>
        <v>0</v>
      </c>
      <c r="W25" s="227">
        <f t="shared" si="75"/>
        <v>153333.33333333331</v>
      </c>
      <c r="X25" s="192">
        <f t="shared" si="10"/>
        <v>86666.666666666657</v>
      </c>
      <c r="Y25" s="192">
        <f t="shared" si="11"/>
        <v>0</v>
      </c>
      <c r="Z25" s="192">
        <f t="shared" si="12"/>
        <v>0</v>
      </c>
      <c r="AA25" s="227">
        <f t="shared" si="13"/>
        <v>239999.99999999997</v>
      </c>
      <c r="AB25" s="228">
        <f t="shared" si="14"/>
        <v>10.615384615384615</v>
      </c>
      <c r="AC25" s="229"/>
      <c r="AD25" s="230">
        <f t="shared" si="15"/>
        <v>45838</v>
      </c>
      <c r="AE25" s="231">
        <f t="shared" si="16"/>
        <v>277.77777777777777</v>
      </c>
      <c r="AF25" s="184">
        <f t="shared" si="17"/>
        <v>0</v>
      </c>
      <c r="AG25" s="184">
        <f t="shared" ref="AG25:AL25" si="76">IF($D25&gt;0,IF($AD25&lt;=U$5,IF(SUM($AF25:AF25)&gt;0,IF($L25-SUM($AF25:AF25)&gt;52,52,$L25-SUM($AF25:AF25)),IF($AD25=U$5,IF(($D25+($L25*7))&gt;=U$5,ROUND(($AD25-$D25)/7+0.5,0),$L25))),0),0)</f>
        <v>0</v>
      </c>
      <c r="AH25" s="184">
        <f t="shared" si="76"/>
        <v>0</v>
      </c>
      <c r="AI25" s="184">
        <f t="shared" si="76"/>
        <v>46</v>
      </c>
      <c r="AJ25" s="184">
        <f t="shared" si="76"/>
        <v>26</v>
      </c>
      <c r="AK25" s="184">
        <f t="shared" si="76"/>
        <v>0</v>
      </c>
      <c r="AL25" s="184">
        <f t="shared" si="76"/>
        <v>0</v>
      </c>
      <c r="AM25" s="92">
        <f t="shared" si="19"/>
        <v>12</v>
      </c>
      <c r="AN25" s="92">
        <f t="shared" si="20"/>
        <v>13</v>
      </c>
      <c r="AO25" s="184">
        <f t="shared" si="21"/>
        <v>12</v>
      </c>
      <c r="AP25" s="192">
        <f t="shared" si="22"/>
        <v>1</v>
      </c>
      <c r="AQ25" s="232">
        <f t="shared" si="23"/>
        <v>45</v>
      </c>
      <c r="AR25" s="232">
        <f t="shared" si="24"/>
        <v>0</v>
      </c>
      <c r="AS25" s="52">
        <f t="shared" si="25"/>
        <v>0</v>
      </c>
      <c r="AT25" s="92">
        <f t="shared" si="26"/>
        <v>1</v>
      </c>
      <c r="AU25" s="232">
        <f t="shared" si="27"/>
        <v>0</v>
      </c>
      <c r="AV25" s="232">
        <f t="shared" ref="AV25:AW25" si="77">IF($AD25=V$5,$W25,0)</f>
        <v>0</v>
      </c>
      <c r="AW25" s="232">
        <f t="shared" si="77"/>
        <v>153333.33333333331</v>
      </c>
      <c r="AX25" s="233">
        <f t="shared" si="29"/>
        <v>45529</v>
      </c>
      <c r="AY25" s="234">
        <f t="shared" si="30"/>
        <v>13</v>
      </c>
      <c r="AZ25" s="184">
        <f t="shared" si="31"/>
        <v>160677.32115677319</v>
      </c>
      <c r="BA25" s="235" t="str">
        <f>IF(B25&lt;&gt;"",VLOOKUP(B25,'1 Pricing Length'!A$8:B$50,2),"")</f>
        <v>NUR</v>
      </c>
    </row>
    <row r="26" spans="1:53" ht="12.75" customHeight="1">
      <c r="A26" s="217"/>
      <c r="B26" s="218" t="s">
        <v>51</v>
      </c>
      <c r="C26" s="219" t="s">
        <v>66</v>
      </c>
      <c r="D26" s="220">
        <v>45704</v>
      </c>
      <c r="E26" s="220"/>
      <c r="F26" s="220"/>
      <c r="G26" s="221">
        <v>12</v>
      </c>
      <c r="H26" s="221" t="s">
        <v>115</v>
      </c>
      <c r="I26" s="222"/>
      <c r="J26" s="222"/>
      <c r="K26" s="124"/>
      <c r="L26" s="223">
        <f>IF(B26&lt;&gt;"",IF(D26&gt;0,IF(D26&lt;=V$5,IF(M26&gt;0,M26,VLOOKUP(B26,'1 Pricing Length'!A$8:C$50,3)),VLOOKUP(B26,'1 Pricing Length'!A$8:C$50,3)),0),0)</f>
        <v>72</v>
      </c>
      <c r="M26" s="223">
        <f t="shared" si="4"/>
        <v>0</v>
      </c>
      <c r="N26" s="224">
        <f>IF(B26&lt;&gt;"",IF(D26&lt;&gt;0,IF(AD26&lt;Y$5,IF(AD26&lt;X$5,IF(AD26&lt;W$5,IF(AD26&lt;V$5,IF(AD26&lt;U$5,VLOOKUP(B26,'1 Pricing Length'!A$8:I$50,4),VLOOKUP(B26,'1 Pricing Length'!A$8:I$50,5)),VLOOKUP(B26,'1 Pricing Length'!A$8:I$50,6)),VLOOKUP(B26,'1 Pricing Length'!A$8:I$50,7)),VLOOKUP(B26,'1 Pricing Length'!A$8:I$50,8)),0),0),0)</f>
        <v>20000</v>
      </c>
      <c r="O26" s="128">
        <f t="shared" si="5"/>
        <v>-66666.666666666657</v>
      </c>
      <c r="P26" s="128">
        <f>'3 CY Interim'!P26</f>
        <v>0</v>
      </c>
      <c r="Q26" s="128">
        <f t="shared" si="6"/>
        <v>0</v>
      </c>
      <c r="R26" s="128">
        <f t="shared" si="7"/>
        <v>0</v>
      </c>
      <c r="S26" s="226">
        <f t="shared" si="8"/>
        <v>-66666.666666666657</v>
      </c>
      <c r="T26" s="192">
        <f t="shared" ref="T26:W26" si="78">$G26*$AE26*AF26</f>
        <v>0</v>
      </c>
      <c r="U26" s="192">
        <f t="shared" si="78"/>
        <v>0</v>
      </c>
      <c r="V26" s="192">
        <f t="shared" si="78"/>
        <v>0</v>
      </c>
      <c r="W26" s="227">
        <f t="shared" si="78"/>
        <v>66666.666666666657</v>
      </c>
      <c r="X26" s="192">
        <f t="shared" si="10"/>
        <v>0</v>
      </c>
      <c r="Y26" s="192">
        <f t="shared" si="11"/>
        <v>0</v>
      </c>
      <c r="Z26" s="192">
        <f t="shared" si="12"/>
        <v>0</v>
      </c>
      <c r="AA26" s="227">
        <f t="shared" si="13"/>
        <v>66666.666666666657</v>
      </c>
      <c r="AB26" s="228">
        <f t="shared" si="14"/>
        <v>4.615384615384615</v>
      </c>
      <c r="AC26" s="229"/>
      <c r="AD26" s="230">
        <f t="shared" si="15"/>
        <v>45838</v>
      </c>
      <c r="AE26" s="231">
        <f t="shared" si="16"/>
        <v>277.77777777777777</v>
      </c>
      <c r="AF26" s="184">
        <f t="shared" si="17"/>
        <v>0</v>
      </c>
      <c r="AG26" s="184">
        <f t="shared" ref="AG26:AL26" si="79">IF($D26&gt;0,IF($AD26&lt;=U$5,IF(SUM($AF26:AF26)&gt;0,IF($L26-SUM($AF26:AF26)&gt;52,52,$L26-SUM($AF26:AF26)),IF($AD26=U$5,IF(($D26+($L26*7))&gt;=U$5,ROUND(($AD26-$D26)/7+0.5,0),$L26))),0),0)</f>
        <v>0</v>
      </c>
      <c r="AH26" s="184">
        <f t="shared" si="79"/>
        <v>0</v>
      </c>
      <c r="AI26" s="184">
        <f t="shared" si="79"/>
        <v>20</v>
      </c>
      <c r="AJ26" s="184">
        <f t="shared" si="79"/>
        <v>52</v>
      </c>
      <c r="AK26" s="184">
        <f t="shared" si="79"/>
        <v>0</v>
      </c>
      <c r="AL26" s="184">
        <f t="shared" si="79"/>
        <v>0</v>
      </c>
      <c r="AM26" s="92">
        <f t="shared" si="19"/>
        <v>12</v>
      </c>
      <c r="AN26" s="52" t="str">
        <f t="shared" si="20"/>
        <v/>
      </c>
      <c r="AO26" s="184" t="str">
        <f t="shared" si="21"/>
        <v/>
      </c>
      <c r="AP26" s="192" t="str">
        <f t="shared" si="22"/>
        <v/>
      </c>
      <c r="AQ26" s="232">
        <f t="shared" si="23"/>
        <v>20</v>
      </c>
      <c r="AR26" s="232">
        <f t="shared" si="24"/>
        <v>0</v>
      </c>
      <c r="AS26" s="52">
        <f t="shared" si="25"/>
        <v>0</v>
      </c>
      <c r="AT26" s="92">
        <f t="shared" si="26"/>
        <v>-12</v>
      </c>
      <c r="AU26" s="232">
        <f t="shared" si="27"/>
        <v>0</v>
      </c>
      <c r="AV26" s="232">
        <f t="shared" ref="AV26:AW26" si="80">IF($AD26=V$5,$W26,0)</f>
        <v>0</v>
      </c>
      <c r="AW26" s="232">
        <f t="shared" si="80"/>
        <v>66666.666666666657</v>
      </c>
      <c r="AX26" s="233">
        <f t="shared" si="29"/>
        <v>45704</v>
      </c>
      <c r="AY26" s="234">
        <f t="shared" si="30"/>
        <v>0</v>
      </c>
      <c r="AZ26" s="184">
        <f t="shared" si="31"/>
        <v>0</v>
      </c>
      <c r="BA26" s="235" t="str">
        <f>IF(B26&lt;&gt;"",VLOOKUP(B26,'1 Pricing Length'!A$8:B$50,2),"")</f>
        <v>NUR</v>
      </c>
    </row>
    <row r="27" spans="1:53" ht="12.75" customHeight="1">
      <c r="A27" s="217"/>
      <c r="B27" s="218" t="s">
        <v>51</v>
      </c>
      <c r="C27" s="219" t="s">
        <v>42</v>
      </c>
      <c r="D27" s="220">
        <v>45052</v>
      </c>
      <c r="E27" s="220">
        <v>45052</v>
      </c>
      <c r="F27" s="220">
        <v>45678</v>
      </c>
      <c r="G27" s="221">
        <v>14</v>
      </c>
      <c r="H27" s="221">
        <v>11</v>
      </c>
      <c r="I27" s="222"/>
      <c r="J27" s="222"/>
      <c r="K27" s="124"/>
      <c r="L27" s="223">
        <f>IF(B27&lt;&gt;"",IF(D27&gt;0,IF(D27&lt;=V$5,IF(M27&gt;0,M27,VLOOKUP(B27,'1 Pricing Length'!A$8:C$50,3)),VLOOKUP(B27,'1 Pricing Length'!A$8:C$50,3)),0),0)</f>
        <v>89.428571428571431</v>
      </c>
      <c r="M27" s="223">
        <f t="shared" si="4"/>
        <v>89.428571428571431</v>
      </c>
      <c r="N27" s="224">
        <f>IF(B27&lt;&gt;"",IF(D27&lt;&gt;0,IF(AD27&lt;Y$5,IF(AD27&lt;X$5,IF(AD27&lt;W$5,IF(AD27&lt;V$5,IF(AD27&lt;U$5,VLOOKUP(B27,'1 Pricing Length'!A$8:I$50,4),VLOOKUP(B27,'1 Pricing Length'!A$8:I$50,5)),VLOOKUP(B27,'1 Pricing Length'!A$8:I$50,6)),VLOOKUP(B27,'1 Pricing Length'!A$8:I$50,7)),VLOOKUP(B27,'1 Pricing Length'!A$8:I$50,8)),0),0),0)</f>
        <v>19000</v>
      </c>
      <c r="O27" s="128">
        <f t="shared" si="5"/>
        <v>-18757.188498402567</v>
      </c>
      <c r="P27" s="128">
        <f>'3 CY Interim'!P27</f>
        <v>-4309.9041533546324</v>
      </c>
      <c r="Q27" s="128">
        <f t="shared" si="6"/>
        <v>0</v>
      </c>
      <c r="R27" s="128">
        <f t="shared" si="7"/>
        <v>0</v>
      </c>
      <c r="S27" s="226">
        <f t="shared" si="8"/>
        <v>-23067.092651757201</v>
      </c>
      <c r="T27" s="192">
        <f t="shared" ref="T27:W27" si="81">$G27*$AE27*AF27</f>
        <v>0</v>
      </c>
      <c r="U27" s="192">
        <f t="shared" si="81"/>
        <v>23795.52715654952</v>
      </c>
      <c r="V27" s="192">
        <f t="shared" si="81"/>
        <v>154670.92651757188</v>
      </c>
      <c r="W27" s="227">
        <f t="shared" si="81"/>
        <v>87533.546325878604</v>
      </c>
      <c r="X27" s="192">
        <f t="shared" si="10"/>
        <v>0</v>
      </c>
      <c r="Y27" s="192">
        <f t="shared" si="11"/>
        <v>0</v>
      </c>
      <c r="Z27" s="192">
        <f t="shared" si="12"/>
        <v>0</v>
      </c>
      <c r="AA27" s="227">
        <f t="shared" si="13"/>
        <v>266000</v>
      </c>
      <c r="AB27" s="228">
        <f t="shared" si="14"/>
        <v>7.9230769230769234</v>
      </c>
      <c r="AC27" s="229"/>
      <c r="AD27" s="230">
        <f t="shared" si="15"/>
        <v>45107</v>
      </c>
      <c r="AE27" s="231">
        <f t="shared" si="16"/>
        <v>212.46006389776358</v>
      </c>
      <c r="AF27" s="184">
        <f t="shared" si="17"/>
        <v>0</v>
      </c>
      <c r="AG27" s="184">
        <f t="shared" ref="AG27:AL27" si="82">IF($D27&gt;0,IF($AD27&lt;=U$5,IF(SUM($AF27:AF27)&gt;0,IF($L27-SUM($AF27:AF27)&gt;52,52,$L27-SUM($AF27:AF27)),IF($AD27=U$5,IF(($D27+($L27*7))&gt;=U$5,ROUND(($AD27-$D27)/7+0.5,0),$L27))),0),0)</f>
        <v>8</v>
      </c>
      <c r="AH27" s="184">
        <f t="shared" si="82"/>
        <v>52</v>
      </c>
      <c r="AI27" s="184">
        <f t="shared" si="82"/>
        <v>29.428571428571431</v>
      </c>
      <c r="AJ27" s="184">
        <f t="shared" si="82"/>
        <v>0</v>
      </c>
      <c r="AK27" s="184">
        <f t="shared" si="82"/>
        <v>0</v>
      </c>
      <c r="AL27" s="184">
        <f t="shared" si="82"/>
        <v>0</v>
      </c>
      <c r="AM27" s="92">
        <f t="shared" si="19"/>
        <v>14</v>
      </c>
      <c r="AN27" s="92">
        <f t="shared" si="20"/>
        <v>11</v>
      </c>
      <c r="AO27" s="184">
        <f t="shared" si="21"/>
        <v>14</v>
      </c>
      <c r="AP27" s="192">
        <f t="shared" si="22"/>
        <v>-3</v>
      </c>
      <c r="AQ27" s="232">
        <f t="shared" si="23"/>
        <v>52</v>
      </c>
      <c r="AR27" s="232">
        <f t="shared" si="24"/>
        <v>0</v>
      </c>
      <c r="AS27" s="52">
        <f t="shared" si="25"/>
        <v>0</v>
      </c>
      <c r="AT27" s="92">
        <f t="shared" si="26"/>
        <v>-3</v>
      </c>
      <c r="AU27" s="232">
        <f t="shared" si="27"/>
        <v>0</v>
      </c>
      <c r="AV27" s="232">
        <f t="shared" ref="AV27:AW27" si="83">IF($AD27=V$5,$W27,0)</f>
        <v>0</v>
      </c>
      <c r="AW27" s="232">
        <f t="shared" si="83"/>
        <v>0</v>
      </c>
      <c r="AX27" s="233">
        <f t="shared" si="29"/>
        <v>45052</v>
      </c>
      <c r="AY27" s="234">
        <f t="shared" si="30"/>
        <v>11</v>
      </c>
      <c r="AZ27" s="184">
        <f t="shared" si="31"/>
        <v>64466.453674121403</v>
      </c>
      <c r="BA27" s="235" t="str">
        <f>IF(B27&lt;&gt;"",VLOOKUP(B27,'1 Pricing Length'!A$8:B$50,2),"")</f>
        <v>NUR</v>
      </c>
    </row>
    <row r="28" spans="1:53" ht="12.75" customHeight="1">
      <c r="A28" s="217"/>
      <c r="B28" s="218" t="s">
        <v>60</v>
      </c>
      <c r="C28" s="219" t="s">
        <v>47</v>
      </c>
      <c r="D28" s="220">
        <v>45374</v>
      </c>
      <c r="E28" s="220">
        <v>45374</v>
      </c>
      <c r="F28" s="220">
        <v>46003</v>
      </c>
      <c r="G28" s="221">
        <v>12</v>
      </c>
      <c r="H28" s="221">
        <v>13</v>
      </c>
      <c r="I28" s="222"/>
      <c r="J28" s="222"/>
      <c r="K28" s="124"/>
      <c r="L28" s="223">
        <f>IF(B28&lt;&gt;"",IF(D28&gt;0,IF(D28&lt;=V$5,IF(M28&gt;0,M28,VLOOKUP(B28,'1 Pricing Length'!A$8:C$50,3)),VLOOKUP(B28,'1 Pricing Length'!A$8:C$50,3)),0),0)</f>
        <v>89.857142857142861</v>
      </c>
      <c r="M28" s="223">
        <f t="shared" si="4"/>
        <v>89.857142857142861</v>
      </c>
      <c r="N28" s="224">
        <f>IF(B28&lt;&gt;"",IF(D28&lt;&gt;0,IF(AD28&lt;Y$5,IF(AD28&lt;X$5,IF(AD28&lt;W$5,IF(AD28&lt;V$5,IF(AD28&lt;U$5,VLOOKUP(B28,'1 Pricing Length'!A$8:I$50,4),VLOOKUP(B28,'1 Pricing Length'!A$8:I$50,5)),VLOOKUP(B28,'1 Pricing Length'!A$8:I$50,6)),VLOOKUP(B28,'1 Pricing Length'!A$8:I$50,7)),VLOOKUP(B28,'1 Pricing Length'!A$8:I$50,8)),0),0),0)</f>
        <v>21500</v>
      </c>
      <c r="O28" s="128">
        <f t="shared" si="5"/>
        <v>12441.971383147844</v>
      </c>
      <c r="P28" s="128">
        <f>'3 CY Interim'!P28</f>
        <v>20645.468998410175</v>
      </c>
      <c r="Q28" s="128">
        <f t="shared" si="6"/>
        <v>0</v>
      </c>
      <c r="R28" s="128">
        <f t="shared" si="7"/>
        <v>0</v>
      </c>
      <c r="S28" s="226">
        <f t="shared" si="8"/>
        <v>33087.440381558015</v>
      </c>
      <c r="T28" s="192">
        <f t="shared" ref="T28:W28" si="84">$G28*$AE28*AF28</f>
        <v>0</v>
      </c>
      <c r="U28" s="192">
        <f t="shared" si="84"/>
        <v>0</v>
      </c>
      <c r="V28" s="192">
        <f t="shared" si="84"/>
        <v>43068.362480127187</v>
      </c>
      <c r="W28" s="227">
        <f t="shared" si="84"/>
        <v>149303.65659777424</v>
      </c>
      <c r="X28" s="192">
        <f t="shared" si="10"/>
        <v>65627.980922098577</v>
      </c>
      <c r="Y28" s="192">
        <f t="shared" si="11"/>
        <v>0</v>
      </c>
      <c r="Z28" s="192">
        <f t="shared" si="12"/>
        <v>0</v>
      </c>
      <c r="AA28" s="227">
        <f t="shared" si="13"/>
        <v>258000</v>
      </c>
      <c r="AB28" s="228">
        <f t="shared" si="14"/>
        <v>12</v>
      </c>
      <c r="AC28" s="229"/>
      <c r="AD28" s="230">
        <f t="shared" si="15"/>
        <v>45473</v>
      </c>
      <c r="AE28" s="231">
        <f t="shared" si="16"/>
        <v>239.26868044515103</v>
      </c>
      <c r="AF28" s="184">
        <f t="shared" si="17"/>
        <v>0</v>
      </c>
      <c r="AG28" s="184">
        <f t="shared" ref="AG28:AL28" si="85">IF($D28&gt;0,IF($AD28&lt;=U$5,IF(SUM($AF28:AF28)&gt;0,IF($L28-SUM($AF28:AF28)&gt;52,52,$L28-SUM($AF28:AF28)),IF($AD28=U$5,IF(($D28+($L28*7))&gt;=U$5,ROUND(($AD28-$D28)/7+0.5,0),$L28))),0),0)</f>
        <v>0</v>
      </c>
      <c r="AH28" s="184">
        <f t="shared" si="85"/>
        <v>15</v>
      </c>
      <c r="AI28" s="184">
        <f t="shared" si="85"/>
        <v>52</v>
      </c>
      <c r="AJ28" s="184">
        <f t="shared" si="85"/>
        <v>22.857142857142861</v>
      </c>
      <c r="AK28" s="184">
        <f t="shared" si="85"/>
        <v>0</v>
      </c>
      <c r="AL28" s="184">
        <f t="shared" si="85"/>
        <v>0</v>
      </c>
      <c r="AM28" s="92">
        <f t="shared" si="19"/>
        <v>12</v>
      </c>
      <c r="AN28" s="92">
        <f t="shared" si="20"/>
        <v>13</v>
      </c>
      <c r="AO28" s="184">
        <f t="shared" si="21"/>
        <v>12</v>
      </c>
      <c r="AP28" s="192">
        <f t="shared" si="22"/>
        <v>1</v>
      </c>
      <c r="AQ28" s="232">
        <f t="shared" si="23"/>
        <v>52</v>
      </c>
      <c r="AR28" s="232">
        <f t="shared" si="24"/>
        <v>0</v>
      </c>
      <c r="AS28" s="52">
        <f t="shared" si="25"/>
        <v>0</v>
      </c>
      <c r="AT28" s="92">
        <f t="shared" si="26"/>
        <v>1</v>
      </c>
      <c r="AU28" s="232">
        <f t="shared" si="27"/>
        <v>0</v>
      </c>
      <c r="AV28" s="232">
        <f t="shared" ref="AV28:AW28" si="86">IF($AD28=V$5,$W28,0)</f>
        <v>149303.65659777424</v>
      </c>
      <c r="AW28" s="232">
        <f t="shared" si="86"/>
        <v>0</v>
      </c>
      <c r="AX28" s="233">
        <f t="shared" si="29"/>
        <v>45374</v>
      </c>
      <c r="AY28" s="234">
        <f t="shared" si="30"/>
        <v>13</v>
      </c>
      <c r="AZ28" s="184">
        <f t="shared" si="31"/>
        <v>182391.09697933227</v>
      </c>
      <c r="BA28" s="235" t="str">
        <f>IF(B28&lt;&gt;"",VLOOKUP(B28,'1 Pricing Length'!A$8:B$50,2),"")</f>
        <v>EDU</v>
      </c>
    </row>
    <row r="29" spans="1:53" ht="12.75" customHeight="1">
      <c r="A29" s="217"/>
      <c r="B29" s="218" t="s">
        <v>60</v>
      </c>
      <c r="C29" s="219" t="s">
        <v>53</v>
      </c>
      <c r="D29" s="220">
        <v>45543</v>
      </c>
      <c r="E29" s="220">
        <v>45543</v>
      </c>
      <c r="F29" s="220">
        <v>46049</v>
      </c>
      <c r="G29" s="221">
        <v>12</v>
      </c>
      <c r="H29" s="221">
        <v>11</v>
      </c>
      <c r="I29" s="222"/>
      <c r="J29" s="222"/>
      <c r="K29" s="124"/>
      <c r="L29" s="223">
        <f>IF(B29&lt;&gt;"",IF(D29&gt;0,IF(D29&lt;=V$5,IF(M29&gt;0,M29,VLOOKUP(B29,'1 Pricing Length'!A$8:C$50,3)),VLOOKUP(B29,'1 Pricing Length'!A$8:C$50,3)),0),0)</f>
        <v>72</v>
      </c>
      <c r="M29" s="223">
        <f t="shared" si="4"/>
        <v>72.285714285714292</v>
      </c>
      <c r="N29" s="224">
        <f>IF(B29&lt;&gt;"",IF(D29&lt;&gt;0,IF(AD29&lt;Y$5,IF(AD29&lt;X$5,IF(AD29&lt;W$5,IF(AD29&lt;V$5,IF(AD29&lt;U$5,VLOOKUP(B29,'1 Pricing Length'!A$8:I$50,4),VLOOKUP(B29,'1 Pricing Length'!A$8:I$50,5)),VLOOKUP(B29,'1 Pricing Length'!A$8:I$50,6)),VLOOKUP(B29,'1 Pricing Length'!A$8:I$50,7)),VLOOKUP(B29,'1 Pricing Length'!A$8:I$50,8)),0),0),0)</f>
        <v>22000</v>
      </c>
      <c r="O29" s="128">
        <f t="shared" si="5"/>
        <v>-13138.888888888876</v>
      </c>
      <c r="P29" s="128">
        <f>'3 CY Interim'!P29</f>
        <v>65912.698412698432</v>
      </c>
      <c r="Q29" s="128">
        <f t="shared" si="6"/>
        <v>-623.18840579708922</v>
      </c>
      <c r="R29" s="128">
        <f t="shared" si="7"/>
        <v>0</v>
      </c>
      <c r="S29" s="226">
        <f t="shared" si="8"/>
        <v>52150.621118012466</v>
      </c>
      <c r="T29" s="192">
        <f t="shared" ref="T29:W29" si="87">$G29*$AE29*AF29</f>
        <v>0</v>
      </c>
      <c r="U29" s="192">
        <f t="shared" si="87"/>
        <v>0</v>
      </c>
      <c r="V29" s="192">
        <f t="shared" si="87"/>
        <v>0</v>
      </c>
      <c r="W29" s="227">
        <f t="shared" si="87"/>
        <v>157666.66666666666</v>
      </c>
      <c r="X29" s="192">
        <f t="shared" si="10"/>
        <v>106333.33333333333</v>
      </c>
      <c r="Y29" s="192">
        <f t="shared" si="11"/>
        <v>0</v>
      </c>
      <c r="Z29" s="192">
        <f t="shared" si="12"/>
        <v>0</v>
      </c>
      <c r="AA29" s="227">
        <f t="shared" si="13"/>
        <v>264000</v>
      </c>
      <c r="AB29" s="228">
        <f t="shared" si="14"/>
        <v>9.9230769230769234</v>
      </c>
      <c r="AC29" s="229"/>
      <c r="AD29" s="230">
        <f t="shared" si="15"/>
        <v>45838</v>
      </c>
      <c r="AE29" s="231">
        <f t="shared" si="16"/>
        <v>305.55555555555554</v>
      </c>
      <c r="AF29" s="184">
        <f t="shared" si="17"/>
        <v>0</v>
      </c>
      <c r="AG29" s="184">
        <f t="shared" ref="AG29:AL29" si="88">IF($D29&gt;0,IF($AD29&lt;=U$5,IF(SUM($AF29:AF29)&gt;0,IF($L29-SUM($AF29:AF29)&gt;52,52,$L29-SUM($AF29:AF29)),IF($AD29=U$5,IF(($D29+($L29*7))&gt;=U$5,ROUND(($AD29-$D29)/7+0.5,0),$L29))),0),0)</f>
        <v>0</v>
      </c>
      <c r="AH29" s="184">
        <f t="shared" si="88"/>
        <v>0</v>
      </c>
      <c r="AI29" s="184">
        <f t="shared" si="88"/>
        <v>43</v>
      </c>
      <c r="AJ29" s="184">
        <f t="shared" si="88"/>
        <v>29</v>
      </c>
      <c r="AK29" s="184">
        <f t="shared" si="88"/>
        <v>0</v>
      </c>
      <c r="AL29" s="184">
        <f t="shared" si="88"/>
        <v>0</v>
      </c>
      <c r="AM29" s="92">
        <f t="shared" si="19"/>
        <v>12</v>
      </c>
      <c r="AN29" s="92">
        <f t="shared" si="20"/>
        <v>11</v>
      </c>
      <c r="AO29" s="184">
        <f t="shared" si="21"/>
        <v>12</v>
      </c>
      <c r="AP29" s="192">
        <f t="shared" si="22"/>
        <v>-1</v>
      </c>
      <c r="AQ29" s="232">
        <f t="shared" si="23"/>
        <v>43</v>
      </c>
      <c r="AR29" s="232">
        <f t="shared" si="24"/>
        <v>0</v>
      </c>
      <c r="AS29" s="52">
        <f t="shared" si="25"/>
        <v>0</v>
      </c>
      <c r="AT29" s="92">
        <f t="shared" si="26"/>
        <v>-1</v>
      </c>
      <c r="AU29" s="232">
        <f t="shared" si="27"/>
        <v>0</v>
      </c>
      <c r="AV29" s="232">
        <f t="shared" ref="AV29:AW29" si="89">IF($AD29=V$5,$W29,0)</f>
        <v>0</v>
      </c>
      <c r="AW29" s="232">
        <f t="shared" si="89"/>
        <v>157666.66666666666</v>
      </c>
      <c r="AX29" s="233">
        <f t="shared" si="29"/>
        <v>45543</v>
      </c>
      <c r="AY29" s="234">
        <f t="shared" si="30"/>
        <v>11</v>
      </c>
      <c r="AZ29" s="184">
        <f t="shared" si="31"/>
        <v>209817.28778467912</v>
      </c>
      <c r="BA29" s="235" t="str">
        <f>IF(B29&lt;&gt;"",VLOOKUP(B29,'1 Pricing Length'!A$8:B$50,2),"")</f>
        <v>EDU</v>
      </c>
    </row>
    <row r="30" spans="1:53" ht="12.75" customHeight="1">
      <c r="A30" s="217"/>
      <c r="B30" s="218" t="s">
        <v>60</v>
      </c>
      <c r="C30" s="219" t="s">
        <v>57</v>
      </c>
      <c r="D30" s="220">
        <v>45156</v>
      </c>
      <c r="E30" s="220">
        <v>45156</v>
      </c>
      <c r="F30" s="220">
        <v>45764</v>
      </c>
      <c r="G30" s="221">
        <v>14</v>
      </c>
      <c r="H30" s="221">
        <v>12</v>
      </c>
      <c r="I30" s="222"/>
      <c r="J30" s="222"/>
      <c r="K30" s="124"/>
      <c r="L30" s="223">
        <f>IF(B30&lt;&gt;"",IF(D30&gt;0,IF(D30&lt;=V$5,IF(M30&gt;0,M30,VLOOKUP(B30,'1 Pricing Length'!A$8:C$50,3)),VLOOKUP(B30,'1 Pricing Length'!A$8:C$50,3)),0),0)</f>
        <v>86.857142857142861</v>
      </c>
      <c r="M30" s="223">
        <f t="shared" si="4"/>
        <v>86.857142857142861</v>
      </c>
      <c r="N30" s="224">
        <f>IF(B30&lt;&gt;"",IF(D30&lt;&gt;0,IF(AD30&lt;Y$5,IF(AD30&lt;X$5,IF(AD30&lt;W$5,IF(AD30&lt;V$5,IF(AD30&lt;U$5,VLOOKUP(B30,'1 Pricing Length'!A$8:I$50,4),VLOOKUP(B30,'1 Pricing Length'!A$8:I$50,5)),VLOOKUP(B30,'1 Pricing Length'!A$8:I$50,6)),VLOOKUP(B30,'1 Pricing Length'!A$8:I$50,7)),VLOOKUP(B30,'1 Pricing Length'!A$8:I$50,8)),0),0),0)</f>
        <v>21500</v>
      </c>
      <c r="O30" s="128">
        <f t="shared" si="5"/>
        <v>-20226.973684210534</v>
      </c>
      <c r="P30" s="128">
        <f>'3 CY Interim'!P30</f>
        <v>-8062.4999999999973</v>
      </c>
      <c r="Q30" s="128">
        <f t="shared" si="6"/>
        <v>0</v>
      </c>
      <c r="R30" s="128">
        <f t="shared" si="7"/>
        <v>0</v>
      </c>
      <c r="S30" s="226">
        <f t="shared" si="8"/>
        <v>-28289.47368421053</v>
      </c>
      <c r="T30" s="192">
        <f t="shared" ref="T30:W30" si="90">$G30*$AE30*AF30</f>
        <v>0</v>
      </c>
      <c r="U30" s="192">
        <f t="shared" si="90"/>
        <v>0</v>
      </c>
      <c r="V30" s="192">
        <f t="shared" si="90"/>
        <v>159411.18421052629</v>
      </c>
      <c r="W30" s="227">
        <f t="shared" si="90"/>
        <v>141588.81578947368</v>
      </c>
      <c r="X30" s="192">
        <f t="shared" si="10"/>
        <v>0</v>
      </c>
      <c r="Y30" s="192">
        <f t="shared" si="11"/>
        <v>0</v>
      </c>
      <c r="Z30" s="192">
        <f t="shared" si="12"/>
        <v>0</v>
      </c>
      <c r="AA30" s="227">
        <f t="shared" si="13"/>
        <v>301000</v>
      </c>
      <c r="AB30" s="228">
        <f t="shared" si="14"/>
        <v>11</v>
      </c>
      <c r="AC30" s="229"/>
      <c r="AD30" s="230">
        <f t="shared" si="15"/>
        <v>45473</v>
      </c>
      <c r="AE30" s="231">
        <f t="shared" si="16"/>
        <v>247.53289473684208</v>
      </c>
      <c r="AF30" s="184">
        <f t="shared" si="17"/>
        <v>0</v>
      </c>
      <c r="AG30" s="184">
        <f t="shared" ref="AG30:AL30" si="91">IF($D30&gt;0,IF($AD30&lt;=U$5,IF(SUM($AF30:AF30)&gt;0,IF($L30-SUM($AF30:AF30)&gt;52,52,$L30-SUM($AF30:AF30)),IF($AD30=U$5,IF(($D30+($L30*7))&gt;=U$5,ROUND(($AD30-$D30)/7+0.5,0),$L30))),0),0)</f>
        <v>0</v>
      </c>
      <c r="AH30" s="184">
        <f t="shared" si="91"/>
        <v>46</v>
      </c>
      <c r="AI30" s="184">
        <f t="shared" si="91"/>
        <v>40.857142857142861</v>
      </c>
      <c r="AJ30" s="184">
        <f t="shared" si="91"/>
        <v>0</v>
      </c>
      <c r="AK30" s="184">
        <f t="shared" si="91"/>
        <v>0</v>
      </c>
      <c r="AL30" s="184">
        <f t="shared" si="91"/>
        <v>0</v>
      </c>
      <c r="AM30" s="92">
        <f t="shared" si="19"/>
        <v>14</v>
      </c>
      <c r="AN30" s="92">
        <f t="shared" si="20"/>
        <v>12</v>
      </c>
      <c r="AO30" s="184">
        <f t="shared" si="21"/>
        <v>14</v>
      </c>
      <c r="AP30" s="192">
        <f t="shared" si="22"/>
        <v>-2</v>
      </c>
      <c r="AQ30" s="232">
        <f t="shared" si="23"/>
        <v>52</v>
      </c>
      <c r="AR30" s="232">
        <f t="shared" si="24"/>
        <v>0</v>
      </c>
      <c r="AS30" s="52">
        <f t="shared" si="25"/>
        <v>0</v>
      </c>
      <c r="AT30" s="92">
        <f t="shared" si="26"/>
        <v>-2</v>
      </c>
      <c r="AU30" s="232">
        <f t="shared" si="27"/>
        <v>0</v>
      </c>
      <c r="AV30" s="232">
        <f t="shared" ref="AV30:AW30" si="92">IF($AD30=V$5,$W30,0)</f>
        <v>141588.81578947368</v>
      </c>
      <c r="AW30" s="232">
        <f t="shared" si="92"/>
        <v>0</v>
      </c>
      <c r="AX30" s="233">
        <f t="shared" si="29"/>
        <v>45156</v>
      </c>
      <c r="AY30" s="234">
        <f t="shared" si="30"/>
        <v>12</v>
      </c>
      <c r="AZ30" s="184">
        <f t="shared" si="31"/>
        <v>113299.34210526315</v>
      </c>
      <c r="BA30" s="235" t="str">
        <f>IF(B30&lt;&gt;"",VLOOKUP(B30,'1 Pricing Length'!A$8:B$50,2),"")</f>
        <v>EDU</v>
      </c>
    </row>
    <row r="31" spans="1:53" ht="12.75" customHeight="1">
      <c r="A31" s="217"/>
      <c r="B31" s="218" t="s">
        <v>60</v>
      </c>
      <c r="C31" s="219" t="s">
        <v>61</v>
      </c>
      <c r="D31" s="220">
        <v>45690</v>
      </c>
      <c r="E31" s="220">
        <v>45690</v>
      </c>
      <c r="F31" s="220">
        <v>46220</v>
      </c>
      <c r="G31" s="221">
        <v>12</v>
      </c>
      <c r="H31" s="221">
        <v>6</v>
      </c>
      <c r="I31" s="222"/>
      <c r="J31" s="222"/>
      <c r="K31" s="124"/>
      <c r="L31" s="223">
        <f>IF(B31&lt;&gt;"",IF(D31&gt;0,IF(D31&lt;=V$5,IF(M31&gt;0,M31,VLOOKUP(B31,'1 Pricing Length'!A$8:C$50,3)),VLOOKUP(B31,'1 Pricing Length'!A$8:C$50,3)),0),0)</f>
        <v>72</v>
      </c>
      <c r="M31" s="223">
        <f t="shared" si="4"/>
        <v>75.714285714285708</v>
      </c>
      <c r="N31" s="224">
        <f>IF(B31&lt;&gt;"",IF(D31&lt;&gt;0,IF(AD31&lt;Y$5,IF(AD31&lt;X$5,IF(AD31&lt;W$5,IF(AD31&lt;V$5,IF(AD31&lt;U$5,VLOOKUP(B31,'1 Pricing Length'!A$8:I$50,4),VLOOKUP(B31,'1 Pricing Length'!A$8:I$50,5)),VLOOKUP(B31,'1 Pricing Length'!A$8:I$50,6)),VLOOKUP(B31,'1 Pricing Length'!A$8:I$50,7)),VLOOKUP(B31,'1 Pricing Length'!A$8:I$50,8)),0),0),0)</f>
        <v>22000</v>
      </c>
      <c r="O31" s="128">
        <f t="shared" si="5"/>
        <v>-40333.333333333328</v>
      </c>
      <c r="P31" s="128">
        <f>'3 CY Interim'!P31</f>
        <v>79095.238095238092</v>
      </c>
      <c r="Q31" s="128">
        <f t="shared" si="6"/>
        <v>-3957.2327044025005</v>
      </c>
      <c r="R31" s="128">
        <f t="shared" si="7"/>
        <v>0</v>
      </c>
      <c r="S31" s="226">
        <f t="shared" si="8"/>
        <v>34804.672057502263</v>
      </c>
      <c r="T31" s="192">
        <f t="shared" ref="T31:W31" si="93">$G31*$AE31*AF31</f>
        <v>0</v>
      </c>
      <c r="U31" s="192">
        <f t="shared" si="93"/>
        <v>0</v>
      </c>
      <c r="V31" s="192">
        <f t="shared" si="93"/>
        <v>0</v>
      </c>
      <c r="W31" s="227">
        <f t="shared" si="93"/>
        <v>80666.666666666657</v>
      </c>
      <c r="X31" s="192">
        <f t="shared" si="10"/>
        <v>183333.33333333331</v>
      </c>
      <c r="Y31" s="192">
        <f t="shared" si="11"/>
        <v>0</v>
      </c>
      <c r="Z31" s="192">
        <f t="shared" si="12"/>
        <v>0</v>
      </c>
      <c r="AA31" s="227">
        <f t="shared" si="13"/>
        <v>264000</v>
      </c>
      <c r="AB31" s="228">
        <f t="shared" si="14"/>
        <v>5.0769230769230766</v>
      </c>
      <c r="AC31" s="229"/>
      <c r="AD31" s="230">
        <f t="shared" si="15"/>
        <v>45838</v>
      </c>
      <c r="AE31" s="231">
        <f t="shared" si="16"/>
        <v>305.55555555555554</v>
      </c>
      <c r="AF31" s="184">
        <f t="shared" si="17"/>
        <v>0</v>
      </c>
      <c r="AG31" s="184">
        <f t="shared" ref="AG31:AL31" si="94">IF($D31&gt;0,IF($AD31&lt;=U$5,IF(SUM($AF31:AF31)&gt;0,IF($L31-SUM($AF31:AF31)&gt;52,52,$L31-SUM($AF31:AF31)),IF($AD31=U$5,IF(($D31+($L31*7))&gt;=U$5,ROUND(($AD31-$D31)/7+0.5,0),$L31))),0),0)</f>
        <v>0</v>
      </c>
      <c r="AH31" s="184">
        <f t="shared" si="94"/>
        <v>0</v>
      </c>
      <c r="AI31" s="184">
        <f t="shared" si="94"/>
        <v>22</v>
      </c>
      <c r="AJ31" s="184">
        <f t="shared" si="94"/>
        <v>50</v>
      </c>
      <c r="AK31" s="184">
        <f t="shared" si="94"/>
        <v>0</v>
      </c>
      <c r="AL31" s="184">
        <f t="shared" si="94"/>
        <v>0</v>
      </c>
      <c r="AM31" s="92">
        <f t="shared" si="19"/>
        <v>12</v>
      </c>
      <c r="AN31" s="92">
        <f t="shared" si="20"/>
        <v>6</v>
      </c>
      <c r="AO31" s="184">
        <f t="shared" si="21"/>
        <v>12</v>
      </c>
      <c r="AP31" s="192">
        <f t="shared" si="22"/>
        <v>-6</v>
      </c>
      <c r="AQ31" s="232">
        <f t="shared" si="23"/>
        <v>22</v>
      </c>
      <c r="AR31" s="232">
        <f t="shared" si="24"/>
        <v>0</v>
      </c>
      <c r="AS31" s="52">
        <f t="shared" si="25"/>
        <v>0</v>
      </c>
      <c r="AT31" s="92">
        <f t="shared" si="26"/>
        <v>-6</v>
      </c>
      <c r="AU31" s="232">
        <f t="shared" si="27"/>
        <v>0</v>
      </c>
      <c r="AV31" s="232">
        <f t="shared" ref="AV31:AW31" si="95">IF($AD31=V$5,$W31,0)</f>
        <v>0</v>
      </c>
      <c r="AW31" s="232">
        <f t="shared" si="95"/>
        <v>80666.666666666657</v>
      </c>
      <c r="AX31" s="233">
        <f t="shared" si="29"/>
        <v>45690</v>
      </c>
      <c r="AY31" s="234">
        <f t="shared" si="30"/>
        <v>6</v>
      </c>
      <c r="AZ31" s="184">
        <f t="shared" si="31"/>
        <v>115471.33872416892</v>
      </c>
      <c r="BA31" s="235" t="str">
        <f>IF(B31&lt;&gt;"",VLOOKUP(B31,'1 Pricing Length'!A$8:B$50,2),"")</f>
        <v>EDU</v>
      </c>
    </row>
    <row r="32" spans="1:53" ht="12.75" customHeight="1">
      <c r="A32" s="217"/>
      <c r="B32" s="218" t="s">
        <v>60</v>
      </c>
      <c r="C32" s="219" t="s">
        <v>66</v>
      </c>
      <c r="D32" s="220">
        <v>45522</v>
      </c>
      <c r="E32" s="220">
        <v>45522</v>
      </c>
      <c r="F32" s="220">
        <v>46003</v>
      </c>
      <c r="G32" s="221">
        <v>12</v>
      </c>
      <c r="H32" s="221">
        <v>11</v>
      </c>
      <c r="I32" s="222"/>
      <c r="J32" s="222"/>
      <c r="K32" s="124"/>
      <c r="L32" s="223">
        <f>IF(B32&lt;&gt;"",IF(D32&gt;0,IF(D32&lt;=V$5,IF(M32&gt;0,M32,VLOOKUP(B32,'1 Pricing Length'!A$8:C$50,3)),VLOOKUP(B32,'1 Pricing Length'!A$8:C$50,3)),0),0)</f>
        <v>72</v>
      </c>
      <c r="M32" s="223">
        <f t="shared" si="4"/>
        <v>68.714285714285708</v>
      </c>
      <c r="N32" s="224">
        <f>IF(B32&lt;&gt;"",IF(D32&lt;&gt;0,IF(AD32&lt;Y$5,IF(AD32&lt;X$5,IF(AD32&lt;W$5,IF(AD32&lt;V$5,IF(AD32&lt;U$5,VLOOKUP(B32,'1 Pricing Length'!A$8:I$50,4),VLOOKUP(B32,'1 Pricing Length'!A$8:I$50,5)),VLOOKUP(B32,'1 Pricing Length'!A$8:I$50,6)),VLOOKUP(B32,'1 Pricing Length'!A$8:I$50,7)),VLOOKUP(B32,'1 Pricing Length'!A$8:I$50,8)),0),0),0)</f>
        <v>22000</v>
      </c>
      <c r="O32" s="128">
        <f t="shared" si="5"/>
        <v>-14055.555555555562</v>
      </c>
      <c r="P32" s="128">
        <f>'3 CY Interim'!P32</f>
        <v>26365.079365079364</v>
      </c>
      <c r="Q32" s="128">
        <f t="shared" si="6"/>
        <v>8065.1420651420776</v>
      </c>
      <c r="R32" s="128">
        <f t="shared" si="7"/>
        <v>0</v>
      </c>
      <c r="S32" s="226">
        <f t="shared" si="8"/>
        <v>20374.66587466588</v>
      </c>
      <c r="T32" s="192">
        <f t="shared" ref="T32:W32" si="96">$G32*$AE32*AF32</f>
        <v>0</v>
      </c>
      <c r="U32" s="192">
        <f t="shared" si="96"/>
        <v>0</v>
      </c>
      <c r="V32" s="192">
        <f t="shared" si="96"/>
        <v>0</v>
      </c>
      <c r="W32" s="227">
        <f t="shared" si="96"/>
        <v>168666.66666666666</v>
      </c>
      <c r="X32" s="192">
        <f t="shared" si="10"/>
        <v>95333.333333333328</v>
      </c>
      <c r="Y32" s="192">
        <f t="shared" si="11"/>
        <v>0</v>
      </c>
      <c r="Z32" s="192">
        <f t="shared" si="12"/>
        <v>0</v>
      </c>
      <c r="AA32" s="227">
        <f t="shared" si="13"/>
        <v>264000</v>
      </c>
      <c r="AB32" s="228">
        <f t="shared" si="14"/>
        <v>10.615384615384615</v>
      </c>
      <c r="AC32" s="229"/>
      <c r="AD32" s="230">
        <f t="shared" si="15"/>
        <v>45838</v>
      </c>
      <c r="AE32" s="231">
        <f t="shared" si="16"/>
        <v>305.55555555555554</v>
      </c>
      <c r="AF32" s="184">
        <f t="shared" si="17"/>
        <v>0</v>
      </c>
      <c r="AG32" s="184">
        <f t="shared" ref="AG32:AL32" si="97">IF($D32&gt;0,IF($AD32&lt;=U$5,IF(SUM($AF32:AF32)&gt;0,IF($L32-SUM($AF32:AF32)&gt;52,52,$L32-SUM($AF32:AF32)),IF($AD32=U$5,IF(($D32+($L32*7))&gt;=U$5,ROUND(($AD32-$D32)/7+0.5,0),$L32))),0),0)</f>
        <v>0</v>
      </c>
      <c r="AH32" s="184">
        <f t="shared" si="97"/>
        <v>0</v>
      </c>
      <c r="AI32" s="184">
        <f t="shared" si="97"/>
        <v>46</v>
      </c>
      <c r="AJ32" s="184">
        <f t="shared" si="97"/>
        <v>26</v>
      </c>
      <c r="AK32" s="184">
        <f t="shared" si="97"/>
        <v>0</v>
      </c>
      <c r="AL32" s="184">
        <f t="shared" si="97"/>
        <v>0</v>
      </c>
      <c r="AM32" s="92">
        <f t="shared" si="19"/>
        <v>12</v>
      </c>
      <c r="AN32" s="92">
        <f t="shared" si="20"/>
        <v>11</v>
      </c>
      <c r="AO32" s="184">
        <f t="shared" si="21"/>
        <v>12</v>
      </c>
      <c r="AP32" s="192">
        <f t="shared" si="22"/>
        <v>-1</v>
      </c>
      <c r="AQ32" s="232">
        <f t="shared" si="23"/>
        <v>46</v>
      </c>
      <c r="AR32" s="232">
        <f t="shared" si="24"/>
        <v>0</v>
      </c>
      <c r="AS32" s="52">
        <f t="shared" si="25"/>
        <v>0</v>
      </c>
      <c r="AT32" s="92">
        <f t="shared" si="26"/>
        <v>-1</v>
      </c>
      <c r="AU32" s="232">
        <f t="shared" si="27"/>
        <v>0</v>
      </c>
      <c r="AV32" s="232">
        <f t="shared" ref="AV32:AW32" si="98">IF($AD32=V$5,$W32,0)</f>
        <v>0</v>
      </c>
      <c r="AW32" s="232">
        <f t="shared" si="98"/>
        <v>168666.66666666666</v>
      </c>
      <c r="AX32" s="233">
        <f t="shared" si="29"/>
        <v>45522</v>
      </c>
      <c r="AY32" s="234">
        <f t="shared" si="30"/>
        <v>11</v>
      </c>
      <c r="AZ32" s="184">
        <f t="shared" si="31"/>
        <v>189041.33254133252</v>
      </c>
      <c r="BA32" s="235" t="str">
        <f>IF(B32&lt;&gt;"",VLOOKUP(B32,'1 Pricing Length'!A$8:B$50,2),"")</f>
        <v>EDU</v>
      </c>
    </row>
    <row r="33" spans="1:53" ht="12.75" customHeight="1">
      <c r="A33" s="217"/>
      <c r="B33" s="218" t="s">
        <v>60</v>
      </c>
      <c r="C33" s="219" t="s">
        <v>42</v>
      </c>
      <c r="D33" s="220">
        <v>45585</v>
      </c>
      <c r="E33" s="220"/>
      <c r="F33" s="220"/>
      <c r="G33" s="221">
        <v>9.9999999999999995E-7</v>
      </c>
      <c r="H33" s="221" t="s">
        <v>115</v>
      </c>
      <c r="I33" s="222"/>
      <c r="J33" s="222"/>
      <c r="K33" s="1"/>
      <c r="L33" s="223">
        <f>IF(B33&lt;&gt;"",IF(D33&gt;0,IF(D33&lt;=V$5,IF(M33&gt;0,M33,VLOOKUP(B33,'1 Pricing Length'!A$8:C$50,3)),VLOOKUP(B33,'1 Pricing Length'!A$8:C$50,3)),0),0)</f>
        <v>72</v>
      </c>
      <c r="M33" s="223">
        <f t="shared" si="4"/>
        <v>0</v>
      </c>
      <c r="N33" s="224">
        <f>IF(B33&lt;&gt;"",IF(D33&lt;&gt;0,IF(AD33&lt;Y$5,IF(AD33&lt;X$5,IF(AD33&lt;W$5,IF(AD33&lt;V$5,IF(AD33&lt;U$5,VLOOKUP(B33,'1 Pricing Length'!A$8:I$50,4),VLOOKUP(B33,'1 Pricing Length'!A$8:I$50,5)),VLOOKUP(B33,'1 Pricing Length'!A$8:I$50,6)),VLOOKUP(B33,'1 Pricing Length'!A$8:I$50,7)),VLOOKUP(B33,'1 Pricing Length'!A$8:I$50,8)),0),0),0)</f>
        <v>22000</v>
      </c>
      <c r="O33" s="128">
        <f t="shared" si="5"/>
        <v>-1.1305555555555555E-2</v>
      </c>
      <c r="P33" s="128">
        <f>'3 CY Interim'!P33</f>
        <v>0</v>
      </c>
      <c r="Q33" s="128">
        <f t="shared" si="6"/>
        <v>0</v>
      </c>
      <c r="R33" s="128">
        <f t="shared" si="7"/>
        <v>0</v>
      </c>
      <c r="S33" s="226">
        <f t="shared" si="8"/>
        <v>-1.1305555555555555E-2</v>
      </c>
      <c r="T33" s="192">
        <f t="shared" ref="T33:W33" si="99">$G33*$AE33*AF33</f>
        <v>0</v>
      </c>
      <c r="U33" s="192">
        <f t="shared" si="99"/>
        <v>0</v>
      </c>
      <c r="V33" s="192">
        <f t="shared" si="99"/>
        <v>0</v>
      </c>
      <c r="W33" s="227">
        <f t="shared" si="99"/>
        <v>1.1305555555555555E-2</v>
      </c>
      <c r="X33" s="192">
        <f t="shared" si="10"/>
        <v>0</v>
      </c>
      <c r="Y33" s="192">
        <f t="shared" si="11"/>
        <v>0</v>
      </c>
      <c r="Z33" s="192">
        <f t="shared" si="12"/>
        <v>0</v>
      </c>
      <c r="AA33" s="227">
        <f t="shared" si="13"/>
        <v>1.1305555555555555E-2</v>
      </c>
      <c r="AB33" s="228">
        <f t="shared" si="14"/>
        <v>7.1153846153846155E-7</v>
      </c>
      <c r="AC33" s="229"/>
      <c r="AD33" s="230">
        <f t="shared" si="15"/>
        <v>45838</v>
      </c>
      <c r="AE33" s="231">
        <f t="shared" si="16"/>
        <v>305.55555555555554</v>
      </c>
      <c r="AF33" s="184">
        <f t="shared" si="17"/>
        <v>0</v>
      </c>
      <c r="AG33" s="184">
        <f t="shared" ref="AG33:AL33" si="100">IF($D33&gt;0,IF($AD33&lt;=U$5,IF(SUM($AF33:AF33)&gt;0,IF($L33-SUM($AF33:AF33)&gt;52,52,$L33-SUM($AF33:AF33)),IF($AD33=U$5,IF(($D33+($L33*7))&gt;=U$5,ROUND(($AD33-$D33)/7+0.5,0),$L33))),0),0)</f>
        <v>0</v>
      </c>
      <c r="AH33" s="184">
        <f t="shared" si="100"/>
        <v>0</v>
      </c>
      <c r="AI33" s="184">
        <f t="shared" si="100"/>
        <v>37</v>
      </c>
      <c r="AJ33" s="184">
        <f t="shared" si="100"/>
        <v>35</v>
      </c>
      <c r="AK33" s="184">
        <f t="shared" si="100"/>
        <v>0</v>
      </c>
      <c r="AL33" s="184">
        <f t="shared" si="100"/>
        <v>0</v>
      </c>
      <c r="AM33" s="92">
        <f t="shared" si="19"/>
        <v>9.9999999999999995E-7</v>
      </c>
      <c r="AN33" s="52" t="str">
        <f t="shared" si="20"/>
        <v/>
      </c>
      <c r="AO33" s="184" t="str">
        <f t="shared" si="21"/>
        <v/>
      </c>
      <c r="AP33" s="192" t="str">
        <f t="shared" si="22"/>
        <v/>
      </c>
      <c r="AQ33" s="232">
        <f t="shared" si="23"/>
        <v>37</v>
      </c>
      <c r="AR33" s="232">
        <f t="shared" si="24"/>
        <v>0</v>
      </c>
      <c r="AS33" s="52">
        <f t="shared" si="25"/>
        <v>0</v>
      </c>
      <c r="AT33" s="92">
        <f t="shared" si="26"/>
        <v>-9.9999999999999995E-7</v>
      </c>
      <c r="AU33" s="232">
        <f t="shared" si="27"/>
        <v>0</v>
      </c>
      <c r="AV33" s="232">
        <f t="shared" ref="AV33:AW33" si="101">IF($AD33=V$5,$W33,0)</f>
        <v>0</v>
      </c>
      <c r="AW33" s="232">
        <f t="shared" si="101"/>
        <v>1.1305555555555555E-2</v>
      </c>
      <c r="AX33" s="233">
        <f t="shared" si="29"/>
        <v>45585</v>
      </c>
      <c r="AY33" s="234">
        <f t="shared" si="30"/>
        <v>0</v>
      </c>
      <c r="AZ33" s="184">
        <f t="shared" si="31"/>
        <v>0</v>
      </c>
      <c r="BA33" s="235" t="str">
        <f>IF(B33&lt;&gt;"",VLOOKUP(B33,'1 Pricing Length'!A$8:B$50,2),"")</f>
        <v>EDU</v>
      </c>
    </row>
    <row r="34" spans="1:53" ht="12.75" customHeight="1">
      <c r="A34" s="217"/>
      <c r="B34" s="218" t="s">
        <v>65</v>
      </c>
      <c r="C34" s="219" t="s">
        <v>47</v>
      </c>
      <c r="D34" s="220">
        <v>45697</v>
      </c>
      <c r="E34" s="220">
        <v>45690</v>
      </c>
      <c r="F34" s="220">
        <f>E34+76*7</f>
        <v>46222</v>
      </c>
      <c r="G34" s="221">
        <v>12</v>
      </c>
      <c r="H34" s="221">
        <v>10</v>
      </c>
      <c r="I34" s="222"/>
      <c r="J34" s="222"/>
      <c r="K34" s="124"/>
      <c r="L34" s="223">
        <f>IF(B34&lt;&gt;"",IF(D34&gt;0,IF(D34&lt;=V$5,IF(M34&gt;0,M34,VLOOKUP(B34,'1 Pricing Length'!A$8:C$50,3)),VLOOKUP(B34,'1 Pricing Length'!A$8:C$50,3)),0),0)</f>
        <v>75</v>
      </c>
      <c r="M34" s="223">
        <f t="shared" si="4"/>
        <v>76</v>
      </c>
      <c r="N34" s="224">
        <f>IF(B34&lt;&gt;"",IF(D34&lt;&gt;0,IF(AD34&lt;Y$5,IF(AD34&lt;X$5,IF(AD34&lt;W$5,IF(AD34&lt;V$5,IF(AD34&lt;U$5,VLOOKUP(B34,'1 Pricing Length'!A$8:I$50,4),VLOOKUP(B34,'1 Pricing Length'!A$8:I$50,5)),VLOOKUP(B34,'1 Pricing Length'!A$8:I$50,6)),VLOOKUP(B34,'1 Pricing Length'!A$8:I$50,7)),VLOOKUP(B34,'1 Pricing Length'!A$8:I$50,8)),0),0),0)</f>
        <v>25000</v>
      </c>
      <c r="O34" s="128">
        <f t="shared" si="5"/>
        <v>-14000</v>
      </c>
      <c r="P34" s="128">
        <f>'3 CY Interim'!P34</f>
        <v>0</v>
      </c>
      <c r="Q34" s="128">
        <f t="shared" si="6"/>
        <v>-1105.2631578947476</v>
      </c>
      <c r="R34" s="128">
        <f t="shared" si="7"/>
        <v>4000</v>
      </c>
      <c r="S34" s="226">
        <f t="shared" si="8"/>
        <v>-11105.263157894748</v>
      </c>
      <c r="T34" s="192">
        <f t="shared" ref="T34:W34" si="102">$G34*$AE34*AF34</f>
        <v>0</v>
      </c>
      <c r="U34" s="192">
        <f t="shared" si="102"/>
        <v>0</v>
      </c>
      <c r="V34" s="192">
        <f t="shared" si="102"/>
        <v>0</v>
      </c>
      <c r="W34" s="227">
        <f t="shared" si="102"/>
        <v>84000</v>
      </c>
      <c r="X34" s="192">
        <f t="shared" si="10"/>
        <v>208000</v>
      </c>
      <c r="Y34" s="192">
        <f t="shared" si="11"/>
        <v>8000</v>
      </c>
      <c r="Z34" s="192">
        <f t="shared" si="12"/>
        <v>0</v>
      </c>
      <c r="AA34" s="227">
        <f t="shared" si="13"/>
        <v>300000</v>
      </c>
      <c r="AB34" s="228">
        <f t="shared" si="14"/>
        <v>4.8461538461538458</v>
      </c>
      <c r="AC34" s="229"/>
      <c r="AD34" s="230">
        <f t="shared" si="15"/>
        <v>45838</v>
      </c>
      <c r="AE34" s="231">
        <f t="shared" si="16"/>
        <v>333.33333333333331</v>
      </c>
      <c r="AF34" s="184">
        <f t="shared" si="17"/>
        <v>0</v>
      </c>
      <c r="AG34" s="184">
        <f t="shared" ref="AG34:AL34" si="103">IF($D34&gt;0,IF($AD34&lt;=U$5,IF(SUM($AF34:AF34)&gt;0,IF($L34-SUM($AF34:AF34)&gt;52,52,$L34-SUM($AF34:AF34)),IF($AD34=U$5,IF(($D34+($L34*7))&gt;=U$5,ROUND(($AD34-$D34)/7+0.5,0),$L34))),0),0)</f>
        <v>0</v>
      </c>
      <c r="AH34" s="184">
        <f t="shared" si="103"/>
        <v>0</v>
      </c>
      <c r="AI34" s="184">
        <f t="shared" si="103"/>
        <v>21</v>
      </c>
      <c r="AJ34" s="184">
        <f t="shared" si="103"/>
        <v>52</v>
      </c>
      <c r="AK34" s="184">
        <f t="shared" si="103"/>
        <v>2</v>
      </c>
      <c r="AL34" s="184">
        <f t="shared" si="103"/>
        <v>0</v>
      </c>
      <c r="AM34" s="92">
        <f t="shared" si="19"/>
        <v>12</v>
      </c>
      <c r="AN34" s="92">
        <f t="shared" si="20"/>
        <v>10</v>
      </c>
      <c r="AO34" s="184">
        <f t="shared" si="21"/>
        <v>12</v>
      </c>
      <c r="AP34" s="192">
        <f t="shared" si="22"/>
        <v>-2</v>
      </c>
      <c r="AQ34" s="232">
        <f t="shared" si="23"/>
        <v>22</v>
      </c>
      <c r="AR34" s="232">
        <f t="shared" si="24"/>
        <v>0</v>
      </c>
      <c r="AS34" s="52">
        <f t="shared" si="25"/>
        <v>0</v>
      </c>
      <c r="AT34" s="92">
        <f t="shared" si="26"/>
        <v>-2</v>
      </c>
      <c r="AU34" s="232">
        <f t="shared" si="27"/>
        <v>0</v>
      </c>
      <c r="AV34" s="232">
        <f t="shared" ref="AV34:AW34" si="104">IF($AD34=V$5,$W34,0)</f>
        <v>0</v>
      </c>
      <c r="AW34" s="232">
        <f t="shared" si="104"/>
        <v>84000</v>
      </c>
      <c r="AX34" s="233">
        <f t="shared" si="29"/>
        <v>45690</v>
      </c>
      <c r="AY34" s="234">
        <f t="shared" si="30"/>
        <v>10</v>
      </c>
      <c r="AZ34" s="184">
        <f t="shared" si="31"/>
        <v>72894.736842105252</v>
      </c>
      <c r="BA34" s="235" t="str">
        <f>IF(B34&lt;&gt;"",VLOOKUP(B34,'1 Pricing Length'!A$8:B$50,2),"")</f>
        <v>BUS</v>
      </c>
    </row>
    <row r="35" spans="1:53" ht="12.75" customHeight="1">
      <c r="A35" s="217"/>
      <c r="B35" s="218" t="s">
        <v>65</v>
      </c>
      <c r="C35" s="219" t="s">
        <v>53</v>
      </c>
      <c r="D35" s="220">
        <v>45153</v>
      </c>
      <c r="E35" s="220">
        <v>45153</v>
      </c>
      <c r="F35" s="220">
        <v>45519</v>
      </c>
      <c r="G35" s="221">
        <v>11</v>
      </c>
      <c r="H35" s="221">
        <v>9</v>
      </c>
      <c r="I35" s="222"/>
      <c r="J35" s="222"/>
      <c r="K35" s="124"/>
      <c r="L35" s="223">
        <f>IF(B35&lt;&gt;"",IF(D35&gt;0,IF(D35&lt;=V$5,IF(M35&gt;0,M35,VLOOKUP(B35,'1 Pricing Length'!A$8:C$50,3)),VLOOKUP(B35,'1 Pricing Length'!A$8:C$50,3)),0),0)</f>
        <v>52.285714285714285</v>
      </c>
      <c r="M35" s="223">
        <f t="shared" si="4"/>
        <v>52.285714285714285</v>
      </c>
      <c r="N35" s="224">
        <f>IF(B35&lt;&gt;"",IF(D35&lt;&gt;0,IF(AD35&lt;Y$5,IF(AD35&lt;X$5,IF(AD35&lt;W$5,IF(AD35&lt;V$5,IF(AD35&lt;U$5,VLOOKUP(B35,'1 Pricing Length'!A$8:I$50,4),VLOOKUP(B35,'1 Pricing Length'!A$8:I$50,5)),VLOOKUP(B35,'1 Pricing Length'!A$8:I$50,6)),VLOOKUP(B35,'1 Pricing Length'!A$8:I$50,7)),VLOOKUP(B35,'1 Pricing Length'!A$8:I$50,8)),0),0),0)</f>
        <v>24500</v>
      </c>
      <c r="O35" s="128">
        <f t="shared" si="5"/>
        <v>-5890.7103825136583</v>
      </c>
      <c r="P35" s="128">
        <f>'3 CY Interim'!P35</f>
        <v>0</v>
      </c>
      <c r="Q35" s="128">
        <f t="shared" si="6"/>
        <v>0</v>
      </c>
      <c r="R35" s="128">
        <f t="shared" si="7"/>
        <v>0</v>
      </c>
      <c r="S35" s="226">
        <f t="shared" si="8"/>
        <v>-5890.7103825136583</v>
      </c>
      <c r="T35" s="192">
        <f t="shared" ref="T35:W35" si="105">$G35*$AE35*AF35</f>
        <v>0</v>
      </c>
      <c r="U35" s="192">
        <f t="shared" si="105"/>
        <v>0</v>
      </c>
      <c r="V35" s="192">
        <f t="shared" si="105"/>
        <v>237101.09289617487</v>
      </c>
      <c r="W35" s="227">
        <f t="shared" si="105"/>
        <v>32398.907103825131</v>
      </c>
      <c r="X35" s="192">
        <f t="shared" si="10"/>
        <v>0</v>
      </c>
      <c r="Y35" s="192">
        <f t="shared" si="11"/>
        <v>0</v>
      </c>
      <c r="Z35" s="192">
        <f t="shared" si="12"/>
        <v>0</v>
      </c>
      <c r="AA35" s="227">
        <f t="shared" si="13"/>
        <v>269500</v>
      </c>
      <c r="AB35" s="228">
        <f t="shared" si="14"/>
        <v>1.3296703296703296</v>
      </c>
      <c r="AC35" s="229"/>
      <c r="AD35" s="230">
        <f t="shared" si="15"/>
        <v>45473</v>
      </c>
      <c r="AE35" s="231">
        <f t="shared" si="16"/>
        <v>468.57923497267763</v>
      </c>
      <c r="AF35" s="184">
        <f t="shared" si="17"/>
        <v>0</v>
      </c>
      <c r="AG35" s="184">
        <f t="shared" ref="AG35:AL35" si="106">IF($D35&gt;0,IF($AD35&lt;=U$5,IF(SUM($AF35:AF35)&gt;0,IF($L35-SUM($AF35:AF35)&gt;52,52,$L35-SUM($AF35:AF35)),IF($AD35=U$5,IF(($D35+($L35*7))&gt;=U$5,ROUND(($AD35-$D35)/7+0.5,0),$L35))),0),0)</f>
        <v>0</v>
      </c>
      <c r="AH35" s="184">
        <f t="shared" si="106"/>
        <v>46</v>
      </c>
      <c r="AI35" s="184">
        <f t="shared" si="106"/>
        <v>6.2857142857142847</v>
      </c>
      <c r="AJ35" s="184">
        <f t="shared" si="106"/>
        <v>0</v>
      </c>
      <c r="AK35" s="184">
        <f t="shared" si="106"/>
        <v>0</v>
      </c>
      <c r="AL35" s="184">
        <f t="shared" si="106"/>
        <v>0</v>
      </c>
      <c r="AM35" s="92">
        <f t="shared" si="19"/>
        <v>11</v>
      </c>
      <c r="AN35" s="92">
        <f t="shared" si="20"/>
        <v>9</v>
      </c>
      <c r="AO35" s="184">
        <f t="shared" si="21"/>
        <v>11</v>
      </c>
      <c r="AP35" s="192">
        <f t="shared" si="22"/>
        <v>-2</v>
      </c>
      <c r="AQ35" s="232">
        <f t="shared" si="23"/>
        <v>52</v>
      </c>
      <c r="AR35" s="232">
        <f t="shared" si="24"/>
        <v>0</v>
      </c>
      <c r="AS35" s="52">
        <f t="shared" si="25"/>
        <v>0</v>
      </c>
      <c r="AT35" s="92">
        <f t="shared" si="26"/>
        <v>-2</v>
      </c>
      <c r="AU35" s="232">
        <f t="shared" si="27"/>
        <v>0</v>
      </c>
      <c r="AV35" s="232">
        <f t="shared" ref="AV35:AW35" si="107">IF($AD35=V$5,$W35,0)</f>
        <v>32398.907103825131</v>
      </c>
      <c r="AW35" s="232">
        <f t="shared" si="107"/>
        <v>0</v>
      </c>
      <c r="AX35" s="233">
        <f t="shared" si="29"/>
        <v>45153</v>
      </c>
      <c r="AY35" s="234">
        <f t="shared" si="30"/>
        <v>9</v>
      </c>
      <c r="AZ35" s="184">
        <f t="shared" si="31"/>
        <v>26508.196721311473</v>
      </c>
      <c r="BA35" s="235" t="str">
        <f>IF(B35&lt;&gt;"",VLOOKUP(B35,'1 Pricing Length'!A$8:B$50,2),"")</f>
        <v>BUS</v>
      </c>
    </row>
    <row r="36" spans="1:53" ht="12.75" customHeight="1">
      <c r="A36" s="217"/>
      <c r="B36" s="218" t="s">
        <v>65</v>
      </c>
      <c r="C36" s="219" t="s">
        <v>57</v>
      </c>
      <c r="D36" s="220">
        <v>45519</v>
      </c>
      <c r="E36" s="220">
        <v>45519</v>
      </c>
      <c r="F36" s="220">
        <v>46037</v>
      </c>
      <c r="G36" s="221">
        <v>8</v>
      </c>
      <c r="H36" s="221">
        <v>10</v>
      </c>
      <c r="I36" s="222"/>
      <c r="J36" s="222"/>
      <c r="K36" s="124"/>
      <c r="L36" s="223">
        <f>IF(B36&lt;&gt;"",IF(D36&gt;0,IF(D36&lt;=V$5,IF(M36&gt;0,M36,VLOOKUP(B36,'1 Pricing Length'!A$8:C$50,3)),VLOOKUP(B36,'1 Pricing Length'!A$8:C$50,3)),0),0)</f>
        <v>75</v>
      </c>
      <c r="M36" s="223">
        <f t="shared" si="4"/>
        <v>74</v>
      </c>
      <c r="N36" s="224">
        <f>IF(B36&lt;&gt;"",IF(D36&lt;&gt;0,IF(AD36&lt;Y$5,IF(AD36&lt;X$5,IF(AD36&lt;W$5,IF(AD36&lt;V$5,IF(AD36&lt;U$5,VLOOKUP(B36,'1 Pricing Length'!A$8:I$50,4),VLOOKUP(B36,'1 Pricing Length'!A$8:I$50,5)),VLOOKUP(B36,'1 Pricing Length'!A$8:I$50,6)),VLOOKUP(B36,'1 Pricing Length'!A$8:I$50,7)),VLOOKUP(B36,'1 Pricing Length'!A$8:I$50,8)),0),0),0)</f>
        <v>25000</v>
      </c>
      <c r="O36" s="128">
        <f t="shared" si="5"/>
        <v>30666.666666666657</v>
      </c>
      <c r="P36" s="128">
        <f>'3 CY Interim'!P36</f>
        <v>0</v>
      </c>
      <c r="Q36" s="128">
        <f t="shared" si="6"/>
        <v>1657.6576576576481</v>
      </c>
      <c r="R36" s="128">
        <f t="shared" si="7"/>
        <v>0</v>
      </c>
      <c r="S36" s="226">
        <f t="shared" si="8"/>
        <v>32324.324324324305</v>
      </c>
      <c r="T36" s="192">
        <f t="shared" ref="T36:W36" si="108">$G36*$AE36*AF36</f>
        <v>0</v>
      </c>
      <c r="U36" s="192">
        <f t="shared" si="108"/>
        <v>0</v>
      </c>
      <c r="V36" s="192">
        <f t="shared" si="108"/>
        <v>0</v>
      </c>
      <c r="W36" s="227">
        <f t="shared" si="108"/>
        <v>122666.66666666666</v>
      </c>
      <c r="X36" s="192">
        <f t="shared" si="10"/>
        <v>77333.333333333328</v>
      </c>
      <c r="Y36" s="192">
        <f t="shared" si="11"/>
        <v>0</v>
      </c>
      <c r="Z36" s="192">
        <f t="shared" si="12"/>
        <v>0</v>
      </c>
      <c r="AA36" s="227">
        <f t="shared" si="13"/>
        <v>200000</v>
      </c>
      <c r="AB36" s="228">
        <f t="shared" si="14"/>
        <v>7.0769230769230766</v>
      </c>
      <c r="AC36" s="229"/>
      <c r="AD36" s="230">
        <f t="shared" si="15"/>
        <v>45838</v>
      </c>
      <c r="AE36" s="231">
        <f t="shared" si="16"/>
        <v>333.33333333333331</v>
      </c>
      <c r="AF36" s="184">
        <f t="shared" si="17"/>
        <v>0</v>
      </c>
      <c r="AG36" s="184">
        <f t="shared" ref="AG36:AL36" si="109">IF($D36&gt;0,IF($AD36&lt;=U$5,IF(SUM($AF36:AF36)&gt;0,IF($L36-SUM($AF36:AF36)&gt;52,52,$L36-SUM($AF36:AF36)),IF($AD36=U$5,IF(($D36+($L36*7))&gt;=U$5,ROUND(($AD36-$D36)/7+0.5,0),$L36))),0),0)</f>
        <v>0</v>
      </c>
      <c r="AH36" s="184">
        <f t="shared" si="109"/>
        <v>0</v>
      </c>
      <c r="AI36" s="184">
        <f t="shared" si="109"/>
        <v>46</v>
      </c>
      <c r="AJ36" s="184">
        <f t="shared" si="109"/>
        <v>29</v>
      </c>
      <c r="AK36" s="184">
        <f t="shared" si="109"/>
        <v>0</v>
      </c>
      <c r="AL36" s="184">
        <f t="shared" si="109"/>
        <v>0</v>
      </c>
      <c r="AM36" s="92">
        <f t="shared" si="19"/>
        <v>8</v>
      </c>
      <c r="AN36" s="92">
        <f t="shared" si="20"/>
        <v>10</v>
      </c>
      <c r="AO36" s="184">
        <f t="shared" si="21"/>
        <v>8</v>
      </c>
      <c r="AP36" s="192">
        <f t="shared" si="22"/>
        <v>2</v>
      </c>
      <c r="AQ36" s="232">
        <f t="shared" si="23"/>
        <v>46</v>
      </c>
      <c r="AR36" s="232">
        <f t="shared" si="24"/>
        <v>0</v>
      </c>
      <c r="AS36" s="52">
        <f t="shared" si="25"/>
        <v>0</v>
      </c>
      <c r="AT36" s="92">
        <f t="shared" si="26"/>
        <v>2</v>
      </c>
      <c r="AU36" s="232">
        <f t="shared" si="27"/>
        <v>0</v>
      </c>
      <c r="AV36" s="232">
        <f t="shared" ref="AV36:AW36" si="110">IF($AD36=V$5,$W36,0)</f>
        <v>0</v>
      </c>
      <c r="AW36" s="232">
        <f t="shared" si="110"/>
        <v>122666.66666666666</v>
      </c>
      <c r="AX36" s="233">
        <f t="shared" si="29"/>
        <v>45519</v>
      </c>
      <c r="AY36" s="234">
        <f t="shared" si="30"/>
        <v>10</v>
      </c>
      <c r="AZ36" s="184">
        <f t="shared" si="31"/>
        <v>154990.99099099095</v>
      </c>
      <c r="BA36" s="235" t="str">
        <f>IF(B36&lt;&gt;"",VLOOKUP(B36,'1 Pricing Length'!A$8:B$50,2),"")</f>
        <v>BUS</v>
      </c>
    </row>
    <row r="37" spans="1:53" ht="12.75" customHeight="1">
      <c r="A37" s="217"/>
      <c r="B37" s="218" t="s">
        <v>65</v>
      </c>
      <c r="C37" s="219" t="s">
        <v>61</v>
      </c>
      <c r="D37" s="220">
        <v>45519</v>
      </c>
      <c r="E37" s="220">
        <v>45519</v>
      </c>
      <c r="F37" s="220">
        <v>46068</v>
      </c>
      <c r="G37" s="221">
        <v>8</v>
      </c>
      <c r="H37" s="221">
        <v>11</v>
      </c>
      <c r="I37" s="222"/>
      <c r="J37" s="222"/>
      <c r="K37" s="124"/>
      <c r="L37" s="223">
        <f>IF(B37&lt;&gt;"",IF(D37&gt;0,IF(D37&lt;=V$5,IF(M37&gt;0,M37,VLOOKUP(B37,'1 Pricing Length'!A$8:C$50,3)),VLOOKUP(B37,'1 Pricing Length'!A$8:C$50,3)),0),0)</f>
        <v>75</v>
      </c>
      <c r="M37" s="223">
        <f t="shared" si="4"/>
        <v>78.428571428571431</v>
      </c>
      <c r="N37" s="224">
        <f>IF(B37&lt;&gt;"",IF(D37&lt;&gt;0,IF(AD37&lt;Y$5,IF(AD37&lt;X$5,IF(AD37&lt;W$5,IF(AD37&lt;V$5,IF(AD37&lt;U$5,VLOOKUP(B37,'1 Pricing Length'!A$8:I$50,4),VLOOKUP(B37,'1 Pricing Length'!A$8:I$50,5)),VLOOKUP(B37,'1 Pricing Length'!A$8:I$50,6)),VLOOKUP(B37,'1 Pricing Length'!A$8:I$50,7)),VLOOKUP(B37,'1 Pricing Length'!A$8:I$50,8)),0),0),0)</f>
        <v>25000</v>
      </c>
      <c r="O37" s="128">
        <f t="shared" si="5"/>
        <v>46000</v>
      </c>
      <c r="P37" s="128">
        <f>'3 CY Interim'!P37</f>
        <v>0</v>
      </c>
      <c r="Q37" s="128">
        <f t="shared" si="6"/>
        <v>-5362.4772313296999</v>
      </c>
      <c r="R37" s="128">
        <f t="shared" si="7"/>
        <v>0</v>
      </c>
      <c r="S37" s="226">
        <f t="shared" si="8"/>
        <v>40637.5227686703</v>
      </c>
      <c r="T37" s="192">
        <f t="shared" ref="T37:W37" si="111">$G37*$AE37*AF37</f>
        <v>0</v>
      </c>
      <c r="U37" s="192">
        <f t="shared" si="111"/>
        <v>0</v>
      </c>
      <c r="V37" s="192">
        <f t="shared" si="111"/>
        <v>0</v>
      </c>
      <c r="W37" s="227">
        <f t="shared" si="111"/>
        <v>122666.66666666666</v>
      </c>
      <c r="X37" s="192">
        <f t="shared" si="10"/>
        <v>77333.333333333328</v>
      </c>
      <c r="Y37" s="192">
        <f t="shared" si="11"/>
        <v>0</v>
      </c>
      <c r="Z37" s="192">
        <f t="shared" si="12"/>
        <v>0</v>
      </c>
      <c r="AA37" s="227">
        <f t="shared" si="13"/>
        <v>200000</v>
      </c>
      <c r="AB37" s="228">
        <f t="shared" si="14"/>
        <v>7.0769230769230766</v>
      </c>
      <c r="AC37" s="229"/>
      <c r="AD37" s="230">
        <f t="shared" si="15"/>
        <v>45838</v>
      </c>
      <c r="AE37" s="231">
        <f t="shared" si="16"/>
        <v>333.33333333333331</v>
      </c>
      <c r="AF37" s="184">
        <f t="shared" si="17"/>
        <v>0</v>
      </c>
      <c r="AG37" s="184">
        <f t="shared" ref="AG37:AL37" si="112">IF($D37&gt;0,IF($AD37&lt;=U$5,IF(SUM($AF37:AF37)&gt;0,IF($L37-SUM($AF37:AF37)&gt;52,52,$L37-SUM($AF37:AF37)),IF($AD37=U$5,IF(($D37+($L37*7))&gt;=U$5,ROUND(($AD37-$D37)/7+0.5,0),$L37))),0),0)</f>
        <v>0</v>
      </c>
      <c r="AH37" s="184">
        <f t="shared" si="112"/>
        <v>0</v>
      </c>
      <c r="AI37" s="184">
        <f t="shared" si="112"/>
        <v>46</v>
      </c>
      <c r="AJ37" s="184">
        <f t="shared" si="112"/>
        <v>29</v>
      </c>
      <c r="AK37" s="184">
        <f t="shared" si="112"/>
        <v>0</v>
      </c>
      <c r="AL37" s="184">
        <f t="shared" si="112"/>
        <v>0</v>
      </c>
      <c r="AM37" s="92">
        <f t="shared" si="19"/>
        <v>8</v>
      </c>
      <c r="AN37" s="92">
        <f t="shared" si="20"/>
        <v>11</v>
      </c>
      <c r="AO37" s="184">
        <f t="shared" si="21"/>
        <v>8</v>
      </c>
      <c r="AP37" s="192">
        <f t="shared" si="22"/>
        <v>3</v>
      </c>
      <c r="AQ37" s="232">
        <f t="shared" si="23"/>
        <v>46</v>
      </c>
      <c r="AR37" s="232">
        <f t="shared" si="24"/>
        <v>0</v>
      </c>
      <c r="AS37" s="52">
        <f t="shared" si="25"/>
        <v>0</v>
      </c>
      <c r="AT37" s="92">
        <f t="shared" si="26"/>
        <v>3</v>
      </c>
      <c r="AU37" s="232">
        <f t="shared" si="27"/>
        <v>0</v>
      </c>
      <c r="AV37" s="232">
        <f t="shared" ref="AV37:AW37" si="113">IF($AD37=V$5,$W37,0)</f>
        <v>0</v>
      </c>
      <c r="AW37" s="232">
        <f t="shared" si="113"/>
        <v>122666.66666666666</v>
      </c>
      <c r="AX37" s="233">
        <f t="shared" si="29"/>
        <v>45519</v>
      </c>
      <c r="AY37" s="234">
        <f t="shared" si="30"/>
        <v>11</v>
      </c>
      <c r="AZ37" s="184">
        <f t="shared" si="31"/>
        <v>163304.18943533697</v>
      </c>
      <c r="BA37" s="235" t="str">
        <f>IF(B37&lt;&gt;"",VLOOKUP(B37,'1 Pricing Length'!A$8:B$50,2),"")</f>
        <v>BUS</v>
      </c>
    </row>
    <row r="38" spans="1:53" ht="12.75" customHeight="1">
      <c r="A38" s="217"/>
      <c r="B38" s="218" t="s">
        <v>65</v>
      </c>
      <c r="C38" s="219" t="s">
        <v>66</v>
      </c>
      <c r="D38" s="220">
        <v>45519</v>
      </c>
      <c r="E38" s="220">
        <v>45526</v>
      </c>
      <c r="F38" s="220">
        <f>E38+76*7</f>
        <v>46058</v>
      </c>
      <c r="G38" s="221">
        <v>20</v>
      </c>
      <c r="H38" s="221">
        <v>21</v>
      </c>
      <c r="I38" s="222"/>
      <c r="J38" s="222"/>
      <c r="K38" s="124"/>
      <c r="L38" s="223">
        <f>IF(B38&lt;&gt;"",IF(D38&gt;0,IF(D38&lt;=V$5,IF(M38&gt;0,M38,VLOOKUP(B38,'1 Pricing Length'!A$8:C$50,3)),VLOOKUP(B38,'1 Pricing Length'!A$8:C$50,3)),0),0)</f>
        <v>75</v>
      </c>
      <c r="M38" s="223">
        <f t="shared" si="4"/>
        <v>76</v>
      </c>
      <c r="N38" s="224">
        <f>IF(B38&lt;&gt;"",IF(D38&lt;&gt;0,IF(AD38&lt;Y$5,IF(AD38&lt;X$5,IF(AD38&lt;W$5,IF(AD38&lt;V$5,IF(AD38&lt;U$5,VLOOKUP(B38,'1 Pricing Length'!A$8:I$50,4),VLOOKUP(B38,'1 Pricing Length'!A$8:I$50,5)),VLOOKUP(B38,'1 Pricing Length'!A$8:I$50,6)),VLOOKUP(B38,'1 Pricing Length'!A$8:I$50,7)),VLOOKUP(B38,'1 Pricing Length'!A$8:I$50,8)),0),0),0)</f>
        <v>25000</v>
      </c>
      <c r="O38" s="128">
        <f t="shared" si="5"/>
        <v>15333.333333333314</v>
      </c>
      <c r="P38" s="128">
        <f>'3 CY Interim'!P38</f>
        <v>0</v>
      </c>
      <c r="Q38" s="128">
        <f t="shared" si="6"/>
        <v>-4035.0877192982589</v>
      </c>
      <c r="R38" s="128">
        <f t="shared" si="7"/>
        <v>-6666.6666666666661</v>
      </c>
      <c r="S38" s="226">
        <f t="shared" si="8"/>
        <v>4631.578947368389</v>
      </c>
      <c r="T38" s="192">
        <f t="shared" ref="T38:W38" si="114">$G38*$AE38*AF38</f>
        <v>0</v>
      </c>
      <c r="U38" s="192">
        <f t="shared" si="114"/>
        <v>0</v>
      </c>
      <c r="V38" s="192">
        <f t="shared" si="114"/>
        <v>0</v>
      </c>
      <c r="W38" s="227">
        <f t="shared" si="114"/>
        <v>306666.66666666663</v>
      </c>
      <c r="X38" s="192">
        <f t="shared" si="10"/>
        <v>193333.33333333331</v>
      </c>
      <c r="Y38" s="192">
        <f t="shared" si="11"/>
        <v>0</v>
      </c>
      <c r="Z38" s="192">
        <f t="shared" si="12"/>
        <v>0</v>
      </c>
      <c r="AA38" s="227">
        <f t="shared" si="13"/>
        <v>499999.99999999994</v>
      </c>
      <c r="AB38" s="228">
        <f t="shared" si="14"/>
        <v>17.692307692307693</v>
      </c>
      <c r="AC38" s="229"/>
      <c r="AD38" s="230">
        <f t="shared" si="15"/>
        <v>45838</v>
      </c>
      <c r="AE38" s="231">
        <f t="shared" si="16"/>
        <v>333.33333333333331</v>
      </c>
      <c r="AF38" s="184">
        <f t="shared" si="17"/>
        <v>0</v>
      </c>
      <c r="AG38" s="184">
        <f t="shared" ref="AG38:AL38" si="115">IF($D38&gt;0,IF($AD38&lt;=U$5,IF(SUM($AF38:AF38)&gt;0,IF($L38-SUM($AF38:AF38)&gt;52,52,$L38-SUM($AF38:AF38)),IF($AD38=U$5,IF(($D38+($L38*7))&gt;=U$5,ROUND(($AD38-$D38)/7+0.5,0),$L38))),0),0)</f>
        <v>0</v>
      </c>
      <c r="AH38" s="184">
        <f t="shared" si="115"/>
        <v>0</v>
      </c>
      <c r="AI38" s="184">
        <f t="shared" si="115"/>
        <v>46</v>
      </c>
      <c r="AJ38" s="184">
        <f t="shared" si="115"/>
        <v>29</v>
      </c>
      <c r="AK38" s="184">
        <f t="shared" si="115"/>
        <v>0</v>
      </c>
      <c r="AL38" s="184">
        <f t="shared" si="115"/>
        <v>0</v>
      </c>
      <c r="AM38" s="92">
        <f t="shared" si="19"/>
        <v>20</v>
      </c>
      <c r="AN38" s="92">
        <f t="shared" si="20"/>
        <v>21</v>
      </c>
      <c r="AO38" s="184">
        <f t="shared" si="21"/>
        <v>20</v>
      </c>
      <c r="AP38" s="192">
        <f t="shared" si="22"/>
        <v>1</v>
      </c>
      <c r="AQ38" s="232">
        <f t="shared" si="23"/>
        <v>45</v>
      </c>
      <c r="AR38" s="232">
        <f t="shared" si="24"/>
        <v>0</v>
      </c>
      <c r="AS38" s="52">
        <f t="shared" si="25"/>
        <v>0</v>
      </c>
      <c r="AT38" s="92">
        <f t="shared" si="26"/>
        <v>1</v>
      </c>
      <c r="AU38" s="232">
        <f t="shared" si="27"/>
        <v>0</v>
      </c>
      <c r="AV38" s="232">
        <f t="shared" ref="AV38:AW38" si="116">IF($AD38=V$5,$W38,0)</f>
        <v>0</v>
      </c>
      <c r="AW38" s="232">
        <f t="shared" si="116"/>
        <v>306666.66666666663</v>
      </c>
      <c r="AX38" s="233">
        <f t="shared" si="29"/>
        <v>45526</v>
      </c>
      <c r="AY38" s="234">
        <f t="shared" si="30"/>
        <v>21</v>
      </c>
      <c r="AZ38" s="184">
        <f t="shared" si="31"/>
        <v>311298.245614035</v>
      </c>
      <c r="BA38" s="235" t="str">
        <f>IF(B38&lt;&gt;"",VLOOKUP(B38,'1 Pricing Length'!A$8:B$50,2),"")</f>
        <v>BUS</v>
      </c>
    </row>
    <row r="39" spans="1:53" ht="12.75" customHeight="1">
      <c r="A39" s="217"/>
      <c r="B39" s="218" t="s">
        <v>65</v>
      </c>
      <c r="C39" s="219" t="s">
        <v>42</v>
      </c>
      <c r="D39" s="220">
        <v>45526</v>
      </c>
      <c r="E39" s="220">
        <v>45526</v>
      </c>
      <c r="F39" s="220">
        <f>E39+74*7</f>
        <v>46044</v>
      </c>
      <c r="G39" s="221">
        <v>28</v>
      </c>
      <c r="H39" s="221">
        <v>30</v>
      </c>
      <c r="I39" s="222"/>
      <c r="J39" s="222"/>
      <c r="K39" s="124"/>
      <c r="L39" s="223">
        <f>IF(B39&lt;&gt;"",IF(D39&gt;0,IF(D39&lt;=V$5,IF(M39&gt;0,M39,VLOOKUP(B39,'1 Pricing Length'!A$8:C$50,3)),VLOOKUP(B39,'1 Pricing Length'!A$8:C$50,3)),0),0)</f>
        <v>75</v>
      </c>
      <c r="M39" s="223">
        <f t="shared" si="4"/>
        <v>74</v>
      </c>
      <c r="N39" s="224">
        <f>IF(B39&lt;&gt;"",IF(D39&lt;&gt;0,IF(AD39&lt;Y$5,IF(AD39&lt;X$5,IF(AD39&lt;W$5,IF(AD39&lt;V$5,IF(AD39&lt;U$5,VLOOKUP(B39,'1 Pricing Length'!A$8:I$50,4),VLOOKUP(B39,'1 Pricing Length'!A$8:I$50,5)),VLOOKUP(B39,'1 Pricing Length'!A$8:I$50,6)),VLOOKUP(B39,'1 Pricing Length'!A$8:I$50,7)),VLOOKUP(B39,'1 Pricing Length'!A$8:I$50,8)),0),0),0)</f>
        <v>25000</v>
      </c>
      <c r="O39" s="128">
        <f t="shared" si="5"/>
        <v>30000</v>
      </c>
      <c r="P39" s="128">
        <f>'3 CY Interim'!P39</f>
        <v>0</v>
      </c>
      <c r="Q39" s="128">
        <f t="shared" si="6"/>
        <v>5675.6756756756804</v>
      </c>
      <c r="R39" s="128">
        <f t="shared" si="7"/>
        <v>0</v>
      </c>
      <c r="S39" s="226">
        <f t="shared" si="8"/>
        <v>35675.67567567568</v>
      </c>
      <c r="T39" s="192">
        <f t="shared" ref="T39:W39" si="117">$G39*$AE39*AF39</f>
        <v>0</v>
      </c>
      <c r="U39" s="192">
        <f t="shared" si="117"/>
        <v>0</v>
      </c>
      <c r="V39" s="192">
        <f t="shared" si="117"/>
        <v>0</v>
      </c>
      <c r="W39" s="227">
        <f t="shared" si="117"/>
        <v>419999.99999999994</v>
      </c>
      <c r="X39" s="192">
        <f t="shared" si="10"/>
        <v>279999.99999999994</v>
      </c>
      <c r="Y39" s="192">
        <f t="shared" si="11"/>
        <v>0</v>
      </c>
      <c r="Z39" s="192">
        <f t="shared" si="12"/>
        <v>0</v>
      </c>
      <c r="AA39" s="227">
        <f t="shared" si="13"/>
        <v>699999.99999999988</v>
      </c>
      <c r="AB39" s="228">
        <f t="shared" si="14"/>
        <v>24.23076923076923</v>
      </c>
      <c r="AC39" s="229"/>
      <c r="AD39" s="230">
        <f t="shared" si="15"/>
        <v>45838</v>
      </c>
      <c r="AE39" s="231">
        <f t="shared" si="16"/>
        <v>333.33333333333331</v>
      </c>
      <c r="AF39" s="184">
        <f t="shared" si="17"/>
        <v>0</v>
      </c>
      <c r="AG39" s="184">
        <f t="shared" ref="AG39:AL39" si="118">IF($D39&gt;0,IF($AD39&lt;=U$5,IF(SUM($AF39:AF39)&gt;0,IF($L39-SUM($AF39:AF39)&gt;52,52,$L39-SUM($AF39:AF39)),IF($AD39=U$5,IF(($D39+($L39*7))&gt;=U$5,ROUND(($AD39-$D39)/7+0.5,0),$L39))),0),0)</f>
        <v>0</v>
      </c>
      <c r="AH39" s="184">
        <f t="shared" si="118"/>
        <v>0</v>
      </c>
      <c r="AI39" s="184">
        <f t="shared" si="118"/>
        <v>45</v>
      </c>
      <c r="AJ39" s="184">
        <f t="shared" si="118"/>
        <v>30</v>
      </c>
      <c r="AK39" s="184">
        <f t="shared" si="118"/>
        <v>0</v>
      </c>
      <c r="AL39" s="184">
        <f t="shared" si="118"/>
        <v>0</v>
      </c>
      <c r="AM39" s="92">
        <f t="shared" si="19"/>
        <v>28</v>
      </c>
      <c r="AN39" s="92">
        <f t="shared" si="20"/>
        <v>30</v>
      </c>
      <c r="AO39" s="184">
        <f t="shared" si="21"/>
        <v>28</v>
      </c>
      <c r="AP39" s="192">
        <f t="shared" si="22"/>
        <v>2</v>
      </c>
      <c r="AQ39" s="232">
        <f t="shared" si="23"/>
        <v>45</v>
      </c>
      <c r="AR39" s="232">
        <f t="shared" si="24"/>
        <v>0</v>
      </c>
      <c r="AS39" s="52">
        <f t="shared" si="25"/>
        <v>0</v>
      </c>
      <c r="AT39" s="92">
        <f t="shared" si="26"/>
        <v>2</v>
      </c>
      <c r="AU39" s="232">
        <f t="shared" si="27"/>
        <v>0</v>
      </c>
      <c r="AV39" s="232">
        <f t="shared" ref="AV39:AW39" si="119">IF($AD39=V$5,$W39,0)</f>
        <v>0</v>
      </c>
      <c r="AW39" s="232">
        <f t="shared" si="119"/>
        <v>419999.99999999994</v>
      </c>
      <c r="AX39" s="233">
        <f t="shared" si="29"/>
        <v>45526</v>
      </c>
      <c r="AY39" s="234">
        <f t="shared" si="30"/>
        <v>30</v>
      </c>
      <c r="AZ39" s="184">
        <f t="shared" si="31"/>
        <v>455675.67567567562</v>
      </c>
      <c r="BA39" s="235" t="str">
        <f>IF(B39&lt;&gt;"",VLOOKUP(B39,'1 Pricing Length'!A$8:B$50,2),"")</f>
        <v>BUS</v>
      </c>
    </row>
    <row r="40" spans="1:53" ht="12.75" customHeight="1">
      <c r="A40" s="217"/>
      <c r="B40" s="218" t="s">
        <v>63</v>
      </c>
      <c r="C40" s="219" t="s">
        <v>47</v>
      </c>
      <c r="D40" s="220">
        <v>45666</v>
      </c>
      <c r="E40" s="220">
        <v>45673</v>
      </c>
      <c r="F40" s="220">
        <f t="shared" ref="F40:F41" si="120">E40+61*7</f>
        <v>46100</v>
      </c>
      <c r="G40" s="221">
        <v>28</v>
      </c>
      <c r="H40" s="221">
        <v>26</v>
      </c>
      <c r="I40" s="222"/>
      <c r="J40" s="222"/>
      <c r="K40" s="124"/>
      <c r="L40" s="223">
        <f>IF(B40&lt;&gt;"",IF(D40&gt;0,IF(D40&lt;=V$5,IF(M40&gt;0,M40,VLOOKUP(B40,'1 Pricing Length'!A$8:C$50,3)),VLOOKUP(B40,'1 Pricing Length'!A$8:C$50,3)),0),0)</f>
        <v>60</v>
      </c>
      <c r="M40" s="223">
        <f t="shared" si="4"/>
        <v>61</v>
      </c>
      <c r="N40" s="224">
        <f>IF(B40&lt;&gt;"",IF(D40&lt;&gt;0,IF(AD40&lt;Y$5,IF(AD40&lt;X$5,IF(AD40&lt;W$5,IF(AD40&lt;V$5,IF(AD40&lt;U$5,VLOOKUP(B40,'1 Pricing Length'!A$8:I$50,4),VLOOKUP(B40,'1 Pricing Length'!A$8:I$50,5)),VLOOKUP(B40,'1 Pricing Length'!A$8:I$50,6)),VLOOKUP(B40,'1 Pricing Length'!A$8:I$50,7)),VLOOKUP(B40,'1 Pricing Length'!A$8:I$50,8)),0),0),0)</f>
        <v>13000</v>
      </c>
      <c r="O40" s="128">
        <f t="shared" si="5"/>
        <v>-10833.333333333343</v>
      </c>
      <c r="P40" s="128">
        <f>'3 CY Interim'!P40</f>
        <v>0</v>
      </c>
      <c r="Q40" s="128">
        <f t="shared" si="6"/>
        <v>-2486.3387978142127</v>
      </c>
      <c r="R40" s="128">
        <f t="shared" si="7"/>
        <v>-6066.6666666666661</v>
      </c>
      <c r="S40" s="226">
        <f t="shared" si="8"/>
        <v>-19386.33879781422</v>
      </c>
      <c r="T40" s="192">
        <f t="shared" ref="T40:W40" si="121">$G40*$AE40*AF40</f>
        <v>0</v>
      </c>
      <c r="U40" s="192">
        <f t="shared" si="121"/>
        <v>0</v>
      </c>
      <c r="V40" s="192">
        <f t="shared" si="121"/>
        <v>0</v>
      </c>
      <c r="W40" s="227">
        <f t="shared" si="121"/>
        <v>151666.66666666666</v>
      </c>
      <c r="X40" s="192">
        <f t="shared" si="10"/>
        <v>212333.33333333331</v>
      </c>
      <c r="Y40" s="192">
        <f t="shared" si="11"/>
        <v>0</v>
      </c>
      <c r="Z40" s="192">
        <f t="shared" si="12"/>
        <v>0</v>
      </c>
      <c r="AA40" s="227">
        <f t="shared" si="13"/>
        <v>364000</v>
      </c>
      <c r="AB40" s="228">
        <f t="shared" si="14"/>
        <v>13.461538461538462</v>
      </c>
      <c r="AC40" s="229"/>
      <c r="AD40" s="230">
        <f t="shared" si="15"/>
        <v>45838</v>
      </c>
      <c r="AE40" s="231">
        <f t="shared" si="16"/>
        <v>216.66666666666666</v>
      </c>
      <c r="AF40" s="184">
        <f t="shared" si="17"/>
        <v>0</v>
      </c>
      <c r="AG40" s="184">
        <f t="shared" ref="AG40:AL40" si="122">IF($D40&gt;0,IF($AD40&lt;=U$5,IF(SUM($AF40:AF40)&gt;0,IF($L40-SUM($AF40:AF40)&gt;52,52,$L40-SUM($AF40:AF40)),IF($AD40=U$5,IF(($D40+($L40*7))&gt;=U$5,ROUND(($AD40-$D40)/7+0.5,0),$L40))),0),0)</f>
        <v>0</v>
      </c>
      <c r="AH40" s="184">
        <f t="shared" si="122"/>
        <v>0</v>
      </c>
      <c r="AI40" s="184">
        <f t="shared" si="122"/>
        <v>25</v>
      </c>
      <c r="AJ40" s="184">
        <f t="shared" si="122"/>
        <v>35</v>
      </c>
      <c r="AK40" s="184">
        <f t="shared" si="122"/>
        <v>0</v>
      </c>
      <c r="AL40" s="184">
        <f t="shared" si="122"/>
        <v>0</v>
      </c>
      <c r="AM40" s="92">
        <f t="shared" si="19"/>
        <v>28</v>
      </c>
      <c r="AN40" s="92">
        <f t="shared" si="20"/>
        <v>26</v>
      </c>
      <c r="AO40" s="184">
        <f t="shared" si="21"/>
        <v>28</v>
      </c>
      <c r="AP40" s="192">
        <f t="shared" si="22"/>
        <v>-2</v>
      </c>
      <c r="AQ40" s="232">
        <f t="shared" si="23"/>
        <v>24</v>
      </c>
      <c r="AR40" s="232">
        <f t="shared" si="24"/>
        <v>0</v>
      </c>
      <c r="AS40" s="52">
        <f t="shared" si="25"/>
        <v>0</v>
      </c>
      <c r="AT40" s="92">
        <f t="shared" si="26"/>
        <v>-2</v>
      </c>
      <c r="AU40" s="232">
        <f t="shared" si="27"/>
        <v>0</v>
      </c>
      <c r="AV40" s="232">
        <f t="shared" ref="AV40:AW40" si="123">IF($AD40=V$5,$W40,0)</f>
        <v>0</v>
      </c>
      <c r="AW40" s="232">
        <f t="shared" si="123"/>
        <v>151666.66666666666</v>
      </c>
      <c r="AX40" s="233">
        <f t="shared" si="29"/>
        <v>45673</v>
      </c>
      <c r="AY40" s="234">
        <f t="shared" si="30"/>
        <v>26</v>
      </c>
      <c r="AZ40" s="184">
        <f t="shared" si="31"/>
        <v>132280.32786885244</v>
      </c>
      <c r="BA40" s="235" t="str">
        <f>IF(B40&lt;&gt;"",VLOOKUP(B40,'1 Pricing Length'!A$8:B$50,2),"")</f>
        <v>REL</v>
      </c>
    </row>
    <row r="41" spans="1:53" ht="12.75" customHeight="1">
      <c r="A41" s="217"/>
      <c r="B41" s="218" t="s">
        <v>63</v>
      </c>
      <c r="C41" s="219" t="s">
        <v>53</v>
      </c>
      <c r="D41" s="220">
        <v>45556</v>
      </c>
      <c r="E41" s="220">
        <v>45563</v>
      </c>
      <c r="F41" s="220">
        <f t="shared" si="120"/>
        <v>45990</v>
      </c>
      <c r="G41" s="221">
        <v>21</v>
      </c>
      <c r="H41" s="221">
        <v>19</v>
      </c>
      <c r="I41" s="222"/>
      <c r="J41" s="222"/>
      <c r="K41" s="1"/>
      <c r="L41" s="223">
        <f>IF(B41&lt;&gt;"",IF(D41&gt;0,IF(D41&lt;=V$5,IF(M41&gt;0,M41,VLOOKUP(B41,'1 Pricing Length'!A$8:C$50,3)),VLOOKUP(B41,'1 Pricing Length'!A$8:C$50,3)),0),0)</f>
        <v>60</v>
      </c>
      <c r="M41" s="223">
        <f t="shared" si="4"/>
        <v>61</v>
      </c>
      <c r="N41" s="224">
        <f>IF(B41&lt;&gt;"",IF(D41&lt;&gt;0,IF(AD41&lt;Y$5,IF(AD41&lt;X$5,IF(AD41&lt;W$5,IF(AD41&lt;V$5,IF(AD41&lt;U$5,VLOOKUP(B41,'1 Pricing Length'!A$8:I$50,4),VLOOKUP(B41,'1 Pricing Length'!A$8:I$50,5)),VLOOKUP(B41,'1 Pricing Length'!A$8:I$50,6)),VLOOKUP(B41,'1 Pricing Length'!A$8:I$50,7)),VLOOKUP(B41,'1 Pricing Length'!A$8:I$50,8)),0),0),0)</f>
        <v>13000</v>
      </c>
      <c r="O41" s="128">
        <f t="shared" si="5"/>
        <v>-17766.666666666657</v>
      </c>
      <c r="P41" s="128">
        <f>'3 CY Interim'!P41</f>
        <v>0</v>
      </c>
      <c r="Q41" s="128">
        <f t="shared" si="6"/>
        <v>-3058.1967213114549</v>
      </c>
      <c r="R41" s="128">
        <f t="shared" si="7"/>
        <v>-4550</v>
      </c>
      <c r="S41" s="226">
        <f t="shared" si="8"/>
        <v>-25374.863387978112</v>
      </c>
      <c r="T41" s="192">
        <f t="shared" ref="T41:W41" si="124">$G41*$AE41*AF41</f>
        <v>0</v>
      </c>
      <c r="U41" s="192">
        <f t="shared" si="124"/>
        <v>0</v>
      </c>
      <c r="V41" s="192">
        <f t="shared" si="124"/>
        <v>0</v>
      </c>
      <c r="W41" s="227">
        <f t="shared" si="124"/>
        <v>186550</v>
      </c>
      <c r="X41" s="192">
        <f t="shared" si="10"/>
        <v>86450</v>
      </c>
      <c r="Y41" s="192">
        <f t="shared" si="11"/>
        <v>0</v>
      </c>
      <c r="Z41" s="192">
        <f t="shared" si="12"/>
        <v>0</v>
      </c>
      <c r="AA41" s="227">
        <f t="shared" si="13"/>
        <v>273000</v>
      </c>
      <c r="AB41" s="228">
        <f t="shared" si="14"/>
        <v>16.557692307692307</v>
      </c>
      <c r="AC41" s="229"/>
      <c r="AD41" s="230">
        <f t="shared" si="15"/>
        <v>45838</v>
      </c>
      <c r="AE41" s="231">
        <f t="shared" si="16"/>
        <v>216.66666666666666</v>
      </c>
      <c r="AF41" s="184">
        <f t="shared" si="17"/>
        <v>0</v>
      </c>
      <c r="AG41" s="184">
        <f t="shared" ref="AG41:AL41" si="125">IF($D41&gt;0,IF($AD41&lt;=U$5,IF(SUM($AF41:AF41)&gt;0,IF($L41-SUM($AF41:AF41)&gt;52,52,$L41-SUM($AF41:AF41)),IF($AD41=U$5,IF(($D41+($L41*7))&gt;=U$5,ROUND(($AD41-$D41)/7+0.5,0),$L41))),0),0)</f>
        <v>0</v>
      </c>
      <c r="AH41" s="184">
        <f t="shared" si="125"/>
        <v>0</v>
      </c>
      <c r="AI41" s="184">
        <f t="shared" si="125"/>
        <v>41</v>
      </c>
      <c r="AJ41" s="184">
        <f t="shared" si="125"/>
        <v>19</v>
      </c>
      <c r="AK41" s="184">
        <f t="shared" si="125"/>
        <v>0</v>
      </c>
      <c r="AL41" s="184">
        <f t="shared" si="125"/>
        <v>0</v>
      </c>
      <c r="AM41" s="92">
        <f t="shared" si="19"/>
        <v>21</v>
      </c>
      <c r="AN41" s="92">
        <f t="shared" si="20"/>
        <v>19</v>
      </c>
      <c r="AO41" s="184">
        <f t="shared" si="21"/>
        <v>21</v>
      </c>
      <c r="AP41" s="192">
        <f t="shared" si="22"/>
        <v>-2</v>
      </c>
      <c r="AQ41" s="232">
        <f t="shared" si="23"/>
        <v>40</v>
      </c>
      <c r="AR41" s="232">
        <f t="shared" si="24"/>
        <v>0</v>
      </c>
      <c r="AS41" s="52">
        <f t="shared" si="25"/>
        <v>0</v>
      </c>
      <c r="AT41" s="92">
        <f t="shared" si="26"/>
        <v>-2</v>
      </c>
      <c r="AU41" s="232">
        <f t="shared" si="27"/>
        <v>0</v>
      </c>
      <c r="AV41" s="232">
        <f t="shared" ref="AV41:AW41" si="126">IF($AD41=V$5,$W41,0)</f>
        <v>0</v>
      </c>
      <c r="AW41" s="232">
        <f t="shared" si="126"/>
        <v>186550</v>
      </c>
      <c r="AX41" s="233">
        <f t="shared" si="29"/>
        <v>45563</v>
      </c>
      <c r="AY41" s="234">
        <f t="shared" si="30"/>
        <v>19</v>
      </c>
      <c r="AZ41" s="184">
        <f t="shared" si="31"/>
        <v>161175.13661202189</v>
      </c>
      <c r="BA41" s="235" t="str">
        <f>IF(B41&lt;&gt;"",VLOOKUP(B41,'1 Pricing Length'!A$8:B$50,2),"")</f>
        <v>REL</v>
      </c>
    </row>
    <row r="42" spans="1:53" ht="12.75" customHeight="1">
      <c r="A42" s="217"/>
      <c r="B42" s="218" t="s">
        <v>63</v>
      </c>
      <c r="C42" s="219" t="s">
        <v>57</v>
      </c>
      <c r="D42" s="220">
        <v>45301</v>
      </c>
      <c r="E42" s="220">
        <v>45301</v>
      </c>
      <c r="F42" s="220">
        <v>45714</v>
      </c>
      <c r="G42" s="221">
        <v>15</v>
      </c>
      <c r="H42" s="221">
        <v>16</v>
      </c>
      <c r="I42" s="222"/>
      <c r="J42" s="222"/>
      <c r="K42" s="124"/>
      <c r="L42" s="223">
        <f>IF(B42&lt;&gt;"",IF(D42&gt;0,IF(D42&lt;=V$5,IF(M42&gt;0,M42,VLOOKUP(B42,'1 Pricing Length'!A$8:C$50,3)),VLOOKUP(B42,'1 Pricing Length'!A$8:C$50,3)),0),0)</f>
        <v>59</v>
      </c>
      <c r="M42" s="223">
        <f t="shared" si="4"/>
        <v>59</v>
      </c>
      <c r="N42" s="224">
        <f>IF(B42&lt;&gt;"",IF(D42&lt;&gt;0,IF(AD42&lt;Y$5,IF(AD42&lt;X$5,IF(AD42&lt;W$5,IF(AD42&lt;V$5,IF(AD42&lt;U$5,VLOOKUP(B42,'1 Pricing Length'!A$8:I$50,4),VLOOKUP(B42,'1 Pricing Length'!A$8:I$50,5)),VLOOKUP(B42,'1 Pricing Length'!A$8:I$50,6)),VLOOKUP(B42,'1 Pricing Length'!A$8:I$50,7)),VLOOKUP(B42,'1 Pricing Length'!A$8:I$50,8)),0),0),0)</f>
        <v>12500</v>
      </c>
      <c r="O42" s="128">
        <f t="shared" si="5"/>
        <v>7203.3898305084731</v>
      </c>
      <c r="P42" s="128">
        <f>'3 CY Interim'!P42</f>
        <v>-53874.092009685235</v>
      </c>
      <c r="Q42" s="128">
        <f t="shared" si="6"/>
        <v>0</v>
      </c>
      <c r="R42" s="128">
        <f t="shared" si="7"/>
        <v>0</v>
      </c>
      <c r="S42" s="226">
        <f t="shared" si="8"/>
        <v>-46670.702179176762</v>
      </c>
      <c r="T42" s="192">
        <f t="shared" ref="T42:W42" si="127">$G42*$AE42*AF42</f>
        <v>0</v>
      </c>
      <c r="U42" s="192">
        <f t="shared" si="127"/>
        <v>0</v>
      </c>
      <c r="V42" s="192">
        <f t="shared" si="127"/>
        <v>79449.152542372889</v>
      </c>
      <c r="W42" s="227">
        <f t="shared" si="127"/>
        <v>108050.84745762713</v>
      </c>
      <c r="X42" s="192">
        <f t="shared" si="10"/>
        <v>0</v>
      </c>
      <c r="Y42" s="192">
        <f t="shared" si="11"/>
        <v>0</v>
      </c>
      <c r="Z42" s="192">
        <f t="shared" si="12"/>
        <v>0</v>
      </c>
      <c r="AA42" s="227">
        <f t="shared" si="13"/>
        <v>187500</v>
      </c>
      <c r="AB42" s="228">
        <f t="shared" si="14"/>
        <v>9.8076923076923084</v>
      </c>
      <c r="AC42" s="229"/>
      <c r="AD42" s="230">
        <f t="shared" si="15"/>
        <v>45473</v>
      </c>
      <c r="AE42" s="231">
        <f t="shared" si="16"/>
        <v>211.86440677966101</v>
      </c>
      <c r="AF42" s="184">
        <f t="shared" si="17"/>
        <v>0</v>
      </c>
      <c r="AG42" s="184">
        <f t="shared" ref="AG42:AL42" si="128">IF($D42&gt;0,IF($AD42&lt;=U$5,IF(SUM($AF42:AF42)&gt;0,IF($L42-SUM($AF42:AF42)&gt;52,52,$L42-SUM($AF42:AF42)),IF($AD42=U$5,IF(($D42+($L42*7))&gt;=U$5,ROUND(($AD42-$D42)/7+0.5,0),$L42))),0),0)</f>
        <v>0</v>
      </c>
      <c r="AH42" s="184">
        <f t="shared" si="128"/>
        <v>25</v>
      </c>
      <c r="AI42" s="184">
        <f t="shared" si="128"/>
        <v>34</v>
      </c>
      <c r="AJ42" s="184">
        <f t="shared" si="128"/>
        <v>0</v>
      </c>
      <c r="AK42" s="184">
        <f t="shared" si="128"/>
        <v>0</v>
      </c>
      <c r="AL42" s="184">
        <f t="shared" si="128"/>
        <v>0</v>
      </c>
      <c r="AM42" s="92">
        <f t="shared" si="19"/>
        <v>15</v>
      </c>
      <c r="AN42" s="92">
        <f t="shared" si="20"/>
        <v>16</v>
      </c>
      <c r="AO42" s="184">
        <f t="shared" si="21"/>
        <v>15</v>
      </c>
      <c r="AP42" s="192">
        <f t="shared" si="22"/>
        <v>1</v>
      </c>
      <c r="AQ42" s="232">
        <f t="shared" si="23"/>
        <v>52</v>
      </c>
      <c r="AR42" s="232">
        <f t="shared" si="24"/>
        <v>0</v>
      </c>
      <c r="AS42" s="52">
        <f t="shared" si="25"/>
        <v>0</v>
      </c>
      <c r="AT42" s="92">
        <f t="shared" si="26"/>
        <v>1</v>
      </c>
      <c r="AU42" s="232">
        <f t="shared" si="27"/>
        <v>0</v>
      </c>
      <c r="AV42" s="232">
        <f t="shared" ref="AV42:AW42" si="129">IF($AD42=V$5,$W42,0)</f>
        <v>108050.84745762713</v>
      </c>
      <c r="AW42" s="232">
        <f t="shared" si="129"/>
        <v>0</v>
      </c>
      <c r="AX42" s="233">
        <f t="shared" si="29"/>
        <v>45301</v>
      </c>
      <c r="AY42" s="234">
        <f t="shared" si="30"/>
        <v>16</v>
      </c>
      <c r="AZ42" s="184">
        <f t="shared" si="31"/>
        <v>61380.145278450364</v>
      </c>
      <c r="BA42" s="235" t="str">
        <f>IF(B42&lt;&gt;"",VLOOKUP(B42,'1 Pricing Length'!A$8:B$50,2),"")</f>
        <v>REL</v>
      </c>
    </row>
    <row r="43" spans="1:53" ht="12.75" customHeight="1">
      <c r="A43" s="217"/>
      <c r="B43" s="218" t="s">
        <v>63</v>
      </c>
      <c r="C43" s="219" t="s">
        <v>61</v>
      </c>
      <c r="D43" s="220">
        <v>45666</v>
      </c>
      <c r="E43" s="220">
        <v>45680</v>
      </c>
      <c r="F43" s="220">
        <f>E43+60*7</f>
        <v>46100</v>
      </c>
      <c r="G43" s="221">
        <v>12</v>
      </c>
      <c r="H43" s="221">
        <v>11</v>
      </c>
      <c r="I43" s="222"/>
      <c r="J43" s="222"/>
      <c r="K43" s="124"/>
      <c r="L43" s="223">
        <f>IF(B43&lt;&gt;"",IF(D43&gt;0,IF(D43&lt;=V$5,IF(M43&gt;0,M43,VLOOKUP(B43,'1 Pricing Length'!A$8:C$50,3)),VLOOKUP(B43,'1 Pricing Length'!A$8:C$50,3)),0),0)</f>
        <v>60</v>
      </c>
      <c r="M43" s="223">
        <f t="shared" si="4"/>
        <v>60</v>
      </c>
      <c r="N43" s="224">
        <f>IF(B43&lt;&gt;"",IF(D43&lt;&gt;0,IF(AD43&lt;Y$5,IF(AD43&lt;X$5,IF(AD43&lt;W$5,IF(AD43&lt;V$5,IF(AD43&lt;U$5,VLOOKUP(B43,'1 Pricing Length'!A$8:I$50,4),VLOOKUP(B43,'1 Pricing Length'!A$8:I$50,5)),VLOOKUP(B43,'1 Pricing Length'!A$8:I$50,6)),VLOOKUP(B43,'1 Pricing Length'!A$8:I$50,7)),VLOOKUP(B43,'1 Pricing Length'!A$8:I$50,8)),0),0),0)</f>
        <v>13000</v>
      </c>
      <c r="O43" s="128">
        <f t="shared" si="5"/>
        <v>-5416.6666666666642</v>
      </c>
      <c r="P43" s="128">
        <f>'3 CY Interim'!P43</f>
        <v>0</v>
      </c>
      <c r="Q43" s="128">
        <f t="shared" si="6"/>
        <v>0</v>
      </c>
      <c r="R43" s="128">
        <f t="shared" si="7"/>
        <v>-5200</v>
      </c>
      <c r="S43" s="226">
        <f t="shared" si="8"/>
        <v>-10616.666666666664</v>
      </c>
      <c r="T43" s="192">
        <f t="shared" ref="T43:W43" si="130">$G43*$AE43*AF43</f>
        <v>0</v>
      </c>
      <c r="U43" s="192">
        <f t="shared" si="130"/>
        <v>0</v>
      </c>
      <c r="V43" s="192">
        <f t="shared" si="130"/>
        <v>0</v>
      </c>
      <c r="W43" s="227">
        <f t="shared" si="130"/>
        <v>65000</v>
      </c>
      <c r="X43" s="192">
        <f t="shared" si="10"/>
        <v>91000</v>
      </c>
      <c r="Y43" s="192">
        <f t="shared" si="11"/>
        <v>0</v>
      </c>
      <c r="Z43" s="192">
        <f t="shared" si="12"/>
        <v>0</v>
      </c>
      <c r="AA43" s="227">
        <f t="shared" si="13"/>
        <v>156000</v>
      </c>
      <c r="AB43" s="228">
        <f t="shared" si="14"/>
        <v>5.7692307692307692</v>
      </c>
      <c r="AC43" s="229"/>
      <c r="AD43" s="230">
        <f t="shared" si="15"/>
        <v>45838</v>
      </c>
      <c r="AE43" s="231">
        <f t="shared" si="16"/>
        <v>216.66666666666666</v>
      </c>
      <c r="AF43" s="184">
        <f t="shared" si="17"/>
        <v>0</v>
      </c>
      <c r="AG43" s="184">
        <f t="shared" ref="AG43:AL43" si="131">IF($D43&gt;0,IF($AD43&lt;=U$5,IF(SUM($AF43:AF43)&gt;0,IF($L43-SUM($AF43:AF43)&gt;52,52,$L43-SUM($AF43:AF43)),IF($AD43=U$5,IF(($D43+($L43*7))&gt;=U$5,ROUND(($AD43-$D43)/7+0.5,0),$L43))),0),0)</f>
        <v>0</v>
      </c>
      <c r="AH43" s="184">
        <f t="shared" si="131"/>
        <v>0</v>
      </c>
      <c r="AI43" s="184">
        <f t="shared" si="131"/>
        <v>25</v>
      </c>
      <c r="AJ43" s="184">
        <f t="shared" si="131"/>
        <v>35</v>
      </c>
      <c r="AK43" s="184">
        <f t="shared" si="131"/>
        <v>0</v>
      </c>
      <c r="AL43" s="184">
        <f t="shared" si="131"/>
        <v>0</v>
      </c>
      <c r="AM43" s="92">
        <f t="shared" si="19"/>
        <v>12</v>
      </c>
      <c r="AN43" s="92">
        <f t="shared" si="20"/>
        <v>11</v>
      </c>
      <c r="AO43" s="184">
        <f t="shared" si="21"/>
        <v>12</v>
      </c>
      <c r="AP43" s="192">
        <f t="shared" si="22"/>
        <v>-1</v>
      </c>
      <c r="AQ43" s="232">
        <f t="shared" si="23"/>
        <v>23</v>
      </c>
      <c r="AR43" s="232">
        <f t="shared" si="24"/>
        <v>0</v>
      </c>
      <c r="AS43" s="52">
        <f t="shared" si="25"/>
        <v>0</v>
      </c>
      <c r="AT43" s="92">
        <f t="shared" si="26"/>
        <v>-1</v>
      </c>
      <c r="AU43" s="232">
        <f t="shared" si="27"/>
        <v>0</v>
      </c>
      <c r="AV43" s="232">
        <f t="shared" ref="AV43:AW43" si="132">IF($AD43=V$5,$W43,0)</f>
        <v>0</v>
      </c>
      <c r="AW43" s="232">
        <f t="shared" si="132"/>
        <v>65000</v>
      </c>
      <c r="AX43" s="233">
        <f t="shared" si="29"/>
        <v>45680</v>
      </c>
      <c r="AY43" s="234">
        <f t="shared" si="30"/>
        <v>11</v>
      </c>
      <c r="AZ43" s="184">
        <f t="shared" si="31"/>
        <v>54383.333333333336</v>
      </c>
      <c r="BA43" s="235" t="str">
        <f>IF(B43&lt;&gt;"",VLOOKUP(B43,'1 Pricing Length'!A$8:B$50,2),"")</f>
        <v>REL</v>
      </c>
    </row>
    <row r="44" spans="1:53" ht="12.75" customHeight="1">
      <c r="A44" s="217"/>
      <c r="B44" s="218" t="s">
        <v>63</v>
      </c>
      <c r="C44" s="219" t="s">
        <v>66</v>
      </c>
      <c r="D44" s="220">
        <v>45057</v>
      </c>
      <c r="E44" s="220">
        <v>45057</v>
      </c>
      <c r="F44" s="220">
        <f>E44+61*7</f>
        <v>45484</v>
      </c>
      <c r="G44" s="221">
        <v>24</v>
      </c>
      <c r="H44" s="221">
        <v>22</v>
      </c>
      <c r="I44" s="222"/>
      <c r="J44" s="222"/>
      <c r="K44" s="124"/>
      <c r="L44" s="223">
        <f>IF(B44&lt;&gt;"",IF(D44&gt;0,IF(D44&lt;=V$5,IF(M44&gt;0,M44,VLOOKUP(B44,'1 Pricing Length'!A$8:C$50,3)),VLOOKUP(B44,'1 Pricing Length'!A$8:C$50,3)),0),0)</f>
        <v>61</v>
      </c>
      <c r="M44" s="223">
        <f t="shared" si="4"/>
        <v>61</v>
      </c>
      <c r="N44" s="224">
        <f>IF(B44&lt;&gt;"",IF(D44&lt;&gt;0,IF(AD44&lt;Y$5,IF(AD44&lt;X$5,IF(AD44&lt;W$5,IF(AD44&lt;V$5,IF(AD44&lt;U$5,VLOOKUP(B44,'1 Pricing Length'!A$8:I$50,4),VLOOKUP(B44,'1 Pricing Length'!A$8:I$50,5)),VLOOKUP(B44,'1 Pricing Length'!A$8:I$50,6)),VLOOKUP(B44,'1 Pricing Length'!A$8:I$50,7)),VLOOKUP(B44,'1 Pricing Length'!A$8:I$50,8)),0),0),0)</f>
        <v>12000</v>
      </c>
      <c r="O44" s="128">
        <f t="shared" si="5"/>
        <v>-393.4426229508199</v>
      </c>
      <c r="P44" s="128">
        <f>'3 CY Interim'!P44</f>
        <v>0</v>
      </c>
      <c r="Q44" s="128">
        <f t="shared" si="6"/>
        <v>0</v>
      </c>
      <c r="R44" s="128">
        <f t="shared" si="7"/>
        <v>0</v>
      </c>
      <c r="S44" s="226">
        <f t="shared" si="8"/>
        <v>-393.4426229508199</v>
      </c>
      <c r="T44" s="192">
        <f t="shared" ref="T44:W44" si="133">$G44*$AE44*AF44</f>
        <v>0</v>
      </c>
      <c r="U44" s="192">
        <f t="shared" si="133"/>
        <v>37770.491803278688</v>
      </c>
      <c r="V44" s="192">
        <f t="shared" si="133"/>
        <v>245508.19672131148</v>
      </c>
      <c r="W44" s="227">
        <f t="shared" si="133"/>
        <v>4721.311475409836</v>
      </c>
      <c r="X44" s="192">
        <f t="shared" si="10"/>
        <v>0</v>
      </c>
      <c r="Y44" s="192">
        <f t="shared" si="11"/>
        <v>0</v>
      </c>
      <c r="Z44" s="192">
        <f t="shared" si="12"/>
        <v>0</v>
      </c>
      <c r="AA44" s="227">
        <f t="shared" si="13"/>
        <v>288000</v>
      </c>
      <c r="AB44" s="228">
        <f t="shared" si="14"/>
        <v>0.46153846153846156</v>
      </c>
      <c r="AC44" s="229"/>
      <c r="AD44" s="230">
        <f t="shared" si="15"/>
        <v>45107</v>
      </c>
      <c r="AE44" s="231">
        <f t="shared" si="16"/>
        <v>196.72131147540983</v>
      </c>
      <c r="AF44" s="184">
        <f t="shared" si="17"/>
        <v>0</v>
      </c>
      <c r="AG44" s="184">
        <f t="shared" ref="AG44:AL44" si="134">IF($D44&gt;0,IF($AD44&lt;=U$5,IF(SUM($AF44:AF44)&gt;0,IF($L44-SUM($AF44:AF44)&gt;52,52,$L44-SUM($AF44:AF44)),IF($AD44=U$5,IF(($D44+($L44*7))&gt;=U$5,ROUND(($AD44-$D44)/7+0.5,0),$L44))),0),0)</f>
        <v>8</v>
      </c>
      <c r="AH44" s="184">
        <f t="shared" si="134"/>
        <v>52</v>
      </c>
      <c r="AI44" s="184">
        <f t="shared" si="134"/>
        <v>1</v>
      </c>
      <c r="AJ44" s="184">
        <f t="shared" si="134"/>
        <v>0</v>
      </c>
      <c r="AK44" s="184">
        <f t="shared" si="134"/>
        <v>0</v>
      </c>
      <c r="AL44" s="184">
        <f t="shared" si="134"/>
        <v>0</v>
      </c>
      <c r="AM44" s="92">
        <f t="shared" si="19"/>
        <v>24</v>
      </c>
      <c r="AN44" s="92">
        <f t="shared" si="20"/>
        <v>22</v>
      </c>
      <c r="AO44" s="184">
        <f t="shared" si="21"/>
        <v>24</v>
      </c>
      <c r="AP44" s="192">
        <f t="shared" si="22"/>
        <v>-2</v>
      </c>
      <c r="AQ44" s="232">
        <f t="shared" si="23"/>
        <v>52</v>
      </c>
      <c r="AR44" s="232">
        <f t="shared" si="24"/>
        <v>0</v>
      </c>
      <c r="AS44" s="52">
        <f t="shared" si="25"/>
        <v>0</v>
      </c>
      <c r="AT44" s="92">
        <f t="shared" si="26"/>
        <v>-2</v>
      </c>
      <c r="AU44" s="232">
        <f t="shared" si="27"/>
        <v>0</v>
      </c>
      <c r="AV44" s="232">
        <f t="shared" ref="AV44:AW44" si="135">IF($AD44=V$5,$W44,0)</f>
        <v>0</v>
      </c>
      <c r="AW44" s="232">
        <f t="shared" si="135"/>
        <v>0</v>
      </c>
      <c r="AX44" s="233">
        <f t="shared" si="29"/>
        <v>45057</v>
      </c>
      <c r="AY44" s="234">
        <f t="shared" si="30"/>
        <v>22</v>
      </c>
      <c r="AZ44" s="184">
        <f t="shared" si="31"/>
        <v>4327.8688524590161</v>
      </c>
      <c r="BA44" s="235" t="str">
        <f>IF(B44&lt;&gt;"",VLOOKUP(B44,'1 Pricing Length'!A$8:B$50,2),"")</f>
        <v>REL</v>
      </c>
    </row>
    <row r="45" spans="1:53" ht="12.75" customHeight="1">
      <c r="A45" s="217"/>
      <c r="B45" s="218" t="s">
        <v>63</v>
      </c>
      <c r="C45" s="219" t="s">
        <v>42</v>
      </c>
      <c r="D45" s="220">
        <v>45422</v>
      </c>
      <c r="E45" s="220">
        <v>45422</v>
      </c>
      <c r="F45" s="220">
        <f>E45+60*7</f>
        <v>45842</v>
      </c>
      <c r="G45" s="221">
        <v>21</v>
      </c>
      <c r="H45" s="221">
        <v>18</v>
      </c>
      <c r="I45" s="222"/>
      <c r="J45" s="222"/>
      <c r="K45" s="124"/>
      <c r="L45" s="223">
        <f>IF(B45&lt;&gt;"",IF(D45&gt;0,IF(D45&lt;=V$5,IF(M45&gt;0,M45,VLOOKUP(B45,'1 Pricing Length'!A$8:C$50,3)),VLOOKUP(B45,'1 Pricing Length'!A$8:C$50,3)),0),0)</f>
        <v>60</v>
      </c>
      <c r="M45" s="223">
        <f t="shared" si="4"/>
        <v>60</v>
      </c>
      <c r="N45" s="224">
        <f>IF(B45&lt;&gt;"",IF(D45&lt;&gt;0,IF(AD45&lt;Y$5,IF(AD45&lt;X$5,IF(AD45&lt;W$5,IF(AD45&lt;V$5,IF(AD45&lt;U$5,VLOOKUP(B45,'1 Pricing Length'!A$8:I$50,4),VLOOKUP(B45,'1 Pricing Length'!A$8:I$50,5)),VLOOKUP(B45,'1 Pricing Length'!A$8:I$50,6)),VLOOKUP(B45,'1 Pricing Length'!A$8:I$50,7)),VLOOKUP(B45,'1 Pricing Length'!A$8:I$50,8)),0),0),0)</f>
        <v>12500</v>
      </c>
      <c r="O45" s="128">
        <f t="shared" si="5"/>
        <v>-32500</v>
      </c>
      <c r="P45" s="128">
        <f>'3 CY Interim'!P45</f>
        <v>251666.66666666666</v>
      </c>
      <c r="Q45" s="128">
        <f t="shared" si="6"/>
        <v>0</v>
      </c>
      <c r="R45" s="128">
        <f t="shared" si="7"/>
        <v>0</v>
      </c>
      <c r="S45" s="226">
        <f t="shared" si="8"/>
        <v>219166.66666666666</v>
      </c>
      <c r="T45" s="192">
        <f t="shared" ref="T45:W45" si="136">$G45*$AE45*AF45</f>
        <v>0</v>
      </c>
      <c r="U45" s="192">
        <f t="shared" si="136"/>
        <v>0</v>
      </c>
      <c r="V45" s="192">
        <f t="shared" si="136"/>
        <v>35000</v>
      </c>
      <c r="W45" s="227">
        <f t="shared" si="136"/>
        <v>227500</v>
      </c>
      <c r="X45" s="192">
        <f t="shared" si="10"/>
        <v>0</v>
      </c>
      <c r="Y45" s="192">
        <f t="shared" si="11"/>
        <v>0</v>
      </c>
      <c r="Z45" s="192">
        <f t="shared" si="12"/>
        <v>0</v>
      </c>
      <c r="AA45" s="227">
        <f t="shared" si="13"/>
        <v>262500</v>
      </c>
      <c r="AB45" s="228">
        <f t="shared" si="14"/>
        <v>21</v>
      </c>
      <c r="AC45" s="229"/>
      <c r="AD45" s="230">
        <f t="shared" si="15"/>
        <v>45473</v>
      </c>
      <c r="AE45" s="231">
        <f t="shared" si="16"/>
        <v>208.33333333333334</v>
      </c>
      <c r="AF45" s="184">
        <f t="shared" si="17"/>
        <v>0</v>
      </c>
      <c r="AG45" s="184">
        <f t="shared" ref="AG45:AL45" si="137">IF($D45&gt;0,IF($AD45&lt;=U$5,IF(SUM($AF45:AF45)&gt;0,IF($L45-SUM($AF45:AF45)&gt;52,52,$L45-SUM($AF45:AF45)),IF($AD45=U$5,IF(($D45+($L45*7))&gt;=U$5,ROUND(($AD45-$D45)/7+0.5,0),$L45))),0),0)</f>
        <v>0</v>
      </c>
      <c r="AH45" s="184">
        <f t="shared" si="137"/>
        <v>8</v>
      </c>
      <c r="AI45" s="184">
        <f t="shared" si="137"/>
        <v>52</v>
      </c>
      <c r="AJ45" s="184">
        <f t="shared" si="137"/>
        <v>0</v>
      </c>
      <c r="AK45" s="184">
        <f t="shared" si="137"/>
        <v>0</v>
      </c>
      <c r="AL45" s="184">
        <f t="shared" si="137"/>
        <v>0</v>
      </c>
      <c r="AM45" s="92">
        <f t="shared" si="19"/>
        <v>21</v>
      </c>
      <c r="AN45" s="92">
        <f t="shared" si="20"/>
        <v>18</v>
      </c>
      <c r="AO45" s="184">
        <f t="shared" si="21"/>
        <v>21</v>
      </c>
      <c r="AP45" s="192">
        <f t="shared" si="22"/>
        <v>-3</v>
      </c>
      <c r="AQ45" s="232">
        <f t="shared" si="23"/>
        <v>52</v>
      </c>
      <c r="AR45" s="232">
        <f t="shared" si="24"/>
        <v>0</v>
      </c>
      <c r="AS45" s="52">
        <f t="shared" si="25"/>
        <v>0</v>
      </c>
      <c r="AT45" s="92">
        <f t="shared" si="26"/>
        <v>-3</v>
      </c>
      <c r="AU45" s="232">
        <f t="shared" si="27"/>
        <v>0</v>
      </c>
      <c r="AV45" s="232">
        <f t="shared" ref="AV45:AW45" si="138">IF($AD45=V$5,$W45,0)</f>
        <v>227500</v>
      </c>
      <c r="AW45" s="232">
        <f t="shared" si="138"/>
        <v>0</v>
      </c>
      <c r="AX45" s="233">
        <f t="shared" si="29"/>
        <v>45422</v>
      </c>
      <c r="AY45" s="234">
        <f t="shared" si="30"/>
        <v>18</v>
      </c>
      <c r="AZ45" s="184">
        <f t="shared" si="31"/>
        <v>446666.66666666663</v>
      </c>
      <c r="BA45" s="235" t="str">
        <f>IF(B45&lt;&gt;"",VLOOKUP(B45,'1 Pricing Length'!A$8:B$50,2),"")</f>
        <v>REL</v>
      </c>
    </row>
    <row r="46" spans="1:53" ht="12.75" customHeight="1">
      <c r="A46" s="217"/>
      <c r="B46" s="217"/>
      <c r="C46" s="236"/>
      <c r="D46" s="237"/>
      <c r="E46" s="237"/>
      <c r="F46" s="237"/>
      <c r="G46" s="222"/>
      <c r="H46" s="222"/>
      <c r="I46" s="222"/>
      <c r="J46" s="222"/>
      <c r="K46" s="124"/>
      <c r="L46" s="223">
        <f>IF(B46&lt;&gt;"",IF(D46&gt;0,IF(D46&lt;=V$5,IF(M46&gt;0,M46,VLOOKUP(B46,'1 Pricing Length'!A$8:C$50,3)),VLOOKUP(B46,'1 Pricing Length'!A$8:C$50,3)),0),0)</f>
        <v>0</v>
      </c>
      <c r="M46" s="223">
        <f t="shared" si="4"/>
        <v>0</v>
      </c>
      <c r="N46" s="224">
        <f>IF(B46&lt;&gt;"",IF(D46&lt;&gt;0,IF(AD46&lt;Y$5,IF(AD46&lt;X$5,IF(AD46&lt;W$5,IF(AD46&lt;V$5,IF(AD46&lt;U$5,VLOOKUP(B46,'1 Pricing Length'!A$8:I$50,4),VLOOKUP(B46,'1 Pricing Length'!A$8:I$50,5)),VLOOKUP(B46,'1 Pricing Length'!A$8:I$50,6)),VLOOKUP(B46,'1 Pricing Length'!A$8:I$50,7)),VLOOKUP(B46,'1 Pricing Length'!A$8:I$50,8)),0),0),0)</f>
        <v>0</v>
      </c>
      <c r="O46" s="128">
        <f t="shared" si="5"/>
        <v>0</v>
      </c>
      <c r="P46" s="128">
        <f>'3 CY Interim'!P46</f>
        <v>0</v>
      </c>
      <c r="Q46" s="128">
        <f t="shared" si="6"/>
        <v>0</v>
      </c>
      <c r="R46" s="128">
        <f t="shared" si="7"/>
        <v>0</v>
      </c>
      <c r="S46" s="226">
        <f t="shared" si="8"/>
        <v>0</v>
      </c>
      <c r="T46" s="192">
        <f t="shared" ref="T46:W46" si="139">$G46*$AE46*AF46</f>
        <v>0</v>
      </c>
      <c r="U46" s="192">
        <f t="shared" si="139"/>
        <v>0</v>
      </c>
      <c r="V46" s="192">
        <f t="shared" si="139"/>
        <v>0</v>
      </c>
      <c r="W46" s="227">
        <f t="shared" si="139"/>
        <v>0</v>
      </c>
      <c r="X46" s="192">
        <f t="shared" si="10"/>
        <v>0</v>
      </c>
      <c r="Y46" s="192">
        <f t="shared" si="11"/>
        <v>0</v>
      </c>
      <c r="Z46" s="192">
        <f t="shared" si="12"/>
        <v>0</v>
      </c>
      <c r="AA46" s="227">
        <f t="shared" si="13"/>
        <v>0</v>
      </c>
      <c r="AB46" s="228">
        <f t="shared" si="14"/>
        <v>0</v>
      </c>
      <c r="AC46" s="229"/>
      <c r="AD46" s="230">
        <f t="shared" si="15"/>
        <v>44742</v>
      </c>
      <c r="AE46" s="231">
        <f t="shared" si="16"/>
        <v>0</v>
      </c>
      <c r="AF46" s="184">
        <f t="shared" si="17"/>
        <v>0</v>
      </c>
      <c r="AG46" s="184">
        <f t="shared" ref="AG46:AL46" si="140">IF($D46&gt;0,IF($AD46&lt;=U$5,IF(SUM($AF46:AF46)&gt;0,IF($L46-SUM($AF46:AF46)&gt;52,52,$L46-SUM($AF46:AF46)),IF($AD46=U$5,IF(($D46+($L46*7))&gt;=U$5,ROUND(($AD46-$D46)/7+0.5,0),$L46))),0),0)</f>
        <v>0</v>
      </c>
      <c r="AH46" s="184">
        <f t="shared" si="140"/>
        <v>0</v>
      </c>
      <c r="AI46" s="184">
        <f t="shared" si="140"/>
        <v>0</v>
      </c>
      <c r="AJ46" s="184">
        <f t="shared" si="140"/>
        <v>0</v>
      </c>
      <c r="AK46" s="184">
        <f t="shared" si="140"/>
        <v>0</v>
      </c>
      <c r="AL46" s="184">
        <f t="shared" si="140"/>
        <v>0</v>
      </c>
      <c r="AM46" s="52" t="str">
        <f t="shared" si="19"/>
        <v/>
      </c>
      <c r="AN46" s="52" t="str">
        <f t="shared" si="20"/>
        <v/>
      </c>
      <c r="AO46" s="184" t="str">
        <f t="shared" si="21"/>
        <v/>
      </c>
      <c r="AP46" s="192" t="str">
        <f t="shared" si="22"/>
        <v/>
      </c>
      <c r="AQ46" s="232">
        <f t="shared" si="23"/>
        <v>0</v>
      </c>
      <c r="AR46" s="232">
        <f t="shared" si="24"/>
        <v>0</v>
      </c>
      <c r="AS46" s="52">
        <f t="shared" si="25"/>
        <v>0</v>
      </c>
      <c r="AT46" s="52">
        <f t="shared" si="26"/>
        <v>0</v>
      </c>
      <c r="AU46" s="232">
        <f t="shared" si="27"/>
        <v>0</v>
      </c>
      <c r="AV46" s="232">
        <f t="shared" ref="AV46:AW46" si="141">IF($AD46=V$5,$W46,0)</f>
        <v>0</v>
      </c>
      <c r="AW46" s="232">
        <f t="shared" si="141"/>
        <v>0</v>
      </c>
      <c r="AX46" s="233">
        <f t="shared" si="29"/>
        <v>0</v>
      </c>
      <c r="AY46" s="234">
        <f t="shared" si="30"/>
        <v>0</v>
      </c>
      <c r="AZ46" s="184">
        <f t="shared" si="31"/>
        <v>0</v>
      </c>
      <c r="BA46" s="235" t="str">
        <f>IF(B46&lt;&gt;"",VLOOKUP(B46,'1 Pricing Length'!A$8:B$50,2),"")</f>
        <v/>
      </c>
    </row>
    <row r="47" spans="1:53" ht="12.75" customHeight="1">
      <c r="A47" s="217"/>
      <c r="B47" s="217"/>
      <c r="C47" s="236"/>
      <c r="D47" s="237"/>
      <c r="E47" s="237"/>
      <c r="F47" s="237"/>
      <c r="G47" s="222"/>
      <c r="H47" s="222"/>
      <c r="I47" s="222"/>
      <c r="J47" s="222"/>
      <c r="K47" s="124"/>
      <c r="L47" s="223">
        <f>IF(B47&lt;&gt;"",IF(D47&gt;0,IF(D47&lt;=V$5,IF(M47&gt;0,M47,VLOOKUP(B47,'1 Pricing Length'!A$8:C$50,3)),VLOOKUP(B47,'1 Pricing Length'!A$8:C$50,3)),0),0)</f>
        <v>0</v>
      </c>
      <c r="M47" s="223">
        <f t="shared" si="4"/>
        <v>0</v>
      </c>
      <c r="N47" s="224">
        <f>IF(B47&lt;&gt;"",IF(D47&lt;&gt;0,IF(AD47&lt;Y$5,IF(AD47&lt;X$5,IF(AD47&lt;W$5,IF(AD47&lt;V$5,IF(AD47&lt;U$5,VLOOKUP(B47,'1 Pricing Length'!A$8:I$50,4),VLOOKUP(B47,'1 Pricing Length'!A$8:I$50,5)),VLOOKUP(B47,'1 Pricing Length'!A$8:I$50,6)),VLOOKUP(B47,'1 Pricing Length'!A$8:I$50,7)),VLOOKUP(B47,'1 Pricing Length'!A$8:I$50,8)),0),0),0)</f>
        <v>0</v>
      </c>
      <c r="O47" s="128">
        <f t="shared" si="5"/>
        <v>0</v>
      </c>
      <c r="P47" s="128">
        <f>'3 CY Interim'!P47</f>
        <v>0</v>
      </c>
      <c r="Q47" s="128">
        <f t="shared" si="6"/>
        <v>0</v>
      </c>
      <c r="R47" s="128">
        <f t="shared" si="7"/>
        <v>0</v>
      </c>
      <c r="S47" s="226">
        <f t="shared" si="8"/>
        <v>0</v>
      </c>
      <c r="T47" s="192">
        <f t="shared" ref="T47:W47" si="142">$G47*$AE47*AF47</f>
        <v>0</v>
      </c>
      <c r="U47" s="192">
        <f t="shared" si="142"/>
        <v>0</v>
      </c>
      <c r="V47" s="192">
        <f t="shared" si="142"/>
        <v>0</v>
      </c>
      <c r="W47" s="227">
        <f t="shared" si="142"/>
        <v>0</v>
      </c>
      <c r="X47" s="192">
        <f t="shared" si="10"/>
        <v>0</v>
      </c>
      <c r="Y47" s="192">
        <f t="shared" si="11"/>
        <v>0</v>
      </c>
      <c r="Z47" s="192">
        <f t="shared" si="12"/>
        <v>0</v>
      </c>
      <c r="AA47" s="227">
        <f t="shared" si="13"/>
        <v>0</v>
      </c>
      <c r="AB47" s="228">
        <f t="shared" si="14"/>
        <v>0</v>
      </c>
      <c r="AC47" s="229"/>
      <c r="AD47" s="230">
        <f t="shared" si="15"/>
        <v>44742</v>
      </c>
      <c r="AE47" s="231">
        <f t="shared" si="16"/>
        <v>0</v>
      </c>
      <c r="AF47" s="184">
        <f t="shared" si="17"/>
        <v>0</v>
      </c>
      <c r="AG47" s="184">
        <f t="shared" ref="AG47:AL47" si="143">IF($D47&gt;0,IF($AD47&lt;=U$5,IF(SUM($AF47:AF47)&gt;0,IF($L47-SUM($AF47:AF47)&gt;52,52,$L47-SUM($AF47:AF47)),IF($AD47=U$5,IF(($D47+($L47*7))&gt;=U$5,ROUND(($AD47-$D47)/7+0.5,0),$L47))),0),0)</f>
        <v>0</v>
      </c>
      <c r="AH47" s="184">
        <f t="shared" si="143"/>
        <v>0</v>
      </c>
      <c r="AI47" s="184">
        <f t="shared" si="143"/>
        <v>0</v>
      </c>
      <c r="AJ47" s="184">
        <f t="shared" si="143"/>
        <v>0</v>
      </c>
      <c r="AK47" s="184">
        <f t="shared" si="143"/>
        <v>0</v>
      </c>
      <c r="AL47" s="184">
        <f t="shared" si="143"/>
        <v>0</v>
      </c>
      <c r="AM47" s="52" t="str">
        <f t="shared" si="19"/>
        <v/>
      </c>
      <c r="AN47" s="52" t="str">
        <f t="shared" si="20"/>
        <v/>
      </c>
      <c r="AO47" s="184" t="str">
        <f t="shared" si="21"/>
        <v/>
      </c>
      <c r="AP47" s="192" t="str">
        <f t="shared" si="22"/>
        <v/>
      </c>
      <c r="AQ47" s="232">
        <f t="shared" si="23"/>
        <v>0</v>
      </c>
      <c r="AR47" s="232">
        <f t="shared" si="24"/>
        <v>0</v>
      </c>
      <c r="AS47" s="52">
        <f t="shared" si="25"/>
        <v>0</v>
      </c>
      <c r="AT47" s="52">
        <f t="shared" si="26"/>
        <v>0</v>
      </c>
      <c r="AU47" s="232">
        <f t="shared" si="27"/>
        <v>0</v>
      </c>
      <c r="AV47" s="232">
        <f t="shared" ref="AV47:AW47" si="144">IF($AD47=V$5,$W47,0)</f>
        <v>0</v>
      </c>
      <c r="AW47" s="232">
        <f t="shared" si="144"/>
        <v>0</v>
      </c>
      <c r="AX47" s="233">
        <f t="shared" si="29"/>
        <v>0</v>
      </c>
      <c r="AY47" s="234">
        <f t="shared" si="30"/>
        <v>0</v>
      </c>
      <c r="AZ47" s="184">
        <f t="shared" si="31"/>
        <v>0</v>
      </c>
      <c r="BA47" s="235" t="str">
        <f>IF(B47&lt;&gt;"",VLOOKUP(B47,'1 Pricing Length'!A$8:B$50,2),"")</f>
        <v/>
      </c>
    </row>
    <row r="48" spans="1:53" ht="12.75" customHeight="1">
      <c r="A48" s="217"/>
      <c r="B48" s="217"/>
      <c r="C48" s="236"/>
      <c r="D48" s="237"/>
      <c r="E48" s="237"/>
      <c r="F48" s="237"/>
      <c r="G48" s="222"/>
      <c r="H48" s="222"/>
      <c r="I48" s="222"/>
      <c r="J48" s="222"/>
      <c r="K48" s="124"/>
      <c r="L48" s="223">
        <f>IF(B48&lt;&gt;"",IF(D48&gt;0,IF(D48&lt;=V$5,IF(M48&gt;0,M48,VLOOKUP(B48,'1 Pricing Length'!A$8:C$50,3)),VLOOKUP(B48,'1 Pricing Length'!A$8:C$50,3)),0),0)</f>
        <v>0</v>
      </c>
      <c r="M48" s="223">
        <f t="shared" si="4"/>
        <v>0</v>
      </c>
      <c r="N48" s="224">
        <f>IF(B48&lt;&gt;"",IF(D48&lt;&gt;0,IF(AD48&lt;Y$5,IF(AD48&lt;X$5,IF(AD48&lt;W$5,IF(AD48&lt;V$5,IF(AD48&lt;U$5,VLOOKUP(B48,'1 Pricing Length'!A$8:I$50,4),VLOOKUP(B48,'1 Pricing Length'!A$8:I$50,5)),VLOOKUP(B48,'1 Pricing Length'!A$8:I$50,6)),VLOOKUP(B48,'1 Pricing Length'!A$8:I$50,7)),VLOOKUP(B48,'1 Pricing Length'!A$8:I$50,8)),0),0),0)</f>
        <v>0</v>
      </c>
      <c r="O48" s="128">
        <f t="shared" si="5"/>
        <v>0</v>
      </c>
      <c r="P48" s="128">
        <f>'3 CY Interim'!P48</f>
        <v>0</v>
      </c>
      <c r="Q48" s="128">
        <f t="shared" si="6"/>
        <v>0</v>
      </c>
      <c r="R48" s="128">
        <f t="shared" si="7"/>
        <v>0</v>
      </c>
      <c r="S48" s="226">
        <f t="shared" si="8"/>
        <v>0</v>
      </c>
      <c r="T48" s="192">
        <f t="shared" ref="T48:W48" si="145">$G48*$AE48*AF48</f>
        <v>0</v>
      </c>
      <c r="U48" s="192">
        <f t="shared" si="145"/>
        <v>0</v>
      </c>
      <c r="V48" s="192">
        <f t="shared" si="145"/>
        <v>0</v>
      </c>
      <c r="W48" s="227">
        <f t="shared" si="145"/>
        <v>0</v>
      </c>
      <c r="X48" s="192">
        <f t="shared" si="10"/>
        <v>0</v>
      </c>
      <c r="Y48" s="192">
        <f t="shared" si="11"/>
        <v>0</v>
      </c>
      <c r="Z48" s="192">
        <f t="shared" si="12"/>
        <v>0</v>
      </c>
      <c r="AA48" s="227">
        <f t="shared" si="13"/>
        <v>0</v>
      </c>
      <c r="AB48" s="228">
        <f t="shared" si="14"/>
        <v>0</v>
      </c>
      <c r="AC48" s="229"/>
      <c r="AD48" s="230">
        <f t="shared" si="15"/>
        <v>44742</v>
      </c>
      <c r="AE48" s="231">
        <f t="shared" si="16"/>
        <v>0</v>
      </c>
      <c r="AF48" s="184">
        <f t="shared" si="17"/>
        <v>0</v>
      </c>
      <c r="AG48" s="184">
        <f t="shared" ref="AG48:AL48" si="146">IF($D48&gt;0,IF($AD48&lt;=U$5,IF(SUM($AF48:AF48)&gt;0,IF($L48-SUM($AF48:AF48)&gt;52,52,$L48-SUM($AF48:AF48)),IF($AD48=U$5,IF(($D48+($L48*7))&gt;=U$5,ROUND(($AD48-$D48)/7+0.5,0),$L48))),0),0)</f>
        <v>0</v>
      </c>
      <c r="AH48" s="184">
        <f t="shared" si="146"/>
        <v>0</v>
      </c>
      <c r="AI48" s="184">
        <f t="shared" si="146"/>
        <v>0</v>
      </c>
      <c r="AJ48" s="184">
        <f t="shared" si="146"/>
        <v>0</v>
      </c>
      <c r="AK48" s="184">
        <f t="shared" si="146"/>
        <v>0</v>
      </c>
      <c r="AL48" s="184">
        <f t="shared" si="146"/>
        <v>0</v>
      </c>
      <c r="AM48" s="52" t="str">
        <f t="shared" si="19"/>
        <v/>
      </c>
      <c r="AN48" s="52" t="str">
        <f t="shared" si="20"/>
        <v/>
      </c>
      <c r="AO48" s="184" t="str">
        <f t="shared" si="21"/>
        <v/>
      </c>
      <c r="AP48" s="192" t="str">
        <f t="shared" si="22"/>
        <v/>
      </c>
      <c r="AQ48" s="232">
        <f t="shared" si="23"/>
        <v>0</v>
      </c>
      <c r="AR48" s="232">
        <f t="shared" si="24"/>
        <v>0</v>
      </c>
      <c r="AS48" s="52">
        <f t="shared" si="25"/>
        <v>0</v>
      </c>
      <c r="AT48" s="52">
        <f t="shared" si="26"/>
        <v>0</v>
      </c>
      <c r="AU48" s="232">
        <f t="shared" si="27"/>
        <v>0</v>
      </c>
      <c r="AV48" s="232">
        <f t="shared" ref="AV48:AW48" si="147">IF($AD48=V$5,$W48,0)</f>
        <v>0</v>
      </c>
      <c r="AW48" s="232">
        <f t="shared" si="147"/>
        <v>0</v>
      </c>
      <c r="AX48" s="233">
        <f t="shared" si="29"/>
        <v>0</v>
      </c>
      <c r="AY48" s="234">
        <f t="shared" si="30"/>
        <v>0</v>
      </c>
      <c r="AZ48" s="184">
        <f t="shared" si="31"/>
        <v>0</v>
      </c>
      <c r="BA48" s="235" t="str">
        <f>IF(B48&lt;&gt;"",VLOOKUP(B48,'1 Pricing Length'!A$8:B$50,2),"")</f>
        <v/>
      </c>
    </row>
    <row r="49" spans="1:53" ht="12.75" customHeight="1">
      <c r="A49" s="217"/>
      <c r="B49" s="217"/>
      <c r="C49" s="236"/>
      <c r="D49" s="237"/>
      <c r="E49" s="237"/>
      <c r="F49" s="237"/>
      <c r="G49" s="222"/>
      <c r="H49" s="222"/>
      <c r="I49" s="222"/>
      <c r="J49" s="222"/>
      <c r="K49" s="124"/>
      <c r="L49" s="223">
        <f>IF(B49&lt;&gt;"",IF(D49&gt;0,IF(D49&lt;=V$5,IF(M49&gt;0,M49,VLOOKUP(B49,'1 Pricing Length'!A$8:C$50,3)),VLOOKUP(B49,'1 Pricing Length'!A$8:C$50,3)),0),0)</f>
        <v>0</v>
      </c>
      <c r="M49" s="223">
        <f t="shared" si="4"/>
        <v>0</v>
      </c>
      <c r="N49" s="224">
        <f>IF(B49&lt;&gt;"",IF(D49&lt;&gt;0,IF(AD49&lt;Y$5,IF(AD49&lt;X$5,IF(AD49&lt;W$5,IF(AD49&lt;V$5,IF(AD49&lt;U$5,VLOOKUP(B49,'1 Pricing Length'!A$8:I$50,4),VLOOKUP(B49,'1 Pricing Length'!A$8:I$50,5)),VLOOKUP(B49,'1 Pricing Length'!A$8:I$50,6)),VLOOKUP(B49,'1 Pricing Length'!A$8:I$50,7)),VLOOKUP(B49,'1 Pricing Length'!A$8:I$50,8)),0),0),0)</f>
        <v>0</v>
      </c>
      <c r="O49" s="128">
        <f t="shared" si="5"/>
        <v>0</v>
      </c>
      <c r="P49" s="128">
        <f>'3 CY Interim'!P49</f>
        <v>0</v>
      </c>
      <c r="Q49" s="128">
        <f t="shared" si="6"/>
        <v>0</v>
      </c>
      <c r="R49" s="128">
        <f t="shared" si="7"/>
        <v>0</v>
      </c>
      <c r="S49" s="226">
        <f t="shared" si="8"/>
        <v>0</v>
      </c>
      <c r="T49" s="192">
        <f t="shared" ref="T49:W49" si="148">$G49*$AE49*AF49</f>
        <v>0</v>
      </c>
      <c r="U49" s="192">
        <f t="shared" si="148"/>
        <v>0</v>
      </c>
      <c r="V49" s="192">
        <f t="shared" si="148"/>
        <v>0</v>
      </c>
      <c r="W49" s="227">
        <f t="shared" si="148"/>
        <v>0</v>
      </c>
      <c r="X49" s="192">
        <f t="shared" si="10"/>
        <v>0</v>
      </c>
      <c r="Y49" s="192">
        <f t="shared" si="11"/>
        <v>0</v>
      </c>
      <c r="Z49" s="192">
        <f t="shared" si="12"/>
        <v>0</v>
      </c>
      <c r="AA49" s="227">
        <f t="shared" si="13"/>
        <v>0</v>
      </c>
      <c r="AB49" s="228">
        <f t="shared" si="14"/>
        <v>0</v>
      </c>
      <c r="AC49" s="229"/>
      <c r="AD49" s="230">
        <f t="shared" si="15"/>
        <v>44742</v>
      </c>
      <c r="AE49" s="231">
        <f t="shared" si="16"/>
        <v>0</v>
      </c>
      <c r="AF49" s="184">
        <f t="shared" si="17"/>
        <v>0</v>
      </c>
      <c r="AG49" s="184">
        <f t="shared" ref="AG49:AL49" si="149">IF($D49&gt;0,IF($AD49&lt;=U$5,IF(SUM($AF49:AF49)&gt;0,IF($L49-SUM($AF49:AF49)&gt;52,52,$L49-SUM($AF49:AF49)),IF($AD49=U$5,IF(($D49+($L49*7))&gt;=U$5,ROUND(($AD49-$D49)/7+0.5,0),$L49))),0),0)</f>
        <v>0</v>
      </c>
      <c r="AH49" s="184">
        <f t="shared" si="149"/>
        <v>0</v>
      </c>
      <c r="AI49" s="184">
        <f t="shared" si="149"/>
        <v>0</v>
      </c>
      <c r="AJ49" s="184">
        <f t="shared" si="149"/>
        <v>0</v>
      </c>
      <c r="AK49" s="184">
        <f t="shared" si="149"/>
        <v>0</v>
      </c>
      <c r="AL49" s="184">
        <f t="shared" si="149"/>
        <v>0</v>
      </c>
      <c r="AM49" s="52" t="str">
        <f t="shared" si="19"/>
        <v/>
      </c>
      <c r="AN49" s="52" t="str">
        <f t="shared" si="20"/>
        <v/>
      </c>
      <c r="AO49" s="184" t="str">
        <f t="shared" si="21"/>
        <v/>
      </c>
      <c r="AP49" s="192" t="str">
        <f t="shared" si="22"/>
        <v/>
      </c>
      <c r="AQ49" s="232">
        <f t="shared" si="23"/>
        <v>0</v>
      </c>
      <c r="AR49" s="232">
        <f t="shared" si="24"/>
        <v>0</v>
      </c>
      <c r="AS49" s="52">
        <f t="shared" si="25"/>
        <v>0</v>
      </c>
      <c r="AT49" s="52">
        <f t="shared" si="26"/>
        <v>0</v>
      </c>
      <c r="AU49" s="232">
        <f t="shared" si="27"/>
        <v>0</v>
      </c>
      <c r="AV49" s="232">
        <f t="shared" ref="AV49:AW49" si="150">IF($AD49=V$5,$W49,0)</f>
        <v>0</v>
      </c>
      <c r="AW49" s="232">
        <f t="shared" si="150"/>
        <v>0</v>
      </c>
      <c r="AX49" s="233">
        <f t="shared" si="29"/>
        <v>0</v>
      </c>
      <c r="AY49" s="234">
        <f t="shared" si="30"/>
        <v>0</v>
      </c>
      <c r="AZ49" s="184">
        <f t="shared" si="31"/>
        <v>0</v>
      </c>
      <c r="BA49" s="235" t="str">
        <f>IF(B49&lt;&gt;"",VLOOKUP(B49,'1 Pricing Length'!A$8:B$50,2),"")</f>
        <v/>
      </c>
    </row>
    <row r="50" spans="1:53" ht="12.75" customHeight="1">
      <c r="A50" s="217"/>
      <c r="B50" s="217"/>
      <c r="C50" s="236"/>
      <c r="D50" s="237"/>
      <c r="E50" s="237"/>
      <c r="F50" s="237"/>
      <c r="G50" s="222"/>
      <c r="H50" s="222"/>
      <c r="I50" s="222"/>
      <c r="J50" s="222"/>
      <c r="K50" s="124"/>
      <c r="L50" s="223">
        <f>IF(B50&lt;&gt;"",IF(D50&gt;0,IF(D50&lt;=V$5,IF(M50&gt;0,M50,VLOOKUP(B50,'1 Pricing Length'!A$8:C$50,3)),VLOOKUP(B50,'1 Pricing Length'!A$8:C$50,3)),0),0)</f>
        <v>0</v>
      </c>
      <c r="M50" s="223">
        <f t="shared" si="4"/>
        <v>0</v>
      </c>
      <c r="N50" s="224">
        <f>IF(B50&lt;&gt;"",IF(D50&lt;&gt;0,IF(AD50&lt;Y$5,IF(AD50&lt;X$5,IF(AD50&lt;W$5,IF(AD50&lt;V$5,IF(AD50&lt;U$5,VLOOKUP(B50,'1 Pricing Length'!A$8:I$50,4),VLOOKUP(B50,'1 Pricing Length'!A$8:I$50,5)),VLOOKUP(B50,'1 Pricing Length'!A$8:I$50,6)),VLOOKUP(B50,'1 Pricing Length'!A$8:I$50,7)),VLOOKUP(B50,'1 Pricing Length'!A$8:I$50,8)),0),0),0)</f>
        <v>0</v>
      </c>
      <c r="O50" s="128">
        <f t="shared" si="5"/>
        <v>0</v>
      </c>
      <c r="P50" s="128">
        <f>'3 CY Interim'!P50</f>
        <v>0</v>
      </c>
      <c r="Q50" s="128">
        <f t="shared" si="6"/>
        <v>0</v>
      </c>
      <c r="R50" s="128">
        <f t="shared" si="7"/>
        <v>0</v>
      </c>
      <c r="S50" s="226">
        <f t="shared" si="8"/>
        <v>0</v>
      </c>
      <c r="T50" s="192">
        <f t="shared" ref="T50:W50" si="151">$G50*$AE50*AF50</f>
        <v>0</v>
      </c>
      <c r="U50" s="192">
        <f t="shared" si="151"/>
        <v>0</v>
      </c>
      <c r="V50" s="192">
        <f t="shared" si="151"/>
        <v>0</v>
      </c>
      <c r="W50" s="227">
        <f t="shared" si="151"/>
        <v>0</v>
      </c>
      <c r="X50" s="192">
        <f t="shared" si="10"/>
        <v>0</v>
      </c>
      <c r="Y50" s="192">
        <f t="shared" si="11"/>
        <v>0</v>
      </c>
      <c r="Z50" s="192">
        <f t="shared" si="12"/>
        <v>0</v>
      </c>
      <c r="AA50" s="227">
        <f t="shared" si="13"/>
        <v>0</v>
      </c>
      <c r="AB50" s="228">
        <f t="shared" si="14"/>
        <v>0</v>
      </c>
      <c r="AC50" s="229"/>
      <c r="AD50" s="230">
        <f t="shared" si="15"/>
        <v>44742</v>
      </c>
      <c r="AE50" s="231">
        <f t="shared" si="16"/>
        <v>0</v>
      </c>
      <c r="AF50" s="184">
        <f t="shared" si="17"/>
        <v>0</v>
      </c>
      <c r="AG50" s="184">
        <f t="shared" ref="AG50:AL50" si="152">IF($D50&gt;0,IF($AD50&lt;=U$5,IF(SUM($AF50:AF50)&gt;0,IF($L50-SUM($AF50:AF50)&gt;52,52,$L50-SUM($AF50:AF50)),IF($AD50=U$5,IF(($D50+($L50*7))&gt;=U$5,ROUND(($AD50-$D50)/7+0.5,0),$L50))),0),0)</f>
        <v>0</v>
      </c>
      <c r="AH50" s="184">
        <f t="shared" si="152"/>
        <v>0</v>
      </c>
      <c r="AI50" s="184">
        <f t="shared" si="152"/>
        <v>0</v>
      </c>
      <c r="AJ50" s="184">
        <f t="shared" si="152"/>
        <v>0</v>
      </c>
      <c r="AK50" s="184">
        <f t="shared" si="152"/>
        <v>0</v>
      </c>
      <c r="AL50" s="184">
        <f t="shared" si="152"/>
        <v>0</v>
      </c>
      <c r="AM50" s="52" t="str">
        <f t="shared" si="19"/>
        <v/>
      </c>
      <c r="AN50" s="52" t="str">
        <f t="shared" si="20"/>
        <v/>
      </c>
      <c r="AO50" s="184" t="str">
        <f t="shared" si="21"/>
        <v/>
      </c>
      <c r="AP50" s="192" t="str">
        <f t="shared" si="22"/>
        <v/>
      </c>
      <c r="AQ50" s="232">
        <f t="shared" si="23"/>
        <v>0</v>
      </c>
      <c r="AR50" s="232">
        <f t="shared" si="24"/>
        <v>0</v>
      </c>
      <c r="AS50" s="52">
        <f t="shared" si="25"/>
        <v>0</v>
      </c>
      <c r="AT50" s="52">
        <f t="shared" si="26"/>
        <v>0</v>
      </c>
      <c r="AU50" s="232">
        <f t="shared" si="27"/>
        <v>0</v>
      </c>
      <c r="AV50" s="232">
        <f t="shared" ref="AV50:AW50" si="153">IF($AD50=V$5,$W50,0)</f>
        <v>0</v>
      </c>
      <c r="AW50" s="232">
        <f t="shared" si="153"/>
        <v>0</v>
      </c>
      <c r="AX50" s="233">
        <f t="shared" si="29"/>
        <v>0</v>
      </c>
      <c r="AY50" s="234">
        <f t="shared" si="30"/>
        <v>0</v>
      </c>
      <c r="AZ50" s="184">
        <f t="shared" si="31"/>
        <v>0</v>
      </c>
      <c r="BA50" s="235" t="str">
        <f>IF(B50&lt;&gt;"",VLOOKUP(B50,'1 Pricing Length'!A$8:B$50,2),"")</f>
        <v/>
      </c>
    </row>
    <row r="51" spans="1:53" ht="12.75" customHeight="1">
      <c r="A51" s="217"/>
      <c r="B51" s="217"/>
      <c r="C51" s="236"/>
      <c r="D51" s="237"/>
      <c r="E51" s="237"/>
      <c r="F51" s="237"/>
      <c r="G51" s="222"/>
      <c r="H51" s="222"/>
      <c r="I51" s="222"/>
      <c r="J51" s="222"/>
      <c r="K51" s="1"/>
      <c r="L51" s="223">
        <f>IF(B51&lt;&gt;"",IF(D51&gt;0,IF(D51&lt;=V$5,IF(M51&gt;0,M51,VLOOKUP(B51,'1 Pricing Length'!A$8:C$50,3)),VLOOKUP(B51,'1 Pricing Length'!A$8:C$50,3)),0),0)</f>
        <v>0</v>
      </c>
      <c r="M51" s="223">
        <f t="shared" si="4"/>
        <v>0</v>
      </c>
      <c r="N51" s="224">
        <f>IF(B51&lt;&gt;"",IF(D51&lt;&gt;0,IF(AD51&lt;Y$5,IF(AD51&lt;X$5,IF(AD51&lt;W$5,IF(AD51&lt;V$5,IF(AD51&lt;U$5,VLOOKUP(B51,'1 Pricing Length'!A$8:I$50,4),VLOOKUP(B51,'1 Pricing Length'!A$8:I$50,5)),VLOOKUP(B51,'1 Pricing Length'!A$8:I$50,6)),VLOOKUP(B51,'1 Pricing Length'!A$8:I$50,7)),VLOOKUP(B51,'1 Pricing Length'!A$8:I$50,8)),0),0),0)</f>
        <v>0</v>
      </c>
      <c r="O51" s="128">
        <f t="shared" si="5"/>
        <v>0</v>
      </c>
      <c r="P51" s="128">
        <f>'3 CY Interim'!P51</f>
        <v>0</v>
      </c>
      <c r="Q51" s="128">
        <f t="shared" si="6"/>
        <v>0</v>
      </c>
      <c r="R51" s="128">
        <f t="shared" si="7"/>
        <v>0</v>
      </c>
      <c r="S51" s="226">
        <f t="shared" si="8"/>
        <v>0</v>
      </c>
      <c r="T51" s="192">
        <f t="shared" ref="T51:W51" si="154">$G51*$AE51*AF51</f>
        <v>0</v>
      </c>
      <c r="U51" s="192">
        <f t="shared" si="154"/>
        <v>0</v>
      </c>
      <c r="V51" s="192">
        <f t="shared" si="154"/>
        <v>0</v>
      </c>
      <c r="W51" s="227">
        <f t="shared" si="154"/>
        <v>0</v>
      </c>
      <c r="X51" s="192">
        <f t="shared" si="10"/>
        <v>0</v>
      </c>
      <c r="Y51" s="192">
        <f t="shared" si="11"/>
        <v>0</v>
      </c>
      <c r="Z51" s="192">
        <f t="shared" si="12"/>
        <v>0</v>
      </c>
      <c r="AA51" s="227">
        <f t="shared" si="13"/>
        <v>0</v>
      </c>
      <c r="AB51" s="228">
        <f t="shared" si="14"/>
        <v>0</v>
      </c>
      <c r="AC51" s="229"/>
      <c r="AD51" s="230">
        <f t="shared" si="15"/>
        <v>44742</v>
      </c>
      <c r="AE51" s="231">
        <f t="shared" si="16"/>
        <v>0</v>
      </c>
      <c r="AF51" s="184">
        <f t="shared" si="17"/>
        <v>0</v>
      </c>
      <c r="AG51" s="184">
        <f t="shared" ref="AG51:AL51" si="155">IF($D51&gt;0,IF($AD51&lt;=U$5,IF(SUM($AF51:AF51)&gt;0,IF($L51-SUM($AF51:AF51)&gt;52,52,$L51-SUM($AF51:AF51)),IF($AD51=U$5,IF(($D51+($L51*7))&gt;=U$5,ROUND(($AD51-$D51)/7+0.5,0),$L51))),0),0)</f>
        <v>0</v>
      </c>
      <c r="AH51" s="184">
        <f t="shared" si="155"/>
        <v>0</v>
      </c>
      <c r="AI51" s="184">
        <f t="shared" si="155"/>
        <v>0</v>
      </c>
      <c r="AJ51" s="184">
        <f t="shared" si="155"/>
        <v>0</v>
      </c>
      <c r="AK51" s="184">
        <f t="shared" si="155"/>
        <v>0</v>
      </c>
      <c r="AL51" s="184">
        <f t="shared" si="155"/>
        <v>0</v>
      </c>
      <c r="AM51" s="52" t="str">
        <f t="shared" si="19"/>
        <v/>
      </c>
      <c r="AN51" s="52" t="str">
        <f t="shared" si="20"/>
        <v/>
      </c>
      <c r="AO51" s="184" t="str">
        <f t="shared" si="21"/>
        <v/>
      </c>
      <c r="AP51" s="192" t="str">
        <f t="shared" si="22"/>
        <v/>
      </c>
      <c r="AQ51" s="232">
        <f t="shared" si="23"/>
        <v>0</v>
      </c>
      <c r="AR51" s="232">
        <f t="shared" si="24"/>
        <v>0</v>
      </c>
      <c r="AS51" s="52">
        <f t="shared" si="25"/>
        <v>0</v>
      </c>
      <c r="AT51" s="52">
        <f t="shared" si="26"/>
        <v>0</v>
      </c>
      <c r="AU51" s="232">
        <f t="shared" si="27"/>
        <v>0</v>
      </c>
      <c r="AV51" s="232">
        <f t="shared" ref="AV51:AW51" si="156">IF($AD51=V$5,$W51,0)</f>
        <v>0</v>
      </c>
      <c r="AW51" s="232">
        <f t="shared" si="156"/>
        <v>0</v>
      </c>
      <c r="AX51" s="233">
        <f t="shared" si="29"/>
        <v>0</v>
      </c>
      <c r="AY51" s="234">
        <f t="shared" si="30"/>
        <v>0</v>
      </c>
      <c r="AZ51" s="184">
        <f t="shared" si="31"/>
        <v>0</v>
      </c>
      <c r="BA51" s="235" t="str">
        <f>IF(B51&lt;&gt;"",VLOOKUP(B51,'1 Pricing Length'!A$8:B$50,2),"")</f>
        <v/>
      </c>
    </row>
    <row r="52" spans="1:53" ht="12.75" customHeight="1">
      <c r="A52" s="217"/>
      <c r="B52" s="217"/>
      <c r="C52" s="236"/>
      <c r="D52" s="237"/>
      <c r="E52" s="237"/>
      <c r="F52" s="237"/>
      <c r="G52" s="222"/>
      <c r="H52" s="222"/>
      <c r="I52" s="222"/>
      <c r="J52" s="222"/>
      <c r="K52" s="1"/>
      <c r="L52" s="223">
        <f>IF(B52&lt;&gt;"",IF(D52&gt;0,IF(D52&lt;=V$5,IF(M52&gt;0,M52,VLOOKUP(B52,'1 Pricing Length'!A$8:C$50,3)),VLOOKUP(B52,'1 Pricing Length'!A$8:C$50,3)),0),0)</f>
        <v>0</v>
      </c>
      <c r="M52" s="223">
        <f t="shared" si="4"/>
        <v>0</v>
      </c>
      <c r="N52" s="224">
        <f>IF(B52&lt;&gt;"",IF(D52&lt;&gt;0,IF(AD52&lt;Y$5,IF(AD52&lt;X$5,IF(AD52&lt;W$5,IF(AD52&lt;V$5,IF(AD52&lt;U$5,VLOOKUP(B52,'1 Pricing Length'!A$8:I$50,4),VLOOKUP(B52,'1 Pricing Length'!A$8:I$50,5)),VLOOKUP(B52,'1 Pricing Length'!A$8:I$50,6)),VLOOKUP(B52,'1 Pricing Length'!A$8:I$50,7)),VLOOKUP(B52,'1 Pricing Length'!A$8:I$50,8)),0),0),0)</f>
        <v>0</v>
      </c>
      <c r="O52" s="128">
        <f t="shared" si="5"/>
        <v>0</v>
      </c>
      <c r="P52" s="128">
        <f>'3 CY Interim'!P52</f>
        <v>0</v>
      </c>
      <c r="Q52" s="128">
        <f t="shared" si="6"/>
        <v>0</v>
      </c>
      <c r="R52" s="128">
        <f t="shared" si="7"/>
        <v>0</v>
      </c>
      <c r="S52" s="226">
        <f t="shared" si="8"/>
        <v>0</v>
      </c>
      <c r="T52" s="192">
        <f t="shared" ref="T52:W52" si="157">$G52*$AE52*AF52</f>
        <v>0</v>
      </c>
      <c r="U52" s="192">
        <f t="shared" si="157"/>
        <v>0</v>
      </c>
      <c r="V52" s="192">
        <f t="shared" si="157"/>
        <v>0</v>
      </c>
      <c r="W52" s="227">
        <f t="shared" si="157"/>
        <v>0</v>
      </c>
      <c r="X52" s="192">
        <f t="shared" si="10"/>
        <v>0</v>
      </c>
      <c r="Y52" s="192">
        <f t="shared" si="11"/>
        <v>0</v>
      </c>
      <c r="Z52" s="192">
        <f t="shared" si="12"/>
        <v>0</v>
      </c>
      <c r="AA52" s="227">
        <f t="shared" si="13"/>
        <v>0</v>
      </c>
      <c r="AB52" s="228">
        <f t="shared" si="14"/>
        <v>0</v>
      </c>
      <c r="AC52" s="229"/>
      <c r="AD52" s="230">
        <f t="shared" si="15"/>
        <v>44742</v>
      </c>
      <c r="AE52" s="231">
        <f t="shared" si="16"/>
        <v>0</v>
      </c>
      <c r="AF52" s="184">
        <f t="shared" si="17"/>
        <v>0</v>
      </c>
      <c r="AG52" s="184">
        <f t="shared" ref="AG52:AL52" si="158">IF($D52&gt;0,IF($AD52&lt;=U$5,IF(SUM($AF52:AF52)&gt;0,IF($L52-SUM($AF52:AF52)&gt;52,52,$L52-SUM($AF52:AF52)),IF($AD52=U$5,IF(($D52+($L52*7))&gt;=U$5,ROUND(($AD52-$D52)/7+0.5,0),$L52))),0),0)</f>
        <v>0</v>
      </c>
      <c r="AH52" s="184">
        <f t="shared" si="158"/>
        <v>0</v>
      </c>
      <c r="AI52" s="184">
        <f t="shared" si="158"/>
        <v>0</v>
      </c>
      <c r="AJ52" s="184">
        <f t="shared" si="158"/>
        <v>0</v>
      </c>
      <c r="AK52" s="184">
        <f t="shared" si="158"/>
        <v>0</v>
      </c>
      <c r="AL52" s="184">
        <f t="shared" si="158"/>
        <v>0</v>
      </c>
      <c r="AM52" s="52" t="str">
        <f t="shared" si="19"/>
        <v/>
      </c>
      <c r="AN52" s="52" t="str">
        <f t="shared" si="20"/>
        <v/>
      </c>
      <c r="AO52" s="184" t="str">
        <f t="shared" si="21"/>
        <v/>
      </c>
      <c r="AP52" s="192" t="str">
        <f t="shared" si="22"/>
        <v/>
      </c>
      <c r="AQ52" s="232">
        <f t="shared" si="23"/>
        <v>0</v>
      </c>
      <c r="AR52" s="232">
        <f t="shared" si="24"/>
        <v>0</v>
      </c>
      <c r="AS52" s="52">
        <f t="shared" si="25"/>
        <v>0</v>
      </c>
      <c r="AT52" s="52">
        <f t="shared" si="26"/>
        <v>0</v>
      </c>
      <c r="AU52" s="232">
        <f t="shared" si="27"/>
        <v>0</v>
      </c>
      <c r="AV52" s="232">
        <f t="shared" ref="AV52:AW52" si="159">IF($AD52=V$5,$W52,0)</f>
        <v>0</v>
      </c>
      <c r="AW52" s="232">
        <f t="shared" si="159"/>
        <v>0</v>
      </c>
      <c r="AX52" s="233">
        <f t="shared" si="29"/>
        <v>0</v>
      </c>
      <c r="AY52" s="234">
        <f t="shared" si="30"/>
        <v>0</v>
      </c>
      <c r="AZ52" s="184">
        <f t="shared" si="31"/>
        <v>0</v>
      </c>
      <c r="BA52" s="235" t="str">
        <f>IF(B52&lt;&gt;"",VLOOKUP(B52,'1 Pricing Length'!A$8:B$50,2),"")</f>
        <v/>
      </c>
    </row>
    <row r="53" spans="1:53" ht="12.75" customHeight="1">
      <c r="A53" s="217"/>
      <c r="B53" s="217"/>
      <c r="C53" s="236"/>
      <c r="D53" s="237"/>
      <c r="E53" s="237"/>
      <c r="F53" s="237"/>
      <c r="G53" s="222"/>
      <c r="H53" s="222"/>
      <c r="I53" s="222"/>
      <c r="J53" s="222"/>
      <c r="K53" s="124"/>
      <c r="L53" s="223">
        <f>IF(B53&lt;&gt;"",IF(D53&gt;0,IF(D53&lt;=V$5,IF(M53&gt;0,M53,VLOOKUP(B53,'1 Pricing Length'!A$8:C$50,3)),VLOOKUP(B53,'1 Pricing Length'!A$8:C$50,3)),0),0)</f>
        <v>0</v>
      </c>
      <c r="M53" s="223">
        <f t="shared" si="4"/>
        <v>0</v>
      </c>
      <c r="N53" s="224">
        <f>IF(B53&lt;&gt;"",IF(D53&lt;&gt;0,IF(AD53&lt;Y$5,IF(AD53&lt;X$5,IF(AD53&lt;W$5,IF(AD53&lt;V$5,IF(AD53&lt;U$5,VLOOKUP(B53,'1 Pricing Length'!A$8:I$50,4),VLOOKUP(B53,'1 Pricing Length'!A$8:I$50,5)),VLOOKUP(B53,'1 Pricing Length'!A$8:I$50,6)),VLOOKUP(B53,'1 Pricing Length'!A$8:I$50,7)),VLOOKUP(B53,'1 Pricing Length'!A$8:I$50,8)),0),0),0)</f>
        <v>0</v>
      </c>
      <c r="O53" s="128">
        <f t="shared" si="5"/>
        <v>0</v>
      </c>
      <c r="P53" s="128">
        <f>'3 CY Interim'!P53</f>
        <v>0</v>
      </c>
      <c r="Q53" s="128">
        <f t="shared" si="6"/>
        <v>0</v>
      </c>
      <c r="R53" s="128">
        <f t="shared" si="7"/>
        <v>0</v>
      </c>
      <c r="S53" s="226">
        <f t="shared" si="8"/>
        <v>0</v>
      </c>
      <c r="T53" s="192">
        <f t="shared" ref="T53:W53" si="160">$G53*$AE53*AF53</f>
        <v>0</v>
      </c>
      <c r="U53" s="192">
        <f t="shared" si="160"/>
        <v>0</v>
      </c>
      <c r="V53" s="192">
        <f t="shared" si="160"/>
        <v>0</v>
      </c>
      <c r="W53" s="227">
        <f t="shared" si="160"/>
        <v>0</v>
      </c>
      <c r="X53" s="192">
        <f t="shared" si="10"/>
        <v>0</v>
      </c>
      <c r="Y53" s="192">
        <f t="shared" si="11"/>
        <v>0</v>
      </c>
      <c r="Z53" s="192">
        <f t="shared" si="12"/>
        <v>0</v>
      </c>
      <c r="AA53" s="227">
        <f t="shared" si="13"/>
        <v>0</v>
      </c>
      <c r="AB53" s="228">
        <f t="shared" si="14"/>
        <v>0</v>
      </c>
      <c r="AC53" s="229"/>
      <c r="AD53" s="230">
        <f t="shared" si="15"/>
        <v>44742</v>
      </c>
      <c r="AE53" s="231">
        <f t="shared" si="16"/>
        <v>0</v>
      </c>
      <c r="AF53" s="184">
        <f t="shared" si="17"/>
        <v>0</v>
      </c>
      <c r="AG53" s="184">
        <f t="shared" ref="AG53:AL53" si="161">IF($D53&gt;0,IF($AD53&lt;=U$5,IF(SUM($AF53:AF53)&gt;0,IF($L53-SUM($AF53:AF53)&gt;52,52,$L53-SUM($AF53:AF53)),IF($AD53=U$5,IF(($D53+($L53*7))&gt;=U$5,ROUND(($AD53-$D53)/7+0.5,0),$L53))),0),0)</f>
        <v>0</v>
      </c>
      <c r="AH53" s="184">
        <f t="shared" si="161"/>
        <v>0</v>
      </c>
      <c r="AI53" s="184">
        <f t="shared" si="161"/>
        <v>0</v>
      </c>
      <c r="AJ53" s="184">
        <f t="shared" si="161"/>
        <v>0</v>
      </c>
      <c r="AK53" s="184">
        <f t="shared" si="161"/>
        <v>0</v>
      </c>
      <c r="AL53" s="184">
        <f t="shared" si="161"/>
        <v>0</v>
      </c>
      <c r="AM53" s="52" t="str">
        <f t="shared" si="19"/>
        <v/>
      </c>
      <c r="AN53" s="52" t="str">
        <f t="shared" si="20"/>
        <v/>
      </c>
      <c r="AO53" s="184" t="str">
        <f t="shared" si="21"/>
        <v/>
      </c>
      <c r="AP53" s="192" t="str">
        <f t="shared" si="22"/>
        <v/>
      </c>
      <c r="AQ53" s="232">
        <f t="shared" si="23"/>
        <v>0</v>
      </c>
      <c r="AR53" s="232">
        <f t="shared" si="24"/>
        <v>0</v>
      </c>
      <c r="AS53" s="52">
        <f t="shared" si="25"/>
        <v>0</v>
      </c>
      <c r="AT53" s="52">
        <f t="shared" si="26"/>
        <v>0</v>
      </c>
      <c r="AU53" s="232">
        <f t="shared" si="27"/>
        <v>0</v>
      </c>
      <c r="AV53" s="232">
        <f t="shared" ref="AV53:AW53" si="162">IF($AD53=V$5,$W53,0)</f>
        <v>0</v>
      </c>
      <c r="AW53" s="232">
        <f t="shared" si="162"/>
        <v>0</v>
      </c>
      <c r="AX53" s="233">
        <f t="shared" si="29"/>
        <v>0</v>
      </c>
      <c r="AY53" s="234">
        <f t="shared" si="30"/>
        <v>0</v>
      </c>
      <c r="AZ53" s="184">
        <f t="shared" si="31"/>
        <v>0</v>
      </c>
      <c r="BA53" s="235" t="str">
        <f>IF(B53&lt;&gt;"",VLOOKUP(B53,'1 Pricing Length'!A$8:B$50,2),"")</f>
        <v/>
      </c>
    </row>
    <row r="54" spans="1:53" ht="12.75" customHeight="1">
      <c r="A54" s="217"/>
      <c r="B54" s="217"/>
      <c r="C54" s="236"/>
      <c r="D54" s="237"/>
      <c r="E54" s="237"/>
      <c r="F54" s="237"/>
      <c r="G54" s="222"/>
      <c r="H54" s="222"/>
      <c r="I54" s="222"/>
      <c r="J54" s="222"/>
      <c r="K54" s="1"/>
      <c r="L54" s="223">
        <f>IF(B54&lt;&gt;"",IF(D54&gt;0,IF(D54&lt;=V$5,IF(M54&gt;0,M54,VLOOKUP(B54,'1 Pricing Length'!A$8:C$50,3)),VLOOKUP(B54,'1 Pricing Length'!A$8:C$50,3)),0),0)</f>
        <v>0</v>
      </c>
      <c r="M54" s="223">
        <f t="shared" si="4"/>
        <v>0</v>
      </c>
      <c r="N54" s="224">
        <f>IF(B54&lt;&gt;"",IF(D54&lt;&gt;0,IF(AD54&lt;Y$5,IF(AD54&lt;X$5,IF(AD54&lt;W$5,IF(AD54&lt;V$5,IF(AD54&lt;U$5,VLOOKUP(B54,'1 Pricing Length'!A$8:I$50,4),VLOOKUP(B54,'1 Pricing Length'!A$8:I$50,5)),VLOOKUP(B54,'1 Pricing Length'!A$8:I$50,6)),VLOOKUP(B54,'1 Pricing Length'!A$8:I$50,7)),VLOOKUP(B54,'1 Pricing Length'!A$8:I$50,8)),0),0),0)</f>
        <v>0</v>
      </c>
      <c r="O54" s="128">
        <f t="shared" si="5"/>
        <v>0</v>
      </c>
      <c r="P54" s="128">
        <f>'3 CY Interim'!P54</f>
        <v>0</v>
      </c>
      <c r="Q54" s="128">
        <f t="shared" si="6"/>
        <v>0</v>
      </c>
      <c r="R54" s="128">
        <f t="shared" si="7"/>
        <v>0</v>
      </c>
      <c r="S54" s="226">
        <f t="shared" si="8"/>
        <v>0</v>
      </c>
      <c r="T54" s="192">
        <f t="shared" ref="T54:W54" si="163">$G54*$AE54*AF54</f>
        <v>0</v>
      </c>
      <c r="U54" s="192">
        <f t="shared" si="163"/>
        <v>0</v>
      </c>
      <c r="V54" s="192">
        <f t="shared" si="163"/>
        <v>0</v>
      </c>
      <c r="W54" s="227">
        <f t="shared" si="163"/>
        <v>0</v>
      </c>
      <c r="X54" s="192">
        <f t="shared" si="10"/>
        <v>0</v>
      </c>
      <c r="Y54" s="192">
        <f t="shared" si="11"/>
        <v>0</v>
      </c>
      <c r="Z54" s="192">
        <f t="shared" si="12"/>
        <v>0</v>
      </c>
      <c r="AA54" s="227">
        <f t="shared" si="13"/>
        <v>0</v>
      </c>
      <c r="AB54" s="228">
        <f t="shared" si="14"/>
        <v>0</v>
      </c>
      <c r="AC54" s="229"/>
      <c r="AD54" s="230">
        <f t="shared" si="15"/>
        <v>44742</v>
      </c>
      <c r="AE54" s="231">
        <f t="shared" si="16"/>
        <v>0</v>
      </c>
      <c r="AF54" s="184">
        <f t="shared" si="17"/>
        <v>0</v>
      </c>
      <c r="AG54" s="184">
        <f t="shared" ref="AG54:AL54" si="164">IF($D54&gt;0,IF($AD54&lt;=U$5,IF(SUM($AF54:AF54)&gt;0,IF($L54-SUM($AF54:AF54)&gt;52,52,$L54-SUM($AF54:AF54)),IF($AD54=U$5,IF(($D54+($L54*7))&gt;=U$5,ROUND(($AD54-$D54)/7+0.5,0),$L54))),0),0)</f>
        <v>0</v>
      </c>
      <c r="AH54" s="184">
        <f t="shared" si="164"/>
        <v>0</v>
      </c>
      <c r="AI54" s="184">
        <f t="shared" si="164"/>
        <v>0</v>
      </c>
      <c r="AJ54" s="184">
        <f t="shared" si="164"/>
        <v>0</v>
      </c>
      <c r="AK54" s="184">
        <f t="shared" si="164"/>
        <v>0</v>
      </c>
      <c r="AL54" s="184">
        <f t="shared" si="164"/>
        <v>0</v>
      </c>
      <c r="AM54" s="52" t="str">
        <f t="shared" si="19"/>
        <v/>
      </c>
      <c r="AN54" s="52" t="str">
        <f t="shared" si="20"/>
        <v/>
      </c>
      <c r="AO54" s="184" t="str">
        <f t="shared" si="21"/>
        <v/>
      </c>
      <c r="AP54" s="192" t="str">
        <f t="shared" si="22"/>
        <v/>
      </c>
      <c r="AQ54" s="232">
        <f t="shared" si="23"/>
        <v>0</v>
      </c>
      <c r="AR54" s="232">
        <f t="shared" si="24"/>
        <v>0</v>
      </c>
      <c r="AS54" s="52">
        <f t="shared" si="25"/>
        <v>0</v>
      </c>
      <c r="AT54" s="52">
        <f t="shared" si="26"/>
        <v>0</v>
      </c>
      <c r="AU54" s="232">
        <f t="shared" si="27"/>
        <v>0</v>
      </c>
      <c r="AV54" s="232">
        <f t="shared" ref="AV54:AW54" si="165">IF($AD54=V$5,$W54,0)</f>
        <v>0</v>
      </c>
      <c r="AW54" s="232">
        <f t="shared" si="165"/>
        <v>0</v>
      </c>
      <c r="AX54" s="233">
        <f t="shared" si="29"/>
        <v>0</v>
      </c>
      <c r="AY54" s="234">
        <f t="shared" si="30"/>
        <v>0</v>
      </c>
      <c r="AZ54" s="184">
        <f t="shared" si="31"/>
        <v>0</v>
      </c>
      <c r="BA54" s="235" t="str">
        <f>IF(B54&lt;&gt;"",VLOOKUP(B54,'1 Pricing Length'!A$8:B$50,2),"")</f>
        <v/>
      </c>
    </row>
    <row r="55" spans="1:53" ht="12.75" customHeight="1">
      <c r="A55" s="217"/>
      <c r="B55" s="217"/>
      <c r="C55" s="236"/>
      <c r="D55" s="237"/>
      <c r="E55" s="237"/>
      <c r="F55" s="237"/>
      <c r="G55" s="222"/>
      <c r="H55" s="222"/>
      <c r="I55" s="222"/>
      <c r="J55" s="222"/>
      <c r="K55" s="1"/>
      <c r="L55" s="223">
        <f>IF(B55&lt;&gt;"",IF(D55&gt;0,IF(D55&lt;=V$5,IF(M55&gt;0,M55,VLOOKUP(B55,'1 Pricing Length'!A$8:C$50,3)),VLOOKUP(B55,'1 Pricing Length'!A$8:C$50,3)),0),0)</f>
        <v>0</v>
      </c>
      <c r="M55" s="223">
        <f t="shared" si="4"/>
        <v>0</v>
      </c>
      <c r="N55" s="224">
        <f>IF(B55&lt;&gt;"",IF(D55&lt;&gt;0,IF(AD55&lt;Y$5,IF(AD55&lt;X$5,IF(AD55&lt;W$5,IF(AD55&lt;V$5,IF(AD55&lt;U$5,VLOOKUP(B55,'1 Pricing Length'!A$8:I$50,4),VLOOKUP(B55,'1 Pricing Length'!A$8:I$50,5)),VLOOKUP(B55,'1 Pricing Length'!A$8:I$50,6)),VLOOKUP(B55,'1 Pricing Length'!A$8:I$50,7)),VLOOKUP(B55,'1 Pricing Length'!A$8:I$50,8)),0),0),0)</f>
        <v>0</v>
      </c>
      <c r="O55" s="128">
        <f t="shared" si="5"/>
        <v>0</v>
      </c>
      <c r="P55" s="128">
        <f>'3 CY Interim'!P55</f>
        <v>0</v>
      </c>
      <c r="Q55" s="128">
        <f t="shared" si="6"/>
        <v>0</v>
      </c>
      <c r="R55" s="128">
        <f t="shared" si="7"/>
        <v>0</v>
      </c>
      <c r="S55" s="226">
        <f t="shared" si="8"/>
        <v>0</v>
      </c>
      <c r="T55" s="192">
        <f t="shared" ref="T55:W55" si="166">$G55*$AE55*AF55</f>
        <v>0</v>
      </c>
      <c r="U55" s="192">
        <f t="shared" si="166"/>
        <v>0</v>
      </c>
      <c r="V55" s="192">
        <f t="shared" si="166"/>
        <v>0</v>
      </c>
      <c r="W55" s="227">
        <f t="shared" si="166"/>
        <v>0</v>
      </c>
      <c r="X55" s="192">
        <f t="shared" si="10"/>
        <v>0</v>
      </c>
      <c r="Y55" s="192">
        <f t="shared" si="11"/>
        <v>0</v>
      </c>
      <c r="Z55" s="192">
        <f t="shared" si="12"/>
        <v>0</v>
      </c>
      <c r="AA55" s="227">
        <f t="shared" si="13"/>
        <v>0</v>
      </c>
      <c r="AB55" s="228">
        <f t="shared" si="14"/>
        <v>0</v>
      </c>
      <c r="AC55" s="229"/>
      <c r="AD55" s="230">
        <f t="shared" si="15"/>
        <v>44742</v>
      </c>
      <c r="AE55" s="231">
        <f t="shared" si="16"/>
        <v>0</v>
      </c>
      <c r="AF55" s="184">
        <f t="shared" si="17"/>
        <v>0</v>
      </c>
      <c r="AG55" s="184">
        <f t="shared" ref="AG55:AL55" si="167">IF($D55&gt;0,IF($AD55&lt;=U$5,IF(SUM($AF55:AF55)&gt;0,IF($L55-SUM($AF55:AF55)&gt;52,52,$L55-SUM($AF55:AF55)),IF($AD55=U$5,IF(($D55+($L55*7))&gt;=U$5,ROUND(($AD55-$D55)/7+0.5,0),$L55))),0),0)</f>
        <v>0</v>
      </c>
      <c r="AH55" s="184">
        <f t="shared" si="167"/>
        <v>0</v>
      </c>
      <c r="AI55" s="184">
        <f t="shared" si="167"/>
        <v>0</v>
      </c>
      <c r="AJ55" s="184">
        <f t="shared" si="167"/>
        <v>0</v>
      </c>
      <c r="AK55" s="184">
        <f t="shared" si="167"/>
        <v>0</v>
      </c>
      <c r="AL55" s="184">
        <f t="shared" si="167"/>
        <v>0</v>
      </c>
      <c r="AM55" s="52" t="str">
        <f t="shared" si="19"/>
        <v/>
      </c>
      <c r="AN55" s="52" t="str">
        <f t="shared" si="20"/>
        <v/>
      </c>
      <c r="AO55" s="184" t="str">
        <f t="shared" si="21"/>
        <v/>
      </c>
      <c r="AP55" s="192" t="str">
        <f t="shared" si="22"/>
        <v/>
      </c>
      <c r="AQ55" s="232">
        <f t="shared" si="23"/>
        <v>0</v>
      </c>
      <c r="AR55" s="232">
        <f t="shared" si="24"/>
        <v>0</v>
      </c>
      <c r="AS55" s="52">
        <f t="shared" si="25"/>
        <v>0</v>
      </c>
      <c r="AT55" s="52">
        <f t="shared" si="26"/>
        <v>0</v>
      </c>
      <c r="AU55" s="232">
        <f t="shared" si="27"/>
        <v>0</v>
      </c>
      <c r="AV55" s="232">
        <f t="shared" ref="AV55:AW55" si="168">IF($AD55=V$5,$W55,0)</f>
        <v>0</v>
      </c>
      <c r="AW55" s="232">
        <f t="shared" si="168"/>
        <v>0</v>
      </c>
      <c r="AX55" s="233">
        <f t="shared" si="29"/>
        <v>0</v>
      </c>
      <c r="AY55" s="234">
        <f t="shared" si="30"/>
        <v>0</v>
      </c>
      <c r="AZ55" s="184">
        <f t="shared" si="31"/>
        <v>0</v>
      </c>
      <c r="BA55" s="235" t="str">
        <f>IF(B55&lt;&gt;"",VLOOKUP(B55,'1 Pricing Length'!A$8:B$50,2),"")</f>
        <v/>
      </c>
    </row>
    <row r="56" spans="1:53" ht="12.75" customHeight="1">
      <c r="A56" s="217"/>
      <c r="B56" s="217"/>
      <c r="C56" s="236"/>
      <c r="D56" s="237"/>
      <c r="E56" s="237"/>
      <c r="F56" s="237"/>
      <c r="G56" s="222"/>
      <c r="H56" s="222"/>
      <c r="I56" s="222"/>
      <c r="J56" s="222"/>
      <c r="K56" s="1"/>
      <c r="L56" s="223">
        <f>IF(B56&lt;&gt;"",IF(D56&gt;0,IF(D56&lt;=V$5,IF(M56&gt;0,M56,VLOOKUP(B56,'1 Pricing Length'!A$8:C$50,3)),VLOOKUP(B56,'1 Pricing Length'!A$8:C$50,3)),0),0)</f>
        <v>0</v>
      </c>
      <c r="M56" s="223">
        <f t="shared" si="4"/>
        <v>0</v>
      </c>
      <c r="N56" s="224">
        <f>IF(B56&lt;&gt;"",IF(D56&lt;&gt;0,IF(AD56&lt;Y$5,IF(AD56&lt;X$5,IF(AD56&lt;W$5,IF(AD56&lt;V$5,IF(AD56&lt;U$5,VLOOKUP(B56,'1 Pricing Length'!A$8:I$50,4),VLOOKUP(B56,'1 Pricing Length'!A$8:I$50,5)),VLOOKUP(B56,'1 Pricing Length'!A$8:I$50,6)),VLOOKUP(B56,'1 Pricing Length'!A$8:I$50,7)),VLOOKUP(B56,'1 Pricing Length'!A$8:I$50,8)),0),0),0)</f>
        <v>0</v>
      </c>
      <c r="O56" s="128">
        <f t="shared" si="5"/>
        <v>0</v>
      </c>
      <c r="P56" s="128">
        <f>'3 CY Interim'!P56</f>
        <v>0</v>
      </c>
      <c r="Q56" s="128">
        <f t="shared" si="6"/>
        <v>0</v>
      </c>
      <c r="R56" s="128">
        <f t="shared" si="7"/>
        <v>0</v>
      </c>
      <c r="S56" s="226">
        <f t="shared" si="8"/>
        <v>0</v>
      </c>
      <c r="T56" s="192">
        <f t="shared" ref="T56:W56" si="169">$G56*$AE56*AF56</f>
        <v>0</v>
      </c>
      <c r="U56" s="192">
        <f t="shared" si="169"/>
        <v>0</v>
      </c>
      <c r="V56" s="192">
        <f t="shared" si="169"/>
        <v>0</v>
      </c>
      <c r="W56" s="227">
        <f t="shared" si="169"/>
        <v>0</v>
      </c>
      <c r="X56" s="192">
        <f t="shared" si="10"/>
        <v>0</v>
      </c>
      <c r="Y56" s="192">
        <f t="shared" si="11"/>
        <v>0</v>
      </c>
      <c r="Z56" s="192">
        <f t="shared" si="12"/>
        <v>0</v>
      </c>
      <c r="AA56" s="227">
        <f t="shared" si="13"/>
        <v>0</v>
      </c>
      <c r="AB56" s="228">
        <f t="shared" si="14"/>
        <v>0</v>
      </c>
      <c r="AC56" s="229"/>
      <c r="AD56" s="230">
        <f t="shared" si="15"/>
        <v>44742</v>
      </c>
      <c r="AE56" s="231">
        <f t="shared" si="16"/>
        <v>0</v>
      </c>
      <c r="AF56" s="184">
        <f t="shared" si="17"/>
        <v>0</v>
      </c>
      <c r="AG56" s="184">
        <f t="shared" ref="AG56:AL56" si="170">IF($D56&gt;0,IF($AD56&lt;=U$5,IF(SUM($AF56:AF56)&gt;0,IF($L56-SUM($AF56:AF56)&gt;52,52,$L56-SUM($AF56:AF56)),IF($AD56=U$5,IF(($D56+($L56*7))&gt;=U$5,ROUND(($AD56-$D56)/7+0.5,0),$L56))),0),0)</f>
        <v>0</v>
      </c>
      <c r="AH56" s="184">
        <f t="shared" si="170"/>
        <v>0</v>
      </c>
      <c r="AI56" s="184">
        <f t="shared" si="170"/>
        <v>0</v>
      </c>
      <c r="AJ56" s="184">
        <f t="shared" si="170"/>
        <v>0</v>
      </c>
      <c r="AK56" s="184">
        <f t="shared" si="170"/>
        <v>0</v>
      </c>
      <c r="AL56" s="184">
        <f t="shared" si="170"/>
        <v>0</v>
      </c>
      <c r="AM56" s="52" t="str">
        <f t="shared" si="19"/>
        <v/>
      </c>
      <c r="AN56" s="52" t="str">
        <f t="shared" si="20"/>
        <v/>
      </c>
      <c r="AO56" s="184" t="str">
        <f t="shared" si="21"/>
        <v/>
      </c>
      <c r="AP56" s="192" t="str">
        <f t="shared" si="22"/>
        <v/>
      </c>
      <c r="AQ56" s="232">
        <f t="shared" si="23"/>
        <v>0</v>
      </c>
      <c r="AR56" s="232">
        <f t="shared" si="24"/>
        <v>0</v>
      </c>
      <c r="AS56" s="52">
        <f t="shared" si="25"/>
        <v>0</v>
      </c>
      <c r="AT56" s="52">
        <f t="shared" si="26"/>
        <v>0</v>
      </c>
      <c r="AU56" s="232">
        <f t="shared" si="27"/>
        <v>0</v>
      </c>
      <c r="AV56" s="232">
        <f t="shared" ref="AV56:AW56" si="171">IF($AD56=V$5,$W56,0)</f>
        <v>0</v>
      </c>
      <c r="AW56" s="232">
        <f t="shared" si="171"/>
        <v>0</v>
      </c>
      <c r="AX56" s="233">
        <f t="shared" si="29"/>
        <v>0</v>
      </c>
      <c r="AY56" s="234">
        <f t="shared" si="30"/>
        <v>0</v>
      </c>
      <c r="AZ56" s="184">
        <f t="shared" si="31"/>
        <v>0</v>
      </c>
      <c r="BA56" s="235" t="str">
        <f>IF(B56&lt;&gt;"",VLOOKUP(B56,'1 Pricing Length'!A$8:B$50,2),"")</f>
        <v/>
      </c>
    </row>
    <row r="57" spans="1:53" ht="12.75" customHeight="1">
      <c r="A57" s="217"/>
      <c r="B57" s="217"/>
      <c r="C57" s="236"/>
      <c r="D57" s="237"/>
      <c r="E57" s="237"/>
      <c r="F57" s="237"/>
      <c r="G57" s="222"/>
      <c r="H57" s="222"/>
      <c r="I57" s="222"/>
      <c r="J57" s="222"/>
      <c r="K57" s="1"/>
      <c r="L57" s="223">
        <f>IF(B57&lt;&gt;"",IF(D57&gt;0,IF(D57&lt;=V$5,IF(M57&gt;0,M57,VLOOKUP(B57,'1 Pricing Length'!A$8:C$50,3)),VLOOKUP(B57,'1 Pricing Length'!A$8:C$50,3)),0),0)</f>
        <v>0</v>
      </c>
      <c r="M57" s="223">
        <f t="shared" si="4"/>
        <v>0</v>
      </c>
      <c r="N57" s="224">
        <f>IF(B57&lt;&gt;"",IF(D57&lt;&gt;0,IF(AD57&lt;Y$5,IF(AD57&lt;X$5,IF(AD57&lt;W$5,IF(AD57&lt;V$5,IF(AD57&lt;U$5,VLOOKUP(B57,'1 Pricing Length'!A$8:I$50,4),VLOOKUP(B57,'1 Pricing Length'!A$8:I$50,5)),VLOOKUP(B57,'1 Pricing Length'!A$8:I$50,6)),VLOOKUP(B57,'1 Pricing Length'!A$8:I$50,7)),VLOOKUP(B57,'1 Pricing Length'!A$8:I$50,8)),0),0),0)</f>
        <v>0</v>
      </c>
      <c r="O57" s="128">
        <f t="shared" si="5"/>
        <v>0</v>
      </c>
      <c r="P57" s="128">
        <f>'3 CY Interim'!P57</f>
        <v>0</v>
      </c>
      <c r="Q57" s="128">
        <f t="shared" si="6"/>
        <v>0</v>
      </c>
      <c r="R57" s="128">
        <f t="shared" si="7"/>
        <v>0</v>
      </c>
      <c r="S57" s="226">
        <f t="shared" si="8"/>
        <v>0</v>
      </c>
      <c r="T57" s="192">
        <f t="shared" ref="T57:W57" si="172">$G57*$AE57*AF57</f>
        <v>0</v>
      </c>
      <c r="U57" s="192">
        <f t="shared" si="172"/>
        <v>0</v>
      </c>
      <c r="V57" s="192">
        <f t="shared" si="172"/>
        <v>0</v>
      </c>
      <c r="W57" s="227">
        <f t="shared" si="172"/>
        <v>0</v>
      </c>
      <c r="X57" s="192">
        <f t="shared" si="10"/>
        <v>0</v>
      </c>
      <c r="Y57" s="192">
        <f t="shared" si="11"/>
        <v>0</v>
      </c>
      <c r="Z57" s="192">
        <f t="shared" si="12"/>
        <v>0</v>
      </c>
      <c r="AA57" s="227">
        <f t="shared" si="13"/>
        <v>0</v>
      </c>
      <c r="AB57" s="228">
        <f t="shared" si="14"/>
        <v>0</v>
      </c>
      <c r="AC57" s="229"/>
      <c r="AD57" s="230">
        <f t="shared" si="15"/>
        <v>44742</v>
      </c>
      <c r="AE57" s="231">
        <f t="shared" si="16"/>
        <v>0</v>
      </c>
      <c r="AF57" s="184">
        <f t="shared" si="17"/>
        <v>0</v>
      </c>
      <c r="AG57" s="184">
        <f t="shared" ref="AG57:AL57" si="173">IF($D57&gt;0,IF($AD57&lt;=U$5,IF(SUM($AF57:AF57)&gt;0,IF($L57-SUM($AF57:AF57)&gt;52,52,$L57-SUM($AF57:AF57)),IF($AD57=U$5,IF(($D57+($L57*7))&gt;=U$5,ROUND(($AD57-$D57)/7+0.5,0),$L57))),0),0)</f>
        <v>0</v>
      </c>
      <c r="AH57" s="184">
        <f t="shared" si="173"/>
        <v>0</v>
      </c>
      <c r="AI57" s="184">
        <f t="shared" si="173"/>
        <v>0</v>
      </c>
      <c r="AJ57" s="184">
        <f t="shared" si="173"/>
        <v>0</v>
      </c>
      <c r="AK57" s="184">
        <f t="shared" si="173"/>
        <v>0</v>
      </c>
      <c r="AL57" s="184">
        <f t="shared" si="173"/>
        <v>0</v>
      </c>
      <c r="AM57" s="52" t="str">
        <f t="shared" si="19"/>
        <v/>
      </c>
      <c r="AN57" s="52" t="str">
        <f t="shared" si="20"/>
        <v/>
      </c>
      <c r="AO57" s="184" t="str">
        <f t="shared" si="21"/>
        <v/>
      </c>
      <c r="AP57" s="192" t="str">
        <f t="shared" si="22"/>
        <v/>
      </c>
      <c r="AQ57" s="232">
        <f t="shared" si="23"/>
        <v>0</v>
      </c>
      <c r="AR57" s="232">
        <f t="shared" si="24"/>
        <v>0</v>
      </c>
      <c r="AS57" s="52">
        <f t="shared" si="25"/>
        <v>0</v>
      </c>
      <c r="AT57" s="52">
        <f t="shared" si="26"/>
        <v>0</v>
      </c>
      <c r="AU57" s="232">
        <f t="shared" si="27"/>
        <v>0</v>
      </c>
      <c r="AV57" s="232">
        <f t="shared" ref="AV57:AW57" si="174">IF($AD57=V$5,$W57,0)</f>
        <v>0</v>
      </c>
      <c r="AW57" s="232">
        <f t="shared" si="174"/>
        <v>0</v>
      </c>
      <c r="AX57" s="233">
        <f t="shared" si="29"/>
        <v>0</v>
      </c>
      <c r="AY57" s="234">
        <f t="shared" si="30"/>
        <v>0</v>
      </c>
      <c r="AZ57" s="184">
        <f t="shared" si="31"/>
        <v>0</v>
      </c>
      <c r="BA57" s="235" t="str">
        <f>IF(B57&lt;&gt;"",VLOOKUP(B57,'1 Pricing Length'!A$8:B$50,2),"")</f>
        <v/>
      </c>
    </row>
    <row r="58" spans="1:53" ht="12.75" customHeight="1">
      <c r="A58" s="217"/>
      <c r="B58" s="217"/>
      <c r="C58" s="236"/>
      <c r="D58" s="237"/>
      <c r="E58" s="237"/>
      <c r="F58" s="237"/>
      <c r="G58" s="222"/>
      <c r="H58" s="222"/>
      <c r="I58" s="222"/>
      <c r="J58" s="222"/>
      <c r="K58" s="1"/>
      <c r="L58" s="223">
        <f>IF(B58&lt;&gt;"",IF(D58&gt;0,IF(D58&lt;=V$5,IF(M58&gt;0,M58,VLOOKUP(B58,'1 Pricing Length'!A$8:C$50,3)),VLOOKUP(B58,'1 Pricing Length'!A$8:C$50,3)),0),0)</f>
        <v>0</v>
      </c>
      <c r="M58" s="223">
        <f t="shared" si="4"/>
        <v>0</v>
      </c>
      <c r="N58" s="224">
        <f>IF(B58&lt;&gt;"",IF(D58&lt;&gt;0,IF(AD58&lt;Y$5,IF(AD58&lt;X$5,IF(AD58&lt;W$5,IF(AD58&lt;V$5,IF(AD58&lt;U$5,VLOOKUP(B58,'1 Pricing Length'!A$8:I$50,4),VLOOKUP(B58,'1 Pricing Length'!A$8:I$50,5)),VLOOKUP(B58,'1 Pricing Length'!A$8:I$50,6)),VLOOKUP(B58,'1 Pricing Length'!A$8:I$50,7)),VLOOKUP(B58,'1 Pricing Length'!A$8:I$50,8)),0),0),0)</f>
        <v>0</v>
      </c>
      <c r="O58" s="128">
        <f t="shared" si="5"/>
        <v>0</v>
      </c>
      <c r="P58" s="128">
        <f>'3 CY Interim'!P58</f>
        <v>0</v>
      </c>
      <c r="Q58" s="128">
        <f t="shared" si="6"/>
        <v>0</v>
      </c>
      <c r="R58" s="128">
        <f t="shared" si="7"/>
        <v>0</v>
      </c>
      <c r="S58" s="226">
        <f t="shared" si="8"/>
        <v>0</v>
      </c>
      <c r="T58" s="192">
        <f t="shared" ref="T58:W58" si="175">$G58*$AE58*AF58</f>
        <v>0</v>
      </c>
      <c r="U58" s="192">
        <f t="shared" si="175"/>
        <v>0</v>
      </c>
      <c r="V58" s="192">
        <f t="shared" si="175"/>
        <v>0</v>
      </c>
      <c r="W58" s="227">
        <f t="shared" si="175"/>
        <v>0</v>
      </c>
      <c r="X58" s="192">
        <f t="shared" si="10"/>
        <v>0</v>
      </c>
      <c r="Y58" s="192">
        <f t="shared" si="11"/>
        <v>0</v>
      </c>
      <c r="Z58" s="192">
        <f t="shared" si="12"/>
        <v>0</v>
      </c>
      <c r="AA58" s="227">
        <f t="shared" si="13"/>
        <v>0</v>
      </c>
      <c r="AB58" s="228">
        <f t="shared" si="14"/>
        <v>0</v>
      </c>
      <c r="AC58" s="229"/>
      <c r="AD58" s="230">
        <f t="shared" si="15"/>
        <v>44742</v>
      </c>
      <c r="AE58" s="231">
        <f t="shared" si="16"/>
        <v>0</v>
      </c>
      <c r="AF58" s="184">
        <f t="shared" si="17"/>
        <v>0</v>
      </c>
      <c r="AG58" s="184">
        <f t="shared" ref="AG58:AL58" si="176">IF($D58&gt;0,IF($AD58&lt;=U$5,IF(SUM($AF58:AF58)&gt;0,IF($L58-SUM($AF58:AF58)&gt;52,52,$L58-SUM($AF58:AF58)),IF($AD58=U$5,IF(($D58+($L58*7))&gt;=U$5,ROUND(($AD58-$D58)/7+0.5,0),$L58))),0),0)</f>
        <v>0</v>
      </c>
      <c r="AH58" s="184">
        <f t="shared" si="176"/>
        <v>0</v>
      </c>
      <c r="AI58" s="184">
        <f t="shared" si="176"/>
        <v>0</v>
      </c>
      <c r="AJ58" s="184">
        <f t="shared" si="176"/>
        <v>0</v>
      </c>
      <c r="AK58" s="184">
        <f t="shared" si="176"/>
        <v>0</v>
      </c>
      <c r="AL58" s="184">
        <f t="shared" si="176"/>
        <v>0</v>
      </c>
      <c r="AM58" s="52" t="str">
        <f t="shared" si="19"/>
        <v/>
      </c>
      <c r="AN58" s="52" t="str">
        <f t="shared" si="20"/>
        <v/>
      </c>
      <c r="AO58" s="184" t="str">
        <f t="shared" si="21"/>
        <v/>
      </c>
      <c r="AP58" s="192" t="str">
        <f t="shared" si="22"/>
        <v/>
      </c>
      <c r="AQ58" s="232">
        <f t="shared" si="23"/>
        <v>0</v>
      </c>
      <c r="AR58" s="232">
        <f t="shared" si="24"/>
        <v>0</v>
      </c>
      <c r="AS58" s="52">
        <f t="shared" si="25"/>
        <v>0</v>
      </c>
      <c r="AT58" s="52">
        <f t="shared" si="26"/>
        <v>0</v>
      </c>
      <c r="AU58" s="232">
        <f t="shared" si="27"/>
        <v>0</v>
      </c>
      <c r="AV58" s="232">
        <f t="shared" ref="AV58:AW58" si="177">IF($AD58=V$5,$W58,0)</f>
        <v>0</v>
      </c>
      <c r="AW58" s="232">
        <f t="shared" si="177"/>
        <v>0</v>
      </c>
      <c r="AX58" s="233">
        <f t="shared" si="29"/>
        <v>0</v>
      </c>
      <c r="AY58" s="234">
        <f t="shared" si="30"/>
        <v>0</v>
      </c>
      <c r="AZ58" s="184">
        <f t="shared" si="31"/>
        <v>0</v>
      </c>
      <c r="BA58" s="235" t="str">
        <f>IF(B58&lt;&gt;"",VLOOKUP(B58,'1 Pricing Length'!A$8:B$50,2),"")</f>
        <v/>
      </c>
    </row>
    <row r="59" spans="1:53" ht="12.75" customHeight="1">
      <c r="A59" s="217"/>
      <c r="B59" s="217"/>
      <c r="C59" s="236"/>
      <c r="D59" s="237"/>
      <c r="E59" s="237"/>
      <c r="F59" s="237"/>
      <c r="G59" s="222"/>
      <c r="H59" s="222"/>
      <c r="I59" s="222"/>
      <c r="J59" s="222"/>
      <c r="K59" s="1"/>
      <c r="L59" s="223">
        <f>IF(B59&lt;&gt;"",IF(D59&gt;0,IF(D59&lt;=V$5,IF(M59&gt;0,M59,VLOOKUP(B59,'1 Pricing Length'!A$8:C$50,3)),VLOOKUP(B59,'1 Pricing Length'!A$8:C$50,3)),0),0)</f>
        <v>0</v>
      </c>
      <c r="M59" s="223">
        <f t="shared" si="4"/>
        <v>0</v>
      </c>
      <c r="N59" s="224">
        <f>IF(B59&lt;&gt;"",IF(D59&lt;&gt;0,IF(AD59&lt;Y$5,IF(AD59&lt;X$5,IF(AD59&lt;W$5,IF(AD59&lt;V$5,IF(AD59&lt;U$5,VLOOKUP(B59,'1 Pricing Length'!A$8:I$50,4),VLOOKUP(B59,'1 Pricing Length'!A$8:I$50,5)),VLOOKUP(B59,'1 Pricing Length'!A$8:I$50,6)),VLOOKUP(B59,'1 Pricing Length'!A$8:I$50,7)),VLOOKUP(B59,'1 Pricing Length'!A$8:I$50,8)),0),0),0)</f>
        <v>0</v>
      </c>
      <c r="O59" s="128">
        <f t="shared" si="5"/>
        <v>0</v>
      </c>
      <c r="P59" s="128">
        <f>'3 CY Interim'!P59</f>
        <v>0</v>
      </c>
      <c r="Q59" s="128">
        <f t="shared" si="6"/>
        <v>0</v>
      </c>
      <c r="R59" s="128">
        <f t="shared" si="7"/>
        <v>0</v>
      </c>
      <c r="S59" s="226">
        <f t="shared" si="8"/>
        <v>0</v>
      </c>
      <c r="T59" s="192">
        <f t="shared" ref="T59:W59" si="178">$G59*$AE59*AF59</f>
        <v>0</v>
      </c>
      <c r="U59" s="192">
        <f t="shared" si="178"/>
        <v>0</v>
      </c>
      <c r="V59" s="192">
        <f t="shared" si="178"/>
        <v>0</v>
      </c>
      <c r="W59" s="227">
        <f t="shared" si="178"/>
        <v>0</v>
      </c>
      <c r="X59" s="192">
        <f t="shared" si="10"/>
        <v>0</v>
      </c>
      <c r="Y59" s="192">
        <f t="shared" si="11"/>
        <v>0</v>
      </c>
      <c r="Z59" s="192">
        <f t="shared" si="12"/>
        <v>0</v>
      </c>
      <c r="AA59" s="227">
        <f t="shared" si="13"/>
        <v>0</v>
      </c>
      <c r="AB59" s="228">
        <f t="shared" si="14"/>
        <v>0</v>
      </c>
      <c r="AC59" s="229"/>
      <c r="AD59" s="230">
        <f t="shared" si="15"/>
        <v>44742</v>
      </c>
      <c r="AE59" s="231">
        <f t="shared" si="16"/>
        <v>0</v>
      </c>
      <c r="AF59" s="184">
        <f t="shared" si="17"/>
        <v>0</v>
      </c>
      <c r="AG59" s="184">
        <f t="shared" ref="AG59:AL59" si="179">IF($D59&gt;0,IF($AD59&lt;=U$5,IF(SUM($AF59:AF59)&gt;0,IF($L59-SUM($AF59:AF59)&gt;52,52,$L59-SUM($AF59:AF59)),IF($AD59=U$5,IF(($D59+($L59*7))&gt;=U$5,ROUND(($AD59-$D59)/7+0.5,0),$L59))),0),0)</f>
        <v>0</v>
      </c>
      <c r="AH59" s="184">
        <f t="shared" si="179"/>
        <v>0</v>
      </c>
      <c r="AI59" s="184">
        <f t="shared" si="179"/>
        <v>0</v>
      </c>
      <c r="AJ59" s="184">
        <f t="shared" si="179"/>
        <v>0</v>
      </c>
      <c r="AK59" s="184">
        <f t="shared" si="179"/>
        <v>0</v>
      </c>
      <c r="AL59" s="184">
        <f t="shared" si="179"/>
        <v>0</v>
      </c>
      <c r="AM59" s="52" t="str">
        <f t="shared" si="19"/>
        <v/>
      </c>
      <c r="AN59" s="52" t="str">
        <f t="shared" si="20"/>
        <v/>
      </c>
      <c r="AO59" s="184" t="str">
        <f t="shared" si="21"/>
        <v/>
      </c>
      <c r="AP59" s="192" t="str">
        <f t="shared" si="22"/>
        <v/>
      </c>
      <c r="AQ59" s="232">
        <f t="shared" si="23"/>
        <v>0</v>
      </c>
      <c r="AR59" s="232">
        <f t="shared" si="24"/>
        <v>0</v>
      </c>
      <c r="AS59" s="52">
        <f t="shared" si="25"/>
        <v>0</v>
      </c>
      <c r="AT59" s="52">
        <f t="shared" si="26"/>
        <v>0</v>
      </c>
      <c r="AU59" s="232">
        <f t="shared" si="27"/>
        <v>0</v>
      </c>
      <c r="AV59" s="232">
        <f t="shared" ref="AV59:AW59" si="180">IF($AD59=V$5,$W59,0)</f>
        <v>0</v>
      </c>
      <c r="AW59" s="232">
        <f t="shared" si="180"/>
        <v>0</v>
      </c>
      <c r="AX59" s="233">
        <f t="shared" si="29"/>
        <v>0</v>
      </c>
      <c r="AY59" s="234">
        <f t="shared" si="30"/>
        <v>0</v>
      </c>
      <c r="AZ59" s="184">
        <f t="shared" si="31"/>
        <v>0</v>
      </c>
      <c r="BA59" s="235" t="str">
        <f>IF(B59&lt;&gt;"",VLOOKUP(B59,'1 Pricing Length'!A$8:B$50,2),"")</f>
        <v/>
      </c>
    </row>
    <row r="60" spans="1:53" ht="12.75" customHeight="1">
      <c r="A60" s="217"/>
      <c r="B60" s="217"/>
      <c r="C60" s="236"/>
      <c r="D60" s="237"/>
      <c r="E60" s="237"/>
      <c r="F60" s="237"/>
      <c r="G60" s="222"/>
      <c r="H60" s="222"/>
      <c r="I60" s="222"/>
      <c r="J60" s="222"/>
      <c r="K60" s="1"/>
      <c r="L60" s="223">
        <f>IF(B60&lt;&gt;"",IF(D60&gt;0,IF(D60&lt;=V$5,IF(M60&gt;0,M60,VLOOKUP(B60,'1 Pricing Length'!A$8:C$50,3)),VLOOKUP(B60,'1 Pricing Length'!A$8:C$50,3)),0),0)</f>
        <v>0</v>
      </c>
      <c r="M60" s="223">
        <f t="shared" si="4"/>
        <v>0</v>
      </c>
      <c r="N60" s="224">
        <f>IF(B60&lt;&gt;"",IF(D60&lt;&gt;0,IF(AD60&lt;Y$5,IF(AD60&lt;X$5,IF(AD60&lt;W$5,IF(AD60&lt;V$5,IF(AD60&lt;U$5,VLOOKUP(B60,'1 Pricing Length'!A$8:I$50,4),VLOOKUP(B60,'1 Pricing Length'!A$8:I$50,5)),VLOOKUP(B60,'1 Pricing Length'!A$8:I$50,6)),VLOOKUP(B60,'1 Pricing Length'!A$8:I$50,7)),VLOOKUP(B60,'1 Pricing Length'!A$8:I$50,8)),0),0),0)</f>
        <v>0</v>
      </c>
      <c r="O60" s="128">
        <f t="shared" si="5"/>
        <v>0</v>
      </c>
      <c r="P60" s="128">
        <f>'3 CY Interim'!P60</f>
        <v>0</v>
      </c>
      <c r="Q60" s="128">
        <f t="shared" si="6"/>
        <v>0</v>
      </c>
      <c r="R60" s="128">
        <f t="shared" si="7"/>
        <v>0</v>
      </c>
      <c r="S60" s="226">
        <f t="shared" si="8"/>
        <v>0</v>
      </c>
      <c r="T60" s="192">
        <f t="shared" ref="T60:W60" si="181">$G60*$AE60*AF60</f>
        <v>0</v>
      </c>
      <c r="U60" s="192">
        <f t="shared" si="181"/>
        <v>0</v>
      </c>
      <c r="V60" s="192">
        <f t="shared" si="181"/>
        <v>0</v>
      </c>
      <c r="W60" s="227">
        <f t="shared" si="181"/>
        <v>0</v>
      </c>
      <c r="X60" s="192">
        <f t="shared" si="10"/>
        <v>0</v>
      </c>
      <c r="Y60" s="192">
        <f t="shared" si="11"/>
        <v>0</v>
      </c>
      <c r="Z60" s="192">
        <f t="shared" si="12"/>
        <v>0</v>
      </c>
      <c r="AA60" s="227">
        <f t="shared" si="13"/>
        <v>0</v>
      </c>
      <c r="AB60" s="228">
        <f t="shared" si="14"/>
        <v>0</v>
      </c>
      <c r="AC60" s="229"/>
      <c r="AD60" s="230">
        <f t="shared" si="15"/>
        <v>44742</v>
      </c>
      <c r="AE60" s="231">
        <f t="shared" si="16"/>
        <v>0</v>
      </c>
      <c r="AF60" s="184">
        <f t="shared" si="17"/>
        <v>0</v>
      </c>
      <c r="AG60" s="184">
        <f t="shared" ref="AG60:AL60" si="182">IF($D60&gt;0,IF($AD60&lt;=U$5,IF(SUM($AF60:AF60)&gt;0,IF($L60-SUM($AF60:AF60)&gt;52,52,$L60-SUM($AF60:AF60)),IF($AD60=U$5,IF(($D60+($L60*7))&gt;=U$5,ROUND(($AD60-$D60)/7+0.5,0),$L60))),0),0)</f>
        <v>0</v>
      </c>
      <c r="AH60" s="184">
        <f t="shared" si="182"/>
        <v>0</v>
      </c>
      <c r="AI60" s="184">
        <f t="shared" si="182"/>
        <v>0</v>
      </c>
      <c r="AJ60" s="184">
        <f t="shared" si="182"/>
        <v>0</v>
      </c>
      <c r="AK60" s="184">
        <f t="shared" si="182"/>
        <v>0</v>
      </c>
      <c r="AL60" s="184">
        <f t="shared" si="182"/>
        <v>0</v>
      </c>
      <c r="AM60" s="52" t="str">
        <f t="shared" si="19"/>
        <v/>
      </c>
      <c r="AN60" s="52" t="str">
        <f t="shared" si="20"/>
        <v/>
      </c>
      <c r="AO60" s="184" t="str">
        <f t="shared" si="21"/>
        <v/>
      </c>
      <c r="AP60" s="192" t="str">
        <f t="shared" si="22"/>
        <v/>
      </c>
      <c r="AQ60" s="232">
        <f t="shared" si="23"/>
        <v>0</v>
      </c>
      <c r="AR60" s="232">
        <f t="shared" si="24"/>
        <v>0</v>
      </c>
      <c r="AS60" s="52">
        <f t="shared" si="25"/>
        <v>0</v>
      </c>
      <c r="AT60" s="52">
        <f t="shared" si="26"/>
        <v>0</v>
      </c>
      <c r="AU60" s="232">
        <f t="shared" si="27"/>
        <v>0</v>
      </c>
      <c r="AV60" s="232">
        <f t="shared" ref="AV60:AW60" si="183">IF($AD60=V$5,$W60,0)</f>
        <v>0</v>
      </c>
      <c r="AW60" s="232">
        <f t="shared" si="183"/>
        <v>0</v>
      </c>
      <c r="AX60" s="233">
        <f t="shared" si="29"/>
        <v>0</v>
      </c>
      <c r="AY60" s="234">
        <f t="shared" si="30"/>
        <v>0</v>
      </c>
      <c r="AZ60" s="184">
        <f t="shared" si="31"/>
        <v>0</v>
      </c>
      <c r="BA60" s="235" t="str">
        <f>IF(B60&lt;&gt;"",VLOOKUP(B60,'1 Pricing Length'!A$8:B$50,2),"")</f>
        <v/>
      </c>
    </row>
    <row r="61" spans="1:53" ht="12.75" customHeight="1">
      <c r="A61" s="217"/>
      <c r="B61" s="217"/>
      <c r="C61" s="236"/>
      <c r="D61" s="237"/>
      <c r="E61" s="237"/>
      <c r="F61" s="237"/>
      <c r="G61" s="222"/>
      <c r="H61" s="222"/>
      <c r="I61" s="222"/>
      <c r="J61" s="222"/>
      <c r="K61" s="1"/>
      <c r="L61" s="223">
        <f>IF(B61&lt;&gt;"",IF(D61&gt;0,IF(D61&lt;=V$5,IF(M61&gt;0,M61,VLOOKUP(B61,'1 Pricing Length'!A$8:C$50,3)),VLOOKUP(B61,'1 Pricing Length'!A$8:C$50,3)),0),0)</f>
        <v>0</v>
      </c>
      <c r="M61" s="223">
        <f t="shared" si="4"/>
        <v>0</v>
      </c>
      <c r="N61" s="224">
        <f>IF(B61&lt;&gt;"",IF(D61&lt;&gt;0,IF(AD61&lt;Y$5,IF(AD61&lt;X$5,IF(AD61&lt;W$5,IF(AD61&lt;V$5,IF(AD61&lt;U$5,VLOOKUP(B61,'1 Pricing Length'!A$8:I$50,4),VLOOKUP(B61,'1 Pricing Length'!A$8:I$50,5)),VLOOKUP(B61,'1 Pricing Length'!A$8:I$50,6)),VLOOKUP(B61,'1 Pricing Length'!A$8:I$50,7)),VLOOKUP(B61,'1 Pricing Length'!A$8:I$50,8)),0),0),0)</f>
        <v>0</v>
      </c>
      <c r="O61" s="128">
        <f t="shared" si="5"/>
        <v>0</v>
      </c>
      <c r="P61" s="128">
        <f>'3 CY Interim'!P61</f>
        <v>0</v>
      </c>
      <c r="Q61" s="128">
        <f t="shared" si="6"/>
        <v>0</v>
      </c>
      <c r="R61" s="128">
        <f t="shared" si="7"/>
        <v>0</v>
      </c>
      <c r="S61" s="226">
        <f t="shared" si="8"/>
        <v>0</v>
      </c>
      <c r="T61" s="192">
        <f t="shared" ref="T61:W61" si="184">$G61*$AE61*AF61</f>
        <v>0</v>
      </c>
      <c r="U61" s="192">
        <f t="shared" si="184"/>
        <v>0</v>
      </c>
      <c r="V61" s="192">
        <f t="shared" si="184"/>
        <v>0</v>
      </c>
      <c r="W61" s="227">
        <f t="shared" si="184"/>
        <v>0</v>
      </c>
      <c r="X61" s="192">
        <f t="shared" si="10"/>
        <v>0</v>
      </c>
      <c r="Y61" s="192">
        <f t="shared" si="11"/>
        <v>0</v>
      </c>
      <c r="Z61" s="192">
        <f t="shared" si="12"/>
        <v>0</v>
      </c>
      <c r="AA61" s="227">
        <f t="shared" si="13"/>
        <v>0</v>
      </c>
      <c r="AB61" s="228">
        <f t="shared" si="14"/>
        <v>0</v>
      </c>
      <c r="AC61" s="229"/>
      <c r="AD61" s="230">
        <f t="shared" si="15"/>
        <v>44742</v>
      </c>
      <c r="AE61" s="231">
        <f t="shared" si="16"/>
        <v>0</v>
      </c>
      <c r="AF61" s="184">
        <f t="shared" si="17"/>
        <v>0</v>
      </c>
      <c r="AG61" s="184">
        <f t="shared" ref="AG61:AL61" si="185">IF($D61&gt;0,IF($AD61&lt;=U$5,IF(SUM($AF61:AF61)&gt;0,IF($L61-SUM($AF61:AF61)&gt;52,52,$L61-SUM($AF61:AF61)),IF($AD61=U$5,IF(($D61+($L61*7))&gt;=U$5,ROUND(($AD61-$D61)/7+0.5,0),$L61))),0),0)</f>
        <v>0</v>
      </c>
      <c r="AH61" s="184">
        <f t="shared" si="185"/>
        <v>0</v>
      </c>
      <c r="AI61" s="184">
        <f t="shared" si="185"/>
        <v>0</v>
      </c>
      <c r="AJ61" s="184">
        <f t="shared" si="185"/>
        <v>0</v>
      </c>
      <c r="AK61" s="184">
        <f t="shared" si="185"/>
        <v>0</v>
      </c>
      <c r="AL61" s="184">
        <f t="shared" si="185"/>
        <v>0</v>
      </c>
      <c r="AM61" s="52" t="str">
        <f t="shared" si="19"/>
        <v/>
      </c>
      <c r="AN61" s="52" t="str">
        <f t="shared" si="20"/>
        <v/>
      </c>
      <c r="AO61" s="184" t="str">
        <f t="shared" si="21"/>
        <v/>
      </c>
      <c r="AP61" s="192" t="str">
        <f t="shared" si="22"/>
        <v/>
      </c>
      <c r="AQ61" s="232">
        <f t="shared" si="23"/>
        <v>0</v>
      </c>
      <c r="AR61" s="232">
        <f t="shared" si="24"/>
        <v>0</v>
      </c>
      <c r="AS61" s="52">
        <f t="shared" si="25"/>
        <v>0</v>
      </c>
      <c r="AT61" s="52">
        <f t="shared" si="26"/>
        <v>0</v>
      </c>
      <c r="AU61" s="232">
        <f t="shared" si="27"/>
        <v>0</v>
      </c>
      <c r="AV61" s="232">
        <f t="shared" ref="AV61:AW61" si="186">IF($AD61=V$5,$W61,0)</f>
        <v>0</v>
      </c>
      <c r="AW61" s="232">
        <f t="shared" si="186"/>
        <v>0</v>
      </c>
      <c r="AX61" s="233">
        <f t="shared" si="29"/>
        <v>0</v>
      </c>
      <c r="AY61" s="234">
        <f t="shared" si="30"/>
        <v>0</v>
      </c>
      <c r="AZ61" s="184">
        <f t="shared" si="31"/>
        <v>0</v>
      </c>
      <c r="BA61" s="235" t="str">
        <f>IF(B61&lt;&gt;"",VLOOKUP(B61,'1 Pricing Length'!A$8:B$50,2),"")</f>
        <v/>
      </c>
    </row>
    <row r="62" spans="1:53" ht="12.75" customHeight="1">
      <c r="A62" s="217"/>
      <c r="B62" s="217"/>
      <c r="C62" s="236"/>
      <c r="D62" s="237"/>
      <c r="E62" s="237"/>
      <c r="F62" s="237"/>
      <c r="G62" s="222"/>
      <c r="H62" s="222"/>
      <c r="I62" s="222"/>
      <c r="J62" s="222"/>
      <c r="K62" s="1"/>
      <c r="L62" s="223">
        <f>IF(B62&lt;&gt;"",IF(D62&gt;0,IF(D62&lt;=V$5,IF(M62&gt;0,M62,VLOOKUP(B62,'1 Pricing Length'!A$8:C$50,3)),VLOOKUP(B62,'1 Pricing Length'!A$8:C$50,3)),0),0)</f>
        <v>0</v>
      </c>
      <c r="M62" s="223">
        <f t="shared" si="4"/>
        <v>0</v>
      </c>
      <c r="N62" s="224">
        <f>IF(B62&lt;&gt;"",IF(D62&lt;&gt;0,IF(AD62&lt;Y$5,IF(AD62&lt;X$5,IF(AD62&lt;W$5,IF(AD62&lt;V$5,IF(AD62&lt;U$5,VLOOKUP(B62,'1 Pricing Length'!A$8:I$50,4),VLOOKUP(B62,'1 Pricing Length'!A$8:I$50,5)),VLOOKUP(B62,'1 Pricing Length'!A$8:I$50,6)),VLOOKUP(B62,'1 Pricing Length'!A$8:I$50,7)),VLOOKUP(B62,'1 Pricing Length'!A$8:I$50,8)),0),0),0)</f>
        <v>0</v>
      </c>
      <c r="O62" s="128">
        <f t="shared" si="5"/>
        <v>0</v>
      </c>
      <c r="P62" s="128">
        <f>'3 CY Interim'!P62</f>
        <v>0</v>
      </c>
      <c r="Q62" s="128">
        <f t="shared" si="6"/>
        <v>0</v>
      </c>
      <c r="R62" s="128">
        <f t="shared" si="7"/>
        <v>0</v>
      </c>
      <c r="S62" s="226">
        <f t="shared" si="8"/>
        <v>0</v>
      </c>
      <c r="T62" s="192">
        <f t="shared" ref="T62:W62" si="187">$G62*$AE62*AF62</f>
        <v>0</v>
      </c>
      <c r="U62" s="192">
        <f t="shared" si="187"/>
        <v>0</v>
      </c>
      <c r="V62" s="192">
        <f t="shared" si="187"/>
        <v>0</v>
      </c>
      <c r="W62" s="227">
        <f t="shared" si="187"/>
        <v>0</v>
      </c>
      <c r="X62" s="192">
        <f t="shared" si="10"/>
        <v>0</v>
      </c>
      <c r="Y62" s="192">
        <f t="shared" si="11"/>
        <v>0</v>
      </c>
      <c r="Z62" s="192">
        <f t="shared" si="12"/>
        <v>0</v>
      </c>
      <c r="AA62" s="227">
        <f t="shared" si="13"/>
        <v>0</v>
      </c>
      <c r="AB62" s="228">
        <f t="shared" si="14"/>
        <v>0</v>
      </c>
      <c r="AC62" s="229"/>
      <c r="AD62" s="230">
        <f t="shared" si="15"/>
        <v>44742</v>
      </c>
      <c r="AE62" s="231">
        <f t="shared" si="16"/>
        <v>0</v>
      </c>
      <c r="AF62" s="184">
        <f t="shared" si="17"/>
        <v>0</v>
      </c>
      <c r="AG62" s="184">
        <f t="shared" ref="AG62:AL62" si="188">IF($D62&gt;0,IF($AD62&lt;=U$5,IF(SUM($AF62:AF62)&gt;0,IF($L62-SUM($AF62:AF62)&gt;52,52,$L62-SUM($AF62:AF62)),IF($AD62=U$5,IF(($D62+($L62*7))&gt;=U$5,ROUND(($AD62-$D62)/7+0.5,0),$L62))),0),0)</f>
        <v>0</v>
      </c>
      <c r="AH62" s="184">
        <f t="shared" si="188"/>
        <v>0</v>
      </c>
      <c r="AI62" s="184">
        <f t="shared" si="188"/>
        <v>0</v>
      </c>
      <c r="AJ62" s="184">
        <f t="shared" si="188"/>
        <v>0</v>
      </c>
      <c r="AK62" s="184">
        <f t="shared" si="188"/>
        <v>0</v>
      </c>
      <c r="AL62" s="184">
        <f t="shared" si="188"/>
        <v>0</v>
      </c>
      <c r="AM62" s="52" t="str">
        <f t="shared" si="19"/>
        <v/>
      </c>
      <c r="AN62" s="52" t="str">
        <f t="shared" si="20"/>
        <v/>
      </c>
      <c r="AO62" s="184" t="str">
        <f t="shared" si="21"/>
        <v/>
      </c>
      <c r="AP62" s="192" t="str">
        <f t="shared" si="22"/>
        <v/>
      </c>
      <c r="AQ62" s="232">
        <f t="shared" si="23"/>
        <v>0</v>
      </c>
      <c r="AR62" s="232">
        <f t="shared" si="24"/>
        <v>0</v>
      </c>
      <c r="AS62" s="52">
        <f t="shared" si="25"/>
        <v>0</v>
      </c>
      <c r="AT62" s="52">
        <f t="shared" si="26"/>
        <v>0</v>
      </c>
      <c r="AU62" s="232">
        <f t="shared" si="27"/>
        <v>0</v>
      </c>
      <c r="AV62" s="232">
        <f t="shared" ref="AV62:AW62" si="189">IF($AD62=V$5,$W62,0)</f>
        <v>0</v>
      </c>
      <c r="AW62" s="232">
        <f t="shared" si="189"/>
        <v>0</v>
      </c>
      <c r="AX62" s="233">
        <f t="shared" si="29"/>
        <v>0</v>
      </c>
      <c r="AY62" s="234">
        <f t="shared" si="30"/>
        <v>0</v>
      </c>
      <c r="AZ62" s="184">
        <f t="shared" si="31"/>
        <v>0</v>
      </c>
      <c r="BA62" s="235" t="str">
        <f>IF(B62&lt;&gt;"",VLOOKUP(B62,'1 Pricing Length'!A$8:B$50,2),"")</f>
        <v/>
      </c>
    </row>
    <row r="63" spans="1:53" ht="12.75" customHeight="1">
      <c r="A63" s="217"/>
      <c r="B63" s="217"/>
      <c r="C63" s="236"/>
      <c r="D63" s="237"/>
      <c r="E63" s="237"/>
      <c r="F63" s="237"/>
      <c r="G63" s="222"/>
      <c r="H63" s="222"/>
      <c r="I63" s="222"/>
      <c r="J63" s="222"/>
      <c r="K63" s="1"/>
      <c r="L63" s="223">
        <f>IF(B63&lt;&gt;"",IF(D63&gt;0,IF(D63&lt;=V$5,IF(M63&gt;0,M63,VLOOKUP(B63,'1 Pricing Length'!A$8:C$50,3)),VLOOKUP(B63,'1 Pricing Length'!A$8:C$50,3)),0),0)</f>
        <v>0</v>
      </c>
      <c r="M63" s="223">
        <f t="shared" si="4"/>
        <v>0</v>
      </c>
      <c r="N63" s="224">
        <f>IF(B63&lt;&gt;"",IF(D63&lt;&gt;0,IF(AD63&lt;Y$5,IF(AD63&lt;X$5,IF(AD63&lt;W$5,IF(AD63&lt;V$5,IF(AD63&lt;U$5,VLOOKUP(B63,'1 Pricing Length'!A$8:I$50,4),VLOOKUP(B63,'1 Pricing Length'!A$8:I$50,5)),VLOOKUP(B63,'1 Pricing Length'!A$8:I$50,6)),VLOOKUP(B63,'1 Pricing Length'!A$8:I$50,7)),VLOOKUP(B63,'1 Pricing Length'!A$8:I$50,8)),0),0),0)</f>
        <v>0</v>
      </c>
      <c r="O63" s="128">
        <f t="shared" si="5"/>
        <v>0</v>
      </c>
      <c r="P63" s="128">
        <f>'3 CY Interim'!P63</f>
        <v>0</v>
      </c>
      <c r="Q63" s="128">
        <f t="shared" si="6"/>
        <v>0</v>
      </c>
      <c r="R63" s="128">
        <f t="shared" si="7"/>
        <v>0</v>
      </c>
      <c r="S63" s="226">
        <f t="shared" si="8"/>
        <v>0</v>
      </c>
      <c r="T63" s="192">
        <f t="shared" ref="T63:W63" si="190">$G63*$AE63*AF63</f>
        <v>0</v>
      </c>
      <c r="U63" s="192">
        <f t="shared" si="190"/>
        <v>0</v>
      </c>
      <c r="V63" s="192">
        <f t="shared" si="190"/>
        <v>0</v>
      </c>
      <c r="W63" s="227">
        <f t="shared" si="190"/>
        <v>0</v>
      </c>
      <c r="X63" s="192">
        <f t="shared" si="10"/>
        <v>0</v>
      </c>
      <c r="Y63" s="192">
        <f t="shared" si="11"/>
        <v>0</v>
      </c>
      <c r="Z63" s="192">
        <f t="shared" si="12"/>
        <v>0</v>
      </c>
      <c r="AA63" s="227">
        <f t="shared" si="13"/>
        <v>0</v>
      </c>
      <c r="AB63" s="228">
        <f t="shared" si="14"/>
        <v>0</v>
      </c>
      <c r="AC63" s="229"/>
      <c r="AD63" s="230">
        <f t="shared" si="15"/>
        <v>44742</v>
      </c>
      <c r="AE63" s="231">
        <f t="shared" si="16"/>
        <v>0</v>
      </c>
      <c r="AF63" s="184">
        <f t="shared" si="17"/>
        <v>0</v>
      </c>
      <c r="AG63" s="184">
        <f t="shared" ref="AG63:AL63" si="191">IF($D63&gt;0,IF($AD63&lt;=U$5,IF(SUM($AF63:AF63)&gt;0,IF($L63-SUM($AF63:AF63)&gt;52,52,$L63-SUM($AF63:AF63)),IF($AD63=U$5,IF(($D63+($L63*7))&gt;=U$5,ROUND(($AD63-$D63)/7+0.5,0),$L63))),0),0)</f>
        <v>0</v>
      </c>
      <c r="AH63" s="184">
        <f t="shared" si="191"/>
        <v>0</v>
      </c>
      <c r="AI63" s="184">
        <f t="shared" si="191"/>
        <v>0</v>
      </c>
      <c r="AJ63" s="184">
        <f t="shared" si="191"/>
        <v>0</v>
      </c>
      <c r="AK63" s="184">
        <f t="shared" si="191"/>
        <v>0</v>
      </c>
      <c r="AL63" s="184">
        <f t="shared" si="191"/>
        <v>0</v>
      </c>
      <c r="AM63" s="52" t="str">
        <f t="shared" si="19"/>
        <v/>
      </c>
      <c r="AN63" s="52" t="str">
        <f t="shared" si="20"/>
        <v/>
      </c>
      <c r="AO63" s="184" t="str">
        <f t="shared" si="21"/>
        <v/>
      </c>
      <c r="AP63" s="192" t="str">
        <f t="shared" si="22"/>
        <v/>
      </c>
      <c r="AQ63" s="232">
        <f t="shared" si="23"/>
        <v>0</v>
      </c>
      <c r="AR63" s="232">
        <f t="shared" si="24"/>
        <v>0</v>
      </c>
      <c r="AS63" s="52">
        <f t="shared" si="25"/>
        <v>0</v>
      </c>
      <c r="AT63" s="52">
        <f t="shared" si="26"/>
        <v>0</v>
      </c>
      <c r="AU63" s="232">
        <f t="shared" si="27"/>
        <v>0</v>
      </c>
      <c r="AV63" s="232">
        <f t="shared" ref="AV63:AW63" si="192">IF($AD63=V$5,$W63,0)</f>
        <v>0</v>
      </c>
      <c r="AW63" s="232">
        <f t="shared" si="192"/>
        <v>0</v>
      </c>
      <c r="AX63" s="233">
        <f t="shared" si="29"/>
        <v>0</v>
      </c>
      <c r="AY63" s="234">
        <f t="shared" si="30"/>
        <v>0</v>
      </c>
      <c r="AZ63" s="184">
        <f t="shared" si="31"/>
        <v>0</v>
      </c>
      <c r="BA63" s="235" t="str">
        <f>IF(B63&lt;&gt;"",VLOOKUP(B63,'1 Pricing Length'!A$8:B$50,2),"")</f>
        <v/>
      </c>
    </row>
    <row r="64" spans="1:53" ht="12.75" customHeight="1">
      <c r="A64" s="217"/>
      <c r="B64" s="217"/>
      <c r="C64" s="236"/>
      <c r="D64" s="237"/>
      <c r="E64" s="237"/>
      <c r="F64" s="237"/>
      <c r="G64" s="222"/>
      <c r="H64" s="222"/>
      <c r="I64" s="222"/>
      <c r="J64" s="222"/>
      <c r="K64" s="1"/>
      <c r="L64" s="223">
        <f>IF(B64&lt;&gt;"",IF(D64&gt;0,IF(D64&lt;=V$5,IF(M64&gt;0,M64,VLOOKUP(B64,'1 Pricing Length'!A$8:C$50,3)),VLOOKUP(B64,'1 Pricing Length'!A$8:C$50,3)),0),0)</f>
        <v>0</v>
      </c>
      <c r="M64" s="223">
        <f t="shared" si="4"/>
        <v>0</v>
      </c>
      <c r="N64" s="224">
        <f>IF(B64&lt;&gt;"",IF(D64&lt;&gt;0,IF(AD64&lt;Y$5,IF(AD64&lt;X$5,IF(AD64&lt;W$5,IF(AD64&lt;V$5,IF(AD64&lt;U$5,VLOOKUP(B64,'1 Pricing Length'!A$8:I$50,4),VLOOKUP(B64,'1 Pricing Length'!A$8:I$50,5)),VLOOKUP(B64,'1 Pricing Length'!A$8:I$50,6)),VLOOKUP(B64,'1 Pricing Length'!A$8:I$50,7)),VLOOKUP(B64,'1 Pricing Length'!A$8:I$50,8)),0),0),0)</f>
        <v>0</v>
      </c>
      <c r="O64" s="128">
        <f t="shared" si="5"/>
        <v>0</v>
      </c>
      <c r="P64" s="128">
        <f>'3 CY Interim'!P64</f>
        <v>0</v>
      </c>
      <c r="Q64" s="128">
        <f t="shared" si="6"/>
        <v>0</v>
      </c>
      <c r="R64" s="128">
        <f t="shared" si="7"/>
        <v>0</v>
      </c>
      <c r="S64" s="226">
        <f t="shared" si="8"/>
        <v>0</v>
      </c>
      <c r="T64" s="192">
        <f t="shared" ref="T64:W64" si="193">$G64*$AE64*AF64</f>
        <v>0</v>
      </c>
      <c r="U64" s="192">
        <f t="shared" si="193"/>
        <v>0</v>
      </c>
      <c r="V64" s="192">
        <f t="shared" si="193"/>
        <v>0</v>
      </c>
      <c r="W64" s="227">
        <f t="shared" si="193"/>
        <v>0</v>
      </c>
      <c r="X64" s="192">
        <f t="shared" si="10"/>
        <v>0</v>
      </c>
      <c r="Y64" s="192">
        <f t="shared" si="11"/>
        <v>0</v>
      </c>
      <c r="Z64" s="192">
        <f t="shared" si="12"/>
        <v>0</v>
      </c>
      <c r="AA64" s="227">
        <f t="shared" si="13"/>
        <v>0</v>
      </c>
      <c r="AB64" s="228">
        <f t="shared" si="14"/>
        <v>0</v>
      </c>
      <c r="AC64" s="229"/>
      <c r="AD64" s="230">
        <f t="shared" si="15"/>
        <v>44742</v>
      </c>
      <c r="AE64" s="231">
        <f t="shared" si="16"/>
        <v>0</v>
      </c>
      <c r="AF64" s="184">
        <f t="shared" si="17"/>
        <v>0</v>
      </c>
      <c r="AG64" s="184">
        <f t="shared" ref="AG64:AL64" si="194">IF($D64&gt;0,IF($AD64&lt;=U$5,IF(SUM($AF64:AF64)&gt;0,IF($L64-SUM($AF64:AF64)&gt;52,52,$L64-SUM($AF64:AF64)),IF($AD64=U$5,IF(($D64+($L64*7))&gt;=U$5,ROUND(($AD64-$D64)/7+0.5,0),$L64))),0),0)</f>
        <v>0</v>
      </c>
      <c r="AH64" s="184">
        <f t="shared" si="194"/>
        <v>0</v>
      </c>
      <c r="AI64" s="184">
        <f t="shared" si="194"/>
        <v>0</v>
      </c>
      <c r="AJ64" s="184">
        <f t="shared" si="194"/>
        <v>0</v>
      </c>
      <c r="AK64" s="184">
        <f t="shared" si="194"/>
        <v>0</v>
      </c>
      <c r="AL64" s="184">
        <f t="shared" si="194"/>
        <v>0</v>
      </c>
      <c r="AM64" s="52" t="str">
        <f t="shared" si="19"/>
        <v/>
      </c>
      <c r="AN64" s="52" t="str">
        <f t="shared" si="20"/>
        <v/>
      </c>
      <c r="AO64" s="184" t="str">
        <f t="shared" si="21"/>
        <v/>
      </c>
      <c r="AP64" s="192" t="str">
        <f t="shared" si="22"/>
        <v/>
      </c>
      <c r="AQ64" s="232">
        <f t="shared" si="23"/>
        <v>0</v>
      </c>
      <c r="AR64" s="232">
        <f t="shared" si="24"/>
        <v>0</v>
      </c>
      <c r="AS64" s="52">
        <f t="shared" si="25"/>
        <v>0</v>
      </c>
      <c r="AT64" s="52">
        <f t="shared" si="26"/>
        <v>0</v>
      </c>
      <c r="AU64" s="232">
        <f t="shared" si="27"/>
        <v>0</v>
      </c>
      <c r="AV64" s="232">
        <f t="shared" ref="AV64:AW64" si="195">IF($AD64=V$5,$W64,0)</f>
        <v>0</v>
      </c>
      <c r="AW64" s="232">
        <f t="shared" si="195"/>
        <v>0</v>
      </c>
      <c r="AX64" s="233">
        <f t="shared" si="29"/>
        <v>0</v>
      </c>
      <c r="AY64" s="234">
        <f t="shared" si="30"/>
        <v>0</v>
      </c>
      <c r="AZ64" s="184">
        <f t="shared" si="31"/>
        <v>0</v>
      </c>
      <c r="BA64" s="235" t="str">
        <f>IF(B64&lt;&gt;"",VLOOKUP(B64,'1 Pricing Length'!A$8:B$50,2),"")</f>
        <v/>
      </c>
    </row>
    <row r="65" spans="1:53" ht="12.75" customHeight="1">
      <c r="A65" s="217"/>
      <c r="B65" s="217"/>
      <c r="C65" s="236"/>
      <c r="D65" s="237"/>
      <c r="E65" s="237"/>
      <c r="F65" s="237"/>
      <c r="G65" s="222"/>
      <c r="H65" s="222"/>
      <c r="I65" s="222"/>
      <c r="J65" s="222"/>
      <c r="K65" s="1"/>
      <c r="L65" s="223">
        <f>IF(B65&lt;&gt;"",IF(D65&gt;0,IF(D65&lt;=V$5,IF(M65&gt;0,M65,VLOOKUP(B65,'1 Pricing Length'!A$8:C$50,3)),VLOOKUP(B65,'1 Pricing Length'!A$8:C$50,3)),0),0)</f>
        <v>0</v>
      </c>
      <c r="M65" s="223">
        <f t="shared" si="4"/>
        <v>0</v>
      </c>
      <c r="N65" s="224">
        <f>IF(B65&lt;&gt;"",IF(D65&lt;&gt;0,IF(AD65&lt;Y$5,IF(AD65&lt;X$5,IF(AD65&lt;W$5,IF(AD65&lt;V$5,IF(AD65&lt;U$5,VLOOKUP(B65,'1 Pricing Length'!A$8:I$50,4),VLOOKUP(B65,'1 Pricing Length'!A$8:I$50,5)),VLOOKUP(B65,'1 Pricing Length'!A$8:I$50,6)),VLOOKUP(B65,'1 Pricing Length'!A$8:I$50,7)),VLOOKUP(B65,'1 Pricing Length'!A$8:I$50,8)),0),0),0)</f>
        <v>0</v>
      </c>
      <c r="O65" s="128">
        <f t="shared" si="5"/>
        <v>0</v>
      </c>
      <c r="P65" s="128">
        <f>'3 CY Interim'!P65</f>
        <v>0</v>
      </c>
      <c r="Q65" s="128">
        <f t="shared" si="6"/>
        <v>0</v>
      </c>
      <c r="R65" s="128">
        <f t="shared" si="7"/>
        <v>0</v>
      </c>
      <c r="S65" s="226">
        <f t="shared" si="8"/>
        <v>0</v>
      </c>
      <c r="T65" s="192">
        <f t="shared" ref="T65:W65" si="196">$G65*$AE65*AF65</f>
        <v>0</v>
      </c>
      <c r="U65" s="192">
        <f t="shared" si="196"/>
        <v>0</v>
      </c>
      <c r="V65" s="192">
        <f t="shared" si="196"/>
        <v>0</v>
      </c>
      <c r="W65" s="227">
        <f t="shared" si="196"/>
        <v>0</v>
      </c>
      <c r="X65" s="192">
        <f t="shared" si="10"/>
        <v>0</v>
      </c>
      <c r="Y65" s="192">
        <f t="shared" si="11"/>
        <v>0</v>
      </c>
      <c r="Z65" s="192">
        <f t="shared" si="12"/>
        <v>0</v>
      </c>
      <c r="AA65" s="227">
        <f t="shared" si="13"/>
        <v>0</v>
      </c>
      <c r="AB65" s="228">
        <f t="shared" si="14"/>
        <v>0</v>
      </c>
      <c r="AC65" s="229"/>
      <c r="AD65" s="230">
        <f t="shared" si="15"/>
        <v>44742</v>
      </c>
      <c r="AE65" s="231">
        <f t="shared" si="16"/>
        <v>0</v>
      </c>
      <c r="AF65" s="184">
        <f t="shared" si="17"/>
        <v>0</v>
      </c>
      <c r="AG65" s="184">
        <f t="shared" ref="AG65:AL65" si="197">IF($D65&gt;0,IF($AD65&lt;=U$5,IF(SUM($AF65:AF65)&gt;0,IF($L65-SUM($AF65:AF65)&gt;52,52,$L65-SUM($AF65:AF65)),IF($AD65=U$5,IF(($D65+($L65*7))&gt;=U$5,ROUND(($AD65-$D65)/7+0.5,0),$L65))),0),0)</f>
        <v>0</v>
      </c>
      <c r="AH65" s="184">
        <f t="shared" si="197"/>
        <v>0</v>
      </c>
      <c r="AI65" s="184">
        <f t="shared" si="197"/>
        <v>0</v>
      </c>
      <c r="AJ65" s="184">
        <f t="shared" si="197"/>
        <v>0</v>
      </c>
      <c r="AK65" s="184">
        <f t="shared" si="197"/>
        <v>0</v>
      </c>
      <c r="AL65" s="184">
        <f t="shared" si="197"/>
        <v>0</v>
      </c>
      <c r="AM65" s="52" t="str">
        <f t="shared" si="19"/>
        <v/>
      </c>
      <c r="AN65" s="52" t="str">
        <f t="shared" si="20"/>
        <v/>
      </c>
      <c r="AO65" s="184" t="str">
        <f t="shared" si="21"/>
        <v/>
      </c>
      <c r="AP65" s="192" t="str">
        <f t="shared" si="22"/>
        <v/>
      </c>
      <c r="AQ65" s="232">
        <f t="shared" si="23"/>
        <v>0</v>
      </c>
      <c r="AR65" s="232">
        <f t="shared" si="24"/>
        <v>0</v>
      </c>
      <c r="AS65" s="52">
        <f t="shared" si="25"/>
        <v>0</v>
      </c>
      <c r="AT65" s="52">
        <f t="shared" si="26"/>
        <v>0</v>
      </c>
      <c r="AU65" s="232">
        <f t="shared" si="27"/>
        <v>0</v>
      </c>
      <c r="AV65" s="232">
        <f t="shared" ref="AV65:AW65" si="198">IF($AD65=V$5,$W65,0)</f>
        <v>0</v>
      </c>
      <c r="AW65" s="232">
        <f t="shared" si="198"/>
        <v>0</v>
      </c>
      <c r="AX65" s="233">
        <f t="shared" si="29"/>
        <v>0</v>
      </c>
      <c r="AY65" s="234">
        <f t="shared" si="30"/>
        <v>0</v>
      </c>
      <c r="AZ65" s="184">
        <f t="shared" si="31"/>
        <v>0</v>
      </c>
      <c r="BA65" s="235" t="str">
        <f>IF(B65&lt;&gt;"",VLOOKUP(B65,'1 Pricing Length'!A$8:B$50,2),"")</f>
        <v/>
      </c>
    </row>
    <row r="66" spans="1:53" ht="12.75" customHeight="1">
      <c r="A66" s="217"/>
      <c r="B66" s="217"/>
      <c r="C66" s="236"/>
      <c r="D66" s="237"/>
      <c r="E66" s="237"/>
      <c r="F66" s="237"/>
      <c r="G66" s="222"/>
      <c r="H66" s="222"/>
      <c r="I66" s="222"/>
      <c r="J66" s="222"/>
      <c r="K66" s="1"/>
      <c r="L66" s="223">
        <f>IF(B66&lt;&gt;"",IF(D66&gt;0,IF(D66&lt;=V$5,IF(M66&gt;0,M66,VLOOKUP(B66,'1 Pricing Length'!A$8:C$50,3)),VLOOKUP(B66,'1 Pricing Length'!A$8:C$50,3)),0),0)</f>
        <v>0</v>
      </c>
      <c r="M66" s="223">
        <f t="shared" si="4"/>
        <v>0</v>
      </c>
      <c r="N66" s="224">
        <f>IF(B66&lt;&gt;"",IF(D66&lt;&gt;0,IF(AD66&lt;Y$5,IF(AD66&lt;X$5,IF(AD66&lt;W$5,IF(AD66&lt;V$5,IF(AD66&lt;U$5,VLOOKUP(B66,'1 Pricing Length'!A$8:I$50,4),VLOOKUP(B66,'1 Pricing Length'!A$8:I$50,5)),VLOOKUP(B66,'1 Pricing Length'!A$8:I$50,6)),VLOOKUP(B66,'1 Pricing Length'!A$8:I$50,7)),VLOOKUP(B66,'1 Pricing Length'!A$8:I$50,8)),0),0),0)</f>
        <v>0</v>
      </c>
      <c r="O66" s="128">
        <f t="shared" si="5"/>
        <v>0</v>
      </c>
      <c r="P66" s="128">
        <f>'3 CY Interim'!P66</f>
        <v>0</v>
      </c>
      <c r="Q66" s="128">
        <f t="shared" si="6"/>
        <v>0</v>
      </c>
      <c r="R66" s="128">
        <f t="shared" si="7"/>
        <v>0</v>
      </c>
      <c r="S66" s="226">
        <f t="shared" si="8"/>
        <v>0</v>
      </c>
      <c r="T66" s="192">
        <f t="shared" ref="T66:W66" si="199">$G66*$AE66*AF66</f>
        <v>0</v>
      </c>
      <c r="U66" s="192">
        <f t="shared" si="199"/>
        <v>0</v>
      </c>
      <c r="V66" s="192">
        <f t="shared" si="199"/>
        <v>0</v>
      </c>
      <c r="W66" s="227">
        <f t="shared" si="199"/>
        <v>0</v>
      </c>
      <c r="X66" s="192">
        <f t="shared" si="10"/>
        <v>0</v>
      </c>
      <c r="Y66" s="192">
        <f t="shared" si="11"/>
        <v>0</v>
      </c>
      <c r="Z66" s="192">
        <f t="shared" si="12"/>
        <v>0</v>
      </c>
      <c r="AA66" s="227">
        <f t="shared" si="13"/>
        <v>0</v>
      </c>
      <c r="AB66" s="228">
        <f t="shared" si="14"/>
        <v>0</v>
      </c>
      <c r="AC66" s="229"/>
      <c r="AD66" s="230">
        <f t="shared" si="15"/>
        <v>44742</v>
      </c>
      <c r="AE66" s="231">
        <f t="shared" si="16"/>
        <v>0</v>
      </c>
      <c r="AF66" s="184">
        <f t="shared" si="17"/>
        <v>0</v>
      </c>
      <c r="AG66" s="184">
        <f t="shared" ref="AG66:AL66" si="200">IF($D66&gt;0,IF($AD66&lt;=U$5,IF(SUM($AF66:AF66)&gt;0,IF($L66-SUM($AF66:AF66)&gt;52,52,$L66-SUM($AF66:AF66)),IF($AD66=U$5,IF(($D66+($L66*7))&gt;=U$5,ROUND(($AD66-$D66)/7+0.5,0),$L66))),0),0)</f>
        <v>0</v>
      </c>
      <c r="AH66" s="184">
        <f t="shared" si="200"/>
        <v>0</v>
      </c>
      <c r="AI66" s="184">
        <f t="shared" si="200"/>
        <v>0</v>
      </c>
      <c r="AJ66" s="184">
        <f t="shared" si="200"/>
        <v>0</v>
      </c>
      <c r="AK66" s="184">
        <f t="shared" si="200"/>
        <v>0</v>
      </c>
      <c r="AL66" s="184">
        <f t="shared" si="200"/>
        <v>0</v>
      </c>
      <c r="AM66" s="52" t="str">
        <f t="shared" si="19"/>
        <v/>
      </c>
      <c r="AN66" s="52" t="str">
        <f t="shared" si="20"/>
        <v/>
      </c>
      <c r="AO66" s="184" t="str">
        <f t="shared" si="21"/>
        <v/>
      </c>
      <c r="AP66" s="192" t="str">
        <f t="shared" si="22"/>
        <v/>
      </c>
      <c r="AQ66" s="232">
        <f t="shared" si="23"/>
        <v>0</v>
      </c>
      <c r="AR66" s="232">
        <f t="shared" si="24"/>
        <v>0</v>
      </c>
      <c r="AS66" s="52">
        <f t="shared" si="25"/>
        <v>0</v>
      </c>
      <c r="AT66" s="52">
        <f t="shared" si="26"/>
        <v>0</v>
      </c>
      <c r="AU66" s="232">
        <f t="shared" si="27"/>
        <v>0</v>
      </c>
      <c r="AV66" s="232">
        <f t="shared" ref="AV66:AW66" si="201">IF($AD66=V$5,$W66,0)</f>
        <v>0</v>
      </c>
      <c r="AW66" s="232">
        <f t="shared" si="201"/>
        <v>0</v>
      </c>
      <c r="AX66" s="233">
        <f t="shared" si="29"/>
        <v>0</v>
      </c>
      <c r="AY66" s="234">
        <f t="shared" si="30"/>
        <v>0</v>
      </c>
      <c r="AZ66" s="184">
        <f t="shared" si="31"/>
        <v>0</v>
      </c>
      <c r="BA66" s="235" t="str">
        <f>IF(B66&lt;&gt;"",VLOOKUP(B66,'1 Pricing Length'!A$8:B$50,2),"")</f>
        <v/>
      </c>
    </row>
    <row r="67" spans="1:53" ht="12.75" customHeight="1">
      <c r="A67" s="217"/>
      <c r="B67" s="217"/>
      <c r="C67" s="236"/>
      <c r="D67" s="237"/>
      <c r="E67" s="237"/>
      <c r="F67" s="237"/>
      <c r="G67" s="222"/>
      <c r="H67" s="222"/>
      <c r="I67" s="222"/>
      <c r="J67" s="222"/>
      <c r="K67" s="1"/>
      <c r="L67" s="223">
        <f>IF(B67&lt;&gt;"",IF(D67&gt;0,IF(D67&lt;=V$5,IF(M67&gt;0,M67,VLOOKUP(B67,'1 Pricing Length'!A$8:C$50,3)),VLOOKUP(B67,'1 Pricing Length'!A$8:C$50,3)),0),0)</f>
        <v>0</v>
      </c>
      <c r="M67" s="223">
        <f t="shared" si="4"/>
        <v>0</v>
      </c>
      <c r="N67" s="224">
        <f>IF(B67&lt;&gt;"",IF(D67&lt;&gt;0,IF(AD67&lt;Y$5,IF(AD67&lt;X$5,IF(AD67&lt;W$5,IF(AD67&lt;V$5,IF(AD67&lt;U$5,VLOOKUP(B67,'1 Pricing Length'!A$8:I$50,4),VLOOKUP(B67,'1 Pricing Length'!A$8:I$50,5)),VLOOKUP(B67,'1 Pricing Length'!A$8:I$50,6)),VLOOKUP(B67,'1 Pricing Length'!A$8:I$50,7)),VLOOKUP(B67,'1 Pricing Length'!A$8:I$50,8)),0),0),0)</f>
        <v>0</v>
      </c>
      <c r="O67" s="128">
        <f t="shared" si="5"/>
        <v>0</v>
      </c>
      <c r="P67" s="128">
        <f>'3 CY Interim'!P67</f>
        <v>0</v>
      </c>
      <c r="Q67" s="128">
        <f t="shared" si="6"/>
        <v>0</v>
      </c>
      <c r="R67" s="128">
        <f t="shared" si="7"/>
        <v>0</v>
      </c>
      <c r="S67" s="226">
        <f t="shared" si="8"/>
        <v>0</v>
      </c>
      <c r="T67" s="192">
        <f t="shared" ref="T67:W67" si="202">$G67*$AE67*AF67</f>
        <v>0</v>
      </c>
      <c r="U67" s="192">
        <f t="shared" si="202"/>
        <v>0</v>
      </c>
      <c r="V67" s="192">
        <f t="shared" si="202"/>
        <v>0</v>
      </c>
      <c r="W67" s="227">
        <f t="shared" si="202"/>
        <v>0</v>
      </c>
      <c r="X67" s="192">
        <f t="shared" si="10"/>
        <v>0</v>
      </c>
      <c r="Y67" s="192">
        <f t="shared" si="11"/>
        <v>0</v>
      </c>
      <c r="Z67" s="192">
        <f t="shared" si="12"/>
        <v>0</v>
      </c>
      <c r="AA67" s="227">
        <f t="shared" si="13"/>
        <v>0</v>
      </c>
      <c r="AB67" s="228">
        <f t="shared" si="14"/>
        <v>0</v>
      </c>
      <c r="AC67" s="229"/>
      <c r="AD67" s="230">
        <f t="shared" si="15"/>
        <v>44742</v>
      </c>
      <c r="AE67" s="231">
        <f t="shared" si="16"/>
        <v>0</v>
      </c>
      <c r="AF67" s="184">
        <f t="shared" si="17"/>
        <v>0</v>
      </c>
      <c r="AG67" s="184">
        <f t="shared" ref="AG67:AL67" si="203">IF($D67&gt;0,IF($AD67&lt;=U$5,IF(SUM($AF67:AF67)&gt;0,IF($L67-SUM($AF67:AF67)&gt;52,52,$L67-SUM($AF67:AF67)),IF($AD67=U$5,IF(($D67+($L67*7))&gt;=U$5,ROUND(($AD67-$D67)/7+0.5,0),$L67))),0),0)</f>
        <v>0</v>
      </c>
      <c r="AH67" s="184">
        <f t="shared" si="203"/>
        <v>0</v>
      </c>
      <c r="AI67" s="184">
        <f t="shared" si="203"/>
        <v>0</v>
      </c>
      <c r="AJ67" s="184">
        <f t="shared" si="203"/>
        <v>0</v>
      </c>
      <c r="AK67" s="184">
        <f t="shared" si="203"/>
        <v>0</v>
      </c>
      <c r="AL67" s="184">
        <f t="shared" si="203"/>
        <v>0</v>
      </c>
      <c r="AM67" s="52" t="str">
        <f t="shared" si="19"/>
        <v/>
      </c>
      <c r="AN67" s="52" t="str">
        <f t="shared" si="20"/>
        <v/>
      </c>
      <c r="AO67" s="184" t="str">
        <f t="shared" si="21"/>
        <v/>
      </c>
      <c r="AP67" s="192" t="str">
        <f t="shared" si="22"/>
        <v/>
      </c>
      <c r="AQ67" s="232">
        <f t="shared" si="23"/>
        <v>0</v>
      </c>
      <c r="AR67" s="232">
        <f t="shared" si="24"/>
        <v>0</v>
      </c>
      <c r="AS67" s="52">
        <f t="shared" si="25"/>
        <v>0</v>
      </c>
      <c r="AT67" s="52">
        <f t="shared" si="26"/>
        <v>0</v>
      </c>
      <c r="AU67" s="232">
        <f t="shared" si="27"/>
        <v>0</v>
      </c>
      <c r="AV67" s="232">
        <f t="shared" ref="AV67:AW67" si="204">IF($AD67=V$5,$W67,0)</f>
        <v>0</v>
      </c>
      <c r="AW67" s="232">
        <f t="shared" si="204"/>
        <v>0</v>
      </c>
      <c r="AX67" s="233">
        <f t="shared" si="29"/>
        <v>0</v>
      </c>
      <c r="AY67" s="234">
        <f t="shared" si="30"/>
        <v>0</v>
      </c>
      <c r="AZ67" s="184">
        <f t="shared" si="31"/>
        <v>0</v>
      </c>
      <c r="BA67" s="235" t="str">
        <f>IF(B67&lt;&gt;"",VLOOKUP(B67,'1 Pricing Length'!A$8:B$50,2),"")</f>
        <v/>
      </c>
    </row>
    <row r="68" spans="1:53" ht="12.75" customHeight="1">
      <c r="A68" s="217"/>
      <c r="B68" s="217"/>
      <c r="C68" s="236"/>
      <c r="D68" s="237"/>
      <c r="E68" s="237"/>
      <c r="F68" s="237"/>
      <c r="G68" s="222"/>
      <c r="H68" s="222"/>
      <c r="I68" s="222"/>
      <c r="J68" s="222"/>
      <c r="K68" s="1"/>
      <c r="L68" s="223">
        <f>IF(B68&lt;&gt;"",IF(D68&gt;0,IF(D68&lt;=V$5,IF(M68&gt;0,M68,VLOOKUP(B68,'1 Pricing Length'!A$8:C$50,3)),VLOOKUP(B68,'1 Pricing Length'!A$8:C$50,3)),0),0)</f>
        <v>0</v>
      </c>
      <c r="M68" s="223">
        <f t="shared" si="4"/>
        <v>0</v>
      </c>
      <c r="N68" s="224">
        <f>IF(B68&lt;&gt;"",IF(D68&lt;&gt;0,IF(AD68&lt;Y$5,IF(AD68&lt;X$5,IF(AD68&lt;W$5,IF(AD68&lt;V$5,IF(AD68&lt;U$5,VLOOKUP(B68,'1 Pricing Length'!A$8:I$50,4),VLOOKUP(B68,'1 Pricing Length'!A$8:I$50,5)),VLOOKUP(B68,'1 Pricing Length'!A$8:I$50,6)),VLOOKUP(B68,'1 Pricing Length'!A$8:I$50,7)),VLOOKUP(B68,'1 Pricing Length'!A$8:I$50,8)),0),0),0)</f>
        <v>0</v>
      </c>
      <c r="O68" s="128">
        <f t="shared" si="5"/>
        <v>0</v>
      </c>
      <c r="P68" s="128">
        <f>'3 CY Interim'!P68</f>
        <v>0</v>
      </c>
      <c r="Q68" s="128">
        <f t="shared" si="6"/>
        <v>0</v>
      </c>
      <c r="R68" s="128">
        <f t="shared" si="7"/>
        <v>0</v>
      </c>
      <c r="S68" s="226">
        <f t="shared" si="8"/>
        <v>0</v>
      </c>
      <c r="T68" s="192">
        <f t="shared" ref="T68:W68" si="205">$G68*$AE68*AF68</f>
        <v>0</v>
      </c>
      <c r="U68" s="192">
        <f t="shared" si="205"/>
        <v>0</v>
      </c>
      <c r="V68" s="192">
        <f t="shared" si="205"/>
        <v>0</v>
      </c>
      <c r="W68" s="227">
        <f t="shared" si="205"/>
        <v>0</v>
      </c>
      <c r="X68" s="192">
        <f t="shared" si="10"/>
        <v>0</v>
      </c>
      <c r="Y68" s="192">
        <f t="shared" si="11"/>
        <v>0</v>
      </c>
      <c r="Z68" s="192">
        <f t="shared" si="12"/>
        <v>0</v>
      </c>
      <c r="AA68" s="227">
        <f t="shared" si="13"/>
        <v>0</v>
      </c>
      <c r="AB68" s="228">
        <f t="shared" si="14"/>
        <v>0</v>
      </c>
      <c r="AC68" s="229"/>
      <c r="AD68" s="230">
        <f t="shared" si="15"/>
        <v>44742</v>
      </c>
      <c r="AE68" s="231">
        <f t="shared" si="16"/>
        <v>0</v>
      </c>
      <c r="AF68" s="184">
        <f t="shared" si="17"/>
        <v>0</v>
      </c>
      <c r="AG68" s="184">
        <f t="shared" ref="AG68:AL68" si="206">IF($D68&gt;0,IF($AD68&lt;=U$5,IF(SUM($AF68:AF68)&gt;0,IF($L68-SUM($AF68:AF68)&gt;52,52,$L68-SUM($AF68:AF68)),IF($AD68=U$5,IF(($D68+($L68*7))&gt;=U$5,ROUND(($AD68-$D68)/7+0.5,0),$L68))),0),0)</f>
        <v>0</v>
      </c>
      <c r="AH68" s="184">
        <f t="shared" si="206"/>
        <v>0</v>
      </c>
      <c r="AI68" s="184">
        <f t="shared" si="206"/>
        <v>0</v>
      </c>
      <c r="AJ68" s="184">
        <f t="shared" si="206"/>
        <v>0</v>
      </c>
      <c r="AK68" s="184">
        <f t="shared" si="206"/>
        <v>0</v>
      </c>
      <c r="AL68" s="184">
        <f t="shared" si="206"/>
        <v>0</v>
      </c>
      <c r="AM68" s="52" t="str">
        <f t="shared" si="19"/>
        <v/>
      </c>
      <c r="AN68" s="52" t="str">
        <f t="shared" si="20"/>
        <v/>
      </c>
      <c r="AO68" s="184" t="str">
        <f t="shared" si="21"/>
        <v/>
      </c>
      <c r="AP68" s="192" t="str">
        <f t="shared" si="22"/>
        <v/>
      </c>
      <c r="AQ68" s="232">
        <f t="shared" si="23"/>
        <v>0</v>
      </c>
      <c r="AR68" s="232">
        <f t="shared" si="24"/>
        <v>0</v>
      </c>
      <c r="AS68" s="52">
        <f t="shared" si="25"/>
        <v>0</v>
      </c>
      <c r="AT68" s="52">
        <f t="shared" si="26"/>
        <v>0</v>
      </c>
      <c r="AU68" s="232">
        <f t="shared" si="27"/>
        <v>0</v>
      </c>
      <c r="AV68" s="232">
        <f t="shared" ref="AV68:AW68" si="207">IF($AD68=V$5,$W68,0)</f>
        <v>0</v>
      </c>
      <c r="AW68" s="232">
        <f t="shared" si="207"/>
        <v>0</v>
      </c>
      <c r="AX68" s="233">
        <f t="shared" si="29"/>
        <v>0</v>
      </c>
      <c r="AY68" s="234">
        <f t="shared" si="30"/>
        <v>0</v>
      </c>
      <c r="AZ68" s="184">
        <f t="shared" si="31"/>
        <v>0</v>
      </c>
      <c r="BA68" s="235" t="str">
        <f>IF(B68&lt;&gt;"",VLOOKUP(B68,'1 Pricing Length'!A$8:B$50,2),"")</f>
        <v/>
      </c>
    </row>
    <row r="69" spans="1:53" ht="12.75" customHeight="1">
      <c r="A69" s="217"/>
      <c r="B69" s="217"/>
      <c r="C69" s="236"/>
      <c r="D69" s="237"/>
      <c r="E69" s="237"/>
      <c r="F69" s="237"/>
      <c r="G69" s="222"/>
      <c r="H69" s="222"/>
      <c r="I69" s="222"/>
      <c r="J69" s="222"/>
      <c r="K69" s="1"/>
      <c r="L69" s="223">
        <f>IF(B69&lt;&gt;"",IF(D69&gt;0,IF(D69&lt;=V$5,IF(M69&gt;0,M69,VLOOKUP(B69,'1 Pricing Length'!A$8:C$50,3)),VLOOKUP(B69,'1 Pricing Length'!A$8:C$50,3)),0),0)</f>
        <v>0</v>
      </c>
      <c r="M69" s="223">
        <f t="shared" si="4"/>
        <v>0</v>
      </c>
      <c r="N69" s="224">
        <f>IF(B69&lt;&gt;"",IF(D69&lt;&gt;0,IF(AD69&lt;Y$5,IF(AD69&lt;X$5,IF(AD69&lt;W$5,IF(AD69&lt;V$5,IF(AD69&lt;U$5,VLOOKUP(B69,'1 Pricing Length'!A$8:I$50,4),VLOOKUP(B69,'1 Pricing Length'!A$8:I$50,5)),VLOOKUP(B69,'1 Pricing Length'!A$8:I$50,6)),VLOOKUP(B69,'1 Pricing Length'!A$8:I$50,7)),VLOOKUP(B69,'1 Pricing Length'!A$8:I$50,8)),0),0),0)</f>
        <v>0</v>
      </c>
      <c r="O69" s="128">
        <f t="shared" si="5"/>
        <v>0</v>
      </c>
      <c r="P69" s="128">
        <f>'3 CY Interim'!P69</f>
        <v>0</v>
      </c>
      <c r="Q69" s="128">
        <f t="shared" si="6"/>
        <v>0</v>
      </c>
      <c r="R69" s="128">
        <f t="shared" si="7"/>
        <v>0</v>
      </c>
      <c r="S69" s="226">
        <f t="shared" si="8"/>
        <v>0</v>
      </c>
      <c r="T69" s="192">
        <f t="shared" ref="T69:W69" si="208">$G69*$AE69*AF69</f>
        <v>0</v>
      </c>
      <c r="U69" s="192">
        <f t="shared" si="208"/>
        <v>0</v>
      </c>
      <c r="V69" s="192">
        <f t="shared" si="208"/>
        <v>0</v>
      </c>
      <c r="W69" s="227">
        <f t="shared" si="208"/>
        <v>0</v>
      </c>
      <c r="X69" s="192">
        <f t="shared" si="10"/>
        <v>0</v>
      </c>
      <c r="Y69" s="192">
        <f t="shared" si="11"/>
        <v>0</v>
      </c>
      <c r="Z69" s="192">
        <f t="shared" si="12"/>
        <v>0</v>
      </c>
      <c r="AA69" s="227">
        <f t="shared" si="13"/>
        <v>0</v>
      </c>
      <c r="AB69" s="228">
        <f t="shared" si="14"/>
        <v>0</v>
      </c>
      <c r="AC69" s="229"/>
      <c r="AD69" s="230">
        <f t="shared" si="15"/>
        <v>44742</v>
      </c>
      <c r="AE69" s="231">
        <f t="shared" si="16"/>
        <v>0</v>
      </c>
      <c r="AF69" s="184">
        <f t="shared" si="17"/>
        <v>0</v>
      </c>
      <c r="AG69" s="184">
        <f t="shared" ref="AG69:AL69" si="209">IF($D69&gt;0,IF($AD69&lt;=U$5,IF(SUM($AF69:AF69)&gt;0,IF($L69-SUM($AF69:AF69)&gt;52,52,$L69-SUM($AF69:AF69)),IF($AD69=U$5,IF(($D69+($L69*7))&gt;=U$5,ROUND(($AD69-$D69)/7+0.5,0),$L69))),0),0)</f>
        <v>0</v>
      </c>
      <c r="AH69" s="184">
        <f t="shared" si="209"/>
        <v>0</v>
      </c>
      <c r="AI69" s="184">
        <f t="shared" si="209"/>
        <v>0</v>
      </c>
      <c r="AJ69" s="184">
        <f t="shared" si="209"/>
        <v>0</v>
      </c>
      <c r="AK69" s="184">
        <f t="shared" si="209"/>
        <v>0</v>
      </c>
      <c r="AL69" s="184">
        <f t="shared" si="209"/>
        <v>0</v>
      </c>
      <c r="AM69" s="52" t="str">
        <f t="shared" si="19"/>
        <v/>
      </c>
      <c r="AN69" s="52" t="str">
        <f t="shared" si="20"/>
        <v/>
      </c>
      <c r="AO69" s="184" t="str">
        <f t="shared" si="21"/>
        <v/>
      </c>
      <c r="AP69" s="192" t="str">
        <f t="shared" si="22"/>
        <v/>
      </c>
      <c r="AQ69" s="232">
        <f t="shared" si="23"/>
        <v>0</v>
      </c>
      <c r="AR69" s="232">
        <f t="shared" si="24"/>
        <v>0</v>
      </c>
      <c r="AS69" s="52">
        <f t="shared" si="25"/>
        <v>0</v>
      </c>
      <c r="AT69" s="52">
        <f t="shared" si="26"/>
        <v>0</v>
      </c>
      <c r="AU69" s="232">
        <f t="shared" si="27"/>
        <v>0</v>
      </c>
      <c r="AV69" s="232">
        <f t="shared" ref="AV69:AW69" si="210">IF($AD69=V$5,$W69,0)</f>
        <v>0</v>
      </c>
      <c r="AW69" s="232">
        <f t="shared" si="210"/>
        <v>0</v>
      </c>
      <c r="AX69" s="233">
        <f t="shared" si="29"/>
        <v>0</v>
      </c>
      <c r="AY69" s="234">
        <f t="shared" si="30"/>
        <v>0</v>
      </c>
      <c r="AZ69" s="184">
        <f t="shared" si="31"/>
        <v>0</v>
      </c>
      <c r="BA69" s="235" t="str">
        <f>IF(B69&lt;&gt;"",VLOOKUP(B69,'1 Pricing Length'!A$8:B$50,2),"")</f>
        <v/>
      </c>
    </row>
    <row r="70" spans="1:53" ht="12.75" customHeight="1">
      <c r="A70" s="217"/>
      <c r="B70" s="217"/>
      <c r="C70" s="236"/>
      <c r="D70" s="237"/>
      <c r="E70" s="237"/>
      <c r="F70" s="237"/>
      <c r="G70" s="222"/>
      <c r="H70" s="222"/>
      <c r="I70" s="222"/>
      <c r="J70" s="222"/>
      <c r="K70" s="1"/>
      <c r="L70" s="223">
        <f>IF(B70&lt;&gt;"",IF(D70&gt;0,IF(D70&lt;=V$5,IF(M70&gt;0,M70,VLOOKUP(B70,'1 Pricing Length'!A$8:C$50,3)),VLOOKUP(B70,'1 Pricing Length'!A$8:C$50,3)),0),0)</f>
        <v>0</v>
      </c>
      <c r="M70" s="223">
        <f t="shared" si="4"/>
        <v>0</v>
      </c>
      <c r="N70" s="224">
        <f>IF(B70&lt;&gt;"",IF(D70&lt;&gt;0,IF(AD70&lt;Y$5,IF(AD70&lt;X$5,IF(AD70&lt;W$5,IF(AD70&lt;V$5,IF(AD70&lt;U$5,VLOOKUP(B70,'1 Pricing Length'!A$8:I$50,4),VLOOKUP(B70,'1 Pricing Length'!A$8:I$50,5)),VLOOKUP(B70,'1 Pricing Length'!A$8:I$50,6)),VLOOKUP(B70,'1 Pricing Length'!A$8:I$50,7)),VLOOKUP(B70,'1 Pricing Length'!A$8:I$50,8)),0),0),0)</f>
        <v>0</v>
      </c>
      <c r="O70" s="128">
        <f t="shared" si="5"/>
        <v>0</v>
      </c>
      <c r="P70" s="128">
        <f>'3 CY Interim'!P70</f>
        <v>0</v>
      </c>
      <c r="Q70" s="128">
        <f t="shared" si="6"/>
        <v>0</v>
      </c>
      <c r="R70" s="128">
        <f t="shared" si="7"/>
        <v>0</v>
      </c>
      <c r="S70" s="226">
        <f t="shared" si="8"/>
        <v>0</v>
      </c>
      <c r="T70" s="192">
        <f t="shared" ref="T70:W70" si="211">$G70*$AE70*AF70</f>
        <v>0</v>
      </c>
      <c r="U70" s="192">
        <f t="shared" si="211"/>
        <v>0</v>
      </c>
      <c r="V70" s="192">
        <f t="shared" si="211"/>
        <v>0</v>
      </c>
      <c r="W70" s="227">
        <f t="shared" si="211"/>
        <v>0</v>
      </c>
      <c r="X70" s="192">
        <f t="shared" si="10"/>
        <v>0</v>
      </c>
      <c r="Y70" s="192">
        <f t="shared" si="11"/>
        <v>0</v>
      </c>
      <c r="Z70" s="192">
        <f t="shared" si="12"/>
        <v>0</v>
      </c>
      <c r="AA70" s="227">
        <f t="shared" si="13"/>
        <v>0</v>
      </c>
      <c r="AB70" s="228">
        <f t="shared" si="14"/>
        <v>0</v>
      </c>
      <c r="AC70" s="229"/>
      <c r="AD70" s="230">
        <f t="shared" si="15"/>
        <v>44742</v>
      </c>
      <c r="AE70" s="231">
        <f t="shared" si="16"/>
        <v>0</v>
      </c>
      <c r="AF70" s="184">
        <f t="shared" si="17"/>
        <v>0</v>
      </c>
      <c r="AG70" s="184">
        <f t="shared" ref="AG70:AL70" si="212">IF($D70&gt;0,IF($AD70&lt;=U$5,IF(SUM($AF70:AF70)&gt;0,IF($L70-SUM($AF70:AF70)&gt;52,52,$L70-SUM($AF70:AF70)),IF($AD70=U$5,IF(($D70+($L70*7))&gt;=U$5,ROUND(($AD70-$D70)/7+0.5,0),$L70))),0),0)</f>
        <v>0</v>
      </c>
      <c r="AH70" s="184">
        <f t="shared" si="212"/>
        <v>0</v>
      </c>
      <c r="AI70" s="184">
        <f t="shared" si="212"/>
        <v>0</v>
      </c>
      <c r="AJ70" s="184">
        <f t="shared" si="212"/>
        <v>0</v>
      </c>
      <c r="AK70" s="184">
        <f t="shared" si="212"/>
        <v>0</v>
      </c>
      <c r="AL70" s="184">
        <f t="shared" si="212"/>
        <v>0</v>
      </c>
      <c r="AM70" s="52" t="str">
        <f t="shared" si="19"/>
        <v/>
      </c>
      <c r="AN70" s="52" t="str">
        <f t="shared" si="20"/>
        <v/>
      </c>
      <c r="AO70" s="184" t="str">
        <f t="shared" si="21"/>
        <v/>
      </c>
      <c r="AP70" s="192" t="str">
        <f t="shared" si="22"/>
        <v/>
      </c>
      <c r="AQ70" s="232">
        <f t="shared" si="23"/>
        <v>0</v>
      </c>
      <c r="AR70" s="232">
        <f t="shared" si="24"/>
        <v>0</v>
      </c>
      <c r="AS70" s="52">
        <f t="shared" si="25"/>
        <v>0</v>
      </c>
      <c r="AT70" s="52">
        <f t="shared" si="26"/>
        <v>0</v>
      </c>
      <c r="AU70" s="232">
        <f t="shared" si="27"/>
        <v>0</v>
      </c>
      <c r="AV70" s="232">
        <f t="shared" ref="AV70:AW70" si="213">IF($AD70=V$5,$W70,0)</f>
        <v>0</v>
      </c>
      <c r="AW70" s="232">
        <f t="shared" si="213"/>
        <v>0</v>
      </c>
      <c r="AX70" s="233">
        <f t="shared" si="29"/>
        <v>0</v>
      </c>
      <c r="AY70" s="234">
        <f t="shared" si="30"/>
        <v>0</v>
      </c>
      <c r="AZ70" s="184">
        <f t="shared" si="31"/>
        <v>0</v>
      </c>
      <c r="BA70" s="235" t="str">
        <f>IF(B70&lt;&gt;"",VLOOKUP(B70,'1 Pricing Length'!A$8:B$50,2),"")</f>
        <v/>
      </c>
    </row>
    <row r="71" spans="1:53" ht="12.75" customHeight="1">
      <c r="A71" s="217"/>
      <c r="B71" s="217"/>
      <c r="C71" s="236"/>
      <c r="D71" s="237"/>
      <c r="E71" s="237"/>
      <c r="F71" s="237"/>
      <c r="G71" s="222"/>
      <c r="H71" s="222"/>
      <c r="I71" s="222"/>
      <c r="J71" s="222"/>
      <c r="K71" s="1"/>
      <c r="L71" s="223">
        <f>IF(B71&lt;&gt;"",IF(D71&gt;0,IF(D71&lt;=V$5,IF(M71&gt;0,M71,VLOOKUP(B71,'1 Pricing Length'!A$8:C$50,3)),VLOOKUP(B71,'1 Pricing Length'!A$8:C$50,3)),0),0)</f>
        <v>0</v>
      </c>
      <c r="M71" s="223">
        <f t="shared" si="4"/>
        <v>0</v>
      </c>
      <c r="N71" s="224">
        <f>IF(B71&lt;&gt;"",IF(D71&lt;&gt;0,IF(AD71&lt;Y$5,IF(AD71&lt;X$5,IF(AD71&lt;W$5,IF(AD71&lt;V$5,IF(AD71&lt;U$5,VLOOKUP(B71,'1 Pricing Length'!A$8:I$50,4),VLOOKUP(B71,'1 Pricing Length'!A$8:I$50,5)),VLOOKUP(B71,'1 Pricing Length'!A$8:I$50,6)),VLOOKUP(B71,'1 Pricing Length'!A$8:I$50,7)),VLOOKUP(B71,'1 Pricing Length'!A$8:I$50,8)),0),0),0)</f>
        <v>0</v>
      </c>
      <c r="O71" s="128">
        <f t="shared" si="5"/>
        <v>0</v>
      </c>
      <c r="P71" s="128">
        <f>'3 CY Interim'!P71</f>
        <v>0</v>
      </c>
      <c r="Q71" s="128">
        <f t="shared" si="6"/>
        <v>0</v>
      </c>
      <c r="R71" s="128">
        <f t="shared" si="7"/>
        <v>0</v>
      </c>
      <c r="S71" s="226">
        <f t="shared" si="8"/>
        <v>0</v>
      </c>
      <c r="T71" s="192">
        <f t="shared" ref="T71:W71" si="214">$G71*$AE71*AF71</f>
        <v>0</v>
      </c>
      <c r="U71" s="192">
        <f t="shared" si="214"/>
        <v>0</v>
      </c>
      <c r="V71" s="192">
        <f t="shared" si="214"/>
        <v>0</v>
      </c>
      <c r="W71" s="227">
        <f t="shared" si="214"/>
        <v>0</v>
      </c>
      <c r="X71" s="192">
        <f t="shared" si="10"/>
        <v>0</v>
      </c>
      <c r="Y71" s="192">
        <f t="shared" si="11"/>
        <v>0</v>
      </c>
      <c r="Z71" s="192">
        <f t="shared" si="12"/>
        <v>0</v>
      </c>
      <c r="AA71" s="227">
        <f t="shared" si="13"/>
        <v>0</v>
      </c>
      <c r="AB71" s="228">
        <f t="shared" si="14"/>
        <v>0</v>
      </c>
      <c r="AC71" s="229"/>
      <c r="AD71" s="230">
        <f t="shared" si="15"/>
        <v>44742</v>
      </c>
      <c r="AE71" s="231">
        <f t="shared" si="16"/>
        <v>0</v>
      </c>
      <c r="AF71" s="184">
        <f t="shared" si="17"/>
        <v>0</v>
      </c>
      <c r="AG71" s="184">
        <f t="shared" ref="AG71:AL71" si="215">IF($D71&gt;0,IF($AD71&lt;=U$5,IF(SUM($AF71:AF71)&gt;0,IF($L71-SUM($AF71:AF71)&gt;52,52,$L71-SUM($AF71:AF71)),IF($AD71=U$5,IF(($D71+($L71*7))&gt;=U$5,ROUND(($AD71-$D71)/7+0.5,0),$L71))),0),0)</f>
        <v>0</v>
      </c>
      <c r="AH71" s="184">
        <f t="shared" si="215"/>
        <v>0</v>
      </c>
      <c r="AI71" s="184">
        <f t="shared" si="215"/>
        <v>0</v>
      </c>
      <c r="AJ71" s="184">
        <f t="shared" si="215"/>
        <v>0</v>
      </c>
      <c r="AK71" s="184">
        <f t="shared" si="215"/>
        <v>0</v>
      </c>
      <c r="AL71" s="184">
        <f t="shared" si="215"/>
        <v>0</v>
      </c>
      <c r="AM71" s="52" t="str">
        <f t="shared" si="19"/>
        <v/>
      </c>
      <c r="AN71" s="52" t="str">
        <f t="shared" si="20"/>
        <v/>
      </c>
      <c r="AO71" s="184" t="str">
        <f t="shared" si="21"/>
        <v/>
      </c>
      <c r="AP71" s="192" t="str">
        <f t="shared" si="22"/>
        <v/>
      </c>
      <c r="AQ71" s="232">
        <f t="shared" si="23"/>
        <v>0</v>
      </c>
      <c r="AR71" s="232">
        <f t="shared" si="24"/>
        <v>0</v>
      </c>
      <c r="AS71" s="52">
        <f t="shared" si="25"/>
        <v>0</v>
      </c>
      <c r="AT71" s="52">
        <f t="shared" si="26"/>
        <v>0</v>
      </c>
      <c r="AU71" s="232">
        <f t="shared" si="27"/>
        <v>0</v>
      </c>
      <c r="AV71" s="232">
        <f t="shared" ref="AV71:AW71" si="216">IF($AD71=V$5,$W71,0)</f>
        <v>0</v>
      </c>
      <c r="AW71" s="232">
        <f t="shared" si="216"/>
        <v>0</v>
      </c>
      <c r="AX71" s="233">
        <f t="shared" si="29"/>
        <v>0</v>
      </c>
      <c r="AY71" s="234">
        <f t="shared" si="30"/>
        <v>0</v>
      </c>
      <c r="AZ71" s="184">
        <f t="shared" si="31"/>
        <v>0</v>
      </c>
      <c r="BA71" s="235" t="str">
        <f>IF(B71&lt;&gt;"",VLOOKUP(B71,'1 Pricing Length'!A$8:B$50,2),"")</f>
        <v/>
      </c>
    </row>
    <row r="72" spans="1:53" ht="12.75" customHeight="1">
      <c r="A72" s="217"/>
      <c r="B72" s="217"/>
      <c r="C72" s="236"/>
      <c r="D72" s="237"/>
      <c r="E72" s="237"/>
      <c r="F72" s="237"/>
      <c r="G72" s="222"/>
      <c r="H72" s="222"/>
      <c r="I72" s="222"/>
      <c r="J72" s="222"/>
      <c r="K72" s="1"/>
      <c r="L72" s="223">
        <f>IF(B72&lt;&gt;"",IF(D72&gt;0,IF(D72&lt;=V$5,IF(M72&gt;0,M72,VLOOKUP(B72,'1 Pricing Length'!A$8:C$50,3)),VLOOKUP(B72,'1 Pricing Length'!A$8:C$50,3)),0),0)</f>
        <v>0</v>
      </c>
      <c r="M72" s="223">
        <f t="shared" si="4"/>
        <v>0</v>
      </c>
      <c r="N72" s="224">
        <f>IF(B72&lt;&gt;"",IF(D72&lt;&gt;0,IF(AD72&lt;Y$5,IF(AD72&lt;X$5,IF(AD72&lt;W$5,IF(AD72&lt;V$5,IF(AD72&lt;U$5,VLOOKUP(B72,'1 Pricing Length'!A$8:I$50,4),VLOOKUP(B72,'1 Pricing Length'!A$8:I$50,5)),VLOOKUP(B72,'1 Pricing Length'!A$8:I$50,6)),VLOOKUP(B72,'1 Pricing Length'!A$8:I$50,7)),VLOOKUP(B72,'1 Pricing Length'!A$8:I$50,8)),0),0),0)</f>
        <v>0</v>
      </c>
      <c r="O72" s="128">
        <f t="shared" si="5"/>
        <v>0</v>
      </c>
      <c r="P72" s="128">
        <f>'3 CY Interim'!P72</f>
        <v>0</v>
      </c>
      <c r="Q72" s="128">
        <f t="shared" si="6"/>
        <v>0</v>
      </c>
      <c r="R72" s="128">
        <f t="shared" si="7"/>
        <v>0</v>
      </c>
      <c r="S72" s="226">
        <f t="shared" si="8"/>
        <v>0</v>
      </c>
      <c r="T72" s="192">
        <f t="shared" ref="T72:W72" si="217">$G72*$AE72*AF72</f>
        <v>0</v>
      </c>
      <c r="U72" s="192">
        <f t="shared" si="217"/>
        <v>0</v>
      </c>
      <c r="V72" s="192">
        <f t="shared" si="217"/>
        <v>0</v>
      </c>
      <c r="W72" s="227">
        <f t="shared" si="217"/>
        <v>0</v>
      </c>
      <c r="X72" s="192">
        <f t="shared" si="10"/>
        <v>0</v>
      </c>
      <c r="Y72" s="192">
        <f t="shared" si="11"/>
        <v>0</v>
      </c>
      <c r="Z72" s="192">
        <f t="shared" si="12"/>
        <v>0</v>
      </c>
      <c r="AA72" s="227">
        <f t="shared" si="13"/>
        <v>0</v>
      </c>
      <c r="AB72" s="228">
        <f t="shared" si="14"/>
        <v>0</v>
      </c>
      <c r="AC72" s="229"/>
      <c r="AD72" s="230">
        <f t="shared" si="15"/>
        <v>44742</v>
      </c>
      <c r="AE72" s="231">
        <f t="shared" si="16"/>
        <v>0</v>
      </c>
      <c r="AF72" s="184">
        <f t="shared" si="17"/>
        <v>0</v>
      </c>
      <c r="AG72" s="184">
        <f t="shared" ref="AG72:AL72" si="218">IF($D72&gt;0,IF($AD72&lt;=U$5,IF(SUM($AF72:AF72)&gt;0,IF($L72-SUM($AF72:AF72)&gt;52,52,$L72-SUM($AF72:AF72)),IF($AD72=U$5,IF(($D72+($L72*7))&gt;=U$5,ROUND(($AD72-$D72)/7+0.5,0),$L72))),0),0)</f>
        <v>0</v>
      </c>
      <c r="AH72" s="184">
        <f t="shared" si="218"/>
        <v>0</v>
      </c>
      <c r="AI72" s="184">
        <f t="shared" si="218"/>
        <v>0</v>
      </c>
      <c r="AJ72" s="184">
        <f t="shared" si="218"/>
        <v>0</v>
      </c>
      <c r="AK72" s="184">
        <f t="shared" si="218"/>
        <v>0</v>
      </c>
      <c r="AL72" s="184">
        <f t="shared" si="218"/>
        <v>0</v>
      </c>
      <c r="AM72" s="52" t="str">
        <f t="shared" si="19"/>
        <v/>
      </c>
      <c r="AN72" s="52" t="str">
        <f t="shared" si="20"/>
        <v/>
      </c>
      <c r="AO72" s="184" t="str">
        <f t="shared" si="21"/>
        <v/>
      </c>
      <c r="AP72" s="192" t="str">
        <f t="shared" si="22"/>
        <v/>
      </c>
      <c r="AQ72" s="232">
        <f t="shared" si="23"/>
        <v>0</v>
      </c>
      <c r="AR72" s="232">
        <f t="shared" si="24"/>
        <v>0</v>
      </c>
      <c r="AS72" s="52">
        <f t="shared" si="25"/>
        <v>0</v>
      </c>
      <c r="AT72" s="52">
        <f t="shared" si="26"/>
        <v>0</v>
      </c>
      <c r="AU72" s="232">
        <f t="shared" si="27"/>
        <v>0</v>
      </c>
      <c r="AV72" s="232">
        <f t="shared" ref="AV72:AW72" si="219">IF($AD72=V$5,$W72,0)</f>
        <v>0</v>
      </c>
      <c r="AW72" s="232">
        <f t="shared" si="219"/>
        <v>0</v>
      </c>
      <c r="AX72" s="233">
        <f t="shared" si="29"/>
        <v>0</v>
      </c>
      <c r="AY72" s="234">
        <f t="shared" si="30"/>
        <v>0</v>
      </c>
      <c r="AZ72" s="184">
        <f t="shared" si="31"/>
        <v>0</v>
      </c>
      <c r="BA72" s="235" t="str">
        <f>IF(B72&lt;&gt;"",VLOOKUP(B72,'1 Pricing Length'!A$8:B$50,2),"")</f>
        <v/>
      </c>
    </row>
    <row r="73" spans="1:53" ht="12.75" customHeight="1">
      <c r="A73" s="217"/>
      <c r="B73" s="217"/>
      <c r="C73" s="236"/>
      <c r="D73" s="237"/>
      <c r="E73" s="237"/>
      <c r="F73" s="237"/>
      <c r="G73" s="222"/>
      <c r="H73" s="222"/>
      <c r="I73" s="222"/>
      <c r="J73" s="222"/>
      <c r="K73" s="1"/>
      <c r="L73" s="223">
        <f>IF(B73&lt;&gt;"",IF(D73&gt;0,IF(D73&lt;=V$5,IF(M73&gt;0,M73,VLOOKUP(B73,'1 Pricing Length'!A$8:C$50,3)),VLOOKUP(B73,'1 Pricing Length'!A$8:C$50,3)),0),0)</f>
        <v>0</v>
      </c>
      <c r="M73" s="223">
        <f t="shared" si="4"/>
        <v>0</v>
      </c>
      <c r="N73" s="224">
        <f>IF(B73&lt;&gt;"",IF(D73&lt;&gt;0,IF(AD73&lt;Y$5,IF(AD73&lt;X$5,IF(AD73&lt;W$5,IF(AD73&lt;V$5,IF(AD73&lt;U$5,VLOOKUP(B73,'1 Pricing Length'!A$8:I$50,4),VLOOKUP(B73,'1 Pricing Length'!A$8:I$50,5)),VLOOKUP(B73,'1 Pricing Length'!A$8:I$50,6)),VLOOKUP(B73,'1 Pricing Length'!A$8:I$50,7)),VLOOKUP(B73,'1 Pricing Length'!A$8:I$50,8)),0),0),0)</f>
        <v>0</v>
      </c>
      <c r="O73" s="128">
        <f t="shared" si="5"/>
        <v>0</v>
      </c>
      <c r="P73" s="128">
        <f>'3 CY Interim'!P73</f>
        <v>0</v>
      </c>
      <c r="Q73" s="128">
        <f t="shared" si="6"/>
        <v>0</v>
      </c>
      <c r="R73" s="128">
        <f t="shared" si="7"/>
        <v>0</v>
      </c>
      <c r="S73" s="226">
        <f t="shared" si="8"/>
        <v>0</v>
      </c>
      <c r="T73" s="192">
        <f t="shared" ref="T73:W73" si="220">$G73*$AE73*AF73</f>
        <v>0</v>
      </c>
      <c r="U73" s="192">
        <f t="shared" si="220"/>
        <v>0</v>
      </c>
      <c r="V73" s="192">
        <f t="shared" si="220"/>
        <v>0</v>
      </c>
      <c r="W73" s="227">
        <f t="shared" si="220"/>
        <v>0</v>
      </c>
      <c r="X73" s="192">
        <f t="shared" si="10"/>
        <v>0</v>
      </c>
      <c r="Y73" s="192">
        <f t="shared" si="11"/>
        <v>0</v>
      </c>
      <c r="Z73" s="192">
        <f t="shared" si="12"/>
        <v>0</v>
      </c>
      <c r="AA73" s="227">
        <f t="shared" si="13"/>
        <v>0</v>
      </c>
      <c r="AB73" s="228">
        <f t="shared" si="14"/>
        <v>0</v>
      </c>
      <c r="AC73" s="229"/>
      <c r="AD73" s="230">
        <f t="shared" si="15"/>
        <v>44742</v>
      </c>
      <c r="AE73" s="231">
        <f t="shared" si="16"/>
        <v>0</v>
      </c>
      <c r="AF73" s="184">
        <f t="shared" si="17"/>
        <v>0</v>
      </c>
      <c r="AG73" s="184">
        <f t="shared" ref="AG73:AL73" si="221">IF($D73&gt;0,IF($AD73&lt;=U$5,IF(SUM($AF73:AF73)&gt;0,IF($L73-SUM($AF73:AF73)&gt;52,52,$L73-SUM($AF73:AF73)),IF($AD73=U$5,IF(($D73+($L73*7))&gt;=U$5,ROUND(($AD73-$D73)/7+0.5,0),$L73))),0),0)</f>
        <v>0</v>
      </c>
      <c r="AH73" s="184">
        <f t="shared" si="221"/>
        <v>0</v>
      </c>
      <c r="AI73" s="184">
        <f t="shared" si="221"/>
        <v>0</v>
      </c>
      <c r="AJ73" s="184">
        <f t="shared" si="221"/>
        <v>0</v>
      </c>
      <c r="AK73" s="184">
        <f t="shared" si="221"/>
        <v>0</v>
      </c>
      <c r="AL73" s="184">
        <f t="shared" si="221"/>
        <v>0</v>
      </c>
      <c r="AM73" s="52" t="str">
        <f t="shared" si="19"/>
        <v/>
      </c>
      <c r="AN73" s="52" t="str">
        <f t="shared" si="20"/>
        <v/>
      </c>
      <c r="AO73" s="184" t="str">
        <f t="shared" si="21"/>
        <v/>
      </c>
      <c r="AP73" s="192" t="str">
        <f t="shared" si="22"/>
        <v/>
      </c>
      <c r="AQ73" s="232">
        <f t="shared" si="23"/>
        <v>0</v>
      </c>
      <c r="AR73" s="232">
        <f t="shared" si="24"/>
        <v>0</v>
      </c>
      <c r="AS73" s="52">
        <f t="shared" si="25"/>
        <v>0</v>
      </c>
      <c r="AT73" s="52">
        <f t="shared" si="26"/>
        <v>0</v>
      </c>
      <c r="AU73" s="232">
        <f t="shared" si="27"/>
        <v>0</v>
      </c>
      <c r="AV73" s="232">
        <f t="shared" ref="AV73:AW73" si="222">IF($AD73=V$5,$W73,0)</f>
        <v>0</v>
      </c>
      <c r="AW73" s="232">
        <f t="shared" si="222"/>
        <v>0</v>
      </c>
      <c r="AX73" s="233">
        <f t="shared" si="29"/>
        <v>0</v>
      </c>
      <c r="AY73" s="234">
        <f t="shared" si="30"/>
        <v>0</v>
      </c>
      <c r="AZ73" s="184">
        <f t="shared" si="31"/>
        <v>0</v>
      </c>
      <c r="BA73" s="235" t="str">
        <f>IF(B73&lt;&gt;"",VLOOKUP(B73,'1 Pricing Length'!A$8:B$50,2),"")</f>
        <v/>
      </c>
    </row>
    <row r="74" spans="1:53" ht="12.75" customHeight="1">
      <c r="A74" s="217"/>
      <c r="B74" s="217"/>
      <c r="C74" s="236"/>
      <c r="D74" s="237"/>
      <c r="E74" s="237"/>
      <c r="F74" s="237"/>
      <c r="G74" s="222"/>
      <c r="H74" s="222"/>
      <c r="I74" s="222"/>
      <c r="J74" s="222"/>
      <c r="K74" s="1"/>
      <c r="L74" s="223">
        <f>IF(B74&lt;&gt;"",IF(D74&gt;0,IF(D74&lt;=V$5,IF(M74&gt;0,M74,VLOOKUP(B74,'1 Pricing Length'!A$8:C$50,3)),VLOOKUP(B74,'1 Pricing Length'!A$8:C$50,3)),0),0)</f>
        <v>0</v>
      </c>
      <c r="M74" s="223">
        <f t="shared" si="4"/>
        <v>0</v>
      </c>
      <c r="N74" s="224">
        <f>IF(B74&lt;&gt;"",IF(D74&lt;&gt;0,IF(AD74&lt;Y$5,IF(AD74&lt;X$5,IF(AD74&lt;W$5,IF(AD74&lt;V$5,IF(AD74&lt;U$5,VLOOKUP(B74,'1 Pricing Length'!A$8:I$50,4),VLOOKUP(B74,'1 Pricing Length'!A$8:I$50,5)),VLOOKUP(B74,'1 Pricing Length'!A$8:I$50,6)),VLOOKUP(B74,'1 Pricing Length'!A$8:I$50,7)),VLOOKUP(B74,'1 Pricing Length'!A$8:I$50,8)),0),0),0)</f>
        <v>0</v>
      </c>
      <c r="O74" s="128">
        <f t="shared" si="5"/>
        <v>0</v>
      </c>
      <c r="P74" s="128">
        <f>'3 CY Interim'!P74</f>
        <v>0</v>
      </c>
      <c r="Q74" s="128">
        <f t="shared" si="6"/>
        <v>0</v>
      </c>
      <c r="R74" s="128">
        <f t="shared" si="7"/>
        <v>0</v>
      </c>
      <c r="S74" s="226">
        <f t="shared" si="8"/>
        <v>0</v>
      </c>
      <c r="T74" s="192">
        <f t="shared" ref="T74:W74" si="223">$G74*$AE74*AF74</f>
        <v>0</v>
      </c>
      <c r="U74" s="192">
        <f t="shared" si="223"/>
        <v>0</v>
      </c>
      <c r="V74" s="192">
        <f t="shared" si="223"/>
        <v>0</v>
      </c>
      <c r="W74" s="227">
        <f t="shared" si="223"/>
        <v>0</v>
      </c>
      <c r="X74" s="192">
        <f t="shared" si="10"/>
        <v>0</v>
      </c>
      <c r="Y74" s="192">
        <f t="shared" si="11"/>
        <v>0</v>
      </c>
      <c r="Z74" s="192">
        <f t="shared" si="12"/>
        <v>0</v>
      </c>
      <c r="AA74" s="227">
        <f t="shared" si="13"/>
        <v>0</v>
      </c>
      <c r="AB74" s="228">
        <f t="shared" si="14"/>
        <v>0</v>
      </c>
      <c r="AC74" s="229"/>
      <c r="AD74" s="230">
        <f t="shared" si="15"/>
        <v>44742</v>
      </c>
      <c r="AE74" s="231">
        <f t="shared" si="16"/>
        <v>0</v>
      </c>
      <c r="AF74" s="184">
        <f t="shared" si="17"/>
        <v>0</v>
      </c>
      <c r="AG74" s="184">
        <f t="shared" ref="AG74:AL74" si="224">IF($D74&gt;0,IF($AD74&lt;=U$5,IF(SUM($AF74:AF74)&gt;0,IF($L74-SUM($AF74:AF74)&gt;52,52,$L74-SUM($AF74:AF74)),IF($AD74=U$5,IF(($D74+($L74*7))&gt;=U$5,ROUND(($AD74-$D74)/7+0.5,0),$L74))),0),0)</f>
        <v>0</v>
      </c>
      <c r="AH74" s="184">
        <f t="shared" si="224"/>
        <v>0</v>
      </c>
      <c r="AI74" s="184">
        <f t="shared" si="224"/>
        <v>0</v>
      </c>
      <c r="AJ74" s="184">
        <f t="shared" si="224"/>
        <v>0</v>
      </c>
      <c r="AK74" s="184">
        <f t="shared" si="224"/>
        <v>0</v>
      </c>
      <c r="AL74" s="184">
        <f t="shared" si="224"/>
        <v>0</v>
      </c>
      <c r="AM74" s="52" t="str">
        <f t="shared" si="19"/>
        <v/>
      </c>
      <c r="AN74" s="52" t="str">
        <f t="shared" si="20"/>
        <v/>
      </c>
      <c r="AO74" s="184" t="str">
        <f t="shared" si="21"/>
        <v/>
      </c>
      <c r="AP74" s="192" t="str">
        <f t="shared" si="22"/>
        <v/>
      </c>
      <c r="AQ74" s="232">
        <f t="shared" si="23"/>
        <v>0</v>
      </c>
      <c r="AR74" s="232">
        <f t="shared" si="24"/>
        <v>0</v>
      </c>
      <c r="AS74" s="52">
        <f t="shared" si="25"/>
        <v>0</v>
      </c>
      <c r="AT74" s="52">
        <f t="shared" si="26"/>
        <v>0</v>
      </c>
      <c r="AU74" s="232">
        <f t="shared" si="27"/>
        <v>0</v>
      </c>
      <c r="AV74" s="232">
        <f t="shared" ref="AV74:AW74" si="225">IF($AD74=V$5,$W74,0)</f>
        <v>0</v>
      </c>
      <c r="AW74" s="232">
        <f t="shared" si="225"/>
        <v>0</v>
      </c>
      <c r="AX74" s="233">
        <f t="shared" si="29"/>
        <v>0</v>
      </c>
      <c r="AY74" s="234">
        <f t="shared" si="30"/>
        <v>0</v>
      </c>
      <c r="AZ74" s="184">
        <f t="shared" si="31"/>
        <v>0</v>
      </c>
      <c r="BA74" s="235" t="str">
        <f>IF(B74&lt;&gt;"",VLOOKUP(B74,'1 Pricing Length'!A$8:B$50,2),"")</f>
        <v/>
      </c>
    </row>
    <row r="75" spans="1:53" ht="12.75" customHeight="1">
      <c r="A75" s="217"/>
      <c r="B75" s="217"/>
      <c r="C75" s="236"/>
      <c r="D75" s="237"/>
      <c r="E75" s="237"/>
      <c r="F75" s="237"/>
      <c r="G75" s="222"/>
      <c r="H75" s="222"/>
      <c r="I75" s="222"/>
      <c r="J75" s="222"/>
      <c r="K75" s="1"/>
      <c r="L75" s="223">
        <f>IF(B75&lt;&gt;"",IF(D75&gt;0,IF(D75&lt;=V$5,IF(M75&gt;0,M75,VLOOKUP(B75,'1 Pricing Length'!A$8:C$50,3)),VLOOKUP(B75,'1 Pricing Length'!A$8:C$50,3)),0),0)</f>
        <v>0</v>
      </c>
      <c r="M75" s="223">
        <f t="shared" si="4"/>
        <v>0</v>
      </c>
      <c r="N75" s="224">
        <f>IF(B75&lt;&gt;"",IF(D75&lt;&gt;0,IF(AD75&lt;Y$5,IF(AD75&lt;X$5,IF(AD75&lt;W$5,IF(AD75&lt;V$5,IF(AD75&lt;U$5,VLOOKUP(B75,'1 Pricing Length'!A$8:I$50,4),VLOOKUP(B75,'1 Pricing Length'!A$8:I$50,5)),VLOOKUP(B75,'1 Pricing Length'!A$8:I$50,6)),VLOOKUP(B75,'1 Pricing Length'!A$8:I$50,7)),VLOOKUP(B75,'1 Pricing Length'!A$8:I$50,8)),0),0),0)</f>
        <v>0</v>
      </c>
      <c r="O75" s="128">
        <f t="shared" si="5"/>
        <v>0</v>
      </c>
      <c r="P75" s="128">
        <f>'3 CY Interim'!P75</f>
        <v>0</v>
      </c>
      <c r="Q75" s="128">
        <f t="shared" si="6"/>
        <v>0</v>
      </c>
      <c r="R75" s="128">
        <f t="shared" si="7"/>
        <v>0</v>
      </c>
      <c r="S75" s="226">
        <f t="shared" si="8"/>
        <v>0</v>
      </c>
      <c r="T75" s="192">
        <f t="shared" ref="T75:W75" si="226">$G75*$AE75*AF75</f>
        <v>0</v>
      </c>
      <c r="U75" s="192">
        <f t="shared" si="226"/>
        <v>0</v>
      </c>
      <c r="V75" s="192">
        <f t="shared" si="226"/>
        <v>0</v>
      </c>
      <c r="W75" s="227">
        <f t="shared" si="226"/>
        <v>0</v>
      </c>
      <c r="X75" s="192">
        <f t="shared" si="10"/>
        <v>0</v>
      </c>
      <c r="Y75" s="192">
        <f t="shared" si="11"/>
        <v>0</v>
      </c>
      <c r="Z75" s="192">
        <f t="shared" si="12"/>
        <v>0</v>
      </c>
      <c r="AA75" s="227">
        <f t="shared" si="13"/>
        <v>0</v>
      </c>
      <c r="AB75" s="228">
        <f t="shared" si="14"/>
        <v>0</v>
      </c>
      <c r="AC75" s="229"/>
      <c r="AD75" s="230">
        <f t="shared" si="15"/>
        <v>44742</v>
      </c>
      <c r="AE75" s="231">
        <f t="shared" si="16"/>
        <v>0</v>
      </c>
      <c r="AF75" s="184">
        <f t="shared" si="17"/>
        <v>0</v>
      </c>
      <c r="AG75" s="184">
        <f t="shared" ref="AG75:AL75" si="227">IF($D75&gt;0,IF($AD75&lt;=U$5,IF(SUM($AF75:AF75)&gt;0,IF($L75-SUM($AF75:AF75)&gt;52,52,$L75-SUM($AF75:AF75)),IF($AD75=U$5,IF(($D75+($L75*7))&gt;=U$5,ROUND(($AD75-$D75)/7+0.5,0),$L75))),0),0)</f>
        <v>0</v>
      </c>
      <c r="AH75" s="184">
        <f t="shared" si="227"/>
        <v>0</v>
      </c>
      <c r="AI75" s="184">
        <f t="shared" si="227"/>
        <v>0</v>
      </c>
      <c r="AJ75" s="184">
        <f t="shared" si="227"/>
        <v>0</v>
      </c>
      <c r="AK75" s="184">
        <f t="shared" si="227"/>
        <v>0</v>
      </c>
      <c r="AL75" s="184">
        <f t="shared" si="227"/>
        <v>0</v>
      </c>
      <c r="AM75" s="52" t="str">
        <f t="shared" si="19"/>
        <v/>
      </c>
      <c r="AN75" s="52" t="str">
        <f t="shared" si="20"/>
        <v/>
      </c>
      <c r="AO75" s="184" t="str">
        <f t="shared" si="21"/>
        <v/>
      </c>
      <c r="AP75" s="192" t="str">
        <f t="shared" si="22"/>
        <v/>
      </c>
      <c r="AQ75" s="232">
        <f t="shared" si="23"/>
        <v>0</v>
      </c>
      <c r="AR75" s="232">
        <f t="shared" si="24"/>
        <v>0</v>
      </c>
      <c r="AS75" s="52">
        <f t="shared" si="25"/>
        <v>0</v>
      </c>
      <c r="AT75" s="52">
        <f t="shared" si="26"/>
        <v>0</v>
      </c>
      <c r="AU75" s="232">
        <f t="shared" si="27"/>
        <v>0</v>
      </c>
      <c r="AV75" s="232">
        <f t="shared" ref="AV75:AW75" si="228">IF($AD75=V$5,$W75,0)</f>
        <v>0</v>
      </c>
      <c r="AW75" s="232">
        <f t="shared" si="228"/>
        <v>0</v>
      </c>
      <c r="AX75" s="233">
        <f t="shared" si="29"/>
        <v>0</v>
      </c>
      <c r="AY75" s="234">
        <f t="shared" si="30"/>
        <v>0</v>
      </c>
      <c r="AZ75" s="184">
        <f t="shared" si="31"/>
        <v>0</v>
      </c>
      <c r="BA75" s="235" t="str">
        <f>IF(B75&lt;&gt;"",VLOOKUP(B75,'1 Pricing Length'!A$8:B$50,2),"")</f>
        <v/>
      </c>
    </row>
    <row r="76" spans="1:53" ht="12.75" customHeight="1">
      <c r="A76" s="217"/>
      <c r="B76" s="217"/>
      <c r="C76" s="236"/>
      <c r="D76" s="237"/>
      <c r="E76" s="237"/>
      <c r="F76" s="237"/>
      <c r="G76" s="222"/>
      <c r="H76" s="222"/>
      <c r="I76" s="222"/>
      <c r="J76" s="222"/>
      <c r="K76" s="1"/>
      <c r="L76" s="223">
        <f>IF(B76&lt;&gt;"",IF(D76&gt;0,IF(D76&lt;=V$5,IF(M76&gt;0,M76,VLOOKUP(B76,'1 Pricing Length'!A$8:C$50,3)),VLOOKUP(B76,'1 Pricing Length'!A$8:C$50,3)),0),0)</f>
        <v>0</v>
      </c>
      <c r="M76" s="223">
        <f t="shared" si="4"/>
        <v>0</v>
      </c>
      <c r="N76" s="224">
        <f>IF(B76&lt;&gt;"",IF(D76&lt;&gt;0,IF(AD76&lt;Y$5,IF(AD76&lt;X$5,IF(AD76&lt;W$5,IF(AD76&lt;V$5,IF(AD76&lt;U$5,VLOOKUP(B76,'1 Pricing Length'!A$8:I$50,4),VLOOKUP(B76,'1 Pricing Length'!A$8:I$50,5)),VLOOKUP(B76,'1 Pricing Length'!A$8:I$50,6)),VLOOKUP(B76,'1 Pricing Length'!A$8:I$50,7)),VLOOKUP(B76,'1 Pricing Length'!A$8:I$50,8)),0),0),0)</f>
        <v>0</v>
      </c>
      <c r="O76" s="128">
        <f t="shared" si="5"/>
        <v>0</v>
      </c>
      <c r="P76" s="128">
        <f>'3 CY Interim'!P76</f>
        <v>0</v>
      </c>
      <c r="Q76" s="128">
        <f t="shared" si="6"/>
        <v>0</v>
      </c>
      <c r="R76" s="128">
        <f t="shared" si="7"/>
        <v>0</v>
      </c>
      <c r="S76" s="226">
        <f t="shared" si="8"/>
        <v>0</v>
      </c>
      <c r="T76" s="192">
        <f t="shared" ref="T76:W76" si="229">$G76*$AE76*AF76</f>
        <v>0</v>
      </c>
      <c r="U76" s="192">
        <f t="shared" si="229"/>
        <v>0</v>
      </c>
      <c r="V76" s="192">
        <f t="shared" si="229"/>
        <v>0</v>
      </c>
      <c r="W76" s="227">
        <f t="shared" si="229"/>
        <v>0</v>
      </c>
      <c r="X76" s="192">
        <f t="shared" si="10"/>
        <v>0</v>
      </c>
      <c r="Y76" s="192">
        <f t="shared" si="11"/>
        <v>0</v>
      </c>
      <c r="Z76" s="192">
        <f t="shared" si="12"/>
        <v>0</v>
      </c>
      <c r="AA76" s="227">
        <f t="shared" si="13"/>
        <v>0</v>
      </c>
      <c r="AB76" s="228">
        <f t="shared" si="14"/>
        <v>0</v>
      </c>
      <c r="AC76" s="229"/>
      <c r="AD76" s="230">
        <f t="shared" si="15"/>
        <v>44742</v>
      </c>
      <c r="AE76" s="231">
        <f t="shared" si="16"/>
        <v>0</v>
      </c>
      <c r="AF76" s="184">
        <f t="shared" si="17"/>
        <v>0</v>
      </c>
      <c r="AG76" s="184">
        <f t="shared" ref="AG76:AL76" si="230">IF($D76&gt;0,IF($AD76&lt;=U$5,IF(SUM($AF76:AF76)&gt;0,IF($L76-SUM($AF76:AF76)&gt;52,52,$L76-SUM($AF76:AF76)),IF($AD76=U$5,IF(($D76+($L76*7))&gt;=U$5,ROUND(($AD76-$D76)/7+0.5,0),$L76))),0),0)</f>
        <v>0</v>
      </c>
      <c r="AH76" s="184">
        <f t="shared" si="230"/>
        <v>0</v>
      </c>
      <c r="AI76" s="184">
        <f t="shared" si="230"/>
        <v>0</v>
      </c>
      <c r="AJ76" s="184">
        <f t="shared" si="230"/>
        <v>0</v>
      </c>
      <c r="AK76" s="184">
        <f t="shared" si="230"/>
        <v>0</v>
      </c>
      <c r="AL76" s="184">
        <f t="shared" si="230"/>
        <v>0</v>
      </c>
      <c r="AM76" s="52" t="str">
        <f t="shared" si="19"/>
        <v/>
      </c>
      <c r="AN76" s="52" t="str">
        <f t="shared" si="20"/>
        <v/>
      </c>
      <c r="AO76" s="184" t="str">
        <f t="shared" si="21"/>
        <v/>
      </c>
      <c r="AP76" s="192" t="str">
        <f t="shared" si="22"/>
        <v/>
      </c>
      <c r="AQ76" s="232">
        <f t="shared" si="23"/>
        <v>0</v>
      </c>
      <c r="AR76" s="232">
        <f t="shared" si="24"/>
        <v>0</v>
      </c>
      <c r="AS76" s="52">
        <f t="shared" si="25"/>
        <v>0</v>
      </c>
      <c r="AT76" s="52">
        <f t="shared" si="26"/>
        <v>0</v>
      </c>
      <c r="AU76" s="232">
        <f t="shared" si="27"/>
        <v>0</v>
      </c>
      <c r="AV76" s="232">
        <f t="shared" ref="AV76:AW76" si="231">IF($AD76=V$5,$W76,0)</f>
        <v>0</v>
      </c>
      <c r="AW76" s="232">
        <f t="shared" si="231"/>
        <v>0</v>
      </c>
      <c r="AX76" s="233">
        <f t="shared" si="29"/>
        <v>0</v>
      </c>
      <c r="AY76" s="234">
        <f t="shared" si="30"/>
        <v>0</v>
      </c>
      <c r="AZ76" s="184">
        <f t="shared" si="31"/>
        <v>0</v>
      </c>
      <c r="BA76" s="235" t="str">
        <f>IF(B76&lt;&gt;"",VLOOKUP(B76,'1 Pricing Length'!A$8:B$50,2),"")</f>
        <v/>
      </c>
    </row>
    <row r="77" spans="1:53" ht="12.75" customHeight="1">
      <c r="A77" s="217"/>
      <c r="B77" s="217"/>
      <c r="C77" s="236"/>
      <c r="D77" s="237"/>
      <c r="E77" s="237"/>
      <c r="F77" s="237"/>
      <c r="G77" s="222"/>
      <c r="H77" s="222"/>
      <c r="I77" s="222"/>
      <c r="J77" s="222"/>
      <c r="K77" s="1"/>
      <c r="L77" s="223">
        <f>IF(B77&lt;&gt;"",IF(D77&gt;0,IF(D77&lt;=V$5,IF(M77&gt;0,M77,VLOOKUP(B77,'1 Pricing Length'!A$8:C$50,3)),VLOOKUP(B77,'1 Pricing Length'!A$8:C$50,3)),0),0)</f>
        <v>0</v>
      </c>
      <c r="M77" s="223">
        <f t="shared" si="4"/>
        <v>0</v>
      </c>
      <c r="N77" s="224">
        <f>IF(B77&lt;&gt;"",IF(D77&lt;&gt;0,IF(AD77&lt;Y$5,IF(AD77&lt;X$5,IF(AD77&lt;W$5,IF(AD77&lt;V$5,IF(AD77&lt;U$5,VLOOKUP(B77,'1 Pricing Length'!A$8:I$50,4),VLOOKUP(B77,'1 Pricing Length'!A$8:I$50,5)),VLOOKUP(B77,'1 Pricing Length'!A$8:I$50,6)),VLOOKUP(B77,'1 Pricing Length'!A$8:I$50,7)),VLOOKUP(B77,'1 Pricing Length'!A$8:I$50,8)),0),0),0)</f>
        <v>0</v>
      </c>
      <c r="O77" s="128">
        <f t="shared" si="5"/>
        <v>0</v>
      </c>
      <c r="P77" s="128">
        <f>'3 CY Interim'!P77</f>
        <v>0</v>
      </c>
      <c r="Q77" s="128">
        <f t="shared" si="6"/>
        <v>0</v>
      </c>
      <c r="R77" s="128">
        <f t="shared" si="7"/>
        <v>0</v>
      </c>
      <c r="S77" s="226">
        <f t="shared" si="8"/>
        <v>0</v>
      </c>
      <c r="T77" s="192">
        <f t="shared" ref="T77:W77" si="232">$G77*$AE77*AF77</f>
        <v>0</v>
      </c>
      <c r="U77" s="192">
        <f t="shared" si="232"/>
        <v>0</v>
      </c>
      <c r="V77" s="192">
        <f t="shared" si="232"/>
        <v>0</v>
      </c>
      <c r="W77" s="227">
        <f t="shared" si="232"/>
        <v>0</v>
      </c>
      <c r="X77" s="192">
        <f t="shared" si="10"/>
        <v>0</v>
      </c>
      <c r="Y77" s="192">
        <f t="shared" si="11"/>
        <v>0</v>
      </c>
      <c r="Z77" s="192">
        <f t="shared" si="12"/>
        <v>0</v>
      </c>
      <c r="AA77" s="227">
        <f t="shared" si="13"/>
        <v>0</v>
      </c>
      <c r="AB77" s="228">
        <f t="shared" si="14"/>
        <v>0</v>
      </c>
      <c r="AC77" s="229"/>
      <c r="AD77" s="230">
        <f t="shared" si="15"/>
        <v>44742</v>
      </c>
      <c r="AE77" s="231">
        <f t="shared" si="16"/>
        <v>0</v>
      </c>
      <c r="AF77" s="184">
        <f t="shared" si="17"/>
        <v>0</v>
      </c>
      <c r="AG77" s="184">
        <f t="shared" ref="AG77:AL77" si="233">IF($D77&gt;0,IF($AD77&lt;=U$5,IF(SUM($AF77:AF77)&gt;0,IF($L77-SUM($AF77:AF77)&gt;52,52,$L77-SUM($AF77:AF77)),IF($AD77=U$5,IF(($D77+($L77*7))&gt;=U$5,ROUND(($AD77-$D77)/7+0.5,0),$L77))),0),0)</f>
        <v>0</v>
      </c>
      <c r="AH77" s="184">
        <f t="shared" si="233"/>
        <v>0</v>
      </c>
      <c r="AI77" s="184">
        <f t="shared" si="233"/>
        <v>0</v>
      </c>
      <c r="AJ77" s="184">
        <f t="shared" si="233"/>
        <v>0</v>
      </c>
      <c r="AK77" s="184">
        <f t="shared" si="233"/>
        <v>0</v>
      </c>
      <c r="AL77" s="184">
        <f t="shared" si="233"/>
        <v>0</v>
      </c>
      <c r="AM77" s="52" t="str">
        <f t="shared" si="19"/>
        <v/>
      </c>
      <c r="AN77" s="52" t="str">
        <f t="shared" si="20"/>
        <v/>
      </c>
      <c r="AO77" s="184" t="str">
        <f t="shared" si="21"/>
        <v/>
      </c>
      <c r="AP77" s="192" t="str">
        <f t="shared" si="22"/>
        <v/>
      </c>
      <c r="AQ77" s="232">
        <f t="shared" si="23"/>
        <v>0</v>
      </c>
      <c r="AR77" s="232">
        <f t="shared" si="24"/>
        <v>0</v>
      </c>
      <c r="AS77" s="52">
        <f t="shared" si="25"/>
        <v>0</v>
      </c>
      <c r="AT77" s="52">
        <f t="shared" si="26"/>
        <v>0</v>
      </c>
      <c r="AU77" s="232">
        <f t="shared" si="27"/>
        <v>0</v>
      </c>
      <c r="AV77" s="232">
        <f t="shared" ref="AV77:AW77" si="234">IF($AD77=V$5,$W77,0)</f>
        <v>0</v>
      </c>
      <c r="AW77" s="232">
        <f t="shared" si="234"/>
        <v>0</v>
      </c>
      <c r="AX77" s="233">
        <f t="shared" si="29"/>
        <v>0</v>
      </c>
      <c r="AY77" s="234">
        <f t="shared" si="30"/>
        <v>0</v>
      </c>
      <c r="AZ77" s="184">
        <f t="shared" si="31"/>
        <v>0</v>
      </c>
      <c r="BA77" s="235" t="str">
        <f>IF(B77&lt;&gt;"",VLOOKUP(B77,'1 Pricing Length'!A$8:B$50,2),"")</f>
        <v/>
      </c>
    </row>
    <row r="78" spans="1:53" ht="12.75" customHeight="1">
      <c r="A78" s="217"/>
      <c r="B78" s="217"/>
      <c r="C78" s="236"/>
      <c r="D78" s="237"/>
      <c r="E78" s="237"/>
      <c r="F78" s="237"/>
      <c r="G78" s="222"/>
      <c r="H78" s="222"/>
      <c r="I78" s="222"/>
      <c r="J78" s="222"/>
      <c r="K78" s="1"/>
      <c r="L78" s="223">
        <f>IF(B78&lt;&gt;"",IF(D78&gt;0,IF(D78&lt;=V$5,IF(M78&gt;0,M78,VLOOKUP(B78,'1 Pricing Length'!A$8:C$50,3)),VLOOKUP(B78,'1 Pricing Length'!A$8:C$50,3)),0),0)</f>
        <v>0</v>
      </c>
      <c r="M78" s="223">
        <f t="shared" si="4"/>
        <v>0</v>
      </c>
      <c r="N78" s="224">
        <f>IF(B78&lt;&gt;"",IF(D78&lt;&gt;0,IF(AD78&lt;Y$5,IF(AD78&lt;X$5,IF(AD78&lt;W$5,IF(AD78&lt;V$5,IF(AD78&lt;U$5,VLOOKUP(B78,'1 Pricing Length'!A$8:I$50,4),VLOOKUP(B78,'1 Pricing Length'!A$8:I$50,5)),VLOOKUP(B78,'1 Pricing Length'!A$8:I$50,6)),VLOOKUP(B78,'1 Pricing Length'!A$8:I$50,7)),VLOOKUP(B78,'1 Pricing Length'!A$8:I$50,8)),0),0),0)</f>
        <v>0</v>
      </c>
      <c r="O78" s="128">
        <f t="shared" si="5"/>
        <v>0</v>
      </c>
      <c r="P78" s="128">
        <f>'3 CY Interim'!P78</f>
        <v>0</v>
      </c>
      <c r="Q78" s="128">
        <f t="shared" si="6"/>
        <v>0</v>
      </c>
      <c r="R78" s="128">
        <f t="shared" si="7"/>
        <v>0</v>
      </c>
      <c r="S78" s="226">
        <f t="shared" si="8"/>
        <v>0</v>
      </c>
      <c r="T78" s="192">
        <f t="shared" ref="T78:W78" si="235">$G78*$AE78*AF78</f>
        <v>0</v>
      </c>
      <c r="U78" s="192">
        <f t="shared" si="235"/>
        <v>0</v>
      </c>
      <c r="V78" s="192">
        <f t="shared" si="235"/>
        <v>0</v>
      </c>
      <c r="W78" s="227">
        <f t="shared" si="235"/>
        <v>0</v>
      </c>
      <c r="X78" s="192">
        <f t="shared" si="10"/>
        <v>0</v>
      </c>
      <c r="Y78" s="192">
        <f t="shared" si="11"/>
        <v>0</v>
      </c>
      <c r="Z78" s="192">
        <f t="shared" si="12"/>
        <v>0</v>
      </c>
      <c r="AA78" s="227">
        <f t="shared" si="13"/>
        <v>0</v>
      </c>
      <c r="AB78" s="228">
        <f t="shared" si="14"/>
        <v>0</v>
      </c>
      <c r="AC78" s="229"/>
      <c r="AD78" s="230">
        <f t="shared" si="15"/>
        <v>44742</v>
      </c>
      <c r="AE78" s="231">
        <f t="shared" si="16"/>
        <v>0</v>
      </c>
      <c r="AF78" s="184">
        <f t="shared" si="17"/>
        <v>0</v>
      </c>
      <c r="AG78" s="184">
        <f t="shared" ref="AG78:AL78" si="236">IF($D78&gt;0,IF($AD78&lt;=U$5,IF(SUM($AF78:AF78)&gt;0,IF($L78-SUM($AF78:AF78)&gt;52,52,$L78-SUM($AF78:AF78)),IF($AD78=U$5,IF(($D78+($L78*7))&gt;=U$5,ROUND(($AD78-$D78)/7+0.5,0),$L78))),0),0)</f>
        <v>0</v>
      </c>
      <c r="AH78" s="184">
        <f t="shared" si="236"/>
        <v>0</v>
      </c>
      <c r="AI78" s="184">
        <f t="shared" si="236"/>
        <v>0</v>
      </c>
      <c r="AJ78" s="184">
        <f t="shared" si="236"/>
        <v>0</v>
      </c>
      <c r="AK78" s="184">
        <f t="shared" si="236"/>
        <v>0</v>
      </c>
      <c r="AL78" s="184">
        <f t="shared" si="236"/>
        <v>0</v>
      </c>
      <c r="AM78" s="52" t="str">
        <f t="shared" si="19"/>
        <v/>
      </c>
      <c r="AN78" s="52" t="str">
        <f t="shared" si="20"/>
        <v/>
      </c>
      <c r="AO78" s="184" t="str">
        <f t="shared" si="21"/>
        <v/>
      </c>
      <c r="AP78" s="192" t="str">
        <f t="shared" si="22"/>
        <v/>
      </c>
      <c r="AQ78" s="232">
        <f t="shared" si="23"/>
        <v>0</v>
      </c>
      <c r="AR78" s="232">
        <f t="shared" si="24"/>
        <v>0</v>
      </c>
      <c r="AS78" s="52">
        <f t="shared" si="25"/>
        <v>0</v>
      </c>
      <c r="AT78" s="52">
        <f t="shared" si="26"/>
        <v>0</v>
      </c>
      <c r="AU78" s="232">
        <f t="shared" si="27"/>
        <v>0</v>
      </c>
      <c r="AV78" s="232">
        <f t="shared" ref="AV78:AW78" si="237">IF($AD78=V$5,$W78,0)</f>
        <v>0</v>
      </c>
      <c r="AW78" s="232">
        <f t="shared" si="237"/>
        <v>0</v>
      </c>
      <c r="AX78" s="233">
        <f t="shared" si="29"/>
        <v>0</v>
      </c>
      <c r="AY78" s="234">
        <f t="shared" si="30"/>
        <v>0</v>
      </c>
      <c r="AZ78" s="184">
        <f t="shared" si="31"/>
        <v>0</v>
      </c>
      <c r="BA78" s="235" t="str">
        <f>IF(B78&lt;&gt;"",VLOOKUP(B78,'1 Pricing Length'!A$8:B$50,2),"")</f>
        <v/>
      </c>
    </row>
    <row r="79" spans="1:53" ht="12.75" customHeight="1">
      <c r="A79" s="217"/>
      <c r="B79" s="217"/>
      <c r="C79" s="236"/>
      <c r="D79" s="237"/>
      <c r="E79" s="237"/>
      <c r="F79" s="237"/>
      <c r="G79" s="222"/>
      <c r="H79" s="222"/>
      <c r="I79" s="222"/>
      <c r="J79" s="222"/>
      <c r="K79" s="1"/>
      <c r="L79" s="223">
        <f>IF(B79&lt;&gt;"",IF(D79&gt;0,IF(D79&lt;=V$5,IF(M79&gt;0,M79,VLOOKUP(B79,'1 Pricing Length'!A$8:C$50,3)),VLOOKUP(B79,'1 Pricing Length'!A$8:C$50,3)),0),0)</f>
        <v>0</v>
      </c>
      <c r="M79" s="223">
        <f t="shared" si="4"/>
        <v>0</v>
      </c>
      <c r="N79" s="224">
        <f>IF(B79&lt;&gt;"",IF(D79&lt;&gt;0,IF(AD79&lt;Y$5,IF(AD79&lt;X$5,IF(AD79&lt;W$5,IF(AD79&lt;V$5,IF(AD79&lt;U$5,VLOOKUP(B79,'1 Pricing Length'!A$8:I$50,4),VLOOKUP(B79,'1 Pricing Length'!A$8:I$50,5)),VLOOKUP(B79,'1 Pricing Length'!A$8:I$50,6)),VLOOKUP(B79,'1 Pricing Length'!A$8:I$50,7)),VLOOKUP(B79,'1 Pricing Length'!A$8:I$50,8)),0),0),0)</f>
        <v>0</v>
      </c>
      <c r="O79" s="128">
        <f t="shared" si="5"/>
        <v>0</v>
      </c>
      <c r="P79" s="128">
        <f>'3 CY Interim'!P79</f>
        <v>0</v>
      </c>
      <c r="Q79" s="128">
        <f t="shared" si="6"/>
        <v>0</v>
      </c>
      <c r="R79" s="128">
        <f t="shared" si="7"/>
        <v>0</v>
      </c>
      <c r="S79" s="226">
        <f t="shared" si="8"/>
        <v>0</v>
      </c>
      <c r="T79" s="192">
        <f t="shared" ref="T79:W79" si="238">$G79*$AE79*AF79</f>
        <v>0</v>
      </c>
      <c r="U79" s="192">
        <f t="shared" si="238"/>
        <v>0</v>
      </c>
      <c r="V79" s="192">
        <f t="shared" si="238"/>
        <v>0</v>
      </c>
      <c r="W79" s="227">
        <f t="shared" si="238"/>
        <v>0</v>
      </c>
      <c r="X79" s="192">
        <f t="shared" si="10"/>
        <v>0</v>
      </c>
      <c r="Y79" s="192">
        <f t="shared" si="11"/>
        <v>0</v>
      </c>
      <c r="Z79" s="192">
        <f t="shared" si="12"/>
        <v>0</v>
      </c>
      <c r="AA79" s="227">
        <f t="shared" si="13"/>
        <v>0</v>
      </c>
      <c r="AB79" s="228">
        <f t="shared" si="14"/>
        <v>0</v>
      </c>
      <c r="AC79" s="229"/>
      <c r="AD79" s="230">
        <f t="shared" si="15"/>
        <v>44742</v>
      </c>
      <c r="AE79" s="231">
        <f t="shared" si="16"/>
        <v>0</v>
      </c>
      <c r="AF79" s="184">
        <f t="shared" si="17"/>
        <v>0</v>
      </c>
      <c r="AG79" s="184">
        <f t="shared" ref="AG79:AL79" si="239">IF($D79&gt;0,IF($AD79&lt;=U$5,IF(SUM($AF79:AF79)&gt;0,IF($L79-SUM($AF79:AF79)&gt;52,52,$L79-SUM($AF79:AF79)),IF($AD79=U$5,IF(($D79+($L79*7))&gt;=U$5,ROUND(($AD79-$D79)/7+0.5,0),$L79))),0),0)</f>
        <v>0</v>
      </c>
      <c r="AH79" s="184">
        <f t="shared" si="239"/>
        <v>0</v>
      </c>
      <c r="AI79" s="184">
        <f t="shared" si="239"/>
        <v>0</v>
      </c>
      <c r="AJ79" s="184">
        <f t="shared" si="239"/>
        <v>0</v>
      </c>
      <c r="AK79" s="184">
        <f t="shared" si="239"/>
        <v>0</v>
      </c>
      <c r="AL79" s="184">
        <f t="shared" si="239"/>
        <v>0</v>
      </c>
      <c r="AM79" s="52" t="str">
        <f t="shared" si="19"/>
        <v/>
      </c>
      <c r="AN79" s="52" t="str">
        <f t="shared" si="20"/>
        <v/>
      </c>
      <c r="AO79" s="184" t="str">
        <f t="shared" si="21"/>
        <v/>
      </c>
      <c r="AP79" s="192" t="str">
        <f t="shared" si="22"/>
        <v/>
      </c>
      <c r="AQ79" s="232">
        <f t="shared" si="23"/>
        <v>0</v>
      </c>
      <c r="AR79" s="232">
        <f t="shared" si="24"/>
        <v>0</v>
      </c>
      <c r="AS79" s="52">
        <f t="shared" si="25"/>
        <v>0</v>
      </c>
      <c r="AT79" s="52">
        <f t="shared" si="26"/>
        <v>0</v>
      </c>
      <c r="AU79" s="232">
        <f t="shared" si="27"/>
        <v>0</v>
      </c>
      <c r="AV79" s="232">
        <f t="shared" ref="AV79:AW79" si="240">IF($AD79=V$5,$W79,0)</f>
        <v>0</v>
      </c>
      <c r="AW79" s="232">
        <f t="shared" si="240"/>
        <v>0</v>
      </c>
      <c r="AX79" s="233">
        <f t="shared" si="29"/>
        <v>0</v>
      </c>
      <c r="AY79" s="234">
        <f t="shared" si="30"/>
        <v>0</v>
      </c>
      <c r="AZ79" s="184">
        <f t="shared" si="31"/>
        <v>0</v>
      </c>
      <c r="BA79" s="235" t="str">
        <f>IF(B79&lt;&gt;"",VLOOKUP(B79,'1 Pricing Length'!A$8:B$50,2),"")</f>
        <v/>
      </c>
    </row>
    <row r="80" spans="1:53" ht="12.75" customHeight="1">
      <c r="A80" s="217"/>
      <c r="B80" s="217"/>
      <c r="C80" s="236"/>
      <c r="D80" s="237"/>
      <c r="E80" s="237"/>
      <c r="F80" s="237"/>
      <c r="G80" s="222"/>
      <c r="H80" s="222"/>
      <c r="I80" s="222"/>
      <c r="J80" s="222"/>
      <c r="K80" s="1"/>
      <c r="L80" s="223">
        <f>IF(B80&lt;&gt;"",IF(D80&gt;0,IF(D80&lt;=V$5,IF(M80&gt;0,M80,VLOOKUP(B80,'1 Pricing Length'!A$8:C$50,3)),VLOOKUP(B80,'1 Pricing Length'!A$8:C$50,3)),0),0)</f>
        <v>0</v>
      </c>
      <c r="M80" s="223">
        <f t="shared" si="4"/>
        <v>0</v>
      </c>
      <c r="N80" s="224">
        <f>IF(B80&lt;&gt;"",IF(D80&lt;&gt;0,IF(AD80&lt;Y$5,IF(AD80&lt;X$5,IF(AD80&lt;W$5,IF(AD80&lt;V$5,IF(AD80&lt;U$5,VLOOKUP(B80,'1 Pricing Length'!A$8:I$50,4),VLOOKUP(B80,'1 Pricing Length'!A$8:I$50,5)),VLOOKUP(B80,'1 Pricing Length'!A$8:I$50,6)),VLOOKUP(B80,'1 Pricing Length'!A$8:I$50,7)),VLOOKUP(B80,'1 Pricing Length'!A$8:I$50,8)),0),0),0)</f>
        <v>0</v>
      </c>
      <c r="O80" s="128">
        <f t="shared" si="5"/>
        <v>0</v>
      </c>
      <c r="P80" s="128">
        <f>'3 CY Interim'!P80</f>
        <v>0</v>
      </c>
      <c r="Q80" s="128">
        <f t="shared" si="6"/>
        <v>0</v>
      </c>
      <c r="R80" s="128">
        <f t="shared" si="7"/>
        <v>0</v>
      </c>
      <c r="S80" s="226">
        <f t="shared" si="8"/>
        <v>0</v>
      </c>
      <c r="T80" s="192">
        <f t="shared" ref="T80:W80" si="241">$G80*$AE80*AF80</f>
        <v>0</v>
      </c>
      <c r="U80" s="192">
        <f t="shared" si="241"/>
        <v>0</v>
      </c>
      <c r="V80" s="192">
        <f t="shared" si="241"/>
        <v>0</v>
      </c>
      <c r="W80" s="227">
        <f t="shared" si="241"/>
        <v>0</v>
      </c>
      <c r="X80" s="192">
        <f t="shared" si="10"/>
        <v>0</v>
      </c>
      <c r="Y80" s="192">
        <f t="shared" si="11"/>
        <v>0</v>
      </c>
      <c r="Z80" s="192">
        <f t="shared" si="12"/>
        <v>0</v>
      </c>
      <c r="AA80" s="227">
        <f t="shared" si="13"/>
        <v>0</v>
      </c>
      <c r="AB80" s="228">
        <f t="shared" si="14"/>
        <v>0</v>
      </c>
      <c r="AC80" s="229"/>
      <c r="AD80" s="230">
        <f t="shared" si="15"/>
        <v>44742</v>
      </c>
      <c r="AE80" s="231">
        <f t="shared" si="16"/>
        <v>0</v>
      </c>
      <c r="AF80" s="184">
        <f t="shared" si="17"/>
        <v>0</v>
      </c>
      <c r="AG80" s="184">
        <f t="shared" ref="AG80:AL80" si="242">IF($D80&gt;0,IF($AD80&lt;=U$5,IF(SUM($AF80:AF80)&gt;0,IF($L80-SUM($AF80:AF80)&gt;52,52,$L80-SUM($AF80:AF80)),IF($AD80=U$5,IF(($D80+($L80*7))&gt;=U$5,ROUND(($AD80-$D80)/7+0.5,0),$L80))),0),0)</f>
        <v>0</v>
      </c>
      <c r="AH80" s="184">
        <f t="shared" si="242"/>
        <v>0</v>
      </c>
      <c r="AI80" s="184">
        <f t="shared" si="242"/>
        <v>0</v>
      </c>
      <c r="AJ80" s="184">
        <f t="shared" si="242"/>
        <v>0</v>
      </c>
      <c r="AK80" s="184">
        <f t="shared" si="242"/>
        <v>0</v>
      </c>
      <c r="AL80" s="184">
        <f t="shared" si="242"/>
        <v>0</v>
      </c>
      <c r="AM80" s="52" t="str">
        <f t="shared" si="19"/>
        <v/>
      </c>
      <c r="AN80" s="52" t="str">
        <f t="shared" si="20"/>
        <v/>
      </c>
      <c r="AO80" s="184" t="str">
        <f t="shared" si="21"/>
        <v/>
      </c>
      <c r="AP80" s="192" t="str">
        <f t="shared" si="22"/>
        <v/>
      </c>
      <c r="AQ80" s="232">
        <f t="shared" si="23"/>
        <v>0</v>
      </c>
      <c r="AR80" s="232">
        <f t="shared" si="24"/>
        <v>0</v>
      </c>
      <c r="AS80" s="52">
        <f t="shared" si="25"/>
        <v>0</v>
      </c>
      <c r="AT80" s="52">
        <f t="shared" si="26"/>
        <v>0</v>
      </c>
      <c r="AU80" s="232">
        <f t="shared" si="27"/>
        <v>0</v>
      </c>
      <c r="AV80" s="232">
        <f t="shared" ref="AV80:AW80" si="243">IF($AD80=V$5,$W80,0)</f>
        <v>0</v>
      </c>
      <c r="AW80" s="232">
        <f t="shared" si="243"/>
        <v>0</v>
      </c>
      <c r="AX80" s="233">
        <f t="shared" si="29"/>
        <v>0</v>
      </c>
      <c r="AY80" s="234">
        <f t="shared" si="30"/>
        <v>0</v>
      </c>
      <c r="AZ80" s="184">
        <f t="shared" si="31"/>
        <v>0</v>
      </c>
      <c r="BA80" s="235" t="str">
        <f>IF(B80&lt;&gt;"",VLOOKUP(B80,'1 Pricing Length'!A$8:B$50,2),"")</f>
        <v/>
      </c>
    </row>
    <row r="81" spans="1:53" ht="12.75" customHeight="1">
      <c r="A81" s="217"/>
      <c r="B81" s="217"/>
      <c r="C81" s="236"/>
      <c r="D81" s="237"/>
      <c r="E81" s="237"/>
      <c r="F81" s="237"/>
      <c r="G81" s="222"/>
      <c r="H81" s="222"/>
      <c r="I81" s="222"/>
      <c r="J81" s="222"/>
      <c r="K81" s="1"/>
      <c r="L81" s="223">
        <f>IF(B81&lt;&gt;"",IF(D81&gt;0,IF(D81&lt;=V$5,IF(M81&gt;0,M81,VLOOKUP(B81,'1 Pricing Length'!A$8:C$50,3)),VLOOKUP(B81,'1 Pricing Length'!A$8:C$50,3)),0),0)</f>
        <v>0</v>
      </c>
      <c r="M81" s="223">
        <f t="shared" si="4"/>
        <v>0</v>
      </c>
      <c r="N81" s="224">
        <f>IF(B81&lt;&gt;"",IF(D81&lt;&gt;0,IF(AD81&lt;Y$5,IF(AD81&lt;X$5,IF(AD81&lt;W$5,IF(AD81&lt;V$5,IF(AD81&lt;U$5,VLOOKUP(B81,'1 Pricing Length'!A$8:I$50,4),VLOOKUP(B81,'1 Pricing Length'!A$8:I$50,5)),VLOOKUP(B81,'1 Pricing Length'!A$8:I$50,6)),VLOOKUP(B81,'1 Pricing Length'!A$8:I$50,7)),VLOOKUP(B81,'1 Pricing Length'!A$8:I$50,8)),0),0),0)</f>
        <v>0</v>
      </c>
      <c r="O81" s="128">
        <f t="shared" si="5"/>
        <v>0</v>
      </c>
      <c r="P81" s="128">
        <f>'3 CY Interim'!P81</f>
        <v>0</v>
      </c>
      <c r="Q81" s="128">
        <f t="shared" si="6"/>
        <v>0</v>
      </c>
      <c r="R81" s="128">
        <f t="shared" si="7"/>
        <v>0</v>
      </c>
      <c r="S81" s="226">
        <f t="shared" si="8"/>
        <v>0</v>
      </c>
      <c r="T81" s="192">
        <f t="shared" ref="T81:W81" si="244">$G81*$AE81*AF81</f>
        <v>0</v>
      </c>
      <c r="U81" s="192">
        <f t="shared" si="244"/>
        <v>0</v>
      </c>
      <c r="V81" s="192">
        <f t="shared" si="244"/>
        <v>0</v>
      </c>
      <c r="W81" s="227">
        <f t="shared" si="244"/>
        <v>0</v>
      </c>
      <c r="X81" s="192">
        <f t="shared" si="10"/>
        <v>0</v>
      </c>
      <c r="Y81" s="192">
        <f t="shared" si="11"/>
        <v>0</v>
      </c>
      <c r="Z81" s="192">
        <f t="shared" si="12"/>
        <v>0</v>
      </c>
      <c r="AA81" s="227">
        <f t="shared" si="13"/>
        <v>0</v>
      </c>
      <c r="AB81" s="228">
        <f t="shared" si="14"/>
        <v>0</v>
      </c>
      <c r="AC81" s="229"/>
      <c r="AD81" s="230">
        <f t="shared" si="15"/>
        <v>44742</v>
      </c>
      <c r="AE81" s="231">
        <f t="shared" si="16"/>
        <v>0</v>
      </c>
      <c r="AF81" s="184">
        <f t="shared" si="17"/>
        <v>0</v>
      </c>
      <c r="AG81" s="184">
        <f t="shared" ref="AG81:AL81" si="245">IF($D81&gt;0,IF($AD81&lt;=U$5,IF(SUM($AF81:AF81)&gt;0,IF($L81-SUM($AF81:AF81)&gt;52,52,$L81-SUM($AF81:AF81)),IF($AD81=U$5,IF(($D81+($L81*7))&gt;=U$5,ROUND(($AD81-$D81)/7+0.5,0),$L81))),0),0)</f>
        <v>0</v>
      </c>
      <c r="AH81" s="184">
        <f t="shared" si="245"/>
        <v>0</v>
      </c>
      <c r="AI81" s="184">
        <f t="shared" si="245"/>
        <v>0</v>
      </c>
      <c r="AJ81" s="184">
        <f t="shared" si="245"/>
        <v>0</v>
      </c>
      <c r="AK81" s="184">
        <f t="shared" si="245"/>
        <v>0</v>
      </c>
      <c r="AL81" s="184">
        <f t="shared" si="245"/>
        <v>0</v>
      </c>
      <c r="AM81" s="52" t="str">
        <f t="shared" si="19"/>
        <v/>
      </c>
      <c r="AN81" s="52" t="str">
        <f t="shared" si="20"/>
        <v/>
      </c>
      <c r="AO81" s="184" t="str">
        <f t="shared" si="21"/>
        <v/>
      </c>
      <c r="AP81" s="192" t="str">
        <f t="shared" si="22"/>
        <v/>
      </c>
      <c r="AQ81" s="232">
        <f t="shared" si="23"/>
        <v>0</v>
      </c>
      <c r="AR81" s="232">
        <f t="shared" si="24"/>
        <v>0</v>
      </c>
      <c r="AS81" s="52">
        <f t="shared" si="25"/>
        <v>0</v>
      </c>
      <c r="AT81" s="52">
        <f t="shared" si="26"/>
        <v>0</v>
      </c>
      <c r="AU81" s="232">
        <f t="shared" si="27"/>
        <v>0</v>
      </c>
      <c r="AV81" s="232">
        <f t="shared" ref="AV81:AW81" si="246">IF($AD81=V$5,$W81,0)</f>
        <v>0</v>
      </c>
      <c r="AW81" s="232">
        <f t="shared" si="246"/>
        <v>0</v>
      </c>
      <c r="AX81" s="233">
        <f t="shared" si="29"/>
        <v>0</v>
      </c>
      <c r="AY81" s="234">
        <f t="shared" si="30"/>
        <v>0</v>
      </c>
      <c r="AZ81" s="184">
        <f t="shared" si="31"/>
        <v>0</v>
      </c>
      <c r="BA81" s="235" t="str">
        <f>IF(B81&lt;&gt;"",VLOOKUP(B81,'1 Pricing Length'!A$8:B$50,2),"")</f>
        <v/>
      </c>
    </row>
    <row r="82" spans="1:53" ht="12.75" customHeight="1">
      <c r="A82" s="217"/>
      <c r="B82" s="217"/>
      <c r="C82" s="236"/>
      <c r="D82" s="237"/>
      <c r="E82" s="237"/>
      <c r="F82" s="237"/>
      <c r="G82" s="222"/>
      <c r="H82" s="222"/>
      <c r="I82" s="222"/>
      <c r="J82" s="222"/>
      <c r="K82" s="1"/>
      <c r="L82" s="223">
        <f>IF(B82&lt;&gt;"",IF(D82&gt;0,IF(D82&lt;=V$5,IF(M82&gt;0,M82,VLOOKUP(B82,'1 Pricing Length'!A$8:C$50,3)),VLOOKUP(B82,'1 Pricing Length'!A$8:C$50,3)),0),0)</f>
        <v>0</v>
      </c>
      <c r="M82" s="223">
        <f t="shared" si="4"/>
        <v>0</v>
      </c>
      <c r="N82" s="224">
        <f>IF(B82&lt;&gt;"",IF(D82&lt;&gt;0,IF(AD82&lt;Y$5,IF(AD82&lt;X$5,IF(AD82&lt;W$5,IF(AD82&lt;V$5,IF(AD82&lt;U$5,VLOOKUP(B82,'1 Pricing Length'!A$8:I$50,4),VLOOKUP(B82,'1 Pricing Length'!A$8:I$50,5)),VLOOKUP(B82,'1 Pricing Length'!A$8:I$50,6)),VLOOKUP(B82,'1 Pricing Length'!A$8:I$50,7)),VLOOKUP(B82,'1 Pricing Length'!A$8:I$50,8)),0),0),0)</f>
        <v>0</v>
      </c>
      <c r="O82" s="128">
        <f t="shared" si="5"/>
        <v>0</v>
      </c>
      <c r="P82" s="128">
        <f>'3 CY Interim'!P82</f>
        <v>0</v>
      </c>
      <c r="Q82" s="128">
        <f t="shared" si="6"/>
        <v>0</v>
      </c>
      <c r="R82" s="128">
        <f t="shared" si="7"/>
        <v>0</v>
      </c>
      <c r="S82" s="226">
        <f t="shared" si="8"/>
        <v>0</v>
      </c>
      <c r="T82" s="192">
        <f t="shared" ref="T82:W82" si="247">$G82*$AE82*AF82</f>
        <v>0</v>
      </c>
      <c r="U82" s="192">
        <f t="shared" si="247"/>
        <v>0</v>
      </c>
      <c r="V82" s="192">
        <f t="shared" si="247"/>
        <v>0</v>
      </c>
      <c r="W82" s="227">
        <f t="shared" si="247"/>
        <v>0</v>
      </c>
      <c r="X82" s="192">
        <f t="shared" si="10"/>
        <v>0</v>
      </c>
      <c r="Y82" s="192">
        <f t="shared" si="11"/>
        <v>0</v>
      </c>
      <c r="Z82" s="192">
        <f t="shared" si="12"/>
        <v>0</v>
      </c>
      <c r="AA82" s="227">
        <f t="shared" si="13"/>
        <v>0</v>
      </c>
      <c r="AB82" s="228">
        <f t="shared" si="14"/>
        <v>0</v>
      </c>
      <c r="AC82" s="229"/>
      <c r="AD82" s="230">
        <f t="shared" si="15"/>
        <v>44742</v>
      </c>
      <c r="AE82" s="231">
        <f t="shared" si="16"/>
        <v>0</v>
      </c>
      <c r="AF82" s="184">
        <f t="shared" si="17"/>
        <v>0</v>
      </c>
      <c r="AG82" s="184">
        <f t="shared" ref="AG82:AL82" si="248">IF($D82&gt;0,IF($AD82&lt;=U$5,IF(SUM($AF82:AF82)&gt;0,IF($L82-SUM($AF82:AF82)&gt;52,52,$L82-SUM($AF82:AF82)),IF($AD82=U$5,IF(($D82+($L82*7))&gt;=U$5,ROUND(($AD82-$D82)/7+0.5,0),$L82))),0),0)</f>
        <v>0</v>
      </c>
      <c r="AH82" s="184">
        <f t="shared" si="248"/>
        <v>0</v>
      </c>
      <c r="AI82" s="184">
        <f t="shared" si="248"/>
        <v>0</v>
      </c>
      <c r="AJ82" s="184">
        <f t="shared" si="248"/>
        <v>0</v>
      </c>
      <c r="AK82" s="184">
        <f t="shared" si="248"/>
        <v>0</v>
      </c>
      <c r="AL82" s="184">
        <f t="shared" si="248"/>
        <v>0</v>
      </c>
      <c r="AM82" s="52" t="str">
        <f t="shared" si="19"/>
        <v/>
      </c>
      <c r="AN82" s="52" t="str">
        <f t="shared" si="20"/>
        <v/>
      </c>
      <c r="AO82" s="184" t="str">
        <f t="shared" si="21"/>
        <v/>
      </c>
      <c r="AP82" s="192" t="str">
        <f t="shared" si="22"/>
        <v/>
      </c>
      <c r="AQ82" s="232">
        <f t="shared" si="23"/>
        <v>0</v>
      </c>
      <c r="AR82" s="232">
        <f t="shared" si="24"/>
        <v>0</v>
      </c>
      <c r="AS82" s="52">
        <f t="shared" si="25"/>
        <v>0</v>
      </c>
      <c r="AT82" s="52">
        <f t="shared" si="26"/>
        <v>0</v>
      </c>
      <c r="AU82" s="232">
        <f t="shared" si="27"/>
        <v>0</v>
      </c>
      <c r="AV82" s="232">
        <f t="shared" ref="AV82:AW82" si="249">IF($AD82=V$5,$W82,0)</f>
        <v>0</v>
      </c>
      <c r="AW82" s="232">
        <f t="shared" si="249"/>
        <v>0</v>
      </c>
      <c r="AX82" s="233">
        <f t="shared" si="29"/>
        <v>0</v>
      </c>
      <c r="AY82" s="234">
        <f t="shared" si="30"/>
        <v>0</v>
      </c>
      <c r="AZ82" s="184">
        <f t="shared" si="31"/>
        <v>0</v>
      </c>
      <c r="BA82" s="235" t="str">
        <f>IF(B82&lt;&gt;"",VLOOKUP(B82,'1 Pricing Length'!A$8:B$50,2),"")</f>
        <v/>
      </c>
    </row>
    <row r="83" spans="1:53" ht="12.75" customHeight="1">
      <c r="A83" s="217"/>
      <c r="B83" s="217"/>
      <c r="C83" s="236"/>
      <c r="D83" s="237"/>
      <c r="E83" s="237"/>
      <c r="F83" s="237"/>
      <c r="G83" s="222"/>
      <c r="H83" s="222"/>
      <c r="I83" s="222"/>
      <c r="J83" s="222"/>
      <c r="K83" s="1"/>
      <c r="L83" s="223">
        <f>IF(B83&lt;&gt;"",IF(D83&gt;0,IF(D83&lt;=V$5,IF(M83&gt;0,M83,VLOOKUP(B83,'1 Pricing Length'!A$8:C$50,3)),VLOOKUP(B83,'1 Pricing Length'!A$8:C$50,3)),0),0)</f>
        <v>0</v>
      </c>
      <c r="M83" s="223">
        <f t="shared" si="4"/>
        <v>0</v>
      </c>
      <c r="N83" s="224">
        <f>IF(B83&lt;&gt;"",IF(D83&lt;&gt;0,IF(AD83&lt;Y$5,IF(AD83&lt;X$5,IF(AD83&lt;W$5,IF(AD83&lt;V$5,IF(AD83&lt;U$5,VLOOKUP(B83,'1 Pricing Length'!A$8:I$50,4),VLOOKUP(B83,'1 Pricing Length'!A$8:I$50,5)),VLOOKUP(B83,'1 Pricing Length'!A$8:I$50,6)),VLOOKUP(B83,'1 Pricing Length'!A$8:I$50,7)),VLOOKUP(B83,'1 Pricing Length'!A$8:I$50,8)),0),0),0)</f>
        <v>0</v>
      </c>
      <c r="O83" s="128">
        <f t="shared" si="5"/>
        <v>0</v>
      </c>
      <c r="P83" s="128">
        <f>'3 CY Interim'!P83</f>
        <v>0</v>
      </c>
      <c r="Q83" s="128">
        <f t="shared" si="6"/>
        <v>0</v>
      </c>
      <c r="R83" s="128">
        <f t="shared" si="7"/>
        <v>0</v>
      </c>
      <c r="S83" s="226">
        <f t="shared" si="8"/>
        <v>0</v>
      </c>
      <c r="T83" s="192">
        <f t="shared" ref="T83:W83" si="250">$G83*$AE83*AF83</f>
        <v>0</v>
      </c>
      <c r="U83" s="192">
        <f t="shared" si="250"/>
        <v>0</v>
      </c>
      <c r="V83" s="192">
        <f t="shared" si="250"/>
        <v>0</v>
      </c>
      <c r="W83" s="227">
        <f t="shared" si="250"/>
        <v>0</v>
      </c>
      <c r="X83" s="192">
        <f t="shared" si="10"/>
        <v>0</v>
      </c>
      <c r="Y83" s="192">
        <f t="shared" si="11"/>
        <v>0</v>
      </c>
      <c r="Z83" s="192">
        <f t="shared" si="12"/>
        <v>0</v>
      </c>
      <c r="AA83" s="227">
        <f t="shared" si="13"/>
        <v>0</v>
      </c>
      <c r="AB83" s="228">
        <f t="shared" si="14"/>
        <v>0</v>
      </c>
      <c r="AC83" s="229"/>
      <c r="AD83" s="230">
        <f t="shared" si="15"/>
        <v>44742</v>
      </c>
      <c r="AE83" s="231">
        <f t="shared" si="16"/>
        <v>0</v>
      </c>
      <c r="AF83" s="184">
        <f t="shared" si="17"/>
        <v>0</v>
      </c>
      <c r="AG83" s="184">
        <f t="shared" ref="AG83:AL83" si="251">IF($D83&gt;0,IF($AD83&lt;=U$5,IF(SUM($AF83:AF83)&gt;0,IF($L83-SUM($AF83:AF83)&gt;52,52,$L83-SUM($AF83:AF83)),IF($AD83=U$5,IF(($D83+($L83*7))&gt;=U$5,ROUND(($AD83-$D83)/7+0.5,0),$L83))),0),0)</f>
        <v>0</v>
      </c>
      <c r="AH83" s="184">
        <f t="shared" si="251"/>
        <v>0</v>
      </c>
      <c r="AI83" s="184">
        <f t="shared" si="251"/>
        <v>0</v>
      </c>
      <c r="AJ83" s="184">
        <f t="shared" si="251"/>
        <v>0</v>
      </c>
      <c r="AK83" s="184">
        <f t="shared" si="251"/>
        <v>0</v>
      </c>
      <c r="AL83" s="184">
        <f t="shared" si="251"/>
        <v>0</v>
      </c>
      <c r="AM83" s="52" t="str">
        <f t="shared" si="19"/>
        <v/>
      </c>
      <c r="AN83" s="52" t="str">
        <f t="shared" si="20"/>
        <v/>
      </c>
      <c r="AO83" s="184" t="str">
        <f t="shared" si="21"/>
        <v/>
      </c>
      <c r="AP83" s="192" t="str">
        <f t="shared" si="22"/>
        <v/>
      </c>
      <c r="AQ83" s="232">
        <f t="shared" si="23"/>
        <v>0</v>
      </c>
      <c r="AR83" s="232">
        <f t="shared" si="24"/>
        <v>0</v>
      </c>
      <c r="AS83" s="52">
        <f t="shared" si="25"/>
        <v>0</v>
      </c>
      <c r="AT83" s="52">
        <f t="shared" si="26"/>
        <v>0</v>
      </c>
      <c r="AU83" s="232">
        <f t="shared" si="27"/>
        <v>0</v>
      </c>
      <c r="AV83" s="232">
        <f t="shared" ref="AV83:AW83" si="252">IF($AD83=V$5,$W83,0)</f>
        <v>0</v>
      </c>
      <c r="AW83" s="232">
        <f t="shared" si="252"/>
        <v>0</v>
      </c>
      <c r="AX83" s="233">
        <f t="shared" si="29"/>
        <v>0</v>
      </c>
      <c r="AY83" s="234">
        <f t="shared" si="30"/>
        <v>0</v>
      </c>
      <c r="AZ83" s="184">
        <f t="shared" si="31"/>
        <v>0</v>
      </c>
      <c r="BA83" s="235" t="str">
        <f>IF(B83&lt;&gt;"",VLOOKUP(B83,'1 Pricing Length'!A$8:B$50,2),"")</f>
        <v/>
      </c>
    </row>
    <row r="84" spans="1:53" ht="12.75" customHeight="1">
      <c r="A84" s="217"/>
      <c r="B84" s="217"/>
      <c r="C84" s="236"/>
      <c r="D84" s="237"/>
      <c r="E84" s="237"/>
      <c r="F84" s="237"/>
      <c r="G84" s="222"/>
      <c r="H84" s="222"/>
      <c r="I84" s="222"/>
      <c r="J84" s="222"/>
      <c r="K84" s="1"/>
      <c r="L84" s="223">
        <f>IF(B84&lt;&gt;"",IF(D84&gt;0,IF(D84&lt;=V$5,IF(M84&gt;0,M84,VLOOKUP(B84,'1 Pricing Length'!A$8:C$50,3)),VLOOKUP(B84,'1 Pricing Length'!A$8:C$50,3)),0),0)</f>
        <v>0</v>
      </c>
      <c r="M84" s="223">
        <f t="shared" si="4"/>
        <v>0</v>
      </c>
      <c r="N84" s="224">
        <f>IF(B84&lt;&gt;"",IF(D84&lt;&gt;0,IF(AD84&lt;Y$5,IF(AD84&lt;X$5,IF(AD84&lt;W$5,IF(AD84&lt;V$5,IF(AD84&lt;U$5,VLOOKUP(B84,'1 Pricing Length'!A$8:I$50,4),VLOOKUP(B84,'1 Pricing Length'!A$8:I$50,5)),VLOOKUP(B84,'1 Pricing Length'!A$8:I$50,6)),VLOOKUP(B84,'1 Pricing Length'!A$8:I$50,7)),VLOOKUP(B84,'1 Pricing Length'!A$8:I$50,8)),0),0),0)</f>
        <v>0</v>
      </c>
      <c r="O84" s="128">
        <f t="shared" si="5"/>
        <v>0</v>
      </c>
      <c r="P84" s="128">
        <f>'3 CY Interim'!P84</f>
        <v>0</v>
      </c>
      <c r="Q84" s="128">
        <f t="shared" si="6"/>
        <v>0</v>
      </c>
      <c r="R84" s="128">
        <f t="shared" si="7"/>
        <v>0</v>
      </c>
      <c r="S84" s="226">
        <f t="shared" si="8"/>
        <v>0</v>
      </c>
      <c r="T84" s="192">
        <f t="shared" ref="T84:W84" si="253">$G84*$AE84*AF84</f>
        <v>0</v>
      </c>
      <c r="U84" s="192">
        <f t="shared" si="253"/>
        <v>0</v>
      </c>
      <c r="V84" s="192">
        <f t="shared" si="253"/>
        <v>0</v>
      </c>
      <c r="W84" s="227">
        <f t="shared" si="253"/>
        <v>0</v>
      </c>
      <c r="X84" s="192">
        <f t="shared" si="10"/>
        <v>0</v>
      </c>
      <c r="Y84" s="192">
        <f t="shared" si="11"/>
        <v>0</v>
      </c>
      <c r="Z84" s="192">
        <f t="shared" si="12"/>
        <v>0</v>
      </c>
      <c r="AA84" s="227">
        <f t="shared" si="13"/>
        <v>0</v>
      </c>
      <c r="AB84" s="228">
        <f t="shared" si="14"/>
        <v>0</v>
      </c>
      <c r="AC84" s="229"/>
      <c r="AD84" s="230">
        <f t="shared" si="15"/>
        <v>44742</v>
      </c>
      <c r="AE84" s="231">
        <f t="shared" si="16"/>
        <v>0</v>
      </c>
      <c r="AF84" s="184">
        <f t="shared" si="17"/>
        <v>0</v>
      </c>
      <c r="AG84" s="184">
        <f t="shared" ref="AG84:AL84" si="254">IF($D84&gt;0,IF($AD84&lt;=U$5,IF(SUM($AF84:AF84)&gt;0,IF($L84-SUM($AF84:AF84)&gt;52,52,$L84-SUM($AF84:AF84)),IF($AD84=U$5,IF(($D84+($L84*7))&gt;=U$5,ROUND(($AD84-$D84)/7+0.5,0),$L84))),0),0)</f>
        <v>0</v>
      </c>
      <c r="AH84" s="184">
        <f t="shared" si="254"/>
        <v>0</v>
      </c>
      <c r="AI84" s="184">
        <f t="shared" si="254"/>
        <v>0</v>
      </c>
      <c r="AJ84" s="184">
        <f t="shared" si="254"/>
        <v>0</v>
      </c>
      <c r="AK84" s="184">
        <f t="shared" si="254"/>
        <v>0</v>
      </c>
      <c r="AL84" s="184">
        <f t="shared" si="254"/>
        <v>0</v>
      </c>
      <c r="AM84" s="52" t="str">
        <f t="shared" si="19"/>
        <v/>
      </c>
      <c r="AN84" s="52" t="str">
        <f t="shared" si="20"/>
        <v/>
      </c>
      <c r="AO84" s="184" t="str">
        <f t="shared" si="21"/>
        <v/>
      </c>
      <c r="AP84" s="192" t="str">
        <f t="shared" si="22"/>
        <v/>
      </c>
      <c r="AQ84" s="232">
        <f t="shared" si="23"/>
        <v>0</v>
      </c>
      <c r="AR84" s="232">
        <f t="shared" si="24"/>
        <v>0</v>
      </c>
      <c r="AS84" s="52">
        <f t="shared" si="25"/>
        <v>0</v>
      </c>
      <c r="AT84" s="52">
        <f t="shared" si="26"/>
        <v>0</v>
      </c>
      <c r="AU84" s="232">
        <f t="shared" si="27"/>
        <v>0</v>
      </c>
      <c r="AV84" s="232">
        <f t="shared" ref="AV84:AW84" si="255">IF($AD84=V$5,$W84,0)</f>
        <v>0</v>
      </c>
      <c r="AW84" s="232">
        <f t="shared" si="255"/>
        <v>0</v>
      </c>
      <c r="AX84" s="233">
        <f t="shared" si="29"/>
        <v>0</v>
      </c>
      <c r="AY84" s="234">
        <f t="shared" si="30"/>
        <v>0</v>
      </c>
      <c r="AZ84" s="184">
        <f t="shared" si="31"/>
        <v>0</v>
      </c>
      <c r="BA84" s="235" t="str">
        <f>IF(B84&lt;&gt;"",VLOOKUP(B84,'1 Pricing Length'!A$8:B$50,2),"")</f>
        <v/>
      </c>
    </row>
    <row r="85" spans="1:53" ht="12.75" customHeight="1">
      <c r="A85" s="217"/>
      <c r="B85" s="217"/>
      <c r="C85" s="236"/>
      <c r="D85" s="237"/>
      <c r="E85" s="237"/>
      <c r="F85" s="237"/>
      <c r="G85" s="222"/>
      <c r="H85" s="222"/>
      <c r="I85" s="222"/>
      <c r="J85" s="222"/>
      <c r="K85" s="1"/>
      <c r="L85" s="223">
        <f>IF(B85&lt;&gt;"",IF(D85&gt;0,IF(D85&lt;=V$5,IF(M85&gt;0,M85,VLOOKUP(B85,'1 Pricing Length'!A$8:C$50,3)),VLOOKUP(B85,'1 Pricing Length'!A$8:C$50,3)),0),0)</f>
        <v>0</v>
      </c>
      <c r="M85" s="223">
        <f t="shared" si="4"/>
        <v>0</v>
      </c>
      <c r="N85" s="224">
        <f>IF(B85&lt;&gt;"",IF(D85&lt;&gt;0,IF(AD85&lt;Y$5,IF(AD85&lt;X$5,IF(AD85&lt;W$5,IF(AD85&lt;V$5,IF(AD85&lt;U$5,VLOOKUP(B85,'1 Pricing Length'!A$8:I$50,4),VLOOKUP(B85,'1 Pricing Length'!A$8:I$50,5)),VLOOKUP(B85,'1 Pricing Length'!A$8:I$50,6)),VLOOKUP(B85,'1 Pricing Length'!A$8:I$50,7)),VLOOKUP(B85,'1 Pricing Length'!A$8:I$50,8)),0),0),0)</f>
        <v>0</v>
      </c>
      <c r="O85" s="128">
        <f t="shared" si="5"/>
        <v>0</v>
      </c>
      <c r="P85" s="128">
        <f>'3 CY Interim'!P85</f>
        <v>0</v>
      </c>
      <c r="Q85" s="128">
        <f t="shared" si="6"/>
        <v>0</v>
      </c>
      <c r="R85" s="128">
        <f t="shared" si="7"/>
        <v>0</v>
      </c>
      <c r="S85" s="226">
        <f t="shared" si="8"/>
        <v>0</v>
      </c>
      <c r="T85" s="192">
        <f t="shared" ref="T85:W85" si="256">$G85*$AE85*AF85</f>
        <v>0</v>
      </c>
      <c r="U85" s="192">
        <f t="shared" si="256"/>
        <v>0</v>
      </c>
      <c r="V85" s="192">
        <f t="shared" si="256"/>
        <v>0</v>
      </c>
      <c r="W85" s="227">
        <f t="shared" si="256"/>
        <v>0</v>
      </c>
      <c r="X85" s="192">
        <f t="shared" si="10"/>
        <v>0</v>
      </c>
      <c r="Y85" s="192">
        <f t="shared" si="11"/>
        <v>0</v>
      </c>
      <c r="Z85" s="192">
        <f t="shared" si="12"/>
        <v>0</v>
      </c>
      <c r="AA85" s="227">
        <f t="shared" si="13"/>
        <v>0</v>
      </c>
      <c r="AB85" s="228">
        <f t="shared" si="14"/>
        <v>0</v>
      </c>
      <c r="AC85" s="229"/>
      <c r="AD85" s="230">
        <f t="shared" si="15"/>
        <v>44742</v>
      </c>
      <c r="AE85" s="231">
        <f t="shared" si="16"/>
        <v>0</v>
      </c>
      <c r="AF85" s="184">
        <f t="shared" si="17"/>
        <v>0</v>
      </c>
      <c r="AG85" s="184">
        <f t="shared" ref="AG85:AL85" si="257">IF($D85&gt;0,IF($AD85&lt;=U$5,IF(SUM($AF85:AF85)&gt;0,IF($L85-SUM($AF85:AF85)&gt;52,52,$L85-SUM($AF85:AF85)),IF($AD85=U$5,IF(($D85+($L85*7))&gt;=U$5,ROUND(($AD85-$D85)/7+0.5,0),$L85))),0),0)</f>
        <v>0</v>
      </c>
      <c r="AH85" s="184">
        <f t="shared" si="257"/>
        <v>0</v>
      </c>
      <c r="AI85" s="184">
        <f t="shared" si="257"/>
        <v>0</v>
      </c>
      <c r="AJ85" s="184">
        <f t="shared" si="257"/>
        <v>0</v>
      </c>
      <c r="AK85" s="184">
        <f t="shared" si="257"/>
        <v>0</v>
      </c>
      <c r="AL85" s="184">
        <f t="shared" si="257"/>
        <v>0</v>
      </c>
      <c r="AM85" s="52" t="str">
        <f t="shared" si="19"/>
        <v/>
      </c>
      <c r="AN85" s="52" t="str">
        <f t="shared" si="20"/>
        <v/>
      </c>
      <c r="AO85" s="184" t="str">
        <f t="shared" si="21"/>
        <v/>
      </c>
      <c r="AP85" s="192" t="str">
        <f t="shared" si="22"/>
        <v/>
      </c>
      <c r="AQ85" s="232">
        <f t="shared" si="23"/>
        <v>0</v>
      </c>
      <c r="AR85" s="232">
        <f t="shared" si="24"/>
        <v>0</v>
      </c>
      <c r="AS85" s="52">
        <f t="shared" si="25"/>
        <v>0</v>
      </c>
      <c r="AT85" s="52">
        <f t="shared" si="26"/>
        <v>0</v>
      </c>
      <c r="AU85" s="232">
        <f t="shared" si="27"/>
        <v>0</v>
      </c>
      <c r="AV85" s="232">
        <f t="shared" ref="AV85:AW85" si="258">IF($AD85=V$5,$W85,0)</f>
        <v>0</v>
      </c>
      <c r="AW85" s="232">
        <f t="shared" si="258"/>
        <v>0</v>
      </c>
      <c r="AX85" s="233">
        <f t="shared" si="29"/>
        <v>0</v>
      </c>
      <c r="AY85" s="234">
        <f t="shared" si="30"/>
        <v>0</v>
      </c>
      <c r="AZ85" s="184">
        <f t="shared" si="31"/>
        <v>0</v>
      </c>
      <c r="BA85" s="235" t="str">
        <f>IF(B85&lt;&gt;"",VLOOKUP(B85,'1 Pricing Length'!A$8:B$50,2),"")</f>
        <v/>
      </c>
    </row>
    <row r="86" spans="1:53" ht="12.75" customHeight="1">
      <c r="A86" s="217"/>
      <c r="B86" s="217"/>
      <c r="C86" s="236"/>
      <c r="D86" s="237"/>
      <c r="E86" s="237"/>
      <c r="F86" s="237"/>
      <c r="G86" s="222"/>
      <c r="H86" s="222"/>
      <c r="I86" s="222"/>
      <c r="J86" s="222"/>
      <c r="K86" s="1"/>
      <c r="L86" s="223">
        <f>IF(B86&lt;&gt;"",IF(D86&gt;0,IF(D86&lt;=V$5,IF(M86&gt;0,M86,VLOOKUP(B86,'1 Pricing Length'!A$8:C$50,3)),VLOOKUP(B86,'1 Pricing Length'!A$8:C$50,3)),0),0)</f>
        <v>0</v>
      </c>
      <c r="M86" s="223">
        <f t="shared" si="4"/>
        <v>0</v>
      </c>
      <c r="N86" s="224">
        <f>IF(B86&lt;&gt;"",IF(D86&lt;&gt;0,IF(AD86&lt;Y$5,IF(AD86&lt;X$5,IF(AD86&lt;W$5,IF(AD86&lt;V$5,IF(AD86&lt;U$5,VLOOKUP(B86,'1 Pricing Length'!A$8:I$50,4),VLOOKUP(B86,'1 Pricing Length'!A$8:I$50,5)),VLOOKUP(B86,'1 Pricing Length'!A$8:I$50,6)),VLOOKUP(B86,'1 Pricing Length'!A$8:I$50,7)),VLOOKUP(B86,'1 Pricing Length'!A$8:I$50,8)),0),0),0)</f>
        <v>0</v>
      </c>
      <c r="O86" s="128">
        <f t="shared" si="5"/>
        <v>0</v>
      </c>
      <c r="P86" s="128">
        <f>'3 CY Interim'!P86</f>
        <v>0</v>
      </c>
      <c r="Q86" s="128">
        <f t="shared" si="6"/>
        <v>0</v>
      </c>
      <c r="R86" s="128">
        <f t="shared" si="7"/>
        <v>0</v>
      </c>
      <c r="S86" s="226">
        <f t="shared" si="8"/>
        <v>0</v>
      </c>
      <c r="T86" s="192">
        <f t="shared" ref="T86:W86" si="259">$G86*$AE86*AF86</f>
        <v>0</v>
      </c>
      <c r="U86" s="192">
        <f t="shared" si="259"/>
        <v>0</v>
      </c>
      <c r="V86" s="192">
        <f t="shared" si="259"/>
        <v>0</v>
      </c>
      <c r="W86" s="227">
        <f t="shared" si="259"/>
        <v>0</v>
      </c>
      <c r="X86" s="192">
        <f t="shared" si="10"/>
        <v>0</v>
      </c>
      <c r="Y86" s="192">
        <f t="shared" si="11"/>
        <v>0</v>
      </c>
      <c r="Z86" s="192">
        <f t="shared" si="12"/>
        <v>0</v>
      </c>
      <c r="AA86" s="227">
        <f t="shared" si="13"/>
        <v>0</v>
      </c>
      <c r="AB86" s="228">
        <f t="shared" si="14"/>
        <v>0</v>
      </c>
      <c r="AC86" s="229"/>
      <c r="AD86" s="230">
        <f t="shared" si="15"/>
        <v>44742</v>
      </c>
      <c r="AE86" s="231">
        <f t="shared" si="16"/>
        <v>0</v>
      </c>
      <c r="AF86" s="184">
        <f t="shared" si="17"/>
        <v>0</v>
      </c>
      <c r="AG86" s="184">
        <f t="shared" ref="AG86:AL86" si="260">IF($D86&gt;0,IF($AD86&lt;=U$5,IF(SUM($AF86:AF86)&gt;0,IF($L86-SUM($AF86:AF86)&gt;52,52,$L86-SUM($AF86:AF86)),IF($AD86=U$5,IF(($D86+($L86*7))&gt;=U$5,ROUND(($AD86-$D86)/7+0.5,0),$L86))),0),0)</f>
        <v>0</v>
      </c>
      <c r="AH86" s="184">
        <f t="shared" si="260"/>
        <v>0</v>
      </c>
      <c r="AI86" s="184">
        <f t="shared" si="260"/>
        <v>0</v>
      </c>
      <c r="AJ86" s="184">
        <f t="shared" si="260"/>
        <v>0</v>
      </c>
      <c r="AK86" s="184">
        <f t="shared" si="260"/>
        <v>0</v>
      </c>
      <c r="AL86" s="184">
        <f t="shared" si="260"/>
        <v>0</v>
      </c>
      <c r="AM86" s="52" t="str">
        <f t="shared" si="19"/>
        <v/>
      </c>
      <c r="AN86" s="52" t="str">
        <f t="shared" si="20"/>
        <v/>
      </c>
      <c r="AO86" s="184" t="str">
        <f t="shared" si="21"/>
        <v/>
      </c>
      <c r="AP86" s="192" t="str">
        <f t="shared" si="22"/>
        <v/>
      </c>
      <c r="AQ86" s="232">
        <f t="shared" si="23"/>
        <v>0</v>
      </c>
      <c r="AR86" s="232">
        <f t="shared" si="24"/>
        <v>0</v>
      </c>
      <c r="AS86" s="52">
        <f t="shared" si="25"/>
        <v>0</v>
      </c>
      <c r="AT86" s="52">
        <f t="shared" si="26"/>
        <v>0</v>
      </c>
      <c r="AU86" s="232">
        <f t="shared" si="27"/>
        <v>0</v>
      </c>
      <c r="AV86" s="232">
        <f t="shared" ref="AV86:AW86" si="261">IF($AD86=V$5,$W86,0)</f>
        <v>0</v>
      </c>
      <c r="AW86" s="232">
        <f t="shared" si="261"/>
        <v>0</v>
      </c>
      <c r="AX86" s="233">
        <f t="shared" si="29"/>
        <v>0</v>
      </c>
      <c r="AY86" s="234">
        <f t="shared" si="30"/>
        <v>0</v>
      </c>
      <c r="AZ86" s="184">
        <f t="shared" si="31"/>
        <v>0</v>
      </c>
      <c r="BA86" s="235" t="str">
        <f>IF(B86&lt;&gt;"",VLOOKUP(B86,'1 Pricing Length'!A$8:B$50,2),"")</f>
        <v/>
      </c>
    </row>
    <row r="87" spans="1:53" ht="12.75" customHeight="1">
      <c r="A87" s="217"/>
      <c r="B87" s="217"/>
      <c r="C87" s="236"/>
      <c r="D87" s="237"/>
      <c r="E87" s="237"/>
      <c r="F87" s="237"/>
      <c r="G87" s="222"/>
      <c r="H87" s="222"/>
      <c r="I87" s="222"/>
      <c r="J87" s="222"/>
      <c r="K87" s="1"/>
      <c r="L87" s="223">
        <f>IF(B87&lt;&gt;"",IF(D87&gt;0,IF(D87&lt;=V$5,IF(M87&gt;0,M87,VLOOKUP(B87,'1 Pricing Length'!A$8:C$50,3)),VLOOKUP(B87,'1 Pricing Length'!A$8:C$50,3)),0),0)</f>
        <v>0</v>
      </c>
      <c r="M87" s="223">
        <f t="shared" si="4"/>
        <v>0</v>
      </c>
      <c r="N87" s="224">
        <f>IF(B87&lt;&gt;"",IF(D87&lt;&gt;0,IF(AD87&lt;Y$5,IF(AD87&lt;X$5,IF(AD87&lt;W$5,IF(AD87&lt;V$5,IF(AD87&lt;U$5,VLOOKUP(B87,'1 Pricing Length'!A$8:I$50,4),VLOOKUP(B87,'1 Pricing Length'!A$8:I$50,5)),VLOOKUP(B87,'1 Pricing Length'!A$8:I$50,6)),VLOOKUP(B87,'1 Pricing Length'!A$8:I$50,7)),VLOOKUP(B87,'1 Pricing Length'!A$8:I$50,8)),0),0),0)</f>
        <v>0</v>
      </c>
      <c r="O87" s="128">
        <f t="shared" si="5"/>
        <v>0</v>
      </c>
      <c r="P87" s="128">
        <f>'3 CY Interim'!P87</f>
        <v>0</v>
      </c>
      <c r="Q87" s="128">
        <f t="shared" si="6"/>
        <v>0</v>
      </c>
      <c r="R87" s="128">
        <f t="shared" si="7"/>
        <v>0</v>
      </c>
      <c r="S87" s="226">
        <f t="shared" si="8"/>
        <v>0</v>
      </c>
      <c r="T87" s="192">
        <f t="shared" ref="T87:W87" si="262">$G87*$AE87*AF87</f>
        <v>0</v>
      </c>
      <c r="U87" s="192">
        <f t="shared" si="262"/>
        <v>0</v>
      </c>
      <c r="V87" s="192">
        <f t="shared" si="262"/>
        <v>0</v>
      </c>
      <c r="W87" s="227">
        <f t="shared" si="262"/>
        <v>0</v>
      </c>
      <c r="X87" s="192">
        <f t="shared" si="10"/>
        <v>0</v>
      </c>
      <c r="Y87" s="192">
        <f t="shared" si="11"/>
        <v>0</v>
      </c>
      <c r="Z87" s="192">
        <f t="shared" si="12"/>
        <v>0</v>
      </c>
      <c r="AA87" s="227">
        <f t="shared" si="13"/>
        <v>0</v>
      </c>
      <c r="AB87" s="228">
        <f t="shared" si="14"/>
        <v>0</v>
      </c>
      <c r="AC87" s="229"/>
      <c r="AD87" s="230">
        <f t="shared" si="15"/>
        <v>44742</v>
      </c>
      <c r="AE87" s="231">
        <f t="shared" si="16"/>
        <v>0</v>
      </c>
      <c r="AF87" s="184">
        <f t="shared" si="17"/>
        <v>0</v>
      </c>
      <c r="AG87" s="184">
        <f t="shared" ref="AG87:AL87" si="263">IF($D87&gt;0,IF($AD87&lt;=U$5,IF(SUM($AF87:AF87)&gt;0,IF($L87-SUM($AF87:AF87)&gt;52,52,$L87-SUM($AF87:AF87)),IF($AD87=U$5,IF(($D87+($L87*7))&gt;=U$5,ROUND(($AD87-$D87)/7+0.5,0),$L87))),0),0)</f>
        <v>0</v>
      </c>
      <c r="AH87" s="184">
        <f t="shared" si="263"/>
        <v>0</v>
      </c>
      <c r="AI87" s="184">
        <f t="shared" si="263"/>
        <v>0</v>
      </c>
      <c r="AJ87" s="184">
        <f t="shared" si="263"/>
        <v>0</v>
      </c>
      <c r="AK87" s="184">
        <f t="shared" si="263"/>
        <v>0</v>
      </c>
      <c r="AL87" s="184">
        <f t="shared" si="263"/>
        <v>0</v>
      </c>
      <c r="AM87" s="52" t="str">
        <f t="shared" si="19"/>
        <v/>
      </c>
      <c r="AN87" s="52" t="str">
        <f t="shared" si="20"/>
        <v/>
      </c>
      <c r="AO87" s="184" t="str">
        <f t="shared" si="21"/>
        <v/>
      </c>
      <c r="AP87" s="192" t="str">
        <f t="shared" si="22"/>
        <v/>
      </c>
      <c r="AQ87" s="232">
        <f t="shared" si="23"/>
        <v>0</v>
      </c>
      <c r="AR87" s="232">
        <f t="shared" si="24"/>
        <v>0</v>
      </c>
      <c r="AS87" s="52">
        <f t="shared" si="25"/>
        <v>0</v>
      </c>
      <c r="AT87" s="52">
        <f t="shared" si="26"/>
        <v>0</v>
      </c>
      <c r="AU87" s="232">
        <f t="shared" si="27"/>
        <v>0</v>
      </c>
      <c r="AV87" s="232">
        <f t="shared" ref="AV87:AW87" si="264">IF($AD87=V$5,$W87,0)</f>
        <v>0</v>
      </c>
      <c r="AW87" s="232">
        <f t="shared" si="264"/>
        <v>0</v>
      </c>
      <c r="AX87" s="233">
        <f t="shared" si="29"/>
        <v>0</v>
      </c>
      <c r="AY87" s="234">
        <f t="shared" si="30"/>
        <v>0</v>
      </c>
      <c r="AZ87" s="184">
        <f t="shared" si="31"/>
        <v>0</v>
      </c>
      <c r="BA87" s="235" t="str">
        <f>IF(B87&lt;&gt;"",VLOOKUP(B87,'1 Pricing Length'!A$8:B$50,2),"")</f>
        <v/>
      </c>
    </row>
    <row r="88" spans="1:53" ht="12.75" customHeight="1">
      <c r="A88" s="217"/>
      <c r="B88" s="217"/>
      <c r="C88" s="236"/>
      <c r="D88" s="237"/>
      <c r="E88" s="237"/>
      <c r="F88" s="237"/>
      <c r="G88" s="222"/>
      <c r="H88" s="222"/>
      <c r="I88" s="222"/>
      <c r="J88" s="222"/>
      <c r="K88" s="1"/>
      <c r="L88" s="223">
        <f>IF(B88&lt;&gt;"",IF(D88&gt;0,IF(D88&lt;=V$5,IF(M88&gt;0,M88,VLOOKUP(B88,'1 Pricing Length'!A$8:C$50,3)),VLOOKUP(B88,'1 Pricing Length'!A$8:C$50,3)),0),0)</f>
        <v>0</v>
      </c>
      <c r="M88" s="223">
        <f t="shared" si="4"/>
        <v>0</v>
      </c>
      <c r="N88" s="224">
        <f>IF(B88&lt;&gt;"",IF(D88&lt;&gt;0,IF(AD88&lt;Y$5,IF(AD88&lt;X$5,IF(AD88&lt;W$5,IF(AD88&lt;V$5,IF(AD88&lt;U$5,VLOOKUP(B88,'1 Pricing Length'!A$8:I$50,4),VLOOKUP(B88,'1 Pricing Length'!A$8:I$50,5)),VLOOKUP(B88,'1 Pricing Length'!A$8:I$50,6)),VLOOKUP(B88,'1 Pricing Length'!A$8:I$50,7)),VLOOKUP(B88,'1 Pricing Length'!A$8:I$50,8)),0),0),0)</f>
        <v>0</v>
      </c>
      <c r="O88" s="128">
        <f t="shared" si="5"/>
        <v>0</v>
      </c>
      <c r="P88" s="128">
        <f>'3 CY Interim'!P88</f>
        <v>0</v>
      </c>
      <c r="Q88" s="128">
        <f t="shared" si="6"/>
        <v>0</v>
      </c>
      <c r="R88" s="128">
        <f t="shared" si="7"/>
        <v>0</v>
      </c>
      <c r="S88" s="226">
        <f t="shared" si="8"/>
        <v>0</v>
      </c>
      <c r="T88" s="192">
        <f t="shared" ref="T88:W88" si="265">$G88*$AE88*AF88</f>
        <v>0</v>
      </c>
      <c r="U88" s="192">
        <f t="shared" si="265"/>
        <v>0</v>
      </c>
      <c r="V88" s="192">
        <f t="shared" si="265"/>
        <v>0</v>
      </c>
      <c r="W88" s="227">
        <f t="shared" si="265"/>
        <v>0</v>
      </c>
      <c r="X88" s="192">
        <f t="shared" si="10"/>
        <v>0</v>
      </c>
      <c r="Y88" s="192">
        <f t="shared" si="11"/>
        <v>0</v>
      </c>
      <c r="Z88" s="192">
        <f t="shared" si="12"/>
        <v>0</v>
      </c>
      <c r="AA88" s="227">
        <f t="shared" si="13"/>
        <v>0</v>
      </c>
      <c r="AB88" s="228">
        <f t="shared" si="14"/>
        <v>0</v>
      </c>
      <c r="AC88" s="229"/>
      <c r="AD88" s="230">
        <f t="shared" si="15"/>
        <v>44742</v>
      </c>
      <c r="AE88" s="231">
        <f t="shared" si="16"/>
        <v>0</v>
      </c>
      <c r="AF88" s="184">
        <f t="shared" si="17"/>
        <v>0</v>
      </c>
      <c r="AG88" s="184">
        <f t="shared" ref="AG88:AL88" si="266">IF($D88&gt;0,IF($AD88&lt;=U$5,IF(SUM($AF88:AF88)&gt;0,IF($L88-SUM($AF88:AF88)&gt;52,52,$L88-SUM($AF88:AF88)),IF($AD88=U$5,IF(($D88+($L88*7))&gt;=U$5,ROUND(($AD88-$D88)/7+0.5,0),$L88))),0),0)</f>
        <v>0</v>
      </c>
      <c r="AH88" s="184">
        <f t="shared" si="266"/>
        <v>0</v>
      </c>
      <c r="AI88" s="184">
        <f t="shared" si="266"/>
        <v>0</v>
      </c>
      <c r="AJ88" s="184">
        <f t="shared" si="266"/>
        <v>0</v>
      </c>
      <c r="AK88" s="184">
        <f t="shared" si="266"/>
        <v>0</v>
      </c>
      <c r="AL88" s="184">
        <f t="shared" si="266"/>
        <v>0</v>
      </c>
      <c r="AM88" s="52" t="str">
        <f t="shared" si="19"/>
        <v/>
      </c>
      <c r="AN88" s="52" t="str">
        <f t="shared" si="20"/>
        <v/>
      </c>
      <c r="AO88" s="184" t="str">
        <f t="shared" si="21"/>
        <v/>
      </c>
      <c r="AP88" s="192" t="str">
        <f t="shared" si="22"/>
        <v/>
      </c>
      <c r="AQ88" s="232">
        <f t="shared" si="23"/>
        <v>0</v>
      </c>
      <c r="AR88" s="232">
        <f t="shared" si="24"/>
        <v>0</v>
      </c>
      <c r="AS88" s="52">
        <f t="shared" si="25"/>
        <v>0</v>
      </c>
      <c r="AT88" s="52">
        <f t="shared" si="26"/>
        <v>0</v>
      </c>
      <c r="AU88" s="232">
        <f t="shared" si="27"/>
        <v>0</v>
      </c>
      <c r="AV88" s="232">
        <f t="shared" ref="AV88:AW88" si="267">IF($AD88=V$5,$W88,0)</f>
        <v>0</v>
      </c>
      <c r="AW88" s="232">
        <f t="shared" si="267"/>
        <v>0</v>
      </c>
      <c r="AX88" s="233">
        <f t="shared" si="29"/>
        <v>0</v>
      </c>
      <c r="AY88" s="234">
        <f t="shared" si="30"/>
        <v>0</v>
      </c>
      <c r="AZ88" s="184">
        <f t="shared" si="31"/>
        <v>0</v>
      </c>
      <c r="BA88" s="235" t="str">
        <f>IF(B88&lt;&gt;"",VLOOKUP(B88,'1 Pricing Length'!A$8:B$50,2),"")</f>
        <v/>
      </c>
    </row>
    <row r="89" spans="1:53" ht="12.75" customHeight="1">
      <c r="A89" s="217"/>
      <c r="B89" s="217"/>
      <c r="C89" s="236"/>
      <c r="D89" s="237"/>
      <c r="E89" s="237"/>
      <c r="F89" s="237"/>
      <c r="G89" s="222"/>
      <c r="H89" s="222"/>
      <c r="I89" s="222"/>
      <c r="J89" s="222"/>
      <c r="K89" s="1"/>
      <c r="L89" s="223">
        <f>IF(B89&lt;&gt;"",IF(D89&gt;0,IF(D89&lt;=V$5,IF(M89&gt;0,M89,VLOOKUP(B89,'1 Pricing Length'!A$8:C$50,3)),VLOOKUP(B89,'1 Pricing Length'!A$8:C$50,3)),0),0)</f>
        <v>0</v>
      </c>
      <c r="M89" s="223">
        <f t="shared" si="4"/>
        <v>0</v>
      </c>
      <c r="N89" s="224">
        <f>IF(B89&lt;&gt;"",IF(D89&lt;&gt;0,IF(AD89&lt;Y$5,IF(AD89&lt;X$5,IF(AD89&lt;W$5,IF(AD89&lt;V$5,IF(AD89&lt;U$5,VLOOKUP(B89,'1 Pricing Length'!A$8:I$50,4),VLOOKUP(B89,'1 Pricing Length'!A$8:I$50,5)),VLOOKUP(B89,'1 Pricing Length'!A$8:I$50,6)),VLOOKUP(B89,'1 Pricing Length'!A$8:I$50,7)),VLOOKUP(B89,'1 Pricing Length'!A$8:I$50,8)),0),0),0)</f>
        <v>0</v>
      </c>
      <c r="O89" s="128">
        <f t="shared" si="5"/>
        <v>0</v>
      </c>
      <c r="P89" s="128">
        <f>'3 CY Interim'!P89</f>
        <v>0</v>
      </c>
      <c r="Q89" s="128">
        <f t="shared" si="6"/>
        <v>0</v>
      </c>
      <c r="R89" s="128">
        <f t="shared" si="7"/>
        <v>0</v>
      </c>
      <c r="S89" s="226">
        <f t="shared" si="8"/>
        <v>0</v>
      </c>
      <c r="T89" s="192">
        <f t="shared" ref="T89:W89" si="268">$G89*$AE89*AF89</f>
        <v>0</v>
      </c>
      <c r="U89" s="192">
        <f t="shared" si="268"/>
        <v>0</v>
      </c>
      <c r="V89" s="192">
        <f t="shared" si="268"/>
        <v>0</v>
      </c>
      <c r="W89" s="227">
        <f t="shared" si="268"/>
        <v>0</v>
      </c>
      <c r="X89" s="192">
        <f t="shared" si="10"/>
        <v>0</v>
      </c>
      <c r="Y89" s="192">
        <f t="shared" si="11"/>
        <v>0</v>
      </c>
      <c r="Z89" s="192">
        <f t="shared" si="12"/>
        <v>0</v>
      </c>
      <c r="AA89" s="227">
        <f t="shared" si="13"/>
        <v>0</v>
      </c>
      <c r="AB89" s="228">
        <f t="shared" si="14"/>
        <v>0</v>
      </c>
      <c r="AC89" s="229"/>
      <c r="AD89" s="230">
        <f t="shared" si="15"/>
        <v>44742</v>
      </c>
      <c r="AE89" s="231">
        <f t="shared" si="16"/>
        <v>0</v>
      </c>
      <c r="AF89" s="184">
        <f t="shared" si="17"/>
        <v>0</v>
      </c>
      <c r="AG89" s="184">
        <f t="shared" ref="AG89:AL89" si="269">IF($D89&gt;0,IF($AD89&lt;=U$5,IF(SUM($AF89:AF89)&gt;0,IF($L89-SUM($AF89:AF89)&gt;52,52,$L89-SUM($AF89:AF89)),IF($AD89=U$5,IF(($D89+($L89*7))&gt;=U$5,ROUND(($AD89-$D89)/7+0.5,0),$L89))),0),0)</f>
        <v>0</v>
      </c>
      <c r="AH89" s="184">
        <f t="shared" si="269"/>
        <v>0</v>
      </c>
      <c r="AI89" s="184">
        <f t="shared" si="269"/>
        <v>0</v>
      </c>
      <c r="AJ89" s="184">
        <f t="shared" si="269"/>
        <v>0</v>
      </c>
      <c r="AK89" s="184">
        <f t="shared" si="269"/>
        <v>0</v>
      </c>
      <c r="AL89" s="184">
        <f t="shared" si="269"/>
        <v>0</v>
      </c>
      <c r="AM89" s="52" t="str">
        <f t="shared" si="19"/>
        <v/>
      </c>
      <c r="AN89" s="52" t="str">
        <f t="shared" si="20"/>
        <v/>
      </c>
      <c r="AO89" s="184" t="str">
        <f t="shared" si="21"/>
        <v/>
      </c>
      <c r="AP89" s="192" t="str">
        <f t="shared" si="22"/>
        <v/>
      </c>
      <c r="AQ89" s="232">
        <f t="shared" si="23"/>
        <v>0</v>
      </c>
      <c r="AR89" s="232">
        <f t="shared" si="24"/>
        <v>0</v>
      </c>
      <c r="AS89" s="52">
        <f t="shared" si="25"/>
        <v>0</v>
      </c>
      <c r="AT89" s="52">
        <f t="shared" si="26"/>
        <v>0</v>
      </c>
      <c r="AU89" s="232">
        <f t="shared" si="27"/>
        <v>0</v>
      </c>
      <c r="AV89" s="232">
        <f t="shared" ref="AV89:AW89" si="270">IF($AD89=V$5,$W89,0)</f>
        <v>0</v>
      </c>
      <c r="AW89" s="232">
        <f t="shared" si="270"/>
        <v>0</v>
      </c>
      <c r="AX89" s="233">
        <f t="shared" si="29"/>
        <v>0</v>
      </c>
      <c r="AY89" s="234">
        <f t="shared" si="30"/>
        <v>0</v>
      </c>
      <c r="AZ89" s="184">
        <f t="shared" si="31"/>
        <v>0</v>
      </c>
      <c r="BA89" s="235" t="str">
        <f>IF(B89&lt;&gt;"",VLOOKUP(B89,'1 Pricing Length'!A$8:B$50,2),"")</f>
        <v/>
      </c>
    </row>
    <row r="90" spans="1:53" ht="12.75" customHeight="1">
      <c r="A90" s="217"/>
      <c r="B90" s="217"/>
      <c r="C90" s="236"/>
      <c r="D90" s="237"/>
      <c r="E90" s="237"/>
      <c r="F90" s="237"/>
      <c r="G90" s="222"/>
      <c r="H90" s="222"/>
      <c r="I90" s="222"/>
      <c r="J90" s="222"/>
      <c r="K90" s="1"/>
      <c r="L90" s="223">
        <f>IF(B90&lt;&gt;"",IF(D90&gt;0,IF(D90&lt;=V$5,IF(M90&gt;0,M90,VLOOKUP(B90,'1 Pricing Length'!A$8:C$50,3)),VLOOKUP(B90,'1 Pricing Length'!A$8:C$50,3)),0),0)</f>
        <v>0</v>
      </c>
      <c r="M90" s="223">
        <f t="shared" si="4"/>
        <v>0</v>
      </c>
      <c r="N90" s="224">
        <f>IF(B90&lt;&gt;"",IF(D90&lt;&gt;0,IF(AD90&lt;Y$5,IF(AD90&lt;X$5,IF(AD90&lt;W$5,IF(AD90&lt;V$5,IF(AD90&lt;U$5,VLOOKUP(B90,'1 Pricing Length'!A$8:I$50,4),VLOOKUP(B90,'1 Pricing Length'!A$8:I$50,5)),VLOOKUP(B90,'1 Pricing Length'!A$8:I$50,6)),VLOOKUP(B90,'1 Pricing Length'!A$8:I$50,7)),VLOOKUP(B90,'1 Pricing Length'!A$8:I$50,8)),0),0),0)</f>
        <v>0</v>
      </c>
      <c r="O90" s="128">
        <f t="shared" si="5"/>
        <v>0</v>
      </c>
      <c r="P90" s="128">
        <f>'3 CY Interim'!P90</f>
        <v>0</v>
      </c>
      <c r="Q90" s="128">
        <f t="shared" si="6"/>
        <v>0</v>
      </c>
      <c r="R90" s="128">
        <f t="shared" si="7"/>
        <v>0</v>
      </c>
      <c r="S90" s="226">
        <f t="shared" si="8"/>
        <v>0</v>
      </c>
      <c r="T90" s="192">
        <f t="shared" ref="T90:W90" si="271">$G90*$AE90*AF90</f>
        <v>0</v>
      </c>
      <c r="U90" s="192">
        <f t="shared" si="271"/>
        <v>0</v>
      </c>
      <c r="V90" s="192">
        <f t="shared" si="271"/>
        <v>0</v>
      </c>
      <c r="W90" s="227">
        <f t="shared" si="271"/>
        <v>0</v>
      </c>
      <c r="X90" s="192">
        <f t="shared" si="10"/>
        <v>0</v>
      </c>
      <c r="Y90" s="192">
        <f t="shared" si="11"/>
        <v>0</v>
      </c>
      <c r="Z90" s="192">
        <f t="shared" si="12"/>
        <v>0</v>
      </c>
      <c r="AA90" s="227">
        <f t="shared" si="13"/>
        <v>0</v>
      </c>
      <c r="AB90" s="228">
        <f t="shared" si="14"/>
        <v>0</v>
      </c>
      <c r="AC90" s="229"/>
      <c r="AD90" s="230">
        <f t="shared" si="15"/>
        <v>44742</v>
      </c>
      <c r="AE90" s="231">
        <f t="shared" si="16"/>
        <v>0</v>
      </c>
      <c r="AF90" s="184">
        <f t="shared" si="17"/>
        <v>0</v>
      </c>
      <c r="AG90" s="184">
        <f t="shared" ref="AG90:AL90" si="272">IF($D90&gt;0,IF($AD90&lt;=U$5,IF(SUM($AF90:AF90)&gt;0,IF($L90-SUM($AF90:AF90)&gt;52,52,$L90-SUM($AF90:AF90)),IF($AD90=U$5,IF(($D90+($L90*7))&gt;=U$5,ROUND(($AD90-$D90)/7+0.5,0),$L90))),0),0)</f>
        <v>0</v>
      </c>
      <c r="AH90" s="184">
        <f t="shared" si="272"/>
        <v>0</v>
      </c>
      <c r="AI90" s="184">
        <f t="shared" si="272"/>
        <v>0</v>
      </c>
      <c r="AJ90" s="184">
        <f t="shared" si="272"/>
        <v>0</v>
      </c>
      <c r="AK90" s="184">
        <f t="shared" si="272"/>
        <v>0</v>
      </c>
      <c r="AL90" s="184">
        <f t="shared" si="272"/>
        <v>0</v>
      </c>
      <c r="AM90" s="52" t="str">
        <f t="shared" si="19"/>
        <v/>
      </c>
      <c r="AN90" s="52" t="str">
        <f t="shared" si="20"/>
        <v/>
      </c>
      <c r="AO90" s="184" t="str">
        <f t="shared" si="21"/>
        <v/>
      </c>
      <c r="AP90" s="192" t="str">
        <f t="shared" si="22"/>
        <v/>
      </c>
      <c r="AQ90" s="232">
        <f t="shared" si="23"/>
        <v>0</v>
      </c>
      <c r="AR90" s="232">
        <f t="shared" si="24"/>
        <v>0</v>
      </c>
      <c r="AS90" s="52">
        <f t="shared" si="25"/>
        <v>0</v>
      </c>
      <c r="AT90" s="52">
        <f t="shared" si="26"/>
        <v>0</v>
      </c>
      <c r="AU90" s="232">
        <f t="shared" si="27"/>
        <v>0</v>
      </c>
      <c r="AV90" s="232">
        <f t="shared" ref="AV90:AW90" si="273">IF($AD90=V$5,$W90,0)</f>
        <v>0</v>
      </c>
      <c r="AW90" s="232">
        <f t="shared" si="273"/>
        <v>0</v>
      </c>
      <c r="AX90" s="233">
        <f t="shared" si="29"/>
        <v>0</v>
      </c>
      <c r="AY90" s="234">
        <f t="shared" si="30"/>
        <v>0</v>
      </c>
      <c r="AZ90" s="184">
        <f t="shared" si="31"/>
        <v>0</v>
      </c>
      <c r="BA90" s="235" t="str">
        <f>IF(B90&lt;&gt;"",VLOOKUP(B90,'1 Pricing Length'!A$8:B$50,2),"")</f>
        <v/>
      </c>
    </row>
    <row r="91" spans="1:53" ht="12.75" customHeight="1">
      <c r="A91" s="217"/>
      <c r="B91" s="217"/>
      <c r="C91" s="236"/>
      <c r="D91" s="237"/>
      <c r="E91" s="237"/>
      <c r="F91" s="237"/>
      <c r="G91" s="222"/>
      <c r="H91" s="222"/>
      <c r="I91" s="222"/>
      <c r="J91" s="222"/>
      <c r="K91" s="1"/>
      <c r="L91" s="223">
        <f>IF(B91&lt;&gt;"",IF(D91&gt;0,IF(D91&lt;=V$5,IF(M91&gt;0,M91,VLOOKUP(B91,'1 Pricing Length'!A$8:C$50,3)),VLOOKUP(B91,'1 Pricing Length'!A$8:C$50,3)),0),0)</f>
        <v>0</v>
      </c>
      <c r="M91" s="223">
        <f t="shared" si="4"/>
        <v>0</v>
      </c>
      <c r="N91" s="224">
        <f>IF(B91&lt;&gt;"",IF(D91&lt;&gt;0,IF(AD91&lt;Y$5,IF(AD91&lt;X$5,IF(AD91&lt;W$5,IF(AD91&lt;V$5,IF(AD91&lt;U$5,VLOOKUP(B91,'1 Pricing Length'!A$8:I$50,4),VLOOKUP(B91,'1 Pricing Length'!A$8:I$50,5)),VLOOKUP(B91,'1 Pricing Length'!A$8:I$50,6)),VLOOKUP(B91,'1 Pricing Length'!A$8:I$50,7)),VLOOKUP(B91,'1 Pricing Length'!A$8:I$50,8)),0),0),0)</f>
        <v>0</v>
      </c>
      <c r="O91" s="128">
        <f t="shared" si="5"/>
        <v>0</v>
      </c>
      <c r="P91" s="128">
        <f>'3 CY Interim'!P91</f>
        <v>0</v>
      </c>
      <c r="Q91" s="128">
        <f t="shared" si="6"/>
        <v>0</v>
      </c>
      <c r="R91" s="128">
        <f t="shared" si="7"/>
        <v>0</v>
      </c>
      <c r="S91" s="226">
        <f t="shared" si="8"/>
        <v>0</v>
      </c>
      <c r="T91" s="192">
        <f t="shared" ref="T91:W91" si="274">$G91*$AE91*AF91</f>
        <v>0</v>
      </c>
      <c r="U91" s="192">
        <f t="shared" si="274"/>
        <v>0</v>
      </c>
      <c r="V91" s="192">
        <f t="shared" si="274"/>
        <v>0</v>
      </c>
      <c r="W91" s="227">
        <f t="shared" si="274"/>
        <v>0</v>
      </c>
      <c r="X91" s="192">
        <f t="shared" si="10"/>
        <v>0</v>
      </c>
      <c r="Y91" s="192">
        <f t="shared" si="11"/>
        <v>0</v>
      </c>
      <c r="Z91" s="192">
        <f t="shared" si="12"/>
        <v>0</v>
      </c>
      <c r="AA91" s="227">
        <f t="shared" si="13"/>
        <v>0</v>
      </c>
      <c r="AB91" s="228">
        <f t="shared" si="14"/>
        <v>0</v>
      </c>
      <c r="AC91" s="229"/>
      <c r="AD91" s="230">
        <f t="shared" si="15"/>
        <v>44742</v>
      </c>
      <c r="AE91" s="231">
        <f t="shared" si="16"/>
        <v>0</v>
      </c>
      <c r="AF91" s="184">
        <f t="shared" si="17"/>
        <v>0</v>
      </c>
      <c r="AG91" s="184">
        <f t="shared" ref="AG91:AL91" si="275">IF($D91&gt;0,IF($AD91&lt;=U$5,IF(SUM($AF91:AF91)&gt;0,IF($L91-SUM($AF91:AF91)&gt;52,52,$L91-SUM($AF91:AF91)),IF($AD91=U$5,IF(($D91+($L91*7))&gt;=U$5,ROUND(($AD91-$D91)/7+0.5,0),$L91))),0),0)</f>
        <v>0</v>
      </c>
      <c r="AH91" s="184">
        <f t="shared" si="275"/>
        <v>0</v>
      </c>
      <c r="AI91" s="184">
        <f t="shared" si="275"/>
        <v>0</v>
      </c>
      <c r="AJ91" s="184">
        <f t="shared" si="275"/>
        <v>0</v>
      </c>
      <c r="AK91" s="184">
        <f t="shared" si="275"/>
        <v>0</v>
      </c>
      <c r="AL91" s="184">
        <f t="shared" si="275"/>
        <v>0</v>
      </c>
      <c r="AM91" s="52" t="str">
        <f t="shared" si="19"/>
        <v/>
      </c>
      <c r="AN91" s="52" t="str">
        <f t="shared" si="20"/>
        <v/>
      </c>
      <c r="AO91" s="184" t="str">
        <f t="shared" si="21"/>
        <v/>
      </c>
      <c r="AP91" s="192" t="str">
        <f t="shared" si="22"/>
        <v/>
      </c>
      <c r="AQ91" s="232">
        <f t="shared" si="23"/>
        <v>0</v>
      </c>
      <c r="AR91" s="232">
        <f t="shared" si="24"/>
        <v>0</v>
      </c>
      <c r="AS91" s="52">
        <f t="shared" si="25"/>
        <v>0</v>
      </c>
      <c r="AT91" s="52">
        <f t="shared" si="26"/>
        <v>0</v>
      </c>
      <c r="AU91" s="232">
        <f t="shared" si="27"/>
        <v>0</v>
      </c>
      <c r="AV91" s="232">
        <f t="shared" ref="AV91:AW91" si="276">IF($AD91=V$5,$W91,0)</f>
        <v>0</v>
      </c>
      <c r="AW91" s="232">
        <f t="shared" si="276"/>
        <v>0</v>
      </c>
      <c r="AX91" s="233">
        <f t="shared" si="29"/>
        <v>0</v>
      </c>
      <c r="AY91" s="234">
        <f t="shared" si="30"/>
        <v>0</v>
      </c>
      <c r="AZ91" s="184">
        <f t="shared" si="31"/>
        <v>0</v>
      </c>
      <c r="BA91" s="235" t="str">
        <f>IF(B91&lt;&gt;"",VLOOKUP(B91,'1 Pricing Length'!A$8:B$50,2),"")</f>
        <v/>
      </c>
    </row>
    <row r="92" spans="1:53" ht="12.75" customHeight="1">
      <c r="A92" s="217"/>
      <c r="B92" s="217"/>
      <c r="C92" s="236"/>
      <c r="D92" s="237"/>
      <c r="E92" s="237"/>
      <c r="F92" s="237"/>
      <c r="G92" s="222"/>
      <c r="H92" s="222"/>
      <c r="I92" s="222"/>
      <c r="J92" s="222"/>
      <c r="K92" s="1"/>
      <c r="L92" s="223">
        <f>IF(B92&lt;&gt;"",IF(D92&gt;0,IF(D92&lt;=V$5,IF(M92&gt;0,M92,VLOOKUP(B92,'1 Pricing Length'!A$8:C$50,3)),VLOOKUP(B92,'1 Pricing Length'!A$8:C$50,3)),0),0)</f>
        <v>0</v>
      </c>
      <c r="M92" s="223">
        <f t="shared" si="4"/>
        <v>0</v>
      </c>
      <c r="N92" s="224">
        <f>IF(B92&lt;&gt;"",IF(D92&lt;&gt;0,IF(AD92&lt;Y$5,IF(AD92&lt;X$5,IF(AD92&lt;W$5,IF(AD92&lt;V$5,IF(AD92&lt;U$5,VLOOKUP(B92,'1 Pricing Length'!A$8:I$50,4),VLOOKUP(B92,'1 Pricing Length'!A$8:I$50,5)),VLOOKUP(B92,'1 Pricing Length'!A$8:I$50,6)),VLOOKUP(B92,'1 Pricing Length'!A$8:I$50,7)),VLOOKUP(B92,'1 Pricing Length'!A$8:I$50,8)),0),0),0)</f>
        <v>0</v>
      </c>
      <c r="O92" s="128">
        <f t="shared" si="5"/>
        <v>0</v>
      </c>
      <c r="P92" s="128">
        <f>'3 CY Interim'!P92</f>
        <v>0</v>
      </c>
      <c r="Q92" s="128">
        <f t="shared" si="6"/>
        <v>0</v>
      </c>
      <c r="R92" s="128">
        <f t="shared" si="7"/>
        <v>0</v>
      </c>
      <c r="S92" s="226">
        <f t="shared" si="8"/>
        <v>0</v>
      </c>
      <c r="T92" s="192">
        <f t="shared" ref="T92:W92" si="277">$G92*$AE92*AF92</f>
        <v>0</v>
      </c>
      <c r="U92" s="192">
        <f t="shared" si="277"/>
        <v>0</v>
      </c>
      <c r="V92" s="192">
        <f t="shared" si="277"/>
        <v>0</v>
      </c>
      <c r="W92" s="227">
        <f t="shared" si="277"/>
        <v>0</v>
      </c>
      <c r="X92" s="192">
        <f t="shared" si="10"/>
        <v>0</v>
      </c>
      <c r="Y92" s="192">
        <f t="shared" si="11"/>
        <v>0</v>
      </c>
      <c r="Z92" s="192">
        <f t="shared" si="12"/>
        <v>0</v>
      </c>
      <c r="AA92" s="227">
        <f t="shared" si="13"/>
        <v>0</v>
      </c>
      <c r="AB92" s="228">
        <f t="shared" si="14"/>
        <v>0</v>
      </c>
      <c r="AC92" s="229"/>
      <c r="AD92" s="230">
        <f t="shared" si="15"/>
        <v>44742</v>
      </c>
      <c r="AE92" s="231">
        <f t="shared" si="16"/>
        <v>0</v>
      </c>
      <c r="AF92" s="184">
        <f t="shared" si="17"/>
        <v>0</v>
      </c>
      <c r="AG92" s="184">
        <f t="shared" ref="AG92:AL92" si="278">IF($D92&gt;0,IF($AD92&lt;=U$5,IF(SUM($AF92:AF92)&gt;0,IF($L92-SUM($AF92:AF92)&gt;52,52,$L92-SUM($AF92:AF92)),IF($AD92=U$5,IF(($D92+($L92*7))&gt;=U$5,ROUND(($AD92-$D92)/7+0.5,0),$L92))),0),0)</f>
        <v>0</v>
      </c>
      <c r="AH92" s="184">
        <f t="shared" si="278"/>
        <v>0</v>
      </c>
      <c r="AI92" s="184">
        <f t="shared" si="278"/>
        <v>0</v>
      </c>
      <c r="AJ92" s="184">
        <f t="shared" si="278"/>
        <v>0</v>
      </c>
      <c r="AK92" s="184">
        <f t="shared" si="278"/>
        <v>0</v>
      </c>
      <c r="AL92" s="184">
        <f t="shared" si="278"/>
        <v>0</v>
      </c>
      <c r="AM92" s="52" t="str">
        <f t="shared" si="19"/>
        <v/>
      </c>
      <c r="AN92" s="52" t="str">
        <f t="shared" si="20"/>
        <v/>
      </c>
      <c r="AO92" s="184" t="str">
        <f t="shared" si="21"/>
        <v/>
      </c>
      <c r="AP92" s="192" t="str">
        <f t="shared" si="22"/>
        <v/>
      </c>
      <c r="AQ92" s="232">
        <f t="shared" si="23"/>
        <v>0</v>
      </c>
      <c r="AR92" s="232">
        <f t="shared" si="24"/>
        <v>0</v>
      </c>
      <c r="AS92" s="52">
        <f t="shared" si="25"/>
        <v>0</v>
      </c>
      <c r="AT92" s="52">
        <f t="shared" si="26"/>
        <v>0</v>
      </c>
      <c r="AU92" s="232">
        <f t="shared" si="27"/>
        <v>0</v>
      </c>
      <c r="AV92" s="232">
        <f t="shared" ref="AV92:AW92" si="279">IF($AD92=V$5,$W92,0)</f>
        <v>0</v>
      </c>
      <c r="AW92" s="232">
        <f t="shared" si="279"/>
        <v>0</v>
      </c>
      <c r="AX92" s="233">
        <f t="shared" si="29"/>
        <v>0</v>
      </c>
      <c r="AY92" s="234">
        <f t="shared" si="30"/>
        <v>0</v>
      </c>
      <c r="AZ92" s="184">
        <f t="shared" si="31"/>
        <v>0</v>
      </c>
      <c r="BA92" s="235" t="str">
        <f>IF(B92&lt;&gt;"",VLOOKUP(B92,'1 Pricing Length'!A$8:B$50,2),"")</f>
        <v/>
      </c>
    </row>
    <row r="93" spans="1:53" ht="12.75" customHeight="1">
      <c r="A93" s="217"/>
      <c r="B93" s="217"/>
      <c r="C93" s="236"/>
      <c r="D93" s="237"/>
      <c r="E93" s="237"/>
      <c r="F93" s="237"/>
      <c r="G93" s="222"/>
      <c r="H93" s="222"/>
      <c r="I93" s="222"/>
      <c r="J93" s="222"/>
      <c r="K93" s="1"/>
      <c r="L93" s="223">
        <f>IF(B93&lt;&gt;"",IF(D93&gt;0,IF(D93&lt;=V$5,IF(M93&gt;0,M93,VLOOKUP(B93,'1 Pricing Length'!A$8:C$50,3)),VLOOKUP(B93,'1 Pricing Length'!A$8:C$50,3)),0),0)</f>
        <v>0</v>
      </c>
      <c r="M93" s="223">
        <f t="shared" si="4"/>
        <v>0</v>
      </c>
      <c r="N93" s="224">
        <f>IF(B93&lt;&gt;"",IF(D93&lt;&gt;0,IF(AD93&lt;Y$5,IF(AD93&lt;X$5,IF(AD93&lt;W$5,IF(AD93&lt;V$5,IF(AD93&lt;U$5,VLOOKUP(B93,'1 Pricing Length'!A$8:I$50,4),VLOOKUP(B93,'1 Pricing Length'!A$8:I$50,5)),VLOOKUP(B93,'1 Pricing Length'!A$8:I$50,6)),VLOOKUP(B93,'1 Pricing Length'!A$8:I$50,7)),VLOOKUP(B93,'1 Pricing Length'!A$8:I$50,8)),0),0),0)</f>
        <v>0</v>
      </c>
      <c r="O93" s="128">
        <f t="shared" si="5"/>
        <v>0</v>
      </c>
      <c r="P93" s="128">
        <f>'3 CY Interim'!P93</f>
        <v>0</v>
      </c>
      <c r="Q93" s="128">
        <f t="shared" si="6"/>
        <v>0</v>
      </c>
      <c r="R93" s="128">
        <f t="shared" si="7"/>
        <v>0</v>
      </c>
      <c r="S93" s="226">
        <f t="shared" si="8"/>
        <v>0</v>
      </c>
      <c r="T93" s="192">
        <f t="shared" ref="T93:W93" si="280">$G93*$AE93*AF93</f>
        <v>0</v>
      </c>
      <c r="U93" s="192">
        <f t="shared" si="280"/>
        <v>0</v>
      </c>
      <c r="V93" s="192">
        <f t="shared" si="280"/>
        <v>0</v>
      </c>
      <c r="W93" s="227">
        <f t="shared" si="280"/>
        <v>0</v>
      </c>
      <c r="X93" s="192">
        <f t="shared" si="10"/>
        <v>0</v>
      </c>
      <c r="Y93" s="192">
        <f t="shared" si="11"/>
        <v>0</v>
      </c>
      <c r="Z93" s="192">
        <f t="shared" si="12"/>
        <v>0</v>
      </c>
      <c r="AA93" s="227">
        <f t="shared" si="13"/>
        <v>0</v>
      </c>
      <c r="AB93" s="228">
        <f t="shared" si="14"/>
        <v>0</v>
      </c>
      <c r="AC93" s="229"/>
      <c r="AD93" s="230">
        <f t="shared" si="15"/>
        <v>44742</v>
      </c>
      <c r="AE93" s="231">
        <f t="shared" si="16"/>
        <v>0</v>
      </c>
      <c r="AF93" s="184">
        <f t="shared" si="17"/>
        <v>0</v>
      </c>
      <c r="AG93" s="184">
        <f t="shared" ref="AG93:AL93" si="281">IF($D93&gt;0,IF($AD93&lt;=U$5,IF(SUM($AF93:AF93)&gt;0,IF($L93-SUM($AF93:AF93)&gt;52,52,$L93-SUM($AF93:AF93)),IF($AD93=U$5,IF(($D93+($L93*7))&gt;=U$5,ROUND(($AD93-$D93)/7+0.5,0),$L93))),0),0)</f>
        <v>0</v>
      </c>
      <c r="AH93" s="184">
        <f t="shared" si="281"/>
        <v>0</v>
      </c>
      <c r="AI93" s="184">
        <f t="shared" si="281"/>
        <v>0</v>
      </c>
      <c r="AJ93" s="184">
        <f t="shared" si="281"/>
        <v>0</v>
      </c>
      <c r="AK93" s="184">
        <f t="shared" si="281"/>
        <v>0</v>
      </c>
      <c r="AL93" s="184">
        <f t="shared" si="281"/>
        <v>0</v>
      </c>
      <c r="AM93" s="52" t="str">
        <f t="shared" si="19"/>
        <v/>
      </c>
      <c r="AN93" s="52" t="str">
        <f t="shared" si="20"/>
        <v/>
      </c>
      <c r="AO93" s="184" t="str">
        <f t="shared" si="21"/>
        <v/>
      </c>
      <c r="AP93" s="192" t="str">
        <f t="shared" si="22"/>
        <v/>
      </c>
      <c r="AQ93" s="232">
        <f t="shared" si="23"/>
        <v>0</v>
      </c>
      <c r="AR93" s="232">
        <f t="shared" si="24"/>
        <v>0</v>
      </c>
      <c r="AS93" s="52">
        <f t="shared" si="25"/>
        <v>0</v>
      </c>
      <c r="AT93" s="52">
        <f t="shared" si="26"/>
        <v>0</v>
      </c>
      <c r="AU93" s="232">
        <f t="shared" si="27"/>
        <v>0</v>
      </c>
      <c r="AV93" s="232">
        <f t="shared" ref="AV93:AW93" si="282">IF($AD93=V$5,$W93,0)</f>
        <v>0</v>
      </c>
      <c r="AW93" s="232">
        <f t="shared" si="282"/>
        <v>0</v>
      </c>
      <c r="AX93" s="233">
        <f t="shared" si="29"/>
        <v>0</v>
      </c>
      <c r="AY93" s="234">
        <f t="shared" si="30"/>
        <v>0</v>
      </c>
      <c r="AZ93" s="184">
        <f t="shared" si="31"/>
        <v>0</v>
      </c>
      <c r="BA93" s="235" t="str">
        <f>IF(B93&lt;&gt;"",VLOOKUP(B93,'1 Pricing Length'!A$8:B$50,2),"")</f>
        <v/>
      </c>
    </row>
    <row r="94" spans="1:53" ht="12.75" customHeight="1">
      <c r="A94" s="217"/>
      <c r="B94" s="217"/>
      <c r="C94" s="236"/>
      <c r="D94" s="237"/>
      <c r="E94" s="237"/>
      <c r="F94" s="237"/>
      <c r="G94" s="222"/>
      <c r="H94" s="222"/>
      <c r="I94" s="222"/>
      <c r="J94" s="222"/>
      <c r="K94" s="1"/>
      <c r="L94" s="223">
        <f>IF(B94&lt;&gt;"",IF(D94&gt;0,IF(D94&lt;=V$5,IF(M94&gt;0,M94,VLOOKUP(B94,'1 Pricing Length'!A$8:C$50,3)),VLOOKUP(B94,'1 Pricing Length'!A$8:C$50,3)),0),0)</f>
        <v>0</v>
      </c>
      <c r="M94" s="223">
        <f t="shared" si="4"/>
        <v>0</v>
      </c>
      <c r="N94" s="224">
        <f>IF(B94&lt;&gt;"",IF(D94&lt;&gt;0,IF(AD94&lt;Y$5,IF(AD94&lt;X$5,IF(AD94&lt;W$5,IF(AD94&lt;V$5,IF(AD94&lt;U$5,VLOOKUP(B94,'1 Pricing Length'!A$8:I$50,4),VLOOKUP(B94,'1 Pricing Length'!A$8:I$50,5)),VLOOKUP(B94,'1 Pricing Length'!A$8:I$50,6)),VLOOKUP(B94,'1 Pricing Length'!A$8:I$50,7)),VLOOKUP(B94,'1 Pricing Length'!A$8:I$50,8)),0),0),0)</f>
        <v>0</v>
      </c>
      <c r="O94" s="128">
        <f t="shared" si="5"/>
        <v>0</v>
      </c>
      <c r="P94" s="128">
        <f>'3 CY Interim'!P94</f>
        <v>0</v>
      </c>
      <c r="Q94" s="128">
        <f t="shared" si="6"/>
        <v>0</v>
      </c>
      <c r="R94" s="128">
        <f t="shared" si="7"/>
        <v>0</v>
      </c>
      <c r="S94" s="226">
        <f t="shared" si="8"/>
        <v>0</v>
      </c>
      <c r="T94" s="192">
        <f t="shared" ref="T94:W94" si="283">$G94*$AE94*AF94</f>
        <v>0</v>
      </c>
      <c r="U94" s="192">
        <f t="shared" si="283"/>
        <v>0</v>
      </c>
      <c r="V94" s="192">
        <f t="shared" si="283"/>
        <v>0</v>
      </c>
      <c r="W94" s="227">
        <f t="shared" si="283"/>
        <v>0</v>
      </c>
      <c r="X94" s="192">
        <f t="shared" si="10"/>
        <v>0</v>
      </c>
      <c r="Y94" s="192">
        <f t="shared" si="11"/>
        <v>0</v>
      </c>
      <c r="Z94" s="192">
        <f t="shared" si="12"/>
        <v>0</v>
      </c>
      <c r="AA94" s="227">
        <f t="shared" si="13"/>
        <v>0</v>
      </c>
      <c r="AB94" s="228">
        <f t="shared" si="14"/>
        <v>0</v>
      </c>
      <c r="AC94" s="229"/>
      <c r="AD94" s="230">
        <f t="shared" si="15"/>
        <v>44742</v>
      </c>
      <c r="AE94" s="231">
        <f t="shared" si="16"/>
        <v>0</v>
      </c>
      <c r="AF94" s="184">
        <f t="shared" si="17"/>
        <v>0</v>
      </c>
      <c r="AG94" s="184">
        <f t="shared" ref="AG94:AL94" si="284">IF($D94&gt;0,IF($AD94&lt;=U$5,IF(SUM($AF94:AF94)&gt;0,IF($L94-SUM($AF94:AF94)&gt;52,52,$L94-SUM($AF94:AF94)),IF($AD94=U$5,IF(($D94+($L94*7))&gt;=U$5,ROUND(($AD94-$D94)/7+0.5,0),$L94))),0),0)</f>
        <v>0</v>
      </c>
      <c r="AH94" s="184">
        <f t="shared" si="284"/>
        <v>0</v>
      </c>
      <c r="AI94" s="184">
        <f t="shared" si="284"/>
        <v>0</v>
      </c>
      <c r="AJ94" s="184">
        <f t="shared" si="284"/>
        <v>0</v>
      </c>
      <c r="AK94" s="184">
        <f t="shared" si="284"/>
        <v>0</v>
      </c>
      <c r="AL94" s="184">
        <f t="shared" si="284"/>
        <v>0</v>
      </c>
      <c r="AM94" s="52" t="str">
        <f t="shared" si="19"/>
        <v/>
      </c>
      <c r="AN94" s="52" t="str">
        <f t="shared" si="20"/>
        <v/>
      </c>
      <c r="AO94" s="184" t="str">
        <f t="shared" si="21"/>
        <v/>
      </c>
      <c r="AP94" s="192" t="str">
        <f t="shared" si="22"/>
        <v/>
      </c>
      <c r="AQ94" s="232">
        <f t="shared" si="23"/>
        <v>0</v>
      </c>
      <c r="AR94" s="232">
        <f t="shared" si="24"/>
        <v>0</v>
      </c>
      <c r="AS94" s="52">
        <f t="shared" si="25"/>
        <v>0</v>
      </c>
      <c r="AT94" s="52">
        <f t="shared" si="26"/>
        <v>0</v>
      </c>
      <c r="AU94" s="232">
        <f t="shared" si="27"/>
        <v>0</v>
      </c>
      <c r="AV94" s="232">
        <f t="shared" ref="AV94:AW94" si="285">IF($AD94=V$5,$W94,0)</f>
        <v>0</v>
      </c>
      <c r="AW94" s="232">
        <f t="shared" si="285"/>
        <v>0</v>
      </c>
      <c r="AX94" s="233">
        <f t="shared" si="29"/>
        <v>0</v>
      </c>
      <c r="AY94" s="234">
        <f t="shared" si="30"/>
        <v>0</v>
      </c>
      <c r="AZ94" s="184">
        <f t="shared" si="31"/>
        <v>0</v>
      </c>
      <c r="BA94" s="235" t="str">
        <f>IF(B94&lt;&gt;"",VLOOKUP(B94,'1 Pricing Length'!A$8:B$50,2),"")</f>
        <v/>
      </c>
    </row>
    <row r="95" spans="1:53" ht="12.75" customHeight="1">
      <c r="A95" s="217"/>
      <c r="B95" s="217"/>
      <c r="C95" s="236"/>
      <c r="D95" s="237"/>
      <c r="E95" s="237"/>
      <c r="F95" s="237"/>
      <c r="G95" s="222"/>
      <c r="H95" s="222"/>
      <c r="I95" s="222"/>
      <c r="J95" s="222"/>
      <c r="K95" s="1"/>
      <c r="L95" s="223">
        <f>IF(B95&lt;&gt;"",IF(D95&gt;0,IF(D95&lt;=V$5,IF(M95&gt;0,M95,VLOOKUP(B95,'1 Pricing Length'!A$8:C$50,3)),VLOOKUP(B95,'1 Pricing Length'!A$8:C$50,3)),0),0)</f>
        <v>0</v>
      </c>
      <c r="M95" s="223">
        <f t="shared" si="4"/>
        <v>0</v>
      </c>
      <c r="N95" s="224">
        <f>IF(B95&lt;&gt;"",IF(D95&lt;&gt;0,IF(AD95&lt;Y$5,IF(AD95&lt;X$5,IF(AD95&lt;W$5,IF(AD95&lt;V$5,IF(AD95&lt;U$5,VLOOKUP(B95,'1 Pricing Length'!A$8:I$50,4),VLOOKUP(B95,'1 Pricing Length'!A$8:I$50,5)),VLOOKUP(B95,'1 Pricing Length'!A$8:I$50,6)),VLOOKUP(B95,'1 Pricing Length'!A$8:I$50,7)),VLOOKUP(B95,'1 Pricing Length'!A$8:I$50,8)),0),0),0)</f>
        <v>0</v>
      </c>
      <c r="O95" s="128">
        <f t="shared" si="5"/>
        <v>0</v>
      </c>
      <c r="P95" s="128">
        <f>'3 CY Interim'!P95</f>
        <v>0</v>
      </c>
      <c r="Q95" s="128">
        <f t="shared" si="6"/>
        <v>0</v>
      </c>
      <c r="R95" s="128">
        <f t="shared" si="7"/>
        <v>0</v>
      </c>
      <c r="S95" s="226">
        <f t="shared" si="8"/>
        <v>0</v>
      </c>
      <c r="T95" s="192">
        <f t="shared" ref="T95:W95" si="286">$G95*$AE95*AF95</f>
        <v>0</v>
      </c>
      <c r="U95" s="192">
        <f t="shared" si="286"/>
        <v>0</v>
      </c>
      <c r="V95" s="192">
        <f t="shared" si="286"/>
        <v>0</v>
      </c>
      <c r="W95" s="227">
        <f t="shared" si="286"/>
        <v>0</v>
      </c>
      <c r="X95" s="192">
        <f t="shared" si="10"/>
        <v>0</v>
      </c>
      <c r="Y95" s="192">
        <f t="shared" si="11"/>
        <v>0</v>
      </c>
      <c r="Z95" s="192">
        <f t="shared" si="12"/>
        <v>0</v>
      </c>
      <c r="AA95" s="227">
        <f t="shared" si="13"/>
        <v>0</v>
      </c>
      <c r="AB95" s="228">
        <f t="shared" si="14"/>
        <v>0</v>
      </c>
      <c r="AC95" s="229"/>
      <c r="AD95" s="230">
        <f t="shared" si="15"/>
        <v>44742</v>
      </c>
      <c r="AE95" s="231">
        <f t="shared" si="16"/>
        <v>0</v>
      </c>
      <c r="AF95" s="184">
        <f t="shared" si="17"/>
        <v>0</v>
      </c>
      <c r="AG95" s="184">
        <f t="shared" ref="AG95:AL95" si="287">IF($D95&gt;0,IF($AD95&lt;=U$5,IF(SUM($AF95:AF95)&gt;0,IF($L95-SUM($AF95:AF95)&gt;52,52,$L95-SUM($AF95:AF95)),IF($AD95=U$5,IF(($D95+($L95*7))&gt;=U$5,ROUND(($AD95-$D95)/7+0.5,0),$L95))),0),0)</f>
        <v>0</v>
      </c>
      <c r="AH95" s="184">
        <f t="shared" si="287"/>
        <v>0</v>
      </c>
      <c r="AI95" s="184">
        <f t="shared" si="287"/>
        <v>0</v>
      </c>
      <c r="AJ95" s="184">
        <f t="shared" si="287"/>
        <v>0</v>
      </c>
      <c r="AK95" s="184">
        <f t="shared" si="287"/>
        <v>0</v>
      </c>
      <c r="AL95" s="184">
        <f t="shared" si="287"/>
        <v>0</v>
      </c>
      <c r="AM95" s="52" t="str">
        <f t="shared" si="19"/>
        <v/>
      </c>
      <c r="AN95" s="52" t="str">
        <f t="shared" si="20"/>
        <v/>
      </c>
      <c r="AO95" s="184" t="str">
        <f t="shared" si="21"/>
        <v/>
      </c>
      <c r="AP95" s="192" t="str">
        <f t="shared" si="22"/>
        <v/>
      </c>
      <c r="AQ95" s="232">
        <f t="shared" si="23"/>
        <v>0</v>
      </c>
      <c r="AR95" s="232">
        <f t="shared" si="24"/>
        <v>0</v>
      </c>
      <c r="AS95" s="52">
        <f t="shared" si="25"/>
        <v>0</v>
      </c>
      <c r="AT95" s="52">
        <f t="shared" si="26"/>
        <v>0</v>
      </c>
      <c r="AU95" s="232">
        <f t="shared" si="27"/>
        <v>0</v>
      </c>
      <c r="AV95" s="232">
        <f t="shared" ref="AV95:AW95" si="288">IF($AD95=V$5,$W95,0)</f>
        <v>0</v>
      </c>
      <c r="AW95" s="232">
        <f t="shared" si="288"/>
        <v>0</v>
      </c>
      <c r="AX95" s="233">
        <f t="shared" si="29"/>
        <v>0</v>
      </c>
      <c r="AY95" s="234">
        <f t="shared" si="30"/>
        <v>0</v>
      </c>
      <c r="AZ95" s="184">
        <f t="shared" si="31"/>
        <v>0</v>
      </c>
      <c r="BA95" s="235" t="str">
        <f>IF(B95&lt;&gt;"",VLOOKUP(B95,'1 Pricing Length'!A$8:B$50,2),"")</f>
        <v/>
      </c>
    </row>
    <row r="96" spans="1:53" ht="12.75" customHeight="1">
      <c r="A96" s="217"/>
      <c r="B96" s="217"/>
      <c r="C96" s="236"/>
      <c r="D96" s="237"/>
      <c r="E96" s="237"/>
      <c r="F96" s="237"/>
      <c r="G96" s="222"/>
      <c r="H96" s="222"/>
      <c r="I96" s="222"/>
      <c r="J96" s="222"/>
      <c r="K96" s="1"/>
      <c r="L96" s="223">
        <f>IF(B96&lt;&gt;"",IF(D96&gt;0,IF(D96&lt;=V$5,IF(M96&gt;0,M96,VLOOKUP(B96,'1 Pricing Length'!A$8:C$50,3)),VLOOKUP(B96,'1 Pricing Length'!A$8:C$50,3)),0),0)</f>
        <v>0</v>
      </c>
      <c r="M96" s="223">
        <f t="shared" si="4"/>
        <v>0</v>
      </c>
      <c r="N96" s="224">
        <f>IF(B96&lt;&gt;"",IF(D96&lt;&gt;0,IF(AD96&lt;Y$5,IF(AD96&lt;X$5,IF(AD96&lt;W$5,IF(AD96&lt;V$5,IF(AD96&lt;U$5,VLOOKUP(B96,'1 Pricing Length'!A$8:I$50,4),VLOOKUP(B96,'1 Pricing Length'!A$8:I$50,5)),VLOOKUP(B96,'1 Pricing Length'!A$8:I$50,6)),VLOOKUP(B96,'1 Pricing Length'!A$8:I$50,7)),VLOOKUP(B96,'1 Pricing Length'!A$8:I$50,8)),0),0),0)</f>
        <v>0</v>
      </c>
      <c r="O96" s="128">
        <f t="shared" si="5"/>
        <v>0</v>
      </c>
      <c r="P96" s="128">
        <f>'3 CY Interim'!P96</f>
        <v>0</v>
      </c>
      <c r="Q96" s="128">
        <f t="shared" si="6"/>
        <v>0</v>
      </c>
      <c r="R96" s="128">
        <f t="shared" si="7"/>
        <v>0</v>
      </c>
      <c r="S96" s="226">
        <f t="shared" si="8"/>
        <v>0</v>
      </c>
      <c r="T96" s="192">
        <f t="shared" ref="T96:W96" si="289">$G96*$AE96*AF96</f>
        <v>0</v>
      </c>
      <c r="U96" s="192">
        <f t="shared" si="289"/>
        <v>0</v>
      </c>
      <c r="V96" s="192">
        <f t="shared" si="289"/>
        <v>0</v>
      </c>
      <c r="W96" s="227">
        <f t="shared" si="289"/>
        <v>0</v>
      </c>
      <c r="X96" s="192">
        <f t="shared" si="10"/>
        <v>0</v>
      </c>
      <c r="Y96" s="192">
        <f t="shared" si="11"/>
        <v>0</v>
      </c>
      <c r="Z96" s="192">
        <f t="shared" si="12"/>
        <v>0</v>
      </c>
      <c r="AA96" s="227">
        <f t="shared" si="13"/>
        <v>0</v>
      </c>
      <c r="AB96" s="228">
        <f t="shared" si="14"/>
        <v>0</v>
      </c>
      <c r="AC96" s="229"/>
      <c r="AD96" s="230">
        <f t="shared" si="15"/>
        <v>44742</v>
      </c>
      <c r="AE96" s="231">
        <f t="shared" si="16"/>
        <v>0</v>
      </c>
      <c r="AF96" s="184">
        <f t="shared" si="17"/>
        <v>0</v>
      </c>
      <c r="AG96" s="184">
        <f t="shared" ref="AG96:AL96" si="290">IF($D96&gt;0,IF($AD96&lt;=U$5,IF(SUM($AF96:AF96)&gt;0,IF($L96-SUM($AF96:AF96)&gt;52,52,$L96-SUM($AF96:AF96)),IF($AD96=U$5,IF(($D96+($L96*7))&gt;=U$5,ROUND(($AD96-$D96)/7+0.5,0),$L96))),0),0)</f>
        <v>0</v>
      </c>
      <c r="AH96" s="184">
        <f t="shared" si="290"/>
        <v>0</v>
      </c>
      <c r="AI96" s="184">
        <f t="shared" si="290"/>
        <v>0</v>
      </c>
      <c r="AJ96" s="184">
        <f t="shared" si="290"/>
        <v>0</v>
      </c>
      <c r="AK96" s="184">
        <f t="shared" si="290"/>
        <v>0</v>
      </c>
      <c r="AL96" s="184">
        <f t="shared" si="290"/>
        <v>0</v>
      </c>
      <c r="AM96" s="52" t="str">
        <f t="shared" si="19"/>
        <v/>
      </c>
      <c r="AN96" s="52" t="str">
        <f t="shared" si="20"/>
        <v/>
      </c>
      <c r="AO96" s="184" t="str">
        <f t="shared" si="21"/>
        <v/>
      </c>
      <c r="AP96" s="192" t="str">
        <f t="shared" si="22"/>
        <v/>
      </c>
      <c r="AQ96" s="232">
        <f t="shared" si="23"/>
        <v>0</v>
      </c>
      <c r="AR96" s="232">
        <f t="shared" si="24"/>
        <v>0</v>
      </c>
      <c r="AS96" s="52">
        <f t="shared" si="25"/>
        <v>0</v>
      </c>
      <c r="AT96" s="52">
        <f t="shared" si="26"/>
        <v>0</v>
      </c>
      <c r="AU96" s="232">
        <f t="shared" si="27"/>
        <v>0</v>
      </c>
      <c r="AV96" s="232">
        <f t="shared" ref="AV96:AW96" si="291">IF($AD96=V$5,$W96,0)</f>
        <v>0</v>
      </c>
      <c r="AW96" s="232">
        <f t="shared" si="291"/>
        <v>0</v>
      </c>
      <c r="AX96" s="233">
        <f t="shared" si="29"/>
        <v>0</v>
      </c>
      <c r="AY96" s="234">
        <f t="shared" si="30"/>
        <v>0</v>
      </c>
      <c r="AZ96" s="184">
        <f t="shared" si="31"/>
        <v>0</v>
      </c>
      <c r="BA96" s="235" t="str">
        <f>IF(B96&lt;&gt;"",VLOOKUP(B96,'1 Pricing Length'!A$8:B$50,2),"")</f>
        <v/>
      </c>
    </row>
    <row r="97" spans="1:53" ht="12.75" customHeight="1">
      <c r="A97" s="217"/>
      <c r="B97" s="217"/>
      <c r="C97" s="236"/>
      <c r="D97" s="237"/>
      <c r="E97" s="237"/>
      <c r="F97" s="237"/>
      <c r="G97" s="222"/>
      <c r="H97" s="222"/>
      <c r="I97" s="222"/>
      <c r="J97" s="222"/>
      <c r="K97" s="1"/>
      <c r="L97" s="223">
        <f>IF(B97&lt;&gt;"",IF(D97&gt;0,IF(D97&lt;=V$5,IF(M97&gt;0,M97,VLOOKUP(B97,'1 Pricing Length'!A$8:C$50,3)),VLOOKUP(B97,'1 Pricing Length'!A$8:C$50,3)),0),0)</f>
        <v>0</v>
      </c>
      <c r="M97" s="223">
        <f t="shared" si="4"/>
        <v>0</v>
      </c>
      <c r="N97" s="224">
        <f>IF(B97&lt;&gt;"",IF(D97&lt;&gt;0,IF(AD97&lt;Y$5,IF(AD97&lt;X$5,IF(AD97&lt;W$5,IF(AD97&lt;V$5,IF(AD97&lt;U$5,VLOOKUP(B97,'1 Pricing Length'!A$8:I$50,4),VLOOKUP(B97,'1 Pricing Length'!A$8:I$50,5)),VLOOKUP(B97,'1 Pricing Length'!A$8:I$50,6)),VLOOKUP(B97,'1 Pricing Length'!A$8:I$50,7)),VLOOKUP(B97,'1 Pricing Length'!A$8:I$50,8)),0),0),0)</f>
        <v>0</v>
      </c>
      <c r="O97" s="128">
        <f t="shared" si="5"/>
        <v>0</v>
      </c>
      <c r="P97" s="128">
        <f>'3 CY Interim'!P97</f>
        <v>0</v>
      </c>
      <c r="Q97" s="128">
        <f t="shared" si="6"/>
        <v>0</v>
      </c>
      <c r="R97" s="128">
        <f t="shared" si="7"/>
        <v>0</v>
      </c>
      <c r="S97" s="226">
        <f t="shared" si="8"/>
        <v>0</v>
      </c>
      <c r="T97" s="192">
        <f t="shared" ref="T97:W97" si="292">$G97*$AE97*AF97</f>
        <v>0</v>
      </c>
      <c r="U97" s="192">
        <f t="shared" si="292"/>
        <v>0</v>
      </c>
      <c r="V97" s="192">
        <f t="shared" si="292"/>
        <v>0</v>
      </c>
      <c r="W97" s="227">
        <f t="shared" si="292"/>
        <v>0</v>
      </c>
      <c r="X97" s="192">
        <f t="shared" si="10"/>
        <v>0</v>
      </c>
      <c r="Y97" s="192">
        <f t="shared" si="11"/>
        <v>0</v>
      </c>
      <c r="Z97" s="192">
        <f t="shared" si="12"/>
        <v>0</v>
      </c>
      <c r="AA97" s="227">
        <f t="shared" si="13"/>
        <v>0</v>
      </c>
      <c r="AB97" s="228">
        <f t="shared" si="14"/>
        <v>0</v>
      </c>
      <c r="AC97" s="229"/>
      <c r="AD97" s="230">
        <f t="shared" si="15"/>
        <v>44742</v>
      </c>
      <c r="AE97" s="231">
        <f t="shared" si="16"/>
        <v>0</v>
      </c>
      <c r="AF97" s="184">
        <f t="shared" si="17"/>
        <v>0</v>
      </c>
      <c r="AG97" s="184">
        <f t="shared" ref="AG97:AL97" si="293">IF($D97&gt;0,IF($AD97&lt;=U$5,IF(SUM($AF97:AF97)&gt;0,IF($L97-SUM($AF97:AF97)&gt;52,52,$L97-SUM($AF97:AF97)),IF($AD97=U$5,IF(($D97+($L97*7))&gt;=U$5,ROUND(($AD97-$D97)/7+0.5,0),$L97))),0),0)</f>
        <v>0</v>
      </c>
      <c r="AH97" s="184">
        <f t="shared" si="293"/>
        <v>0</v>
      </c>
      <c r="AI97" s="184">
        <f t="shared" si="293"/>
        <v>0</v>
      </c>
      <c r="AJ97" s="184">
        <f t="shared" si="293"/>
        <v>0</v>
      </c>
      <c r="AK97" s="184">
        <f t="shared" si="293"/>
        <v>0</v>
      </c>
      <c r="AL97" s="184">
        <f t="shared" si="293"/>
        <v>0</v>
      </c>
      <c r="AM97" s="52" t="str">
        <f t="shared" si="19"/>
        <v/>
      </c>
      <c r="AN97" s="52" t="str">
        <f t="shared" si="20"/>
        <v/>
      </c>
      <c r="AO97" s="184" t="str">
        <f t="shared" si="21"/>
        <v/>
      </c>
      <c r="AP97" s="192" t="str">
        <f t="shared" si="22"/>
        <v/>
      </c>
      <c r="AQ97" s="232">
        <f t="shared" si="23"/>
        <v>0</v>
      </c>
      <c r="AR97" s="232">
        <f t="shared" si="24"/>
        <v>0</v>
      </c>
      <c r="AS97" s="52">
        <f t="shared" si="25"/>
        <v>0</v>
      </c>
      <c r="AT97" s="52">
        <f t="shared" si="26"/>
        <v>0</v>
      </c>
      <c r="AU97" s="232">
        <f t="shared" si="27"/>
        <v>0</v>
      </c>
      <c r="AV97" s="232">
        <f t="shared" ref="AV97:AW97" si="294">IF($AD97=V$5,$W97,0)</f>
        <v>0</v>
      </c>
      <c r="AW97" s="232">
        <f t="shared" si="294"/>
        <v>0</v>
      </c>
      <c r="AX97" s="233">
        <f t="shared" si="29"/>
        <v>0</v>
      </c>
      <c r="AY97" s="234">
        <f t="shared" si="30"/>
        <v>0</v>
      </c>
      <c r="AZ97" s="184">
        <f t="shared" si="31"/>
        <v>0</v>
      </c>
      <c r="BA97" s="235" t="str">
        <f>IF(B97&lt;&gt;"",VLOOKUP(B97,'1 Pricing Length'!A$8:B$50,2),"")</f>
        <v/>
      </c>
    </row>
    <row r="98" spans="1:53" ht="12.75" customHeight="1">
      <c r="A98" s="217"/>
      <c r="B98" s="217"/>
      <c r="C98" s="236"/>
      <c r="D98" s="237"/>
      <c r="E98" s="237"/>
      <c r="F98" s="237"/>
      <c r="G98" s="222"/>
      <c r="H98" s="222"/>
      <c r="I98" s="222"/>
      <c r="J98" s="222"/>
      <c r="K98" s="1"/>
      <c r="L98" s="223">
        <f>IF(B98&lt;&gt;"",IF(D98&gt;0,IF(D98&lt;=V$5,IF(M98&gt;0,M98,VLOOKUP(B98,'1 Pricing Length'!A$8:C$50,3)),VLOOKUP(B98,'1 Pricing Length'!A$8:C$50,3)),0),0)</f>
        <v>0</v>
      </c>
      <c r="M98" s="223">
        <f t="shared" si="4"/>
        <v>0</v>
      </c>
      <c r="N98" s="224">
        <f>IF(B98&lt;&gt;"",IF(D98&lt;&gt;0,IF(AD98&lt;Y$5,IF(AD98&lt;X$5,IF(AD98&lt;W$5,IF(AD98&lt;V$5,IF(AD98&lt;U$5,VLOOKUP(B98,'1 Pricing Length'!A$8:I$50,4),VLOOKUP(B98,'1 Pricing Length'!A$8:I$50,5)),VLOOKUP(B98,'1 Pricing Length'!A$8:I$50,6)),VLOOKUP(B98,'1 Pricing Length'!A$8:I$50,7)),VLOOKUP(B98,'1 Pricing Length'!A$8:I$50,8)),0),0),0)</f>
        <v>0</v>
      </c>
      <c r="O98" s="128">
        <f t="shared" si="5"/>
        <v>0</v>
      </c>
      <c r="P98" s="128">
        <f>'3 CY Interim'!P98</f>
        <v>0</v>
      </c>
      <c r="Q98" s="128">
        <f t="shared" si="6"/>
        <v>0</v>
      </c>
      <c r="R98" s="128">
        <f t="shared" si="7"/>
        <v>0</v>
      </c>
      <c r="S98" s="226">
        <f t="shared" si="8"/>
        <v>0</v>
      </c>
      <c r="T98" s="192">
        <f t="shared" ref="T98:W98" si="295">$G98*$AE98*AF98</f>
        <v>0</v>
      </c>
      <c r="U98" s="192">
        <f t="shared" si="295"/>
        <v>0</v>
      </c>
      <c r="V98" s="192">
        <f t="shared" si="295"/>
        <v>0</v>
      </c>
      <c r="W98" s="227">
        <f t="shared" si="295"/>
        <v>0</v>
      </c>
      <c r="X98" s="192">
        <f t="shared" si="10"/>
        <v>0</v>
      </c>
      <c r="Y98" s="192">
        <f t="shared" si="11"/>
        <v>0</v>
      </c>
      <c r="Z98" s="192">
        <f t="shared" si="12"/>
        <v>0</v>
      </c>
      <c r="AA98" s="227">
        <f t="shared" si="13"/>
        <v>0</v>
      </c>
      <c r="AB98" s="228">
        <f t="shared" si="14"/>
        <v>0</v>
      </c>
      <c r="AC98" s="229"/>
      <c r="AD98" s="230">
        <f t="shared" si="15"/>
        <v>44742</v>
      </c>
      <c r="AE98" s="231">
        <f t="shared" si="16"/>
        <v>0</v>
      </c>
      <c r="AF98" s="184">
        <f t="shared" si="17"/>
        <v>0</v>
      </c>
      <c r="AG98" s="184">
        <f t="shared" ref="AG98:AL98" si="296">IF($D98&gt;0,IF($AD98&lt;=U$5,IF(SUM($AF98:AF98)&gt;0,IF($L98-SUM($AF98:AF98)&gt;52,52,$L98-SUM($AF98:AF98)),IF($AD98=U$5,IF(($D98+($L98*7))&gt;=U$5,ROUND(($AD98-$D98)/7+0.5,0),$L98))),0),0)</f>
        <v>0</v>
      </c>
      <c r="AH98" s="184">
        <f t="shared" si="296"/>
        <v>0</v>
      </c>
      <c r="AI98" s="184">
        <f t="shared" si="296"/>
        <v>0</v>
      </c>
      <c r="AJ98" s="184">
        <f t="shared" si="296"/>
        <v>0</v>
      </c>
      <c r="AK98" s="184">
        <f t="shared" si="296"/>
        <v>0</v>
      </c>
      <c r="AL98" s="184">
        <f t="shared" si="296"/>
        <v>0</v>
      </c>
      <c r="AM98" s="52" t="str">
        <f t="shared" si="19"/>
        <v/>
      </c>
      <c r="AN98" s="52" t="str">
        <f t="shared" si="20"/>
        <v/>
      </c>
      <c r="AO98" s="184" t="str">
        <f t="shared" si="21"/>
        <v/>
      </c>
      <c r="AP98" s="192" t="str">
        <f t="shared" si="22"/>
        <v/>
      </c>
      <c r="AQ98" s="232">
        <f t="shared" si="23"/>
        <v>0</v>
      </c>
      <c r="AR98" s="232">
        <f t="shared" si="24"/>
        <v>0</v>
      </c>
      <c r="AS98" s="52">
        <f t="shared" si="25"/>
        <v>0</v>
      </c>
      <c r="AT98" s="52">
        <f t="shared" si="26"/>
        <v>0</v>
      </c>
      <c r="AU98" s="232">
        <f t="shared" si="27"/>
        <v>0</v>
      </c>
      <c r="AV98" s="232">
        <f t="shared" ref="AV98:AW98" si="297">IF($AD98=V$5,$W98,0)</f>
        <v>0</v>
      </c>
      <c r="AW98" s="232">
        <f t="shared" si="297"/>
        <v>0</v>
      </c>
      <c r="AX98" s="233">
        <f t="shared" si="29"/>
        <v>0</v>
      </c>
      <c r="AY98" s="234">
        <f t="shared" si="30"/>
        <v>0</v>
      </c>
      <c r="AZ98" s="184">
        <f t="shared" si="31"/>
        <v>0</v>
      </c>
      <c r="BA98" s="235" t="str">
        <f>IF(B98&lt;&gt;"",VLOOKUP(B98,'1 Pricing Length'!A$8:B$50,2),"")</f>
        <v/>
      </c>
    </row>
    <row r="99" spans="1:53" ht="12.75" customHeight="1">
      <c r="A99" s="217"/>
      <c r="B99" s="217"/>
      <c r="C99" s="236"/>
      <c r="D99" s="237"/>
      <c r="E99" s="237"/>
      <c r="F99" s="237"/>
      <c r="G99" s="222"/>
      <c r="H99" s="222"/>
      <c r="I99" s="222"/>
      <c r="J99" s="222"/>
      <c r="K99" s="1"/>
      <c r="L99" s="223">
        <f>IF(B99&lt;&gt;"",IF(D99&gt;0,IF(D99&lt;=V$5,IF(M99&gt;0,M99,VLOOKUP(B99,'1 Pricing Length'!A$8:C$50,3)),VLOOKUP(B99,'1 Pricing Length'!A$8:C$50,3)),0),0)</f>
        <v>0</v>
      </c>
      <c r="M99" s="223">
        <f t="shared" si="4"/>
        <v>0</v>
      </c>
      <c r="N99" s="224">
        <f>IF(B99&lt;&gt;"",IF(D99&lt;&gt;0,IF(AD99&lt;Y$5,IF(AD99&lt;X$5,IF(AD99&lt;W$5,IF(AD99&lt;V$5,IF(AD99&lt;U$5,VLOOKUP(B99,'1 Pricing Length'!A$8:I$50,4),VLOOKUP(B99,'1 Pricing Length'!A$8:I$50,5)),VLOOKUP(B99,'1 Pricing Length'!A$8:I$50,6)),VLOOKUP(B99,'1 Pricing Length'!A$8:I$50,7)),VLOOKUP(B99,'1 Pricing Length'!A$8:I$50,8)),0),0),0)</f>
        <v>0</v>
      </c>
      <c r="O99" s="128">
        <f t="shared" si="5"/>
        <v>0</v>
      </c>
      <c r="P99" s="128">
        <f>'3 CY Interim'!P99</f>
        <v>0</v>
      </c>
      <c r="Q99" s="128">
        <f t="shared" si="6"/>
        <v>0</v>
      </c>
      <c r="R99" s="128">
        <f t="shared" si="7"/>
        <v>0</v>
      </c>
      <c r="S99" s="226">
        <f t="shared" si="8"/>
        <v>0</v>
      </c>
      <c r="T99" s="192">
        <f t="shared" ref="T99:W99" si="298">$G99*$AE99*AF99</f>
        <v>0</v>
      </c>
      <c r="U99" s="192">
        <f t="shared" si="298"/>
        <v>0</v>
      </c>
      <c r="V99" s="192">
        <f t="shared" si="298"/>
        <v>0</v>
      </c>
      <c r="W99" s="227">
        <f t="shared" si="298"/>
        <v>0</v>
      </c>
      <c r="X99" s="192">
        <f t="shared" si="10"/>
        <v>0</v>
      </c>
      <c r="Y99" s="192">
        <f t="shared" si="11"/>
        <v>0</v>
      </c>
      <c r="Z99" s="192">
        <f t="shared" si="12"/>
        <v>0</v>
      </c>
      <c r="AA99" s="227">
        <f t="shared" si="13"/>
        <v>0</v>
      </c>
      <c r="AB99" s="228">
        <f t="shared" si="14"/>
        <v>0</v>
      </c>
      <c r="AC99" s="229"/>
      <c r="AD99" s="230">
        <f t="shared" si="15"/>
        <v>44742</v>
      </c>
      <c r="AE99" s="231">
        <f t="shared" si="16"/>
        <v>0</v>
      </c>
      <c r="AF99" s="184">
        <f t="shared" si="17"/>
        <v>0</v>
      </c>
      <c r="AG99" s="184">
        <f t="shared" ref="AG99:AL99" si="299">IF($D99&gt;0,IF($AD99&lt;=U$5,IF(SUM($AF99:AF99)&gt;0,IF($L99-SUM($AF99:AF99)&gt;52,52,$L99-SUM($AF99:AF99)),IF($AD99=U$5,IF(($D99+($L99*7))&gt;=U$5,ROUND(($AD99-$D99)/7+0.5,0),$L99))),0),0)</f>
        <v>0</v>
      </c>
      <c r="AH99" s="184">
        <f t="shared" si="299"/>
        <v>0</v>
      </c>
      <c r="AI99" s="184">
        <f t="shared" si="299"/>
        <v>0</v>
      </c>
      <c r="AJ99" s="184">
        <f t="shared" si="299"/>
        <v>0</v>
      </c>
      <c r="AK99" s="184">
        <f t="shared" si="299"/>
        <v>0</v>
      </c>
      <c r="AL99" s="184">
        <f t="shared" si="299"/>
        <v>0</v>
      </c>
      <c r="AM99" s="52" t="str">
        <f t="shared" si="19"/>
        <v/>
      </c>
      <c r="AN99" s="52" t="str">
        <f t="shared" si="20"/>
        <v/>
      </c>
      <c r="AO99" s="184" t="str">
        <f t="shared" si="21"/>
        <v/>
      </c>
      <c r="AP99" s="192" t="str">
        <f t="shared" si="22"/>
        <v/>
      </c>
      <c r="AQ99" s="232">
        <f t="shared" si="23"/>
        <v>0</v>
      </c>
      <c r="AR99" s="232">
        <f t="shared" si="24"/>
        <v>0</v>
      </c>
      <c r="AS99" s="52">
        <f t="shared" si="25"/>
        <v>0</v>
      </c>
      <c r="AT99" s="52">
        <f t="shared" si="26"/>
        <v>0</v>
      </c>
      <c r="AU99" s="232">
        <f t="shared" si="27"/>
        <v>0</v>
      </c>
      <c r="AV99" s="232">
        <f t="shared" ref="AV99:AW99" si="300">IF($AD99=V$5,$W99,0)</f>
        <v>0</v>
      </c>
      <c r="AW99" s="232">
        <f t="shared" si="300"/>
        <v>0</v>
      </c>
      <c r="AX99" s="233">
        <f t="shared" si="29"/>
        <v>0</v>
      </c>
      <c r="AY99" s="234">
        <f t="shared" si="30"/>
        <v>0</v>
      </c>
      <c r="AZ99" s="184">
        <f t="shared" si="31"/>
        <v>0</v>
      </c>
      <c r="BA99" s="235" t="str">
        <f>IF(B99&lt;&gt;"",VLOOKUP(B99,'1 Pricing Length'!A$8:B$50,2),"")</f>
        <v/>
      </c>
    </row>
    <row r="100" spans="1:53" ht="12.75" customHeight="1">
      <c r="A100" s="217"/>
      <c r="B100" s="217"/>
      <c r="C100" s="236"/>
      <c r="D100" s="237"/>
      <c r="E100" s="237"/>
      <c r="F100" s="237"/>
      <c r="G100" s="222"/>
      <c r="H100" s="222"/>
      <c r="I100" s="222"/>
      <c r="J100" s="222"/>
      <c r="K100" s="1"/>
      <c r="L100" s="223">
        <f>IF(B100&lt;&gt;"",IF(D100&gt;0,IF(D100&lt;=V$5,IF(M100&gt;0,M100,VLOOKUP(B100,'1 Pricing Length'!A$8:C$50,3)),VLOOKUP(B100,'1 Pricing Length'!A$8:C$50,3)),0),0)</f>
        <v>0</v>
      </c>
      <c r="M100" s="223">
        <f t="shared" si="4"/>
        <v>0</v>
      </c>
      <c r="N100" s="224">
        <f>IF(B100&lt;&gt;"",IF(D100&lt;&gt;0,IF(AD100&lt;Y$5,IF(AD100&lt;X$5,IF(AD100&lt;W$5,IF(AD100&lt;V$5,IF(AD100&lt;U$5,VLOOKUP(B100,'1 Pricing Length'!A$8:I$50,4),VLOOKUP(B100,'1 Pricing Length'!A$8:I$50,5)),VLOOKUP(B100,'1 Pricing Length'!A$8:I$50,6)),VLOOKUP(B100,'1 Pricing Length'!A$8:I$50,7)),VLOOKUP(B100,'1 Pricing Length'!A$8:I$50,8)),0),0),0)</f>
        <v>0</v>
      </c>
      <c r="O100" s="128">
        <f t="shared" si="5"/>
        <v>0</v>
      </c>
      <c r="P100" s="128">
        <f>'3 CY Interim'!P100</f>
        <v>0</v>
      </c>
      <c r="Q100" s="128">
        <f t="shared" si="6"/>
        <v>0</v>
      </c>
      <c r="R100" s="128">
        <f t="shared" si="7"/>
        <v>0</v>
      </c>
      <c r="S100" s="226">
        <f t="shared" si="8"/>
        <v>0</v>
      </c>
      <c r="T100" s="192">
        <f t="shared" ref="T100:W100" si="301">$G100*$AE100*AF100</f>
        <v>0</v>
      </c>
      <c r="U100" s="192">
        <f t="shared" si="301"/>
        <v>0</v>
      </c>
      <c r="V100" s="192">
        <f t="shared" si="301"/>
        <v>0</v>
      </c>
      <c r="W100" s="227">
        <f t="shared" si="301"/>
        <v>0</v>
      </c>
      <c r="X100" s="192">
        <f t="shared" si="10"/>
        <v>0</v>
      </c>
      <c r="Y100" s="192">
        <f t="shared" si="11"/>
        <v>0</v>
      </c>
      <c r="Z100" s="192">
        <f t="shared" si="12"/>
        <v>0</v>
      </c>
      <c r="AA100" s="227">
        <f t="shared" si="13"/>
        <v>0</v>
      </c>
      <c r="AB100" s="228">
        <f t="shared" si="14"/>
        <v>0</v>
      </c>
      <c r="AC100" s="229"/>
      <c r="AD100" s="230">
        <f t="shared" si="15"/>
        <v>44742</v>
      </c>
      <c r="AE100" s="231">
        <f t="shared" si="16"/>
        <v>0</v>
      </c>
      <c r="AF100" s="184">
        <f t="shared" si="17"/>
        <v>0</v>
      </c>
      <c r="AG100" s="184">
        <f t="shared" ref="AG100:AL100" si="302">IF($D100&gt;0,IF($AD100&lt;=U$5,IF(SUM($AF100:AF100)&gt;0,IF($L100-SUM($AF100:AF100)&gt;52,52,$L100-SUM($AF100:AF100)),IF($AD100=U$5,IF(($D100+($L100*7))&gt;=U$5,ROUND(($AD100-$D100)/7+0.5,0),$L100))),0),0)</f>
        <v>0</v>
      </c>
      <c r="AH100" s="184">
        <f t="shared" si="302"/>
        <v>0</v>
      </c>
      <c r="AI100" s="184">
        <f t="shared" si="302"/>
        <v>0</v>
      </c>
      <c r="AJ100" s="184">
        <f t="shared" si="302"/>
        <v>0</v>
      </c>
      <c r="AK100" s="184">
        <f t="shared" si="302"/>
        <v>0</v>
      </c>
      <c r="AL100" s="184">
        <f t="shared" si="302"/>
        <v>0</v>
      </c>
      <c r="AM100" s="52" t="str">
        <f t="shared" si="19"/>
        <v/>
      </c>
      <c r="AN100" s="52" t="str">
        <f t="shared" si="20"/>
        <v/>
      </c>
      <c r="AO100" s="184" t="str">
        <f t="shared" si="21"/>
        <v/>
      </c>
      <c r="AP100" s="192" t="str">
        <f t="shared" si="22"/>
        <v/>
      </c>
      <c r="AQ100" s="232">
        <f t="shared" si="23"/>
        <v>0</v>
      </c>
      <c r="AR100" s="232">
        <f t="shared" si="24"/>
        <v>0</v>
      </c>
      <c r="AS100" s="52">
        <f t="shared" si="25"/>
        <v>0</v>
      </c>
      <c r="AT100" s="52">
        <f t="shared" si="26"/>
        <v>0</v>
      </c>
      <c r="AU100" s="232">
        <f t="shared" si="27"/>
        <v>0</v>
      </c>
      <c r="AV100" s="232">
        <f t="shared" ref="AV100:AW100" si="303">IF($AD100=V$5,$W100,0)</f>
        <v>0</v>
      </c>
      <c r="AW100" s="232">
        <f t="shared" si="303"/>
        <v>0</v>
      </c>
      <c r="AX100" s="233">
        <f t="shared" si="29"/>
        <v>0</v>
      </c>
      <c r="AY100" s="234">
        <f t="shared" si="30"/>
        <v>0</v>
      </c>
      <c r="AZ100" s="184">
        <f t="shared" si="31"/>
        <v>0</v>
      </c>
      <c r="BA100" s="235" t="str">
        <f>IF(B100&lt;&gt;"",VLOOKUP(B100,'1 Pricing Length'!A$8:B$50,2),"")</f>
        <v/>
      </c>
    </row>
    <row r="101" spans="1:53" ht="12.75" customHeight="1">
      <c r="A101" s="217"/>
      <c r="B101" s="217"/>
      <c r="C101" s="236"/>
      <c r="D101" s="237"/>
      <c r="E101" s="237"/>
      <c r="F101" s="237"/>
      <c r="G101" s="222"/>
      <c r="H101" s="222"/>
      <c r="I101" s="222"/>
      <c r="J101" s="222"/>
      <c r="K101" s="1"/>
      <c r="L101" s="223">
        <f>IF(B101&lt;&gt;"",IF(D101&gt;0,IF(D101&lt;=V$5,IF(M101&gt;0,M101,VLOOKUP(B101,'1 Pricing Length'!A$8:C$50,3)),VLOOKUP(B101,'1 Pricing Length'!A$8:C$50,3)),0),0)</f>
        <v>0</v>
      </c>
      <c r="M101" s="223">
        <f t="shared" si="4"/>
        <v>0</v>
      </c>
      <c r="N101" s="224">
        <f>IF(B101&lt;&gt;"",IF(D101&lt;&gt;0,IF(AD101&lt;Y$5,IF(AD101&lt;X$5,IF(AD101&lt;W$5,IF(AD101&lt;V$5,IF(AD101&lt;U$5,VLOOKUP(B101,'1 Pricing Length'!A$8:I$50,4),VLOOKUP(B101,'1 Pricing Length'!A$8:I$50,5)),VLOOKUP(B101,'1 Pricing Length'!A$8:I$50,6)),VLOOKUP(B101,'1 Pricing Length'!A$8:I$50,7)),VLOOKUP(B101,'1 Pricing Length'!A$8:I$50,8)),0),0),0)</f>
        <v>0</v>
      </c>
      <c r="O101" s="128">
        <f t="shared" si="5"/>
        <v>0</v>
      </c>
      <c r="P101" s="128">
        <f>'3 CY Interim'!P101</f>
        <v>0</v>
      </c>
      <c r="Q101" s="128">
        <f t="shared" si="6"/>
        <v>0</v>
      </c>
      <c r="R101" s="128">
        <f t="shared" si="7"/>
        <v>0</v>
      </c>
      <c r="S101" s="226">
        <f t="shared" si="8"/>
        <v>0</v>
      </c>
      <c r="T101" s="192">
        <f t="shared" ref="T101:W101" si="304">$G101*$AE101*AF101</f>
        <v>0</v>
      </c>
      <c r="U101" s="192">
        <f t="shared" si="304"/>
        <v>0</v>
      </c>
      <c r="V101" s="192">
        <f t="shared" si="304"/>
        <v>0</v>
      </c>
      <c r="W101" s="227">
        <f t="shared" si="304"/>
        <v>0</v>
      </c>
      <c r="X101" s="192">
        <f t="shared" si="10"/>
        <v>0</v>
      </c>
      <c r="Y101" s="192">
        <f t="shared" si="11"/>
        <v>0</v>
      </c>
      <c r="Z101" s="192">
        <f t="shared" si="12"/>
        <v>0</v>
      </c>
      <c r="AA101" s="227">
        <f t="shared" si="13"/>
        <v>0</v>
      </c>
      <c r="AB101" s="228">
        <f t="shared" si="14"/>
        <v>0</v>
      </c>
      <c r="AC101" s="229"/>
      <c r="AD101" s="230">
        <f t="shared" si="15"/>
        <v>44742</v>
      </c>
      <c r="AE101" s="231">
        <f t="shared" si="16"/>
        <v>0</v>
      </c>
      <c r="AF101" s="184">
        <f t="shared" si="17"/>
        <v>0</v>
      </c>
      <c r="AG101" s="184">
        <f t="shared" ref="AG101:AL101" si="305">IF($D101&gt;0,IF($AD101&lt;=U$5,IF(SUM($AF101:AF101)&gt;0,IF($L101-SUM($AF101:AF101)&gt;52,52,$L101-SUM($AF101:AF101)),IF($AD101=U$5,IF(($D101+($L101*7))&gt;=U$5,ROUND(($AD101-$D101)/7+0.5,0),$L101))),0),0)</f>
        <v>0</v>
      </c>
      <c r="AH101" s="184">
        <f t="shared" si="305"/>
        <v>0</v>
      </c>
      <c r="AI101" s="184">
        <f t="shared" si="305"/>
        <v>0</v>
      </c>
      <c r="AJ101" s="184">
        <f t="shared" si="305"/>
        <v>0</v>
      </c>
      <c r="AK101" s="184">
        <f t="shared" si="305"/>
        <v>0</v>
      </c>
      <c r="AL101" s="184">
        <f t="shared" si="305"/>
        <v>0</v>
      </c>
      <c r="AM101" s="52" t="str">
        <f t="shared" si="19"/>
        <v/>
      </c>
      <c r="AN101" s="52" t="str">
        <f t="shared" si="20"/>
        <v/>
      </c>
      <c r="AO101" s="184" t="str">
        <f t="shared" si="21"/>
        <v/>
      </c>
      <c r="AP101" s="192" t="str">
        <f t="shared" si="22"/>
        <v/>
      </c>
      <c r="AQ101" s="232">
        <f t="shared" si="23"/>
        <v>0</v>
      </c>
      <c r="AR101" s="232">
        <f t="shared" si="24"/>
        <v>0</v>
      </c>
      <c r="AS101" s="52">
        <f t="shared" si="25"/>
        <v>0</v>
      </c>
      <c r="AT101" s="52">
        <f t="shared" si="26"/>
        <v>0</v>
      </c>
      <c r="AU101" s="232">
        <f t="shared" si="27"/>
        <v>0</v>
      </c>
      <c r="AV101" s="232">
        <f t="shared" ref="AV101:AW101" si="306">IF($AD101=V$5,$W101,0)</f>
        <v>0</v>
      </c>
      <c r="AW101" s="232">
        <f t="shared" si="306"/>
        <v>0</v>
      </c>
      <c r="AX101" s="233">
        <f t="shared" si="29"/>
        <v>0</v>
      </c>
      <c r="AY101" s="234">
        <f t="shared" si="30"/>
        <v>0</v>
      </c>
      <c r="AZ101" s="184">
        <f t="shared" si="31"/>
        <v>0</v>
      </c>
      <c r="BA101" s="235" t="str">
        <f>IF(B101&lt;&gt;"",VLOOKUP(B101,'1 Pricing Length'!A$8:B$50,2),"")</f>
        <v/>
      </c>
    </row>
    <row r="102" spans="1:53" ht="12.75" customHeight="1">
      <c r="A102" s="217"/>
      <c r="B102" s="217"/>
      <c r="C102" s="236"/>
      <c r="D102" s="237"/>
      <c r="E102" s="237"/>
      <c r="F102" s="237"/>
      <c r="G102" s="222"/>
      <c r="H102" s="222"/>
      <c r="I102" s="222"/>
      <c r="J102" s="222"/>
      <c r="K102" s="1"/>
      <c r="L102" s="223">
        <f>IF(B102&lt;&gt;"",IF(D102&gt;0,IF(D102&lt;=V$5,IF(M102&gt;0,M102,VLOOKUP(B102,'1 Pricing Length'!A$8:C$50,3)),VLOOKUP(B102,'1 Pricing Length'!A$8:C$50,3)),0),0)</f>
        <v>0</v>
      </c>
      <c r="M102" s="223">
        <f t="shared" si="4"/>
        <v>0</v>
      </c>
      <c r="N102" s="224">
        <f>IF(B102&lt;&gt;"",IF(D102&lt;&gt;0,IF(AD102&lt;Y$5,IF(AD102&lt;X$5,IF(AD102&lt;W$5,IF(AD102&lt;V$5,IF(AD102&lt;U$5,VLOOKUP(B102,'1 Pricing Length'!A$8:I$50,4),VLOOKUP(B102,'1 Pricing Length'!A$8:I$50,5)),VLOOKUP(B102,'1 Pricing Length'!A$8:I$50,6)),VLOOKUP(B102,'1 Pricing Length'!A$8:I$50,7)),VLOOKUP(B102,'1 Pricing Length'!A$8:I$50,8)),0),0),0)</f>
        <v>0</v>
      </c>
      <c r="O102" s="128">
        <f t="shared" si="5"/>
        <v>0</v>
      </c>
      <c r="P102" s="128">
        <f>'3 CY Interim'!P102</f>
        <v>0</v>
      </c>
      <c r="Q102" s="128">
        <f t="shared" si="6"/>
        <v>0</v>
      </c>
      <c r="R102" s="128">
        <f t="shared" si="7"/>
        <v>0</v>
      </c>
      <c r="S102" s="226">
        <f t="shared" si="8"/>
        <v>0</v>
      </c>
      <c r="T102" s="192">
        <f t="shared" ref="T102:W102" si="307">$G102*$AE102*AF102</f>
        <v>0</v>
      </c>
      <c r="U102" s="192">
        <f t="shared" si="307"/>
        <v>0</v>
      </c>
      <c r="V102" s="192">
        <f t="shared" si="307"/>
        <v>0</v>
      </c>
      <c r="W102" s="227">
        <f t="shared" si="307"/>
        <v>0</v>
      </c>
      <c r="X102" s="192">
        <f t="shared" si="10"/>
        <v>0</v>
      </c>
      <c r="Y102" s="192">
        <f t="shared" si="11"/>
        <v>0</v>
      </c>
      <c r="Z102" s="192">
        <f t="shared" si="12"/>
        <v>0</v>
      </c>
      <c r="AA102" s="227">
        <f t="shared" si="13"/>
        <v>0</v>
      </c>
      <c r="AB102" s="228">
        <f t="shared" si="14"/>
        <v>0</v>
      </c>
      <c r="AC102" s="229"/>
      <c r="AD102" s="230">
        <f t="shared" si="15"/>
        <v>44742</v>
      </c>
      <c r="AE102" s="231">
        <f t="shared" si="16"/>
        <v>0</v>
      </c>
      <c r="AF102" s="184">
        <f t="shared" si="17"/>
        <v>0</v>
      </c>
      <c r="AG102" s="184">
        <f t="shared" ref="AG102:AL102" si="308">IF($D102&gt;0,IF($AD102&lt;=U$5,IF(SUM($AF102:AF102)&gt;0,IF($L102-SUM($AF102:AF102)&gt;52,52,$L102-SUM($AF102:AF102)),IF($AD102=U$5,IF(($D102+($L102*7))&gt;=U$5,ROUND(($AD102-$D102)/7+0.5,0),$L102))),0),0)</f>
        <v>0</v>
      </c>
      <c r="AH102" s="184">
        <f t="shared" si="308"/>
        <v>0</v>
      </c>
      <c r="AI102" s="184">
        <f t="shared" si="308"/>
        <v>0</v>
      </c>
      <c r="AJ102" s="184">
        <f t="shared" si="308"/>
        <v>0</v>
      </c>
      <c r="AK102" s="184">
        <f t="shared" si="308"/>
        <v>0</v>
      </c>
      <c r="AL102" s="184">
        <f t="shared" si="308"/>
        <v>0</v>
      </c>
      <c r="AM102" s="52" t="str">
        <f t="shared" si="19"/>
        <v/>
      </c>
      <c r="AN102" s="52" t="str">
        <f t="shared" si="20"/>
        <v/>
      </c>
      <c r="AO102" s="184" t="str">
        <f t="shared" si="21"/>
        <v/>
      </c>
      <c r="AP102" s="192" t="str">
        <f t="shared" si="22"/>
        <v/>
      </c>
      <c r="AQ102" s="232">
        <f t="shared" si="23"/>
        <v>0</v>
      </c>
      <c r="AR102" s="232">
        <f t="shared" si="24"/>
        <v>0</v>
      </c>
      <c r="AS102" s="52">
        <f t="shared" si="25"/>
        <v>0</v>
      </c>
      <c r="AT102" s="52">
        <f t="shared" si="26"/>
        <v>0</v>
      </c>
      <c r="AU102" s="232">
        <f t="shared" si="27"/>
        <v>0</v>
      </c>
      <c r="AV102" s="232">
        <f t="shared" ref="AV102:AW102" si="309">IF($AD102=V$5,$W102,0)</f>
        <v>0</v>
      </c>
      <c r="AW102" s="232">
        <f t="shared" si="309"/>
        <v>0</v>
      </c>
      <c r="AX102" s="233">
        <f t="shared" si="29"/>
        <v>0</v>
      </c>
      <c r="AY102" s="234">
        <f t="shared" si="30"/>
        <v>0</v>
      </c>
      <c r="AZ102" s="184">
        <f t="shared" si="31"/>
        <v>0</v>
      </c>
      <c r="BA102" s="235" t="str">
        <f>IF(B102&lt;&gt;"",VLOOKUP(B102,'1 Pricing Length'!A$8:B$50,2),"")</f>
        <v/>
      </c>
    </row>
    <row r="103" spans="1:53" ht="12.75" customHeight="1">
      <c r="A103" s="217"/>
      <c r="B103" s="217"/>
      <c r="C103" s="236"/>
      <c r="D103" s="237"/>
      <c r="E103" s="237"/>
      <c r="F103" s="237"/>
      <c r="G103" s="222"/>
      <c r="H103" s="222"/>
      <c r="I103" s="222"/>
      <c r="J103" s="222"/>
      <c r="K103" s="1"/>
      <c r="L103" s="223">
        <f>IF(B103&lt;&gt;"",IF(D103&gt;0,IF(D103&lt;=V$5,IF(M103&gt;0,M103,VLOOKUP(B103,'1 Pricing Length'!A$8:C$50,3)),VLOOKUP(B103,'1 Pricing Length'!A$8:C$50,3)),0),0)</f>
        <v>0</v>
      </c>
      <c r="M103" s="223">
        <f t="shared" si="4"/>
        <v>0</v>
      </c>
      <c r="N103" s="224">
        <f>IF(B103&lt;&gt;"",IF(D103&lt;&gt;0,IF(AD103&lt;Y$5,IF(AD103&lt;X$5,IF(AD103&lt;W$5,IF(AD103&lt;V$5,IF(AD103&lt;U$5,VLOOKUP(B103,'1 Pricing Length'!A$8:I$50,4),VLOOKUP(B103,'1 Pricing Length'!A$8:I$50,5)),VLOOKUP(B103,'1 Pricing Length'!A$8:I$50,6)),VLOOKUP(B103,'1 Pricing Length'!A$8:I$50,7)),VLOOKUP(B103,'1 Pricing Length'!A$8:I$50,8)),0),0),0)</f>
        <v>0</v>
      </c>
      <c r="O103" s="128">
        <f t="shared" si="5"/>
        <v>0</v>
      </c>
      <c r="P103" s="128">
        <f>'3 CY Interim'!P103</f>
        <v>0</v>
      </c>
      <c r="Q103" s="128">
        <f t="shared" si="6"/>
        <v>0</v>
      </c>
      <c r="R103" s="128">
        <f t="shared" si="7"/>
        <v>0</v>
      </c>
      <c r="S103" s="226">
        <f t="shared" si="8"/>
        <v>0</v>
      </c>
      <c r="T103" s="192">
        <f t="shared" ref="T103:W103" si="310">$G103*$AE103*AF103</f>
        <v>0</v>
      </c>
      <c r="U103" s="192">
        <f t="shared" si="310"/>
        <v>0</v>
      </c>
      <c r="V103" s="192">
        <f t="shared" si="310"/>
        <v>0</v>
      </c>
      <c r="W103" s="227">
        <f t="shared" si="310"/>
        <v>0</v>
      </c>
      <c r="X103" s="192">
        <f t="shared" si="10"/>
        <v>0</v>
      </c>
      <c r="Y103" s="192">
        <f t="shared" si="11"/>
        <v>0</v>
      </c>
      <c r="Z103" s="192">
        <f t="shared" si="12"/>
        <v>0</v>
      </c>
      <c r="AA103" s="227">
        <f t="shared" si="13"/>
        <v>0</v>
      </c>
      <c r="AB103" s="228">
        <f t="shared" si="14"/>
        <v>0</v>
      </c>
      <c r="AC103" s="229"/>
      <c r="AD103" s="230">
        <f t="shared" si="15"/>
        <v>44742</v>
      </c>
      <c r="AE103" s="231">
        <f t="shared" si="16"/>
        <v>0</v>
      </c>
      <c r="AF103" s="184">
        <f t="shared" si="17"/>
        <v>0</v>
      </c>
      <c r="AG103" s="184">
        <f t="shared" ref="AG103:AL103" si="311">IF($D103&gt;0,IF($AD103&lt;=U$5,IF(SUM($AF103:AF103)&gt;0,IF($L103-SUM($AF103:AF103)&gt;52,52,$L103-SUM($AF103:AF103)),IF($AD103=U$5,IF(($D103+($L103*7))&gt;=U$5,ROUND(($AD103-$D103)/7+0.5,0),$L103))),0),0)</f>
        <v>0</v>
      </c>
      <c r="AH103" s="184">
        <f t="shared" si="311"/>
        <v>0</v>
      </c>
      <c r="AI103" s="184">
        <f t="shared" si="311"/>
        <v>0</v>
      </c>
      <c r="AJ103" s="184">
        <f t="shared" si="311"/>
        <v>0</v>
      </c>
      <c r="AK103" s="184">
        <f t="shared" si="311"/>
        <v>0</v>
      </c>
      <c r="AL103" s="184">
        <f t="shared" si="311"/>
        <v>0</v>
      </c>
      <c r="AM103" s="52" t="str">
        <f t="shared" si="19"/>
        <v/>
      </c>
      <c r="AN103" s="52" t="str">
        <f t="shared" si="20"/>
        <v/>
      </c>
      <c r="AO103" s="184" t="str">
        <f t="shared" si="21"/>
        <v/>
      </c>
      <c r="AP103" s="192" t="str">
        <f t="shared" si="22"/>
        <v/>
      </c>
      <c r="AQ103" s="232">
        <f t="shared" si="23"/>
        <v>0</v>
      </c>
      <c r="AR103" s="232">
        <f t="shared" si="24"/>
        <v>0</v>
      </c>
      <c r="AS103" s="52">
        <f t="shared" si="25"/>
        <v>0</v>
      </c>
      <c r="AT103" s="52">
        <f t="shared" si="26"/>
        <v>0</v>
      </c>
      <c r="AU103" s="232">
        <f t="shared" si="27"/>
        <v>0</v>
      </c>
      <c r="AV103" s="232">
        <f t="shared" ref="AV103:AW103" si="312">IF($AD103=V$5,$W103,0)</f>
        <v>0</v>
      </c>
      <c r="AW103" s="232">
        <f t="shared" si="312"/>
        <v>0</v>
      </c>
      <c r="AX103" s="233">
        <f t="shared" si="29"/>
        <v>0</v>
      </c>
      <c r="AY103" s="234">
        <f t="shared" si="30"/>
        <v>0</v>
      </c>
      <c r="AZ103" s="184">
        <f t="shared" si="31"/>
        <v>0</v>
      </c>
      <c r="BA103" s="235" t="str">
        <f>IF(B103&lt;&gt;"",VLOOKUP(B103,'1 Pricing Length'!A$8:B$50,2),"")</f>
        <v/>
      </c>
    </row>
    <row r="104" spans="1:53" ht="12.75" customHeight="1">
      <c r="A104" s="217"/>
      <c r="B104" s="217"/>
      <c r="C104" s="236"/>
      <c r="D104" s="237"/>
      <c r="E104" s="237"/>
      <c r="F104" s="237"/>
      <c r="G104" s="222"/>
      <c r="H104" s="222"/>
      <c r="I104" s="222"/>
      <c r="J104" s="222"/>
      <c r="K104" s="1"/>
      <c r="L104" s="223">
        <f>IF(B104&lt;&gt;"",IF(D104&gt;0,IF(D104&lt;=V$5,IF(M104&gt;0,M104,VLOOKUP(B104,'1 Pricing Length'!A$8:C$50,3)),VLOOKUP(B104,'1 Pricing Length'!A$8:C$50,3)),0),0)</f>
        <v>0</v>
      </c>
      <c r="M104" s="223">
        <f t="shared" si="4"/>
        <v>0</v>
      </c>
      <c r="N104" s="224">
        <f>IF(B104&lt;&gt;"",IF(D104&lt;&gt;0,IF(AD104&lt;Y$5,IF(AD104&lt;X$5,IF(AD104&lt;W$5,IF(AD104&lt;V$5,IF(AD104&lt;U$5,VLOOKUP(B104,'1 Pricing Length'!A$8:I$50,4),VLOOKUP(B104,'1 Pricing Length'!A$8:I$50,5)),VLOOKUP(B104,'1 Pricing Length'!A$8:I$50,6)),VLOOKUP(B104,'1 Pricing Length'!A$8:I$50,7)),VLOOKUP(B104,'1 Pricing Length'!A$8:I$50,8)),0),0),0)</f>
        <v>0</v>
      </c>
      <c r="O104" s="128">
        <f t="shared" si="5"/>
        <v>0</v>
      </c>
      <c r="P104" s="128">
        <f>'3 CY Interim'!P104</f>
        <v>0</v>
      </c>
      <c r="Q104" s="128">
        <f t="shared" si="6"/>
        <v>0</v>
      </c>
      <c r="R104" s="128">
        <f t="shared" si="7"/>
        <v>0</v>
      </c>
      <c r="S104" s="226">
        <f t="shared" si="8"/>
        <v>0</v>
      </c>
      <c r="T104" s="192">
        <f t="shared" ref="T104:W104" si="313">$G104*$AE104*AF104</f>
        <v>0</v>
      </c>
      <c r="U104" s="192">
        <f t="shared" si="313"/>
        <v>0</v>
      </c>
      <c r="V104" s="192">
        <f t="shared" si="313"/>
        <v>0</v>
      </c>
      <c r="W104" s="227">
        <f t="shared" si="313"/>
        <v>0</v>
      </c>
      <c r="X104" s="192">
        <f t="shared" si="10"/>
        <v>0</v>
      </c>
      <c r="Y104" s="192">
        <f t="shared" si="11"/>
        <v>0</v>
      </c>
      <c r="Z104" s="192">
        <f t="shared" si="12"/>
        <v>0</v>
      </c>
      <c r="AA104" s="227">
        <f t="shared" si="13"/>
        <v>0</v>
      </c>
      <c r="AB104" s="228">
        <f t="shared" si="14"/>
        <v>0</v>
      </c>
      <c r="AC104" s="229"/>
      <c r="AD104" s="230">
        <f t="shared" si="15"/>
        <v>44742</v>
      </c>
      <c r="AE104" s="231">
        <f t="shared" si="16"/>
        <v>0</v>
      </c>
      <c r="AF104" s="184">
        <f t="shared" si="17"/>
        <v>0</v>
      </c>
      <c r="AG104" s="184">
        <f t="shared" ref="AG104:AL104" si="314">IF($D104&gt;0,IF($AD104&lt;=U$5,IF(SUM($AF104:AF104)&gt;0,IF($L104-SUM($AF104:AF104)&gt;52,52,$L104-SUM($AF104:AF104)),IF($AD104=U$5,IF(($D104+($L104*7))&gt;=U$5,ROUND(($AD104-$D104)/7+0.5,0),$L104))),0),0)</f>
        <v>0</v>
      </c>
      <c r="AH104" s="184">
        <f t="shared" si="314"/>
        <v>0</v>
      </c>
      <c r="AI104" s="184">
        <f t="shared" si="314"/>
        <v>0</v>
      </c>
      <c r="AJ104" s="184">
        <f t="shared" si="314"/>
        <v>0</v>
      </c>
      <c r="AK104" s="184">
        <f t="shared" si="314"/>
        <v>0</v>
      </c>
      <c r="AL104" s="184">
        <f t="shared" si="314"/>
        <v>0</v>
      </c>
      <c r="AM104" s="52" t="str">
        <f t="shared" si="19"/>
        <v/>
      </c>
      <c r="AN104" s="52" t="str">
        <f t="shared" si="20"/>
        <v/>
      </c>
      <c r="AO104" s="184" t="str">
        <f t="shared" si="21"/>
        <v/>
      </c>
      <c r="AP104" s="192" t="str">
        <f t="shared" si="22"/>
        <v/>
      </c>
      <c r="AQ104" s="232">
        <f t="shared" si="23"/>
        <v>0</v>
      </c>
      <c r="AR104" s="232">
        <f t="shared" si="24"/>
        <v>0</v>
      </c>
      <c r="AS104" s="52">
        <f t="shared" si="25"/>
        <v>0</v>
      </c>
      <c r="AT104" s="52">
        <f t="shared" si="26"/>
        <v>0</v>
      </c>
      <c r="AU104" s="232">
        <f t="shared" si="27"/>
        <v>0</v>
      </c>
      <c r="AV104" s="232">
        <f t="shared" ref="AV104:AW104" si="315">IF($AD104=V$5,$W104,0)</f>
        <v>0</v>
      </c>
      <c r="AW104" s="232">
        <f t="shared" si="315"/>
        <v>0</v>
      </c>
      <c r="AX104" s="233">
        <f t="shared" si="29"/>
        <v>0</v>
      </c>
      <c r="AY104" s="234">
        <f t="shared" si="30"/>
        <v>0</v>
      </c>
      <c r="AZ104" s="184">
        <f t="shared" si="31"/>
        <v>0</v>
      </c>
      <c r="BA104" s="235" t="str">
        <f>IF(B104&lt;&gt;"",VLOOKUP(B104,'1 Pricing Length'!A$8:B$50,2),"")</f>
        <v/>
      </c>
    </row>
    <row r="105" spans="1:53" ht="12.75" customHeight="1">
      <c r="A105" s="217"/>
      <c r="B105" s="217"/>
      <c r="C105" s="236"/>
      <c r="D105" s="237"/>
      <c r="E105" s="237"/>
      <c r="F105" s="237"/>
      <c r="G105" s="222"/>
      <c r="H105" s="222"/>
      <c r="I105" s="222"/>
      <c r="J105" s="222"/>
      <c r="K105" s="1"/>
      <c r="L105" s="223">
        <f>IF(B105&lt;&gt;"",IF(D105&gt;0,IF(D105&lt;=V$5,IF(M105&gt;0,M105,VLOOKUP(B105,'1 Pricing Length'!A$8:C$50,3)),VLOOKUP(B105,'1 Pricing Length'!A$8:C$50,3)),0),0)</f>
        <v>0</v>
      </c>
      <c r="M105" s="223">
        <f t="shared" si="4"/>
        <v>0</v>
      </c>
      <c r="N105" s="224">
        <f>IF(B105&lt;&gt;"",IF(D105&lt;&gt;0,IF(AD105&lt;Y$5,IF(AD105&lt;X$5,IF(AD105&lt;W$5,IF(AD105&lt;V$5,IF(AD105&lt;U$5,VLOOKUP(B105,'1 Pricing Length'!A$8:I$50,4),VLOOKUP(B105,'1 Pricing Length'!A$8:I$50,5)),VLOOKUP(B105,'1 Pricing Length'!A$8:I$50,6)),VLOOKUP(B105,'1 Pricing Length'!A$8:I$50,7)),VLOOKUP(B105,'1 Pricing Length'!A$8:I$50,8)),0),0),0)</f>
        <v>0</v>
      </c>
      <c r="O105" s="128">
        <f t="shared" si="5"/>
        <v>0</v>
      </c>
      <c r="P105" s="128">
        <f>'3 CY Interim'!P105</f>
        <v>0</v>
      </c>
      <c r="Q105" s="128">
        <f t="shared" si="6"/>
        <v>0</v>
      </c>
      <c r="R105" s="128">
        <f t="shared" si="7"/>
        <v>0</v>
      </c>
      <c r="S105" s="226">
        <f t="shared" si="8"/>
        <v>0</v>
      </c>
      <c r="T105" s="192">
        <f t="shared" ref="T105:W105" si="316">$G105*$AE105*AF105</f>
        <v>0</v>
      </c>
      <c r="U105" s="192">
        <f t="shared" si="316"/>
        <v>0</v>
      </c>
      <c r="V105" s="192">
        <f t="shared" si="316"/>
        <v>0</v>
      </c>
      <c r="W105" s="227">
        <f t="shared" si="316"/>
        <v>0</v>
      </c>
      <c r="X105" s="192">
        <f t="shared" si="10"/>
        <v>0</v>
      </c>
      <c r="Y105" s="192">
        <f t="shared" si="11"/>
        <v>0</v>
      </c>
      <c r="Z105" s="192">
        <f t="shared" si="12"/>
        <v>0</v>
      </c>
      <c r="AA105" s="227">
        <f t="shared" si="13"/>
        <v>0</v>
      </c>
      <c r="AB105" s="228">
        <f t="shared" si="14"/>
        <v>0</v>
      </c>
      <c r="AC105" s="229"/>
      <c r="AD105" s="230">
        <f t="shared" si="15"/>
        <v>44742</v>
      </c>
      <c r="AE105" s="231">
        <f t="shared" si="16"/>
        <v>0</v>
      </c>
      <c r="AF105" s="184">
        <f t="shared" si="17"/>
        <v>0</v>
      </c>
      <c r="AG105" s="184">
        <f t="shared" ref="AG105:AL105" si="317">IF($D105&gt;0,IF($AD105&lt;=U$5,IF(SUM($AF105:AF105)&gt;0,IF($L105-SUM($AF105:AF105)&gt;52,52,$L105-SUM($AF105:AF105)),IF($AD105=U$5,IF(($D105+($L105*7))&gt;=U$5,ROUND(($AD105-$D105)/7+0.5,0),$L105))),0),0)</f>
        <v>0</v>
      </c>
      <c r="AH105" s="184">
        <f t="shared" si="317"/>
        <v>0</v>
      </c>
      <c r="AI105" s="184">
        <f t="shared" si="317"/>
        <v>0</v>
      </c>
      <c r="AJ105" s="184">
        <f t="shared" si="317"/>
        <v>0</v>
      </c>
      <c r="AK105" s="184">
        <f t="shared" si="317"/>
        <v>0</v>
      </c>
      <c r="AL105" s="184">
        <f t="shared" si="317"/>
        <v>0</v>
      </c>
      <c r="AM105" s="52" t="str">
        <f t="shared" si="19"/>
        <v/>
      </c>
      <c r="AN105" s="52" t="str">
        <f t="shared" si="20"/>
        <v/>
      </c>
      <c r="AO105" s="184" t="str">
        <f t="shared" si="21"/>
        <v/>
      </c>
      <c r="AP105" s="192" t="str">
        <f t="shared" si="22"/>
        <v/>
      </c>
      <c r="AQ105" s="232">
        <f t="shared" si="23"/>
        <v>0</v>
      </c>
      <c r="AR105" s="232">
        <f t="shared" si="24"/>
        <v>0</v>
      </c>
      <c r="AS105" s="52">
        <f t="shared" si="25"/>
        <v>0</v>
      </c>
      <c r="AT105" s="52">
        <f t="shared" si="26"/>
        <v>0</v>
      </c>
      <c r="AU105" s="232">
        <f t="shared" si="27"/>
        <v>0</v>
      </c>
      <c r="AV105" s="232">
        <f t="shared" ref="AV105:AW105" si="318">IF($AD105=V$5,$W105,0)</f>
        <v>0</v>
      </c>
      <c r="AW105" s="232">
        <f t="shared" si="318"/>
        <v>0</v>
      </c>
      <c r="AX105" s="233">
        <f t="shared" si="29"/>
        <v>0</v>
      </c>
      <c r="AY105" s="234">
        <f t="shared" si="30"/>
        <v>0</v>
      </c>
      <c r="AZ105" s="184">
        <f t="shared" si="31"/>
        <v>0</v>
      </c>
      <c r="BA105" s="235" t="str">
        <f>IF(B105&lt;&gt;"",VLOOKUP(B105,'1 Pricing Length'!A$8:B$50,2),"")</f>
        <v/>
      </c>
    </row>
    <row r="106" spans="1:53" ht="12.75" customHeight="1">
      <c r="A106" s="217"/>
      <c r="B106" s="217"/>
      <c r="C106" s="236"/>
      <c r="D106" s="237"/>
      <c r="E106" s="237"/>
      <c r="F106" s="237"/>
      <c r="G106" s="222"/>
      <c r="H106" s="222"/>
      <c r="I106" s="222"/>
      <c r="J106" s="222"/>
      <c r="K106" s="1"/>
      <c r="L106" s="223">
        <f>IF(B106&lt;&gt;"",IF(D106&gt;0,IF(D106&lt;=V$5,IF(M106&gt;0,M106,VLOOKUP(B106,'1 Pricing Length'!A$8:C$50,3)),VLOOKUP(B106,'1 Pricing Length'!A$8:C$50,3)),0),0)</f>
        <v>0</v>
      </c>
      <c r="M106" s="223">
        <f t="shared" si="4"/>
        <v>0</v>
      </c>
      <c r="N106" s="224">
        <f>IF(B106&lt;&gt;"",IF(D106&lt;&gt;0,IF(AD106&lt;Y$5,IF(AD106&lt;X$5,IF(AD106&lt;W$5,IF(AD106&lt;V$5,IF(AD106&lt;U$5,VLOOKUP(B106,'1 Pricing Length'!A$8:I$50,4),VLOOKUP(B106,'1 Pricing Length'!A$8:I$50,5)),VLOOKUP(B106,'1 Pricing Length'!A$8:I$50,6)),VLOOKUP(B106,'1 Pricing Length'!A$8:I$50,7)),VLOOKUP(B106,'1 Pricing Length'!A$8:I$50,8)),0),0),0)</f>
        <v>0</v>
      </c>
      <c r="O106" s="128">
        <f t="shared" si="5"/>
        <v>0</v>
      </c>
      <c r="P106" s="128">
        <f>'3 CY Interim'!P106</f>
        <v>0</v>
      </c>
      <c r="Q106" s="128">
        <f t="shared" si="6"/>
        <v>0</v>
      </c>
      <c r="R106" s="128">
        <f t="shared" si="7"/>
        <v>0</v>
      </c>
      <c r="S106" s="226">
        <f t="shared" si="8"/>
        <v>0</v>
      </c>
      <c r="T106" s="192">
        <f t="shared" ref="T106:W106" si="319">$G106*$AE106*AF106</f>
        <v>0</v>
      </c>
      <c r="U106" s="192">
        <f t="shared" si="319"/>
        <v>0</v>
      </c>
      <c r="V106" s="192">
        <f t="shared" si="319"/>
        <v>0</v>
      </c>
      <c r="W106" s="227">
        <f t="shared" si="319"/>
        <v>0</v>
      </c>
      <c r="X106" s="192">
        <f t="shared" si="10"/>
        <v>0</v>
      </c>
      <c r="Y106" s="192">
        <f t="shared" si="11"/>
        <v>0</v>
      </c>
      <c r="Z106" s="192">
        <f t="shared" si="12"/>
        <v>0</v>
      </c>
      <c r="AA106" s="227">
        <f t="shared" si="13"/>
        <v>0</v>
      </c>
      <c r="AB106" s="228">
        <f t="shared" si="14"/>
        <v>0</v>
      </c>
      <c r="AC106" s="229"/>
      <c r="AD106" s="230">
        <f t="shared" si="15"/>
        <v>44742</v>
      </c>
      <c r="AE106" s="231">
        <f t="shared" si="16"/>
        <v>0</v>
      </c>
      <c r="AF106" s="184">
        <f t="shared" si="17"/>
        <v>0</v>
      </c>
      <c r="AG106" s="184">
        <f t="shared" ref="AG106:AL106" si="320">IF($D106&gt;0,IF($AD106&lt;=U$5,IF(SUM($AF106:AF106)&gt;0,IF($L106-SUM($AF106:AF106)&gt;52,52,$L106-SUM($AF106:AF106)),IF($AD106=U$5,IF(($D106+($L106*7))&gt;=U$5,ROUND(($AD106-$D106)/7+0.5,0),$L106))),0),0)</f>
        <v>0</v>
      </c>
      <c r="AH106" s="184">
        <f t="shared" si="320"/>
        <v>0</v>
      </c>
      <c r="AI106" s="184">
        <f t="shared" si="320"/>
        <v>0</v>
      </c>
      <c r="AJ106" s="184">
        <f t="shared" si="320"/>
        <v>0</v>
      </c>
      <c r="AK106" s="184">
        <f t="shared" si="320"/>
        <v>0</v>
      </c>
      <c r="AL106" s="184">
        <f t="shared" si="320"/>
        <v>0</v>
      </c>
      <c r="AM106" s="52" t="str">
        <f t="shared" si="19"/>
        <v/>
      </c>
      <c r="AN106" s="52" t="str">
        <f t="shared" si="20"/>
        <v/>
      </c>
      <c r="AO106" s="184" t="str">
        <f t="shared" si="21"/>
        <v/>
      </c>
      <c r="AP106" s="192" t="str">
        <f t="shared" si="22"/>
        <v/>
      </c>
      <c r="AQ106" s="232">
        <f t="shared" si="23"/>
        <v>0</v>
      </c>
      <c r="AR106" s="232">
        <f t="shared" si="24"/>
        <v>0</v>
      </c>
      <c r="AS106" s="52">
        <f t="shared" si="25"/>
        <v>0</v>
      </c>
      <c r="AT106" s="52">
        <f t="shared" si="26"/>
        <v>0</v>
      </c>
      <c r="AU106" s="232">
        <f t="shared" si="27"/>
        <v>0</v>
      </c>
      <c r="AV106" s="232">
        <f t="shared" ref="AV106:AW106" si="321">IF($AD106=V$5,$W106,0)</f>
        <v>0</v>
      </c>
      <c r="AW106" s="232">
        <f t="shared" si="321"/>
        <v>0</v>
      </c>
      <c r="AX106" s="233">
        <f t="shared" si="29"/>
        <v>0</v>
      </c>
      <c r="AY106" s="234">
        <f t="shared" si="30"/>
        <v>0</v>
      </c>
      <c r="AZ106" s="184">
        <f t="shared" si="31"/>
        <v>0</v>
      </c>
      <c r="BA106" s="235" t="str">
        <f>IF(B106&lt;&gt;"",VLOOKUP(B106,'1 Pricing Length'!A$8:B$50,2),"")</f>
        <v/>
      </c>
    </row>
    <row r="107" spans="1:53" ht="12.75" customHeight="1">
      <c r="A107" s="217"/>
      <c r="B107" s="217"/>
      <c r="C107" s="236"/>
      <c r="D107" s="237"/>
      <c r="E107" s="237"/>
      <c r="F107" s="237"/>
      <c r="G107" s="222"/>
      <c r="H107" s="222"/>
      <c r="I107" s="222"/>
      <c r="J107" s="222"/>
      <c r="K107" s="1"/>
      <c r="L107" s="223">
        <f>IF(B107&lt;&gt;"",IF(D107&gt;0,IF(D107&lt;=V$5,IF(M107&gt;0,M107,VLOOKUP(B107,'1 Pricing Length'!A$8:C$50,3)),VLOOKUP(B107,'1 Pricing Length'!A$8:C$50,3)),0),0)</f>
        <v>0</v>
      </c>
      <c r="M107" s="223">
        <f t="shared" si="4"/>
        <v>0</v>
      </c>
      <c r="N107" s="224">
        <f>IF(B107&lt;&gt;"",IF(D107&lt;&gt;0,IF(AD107&lt;Y$5,IF(AD107&lt;X$5,IF(AD107&lt;W$5,IF(AD107&lt;V$5,IF(AD107&lt;U$5,VLOOKUP(B107,'1 Pricing Length'!A$8:I$50,4),VLOOKUP(B107,'1 Pricing Length'!A$8:I$50,5)),VLOOKUP(B107,'1 Pricing Length'!A$8:I$50,6)),VLOOKUP(B107,'1 Pricing Length'!A$8:I$50,7)),VLOOKUP(B107,'1 Pricing Length'!A$8:I$50,8)),0),0),0)</f>
        <v>0</v>
      </c>
      <c r="O107" s="128">
        <f t="shared" si="5"/>
        <v>0</v>
      </c>
      <c r="P107" s="128">
        <f>'3 CY Interim'!P107</f>
        <v>0</v>
      </c>
      <c r="Q107" s="128">
        <f t="shared" si="6"/>
        <v>0</v>
      </c>
      <c r="R107" s="128">
        <f t="shared" si="7"/>
        <v>0</v>
      </c>
      <c r="S107" s="226">
        <f t="shared" si="8"/>
        <v>0</v>
      </c>
      <c r="T107" s="192">
        <f t="shared" ref="T107:W107" si="322">$G107*$AE107*AF107</f>
        <v>0</v>
      </c>
      <c r="U107" s="192">
        <f t="shared" si="322"/>
        <v>0</v>
      </c>
      <c r="V107" s="192">
        <f t="shared" si="322"/>
        <v>0</v>
      </c>
      <c r="W107" s="227">
        <f t="shared" si="322"/>
        <v>0</v>
      </c>
      <c r="X107" s="192">
        <f t="shared" si="10"/>
        <v>0</v>
      </c>
      <c r="Y107" s="192">
        <f t="shared" si="11"/>
        <v>0</v>
      </c>
      <c r="Z107" s="192">
        <f t="shared" si="12"/>
        <v>0</v>
      </c>
      <c r="AA107" s="227">
        <f t="shared" si="13"/>
        <v>0</v>
      </c>
      <c r="AB107" s="228">
        <f t="shared" si="14"/>
        <v>0</v>
      </c>
      <c r="AC107" s="229"/>
      <c r="AD107" s="230">
        <f t="shared" si="15"/>
        <v>44742</v>
      </c>
      <c r="AE107" s="231">
        <f t="shared" si="16"/>
        <v>0</v>
      </c>
      <c r="AF107" s="184">
        <f t="shared" si="17"/>
        <v>0</v>
      </c>
      <c r="AG107" s="184">
        <f t="shared" ref="AG107:AL107" si="323">IF($D107&gt;0,IF($AD107&lt;=U$5,IF(SUM($AF107:AF107)&gt;0,IF($L107-SUM($AF107:AF107)&gt;52,52,$L107-SUM($AF107:AF107)),IF($AD107=U$5,IF(($D107+($L107*7))&gt;=U$5,ROUND(($AD107-$D107)/7+0.5,0),$L107))),0),0)</f>
        <v>0</v>
      </c>
      <c r="AH107" s="184">
        <f t="shared" si="323"/>
        <v>0</v>
      </c>
      <c r="AI107" s="184">
        <f t="shared" si="323"/>
        <v>0</v>
      </c>
      <c r="AJ107" s="184">
        <f t="shared" si="323"/>
        <v>0</v>
      </c>
      <c r="AK107" s="184">
        <f t="shared" si="323"/>
        <v>0</v>
      </c>
      <c r="AL107" s="184">
        <f t="shared" si="323"/>
        <v>0</v>
      </c>
      <c r="AM107" s="52" t="str">
        <f t="shared" si="19"/>
        <v/>
      </c>
      <c r="AN107" s="52" t="str">
        <f t="shared" si="20"/>
        <v/>
      </c>
      <c r="AO107" s="184" t="str">
        <f t="shared" si="21"/>
        <v/>
      </c>
      <c r="AP107" s="192" t="str">
        <f t="shared" si="22"/>
        <v/>
      </c>
      <c r="AQ107" s="232">
        <f t="shared" si="23"/>
        <v>0</v>
      </c>
      <c r="AR107" s="232">
        <f t="shared" si="24"/>
        <v>0</v>
      </c>
      <c r="AS107" s="52">
        <f t="shared" si="25"/>
        <v>0</v>
      </c>
      <c r="AT107" s="52">
        <f t="shared" si="26"/>
        <v>0</v>
      </c>
      <c r="AU107" s="232">
        <f t="shared" si="27"/>
        <v>0</v>
      </c>
      <c r="AV107" s="232">
        <f t="shared" ref="AV107:AW107" si="324">IF($AD107=V$5,$W107,0)</f>
        <v>0</v>
      </c>
      <c r="AW107" s="232">
        <f t="shared" si="324"/>
        <v>0</v>
      </c>
      <c r="AX107" s="233">
        <f t="shared" si="29"/>
        <v>0</v>
      </c>
      <c r="AY107" s="234">
        <f t="shared" si="30"/>
        <v>0</v>
      </c>
      <c r="AZ107" s="184">
        <f t="shared" si="31"/>
        <v>0</v>
      </c>
      <c r="BA107" s="235" t="str">
        <f>IF(B107&lt;&gt;"",VLOOKUP(B107,'1 Pricing Length'!A$8:B$50,2),"")</f>
        <v/>
      </c>
    </row>
    <row r="108" spans="1:53" ht="12.75" customHeight="1">
      <c r="A108" s="217"/>
      <c r="B108" s="217"/>
      <c r="C108" s="236"/>
      <c r="D108" s="237"/>
      <c r="E108" s="237"/>
      <c r="F108" s="237"/>
      <c r="G108" s="222"/>
      <c r="H108" s="222"/>
      <c r="I108" s="222"/>
      <c r="J108" s="222"/>
      <c r="K108" s="1"/>
      <c r="L108" s="223">
        <f>IF(B108&lt;&gt;"",IF(D108&gt;0,IF(D108&lt;=V$5,IF(M108&gt;0,M108,VLOOKUP(B108,'1 Pricing Length'!A$8:C$50,3)),VLOOKUP(B108,'1 Pricing Length'!A$8:C$50,3)),0),0)</f>
        <v>0</v>
      </c>
      <c r="M108" s="223">
        <f t="shared" si="4"/>
        <v>0</v>
      </c>
      <c r="N108" s="224">
        <f>IF(B108&lt;&gt;"",IF(D108&lt;&gt;0,IF(AD108&lt;Y$5,IF(AD108&lt;X$5,IF(AD108&lt;W$5,IF(AD108&lt;V$5,IF(AD108&lt;U$5,VLOOKUP(B108,'1 Pricing Length'!A$8:I$50,4),VLOOKUP(B108,'1 Pricing Length'!A$8:I$50,5)),VLOOKUP(B108,'1 Pricing Length'!A$8:I$50,6)),VLOOKUP(B108,'1 Pricing Length'!A$8:I$50,7)),VLOOKUP(B108,'1 Pricing Length'!A$8:I$50,8)),0),0),0)</f>
        <v>0</v>
      </c>
      <c r="O108" s="128">
        <f t="shared" si="5"/>
        <v>0</v>
      </c>
      <c r="P108" s="128">
        <f>'3 CY Interim'!P108</f>
        <v>0</v>
      </c>
      <c r="Q108" s="128">
        <f t="shared" si="6"/>
        <v>0</v>
      </c>
      <c r="R108" s="128">
        <f t="shared" si="7"/>
        <v>0</v>
      </c>
      <c r="S108" s="226">
        <f t="shared" si="8"/>
        <v>0</v>
      </c>
      <c r="T108" s="192">
        <f t="shared" ref="T108:W108" si="325">$G108*$AE108*AF108</f>
        <v>0</v>
      </c>
      <c r="U108" s="192">
        <f t="shared" si="325"/>
        <v>0</v>
      </c>
      <c r="V108" s="192">
        <f t="shared" si="325"/>
        <v>0</v>
      </c>
      <c r="W108" s="227">
        <f t="shared" si="325"/>
        <v>0</v>
      </c>
      <c r="X108" s="192">
        <f t="shared" si="10"/>
        <v>0</v>
      </c>
      <c r="Y108" s="192">
        <f t="shared" si="11"/>
        <v>0</v>
      </c>
      <c r="Z108" s="192">
        <f t="shared" si="12"/>
        <v>0</v>
      </c>
      <c r="AA108" s="227">
        <f t="shared" si="13"/>
        <v>0</v>
      </c>
      <c r="AB108" s="228">
        <f t="shared" si="14"/>
        <v>0</v>
      </c>
      <c r="AC108" s="229"/>
      <c r="AD108" s="230">
        <f t="shared" si="15"/>
        <v>44742</v>
      </c>
      <c r="AE108" s="231">
        <f t="shared" si="16"/>
        <v>0</v>
      </c>
      <c r="AF108" s="184">
        <f t="shared" si="17"/>
        <v>0</v>
      </c>
      <c r="AG108" s="184">
        <f t="shared" ref="AG108:AL108" si="326">IF($D108&gt;0,IF($AD108&lt;=U$5,IF(SUM($AF108:AF108)&gt;0,IF($L108-SUM($AF108:AF108)&gt;52,52,$L108-SUM($AF108:AF108)),IF($AD108=U$5,IF(($D108+($L108*7))&gt;=U$5,ROUND(($AD108-$D108)/7+0.5,0),$L108))),0),0)</f>
        <v>0</v>
      </c>
      <c r="AH108" s="184">
        <f t="shared" si="326"/>
        <v>0</v>
      </c>
      <c r="AI108" s="184">
        <f t="shared" si="326"/>
        <v>0</v>
      </c>
      <c r="AJ108" s="184">
        <f t="shared" si="326"/>
        <v>0</v>
      </c>
      <c r="AK108" s="184">
        <f t="shared" si="326"/>
        <v>0</v>
      </c>
      <c r="AL108" s="184">
        <f t="shared" si="326"/>
        <v>0</v>
      </c>
      <c r="AM108" s="52" t="str">
        <f t="shared" si="19"/>
        <v/>
      </c>
      <c r="AN108" s="52" t="str">
        <f t="shared" si="20"/>
        <v/>
      </c>
      <c r="AO108" s="184" t="str">
        <f t="shared" si="21"/>
        <v/>
      </c>
      <c r="AP108" s="192" t="str">
        <f t="shared" si="22"/>
        <v/>
      </c>
      <c r="AQ108" s="232">
        <f t="shared" si="23"/>
        <v>0</v>
      </c>
      <c r="AR108" s="232">
        <f t="shared" si="24"/>
        <v>0</v>
      </c>
      <c r="AS108" s="52">
        <f t="shared" si="25"/>
        <v>0</v>
      </c>
      <c r="AT108" s="52">
        <f t="shared" si="26"/>
        <v>0</v>
      </c>
      <c r="AU108" s="232">
        <f t="shared" si="27"/>
        <v>0</v>
      </c>
      <c r="AV108" s="232">
        <f t="shared" ref="AV108:AW108" si="327">IF($AD108=V$5,$W108,0)</f>
        <v>0</v>
      </c>
      <c r="AW108" s="232">
        <f t="shared" si="327"/>
        <v>0</v>
      </c>
      <c r="AX108" s="233">
        <f t="shared" si="29"/>
        <v>0</v>
      </c>
      <c r="AY108" s="234">
        <f t="shared" si="30"/>
        <v>0</v>
      </c>
      <c r="AZ108" s="184">
        <f t="shared" si="31"/>
        <v>0</v>
      </c>
      <c r="BA108" s="235" t="str">
        <f>IF(B108&lt;&gt;"",VLOOKUP(B108,'1 Pricing Length'!A$8:B$50,2),"")</f>
        <v/>
      </c>
    </row>
    <row r="109" spans="1:53" ht="12.75" customHeight="1">
      <c r="A109" s="217"/>
      <c r="B109" s="217"/>
      <c r="C109" s="236"/>
      <c r="D109" s="237"/>
      <c r="E109" s="237"/>
      <c r="F109" s="237"/>
      <c r="G109" s="222"/>
      <c r="H109" s="222"/>
      <c r="I109" s="222"/>
      <c r="J109" s="222"/>
      <c r="K109" s="1"/>
      <c r="L109" s="223">
        <f>IF(B109&lt;&gt;"",IF(D109&gt;0,IF(D109&lt;=V$5,IF(M109&gt;0,M109,VLOOKUP(B109,'1 Pricing Length'!A$8:C$50,3)),VLOOKUP(B109,'1 Pricing Length'!A$8:C$50,3)),0),0)</f>
        <v>0</v>
      </c>
      <c r="M109" s="223">
        <f t="shared" si="4"/>
        <v>0</v>
      </c>
      <c r="N109" s="224">
        <f>IF(B109&lt;&gt;"",IF(D109&lt;&gt;0,IF(AD109&lt;Y$5,IF(AD109&lt;X$5,IF(AD109&lt;W$5,IF(AD109&lt;V$5,IF(AD109&lt;U$5,VLOOKUP(B109,'1 Pricing Length'!A$8:I$50,4),VLOOKUP(B109,'1 Pricing Length'!A$8:I$50,5)),VLOOKUP(B109,'1 Pricing Length'!A$8:I$50,6)),VLOOKUP(B109,'1 Pricing Length'!A$8:I$50,7)),VLOOKUP(B109,'1 Pricing Length'!A$8:I$50,8)),0),0),0)</f>
        <v>0</v>
      </c>
      <c r="O109" s="128">
        <f t="shared" si="5"/>
        <v>0</v>
      </c>
      <c r="P109" s="128">
        <f>'3 CY Interim'!P109</f>
        <v>0</v>
      </c>
      <c r="Q109" s="128">
        <f t="shared" si="6"/>
        <v>0</v>
      </c>
      <c r="R109" s="128">
        <f t="shared" si="7"/>
        <v>0</v>
      </c>
      <c r="S109" s="226">
        <f t="shared" si="8"/>
        <v>0</v>
      </c>
      <c r="T109" s="192">
        <f t="shared" ref="T109:W109" si="328">$G109*$AE109*AF109</f>
        <v>0</v>
      </c>
      <c r="U109" s="192">
        <f t="shared" si="328"/>
        <v>0</v>
      </c>
      <c r="V109" s="192">
        <f t="shared" si="328"/>
        <v>0</v>
      </c>
      <c r="W109" s="227">
        <f t="shared" si="328"/>
        <v>0</v>
      </c>
      <c r="X109" s="192">
        <f t="shared" si="10"/>
        <v>0</v>
      </c>
      <c r="Y109" s="192">
        <f t="shared" si="11"/>
        <v>0</v>
      </c>
      <c r="Z109" s="192">
        <f t="shared" si="12"/>
        <v>0</v>
      </c>
      <c r="AA109" s="227">
        <f t="shared" si="13"/>
        <v>0</v>
      </c>
      <c r="AB109" s="228">
        <f t="shared" si="14"/>
        <v>0</v>
      </c>
      <c r="AC109" s="229"/>
      <c r="AD109" s="230">
        <f t="shared" si="15"/>
        <v>44742</v>
      </c>
      <c r="AE109" s="231">
        <f t="shared" si="16"/>
        <v>0</v>
      </c>
      <c r="AF109" s="184">
        <f t="shared" si="17"/>
        <v>0</v>
      </c>
      <c r="AG109" s="184">
        <f t="shared" ref="AG109:AL109" si="329">IF($D109&gt;0,IF($AD109&lt;=U$5,IF(SUM($AF109:AF109)&gt;0,IF($L109-SUM($AF109:AF109)&gt;52,52,$L109-SUM($AF109:AF109)),IF($AD109=U$5,IF(($D109+($L109*7))&gt;=U$5,ROUND(($AD109-$D109)/7+0.5,0),$L109))),0),0)</f>
        <v>0</v>
      </c>
      <c r="AH109" s="184">
        <f t="shared" si="329"/>
        <v>0</v>
      </c>
      <c r="AI109" s="184">
        <f t="shared" si="329"/>
        <v>0</v>
      </c>
      <c r="AJ109" s="184">
        <f t="shared" si="329"/>
        <v>0</v>
      </c>
      <c r="AK109" s="184">
        <f t="shared" si="329"/>
        <v>0</v>
      </c>
      <c r="AL109" s="184">
        <f t="shared" si="329"/>
        <v>0</v>
      </c>
      <c r="AM109" s="52" t="str">
        <f t="shared" si="19"/>
        <v/>
      </c>
      <c r="AN109" s="52" t="str">
        <f t="shared" si="20"/>
        <v/>
      </c>
      <c r="AO109" s="184" t="str">
        <f t="shared" si="21"/>
        <v/>
      </c>
      <c r="AP109" s="192" t="str">
        <f t="shared" si="22"/>
        <v/>
      </c>
      <c r="AQ109" s="232">
        <f t="shared" si="23"/>
        <v>0</v>
      </c>
      <c r="AR109" s="232">
        <f t="shared" si="24"/>
        <v>0</v>
      </c>
      <c r="AS109" s="52">
        <f t="shared" si="25"/>
        <v>0</v>
      </c>
      <c r="AT109" s="52">
        <f t="shared" si="26"/>
        <v>0</v>
      </c>
      <c r="AU109" s="232">
        <f t="shared" si="27"/>
        <v>0</v>
      </c>
      <c r="AV109" s="232">
        <f t="shared" ref="AV109:AW109" si="330">IF($AD109=V$5,$W109,0)</f>
        <v>0</v>
      </c>
      <c r="AW109" s="232">
        <f t="shared" si="330"/>
        <v>0</v>
      </c>
      <c r="AX109" s="233">
        <f t="shared" si="29"/>
        <v>0</v>
      </c>
      <c r="AY109" s="234">
        <f t="shared" si="30"/>
        <v>0</v>
      </c>
      <c r="AZ109" s="184">
        <f t="shared" si="31"/>
        <v>0</v>
      </c>
      <c r="BA109" s="235" t="str">
        <f>IF(B109&lt;&gt;"",VLOOKUP(B109,'1 Pricing Length'!A$8:B$50,2),"")</f>
        <v/>
      </c>
    </row>
    <row r="110" spans="1:53" ht="12.75" customHeight="1">
      <c r="A110" s="217"/>
      <c r="B110" s="217"/>
      <c r="C110" s="236"/>
      <c r="D110" s="237"/>
      <c r="E110" s="237"/>
      <c r="F110" s="237"/>
      <c r="G110" s="222"/>
      <c r="H110" s="222"/>
      <c r="I110" s="222"/>
      <c r="J110" s="222"/>
      <c r="K110" s="1"/>
      <c r="L110" s="223">
        <f>IF(B110&lt;&gt;"",IF(D110&gt;0,IF(D110&lt;=V$5,IF(M110&gt;0,M110,VLOOKUP(B110,'1 Pricing Length'!A$8:C$50,3)),VLOOKUP(B110,'1 Pricing Length'!A$8:C$50,3)),0),0)</f>
        <v>0</v>
      </c>
      <c r="M110" s="223">
        <f t="shared" si="4"/>
        <v>0</v>
      </c>
      <c r="N110" s="224">
        <f>IF(B110&lt;&gt;"",IF(D110&lt;&gt;0,IF(AD110&lt;Y$5,IF(AD110&lt;X$5,IF(AD110&lt;W$5,IF(AD110&lt;V$5,IF(AD110&lt;U$5,VLOOKUP(B110,'1 Pricing Length'!A$8:I$50,4),VLOOKUP(B110,'1 Pricing Length'!A$8:I$50,5)),VLOOKUP(B110,'1 Pricing Length'!A$8:I$50,6)),VLOOKUP(B110,'1 Pricing Length'!A$8:I$50,7)),VLOOKUP(B110,'1 Pricing Length'!A$8:I$50,8)),0),0),0)</f>
        <v>0</v>
      </c>
      <c r="O110" s="128">
        <f t="shared" si="5"/>
        <v>0</v>
      </c>
      <c r="P110" s="128">
        <f>'3 CY Interim'!P110</f>
        <v>0</v>
      </c>
      <c r="Q110" s="128">
        <f t="shared" si="6"/>
        <v>0</v>
      </c>
      <c r="R110" s="128">
        <f t="shared" si="7"/>
        <v>0</v>
      </c>
      <c r="S110" s="226">
        <f t="shared" si="8"/>
        <v>0</v>
      </c>
      <c r="T110" s="192">
        <f t="shared" ref="T110:W110" si="331">$G110*$AE110*AF110</f>
        <v>0</v>
      </c>
      <c r="U110" s="192">
        <f t="shared" si="331"/>
        <v>0</v>
      </c>
      <c r="V110" s="192">
        <f t="shared" si="331"/>
        <v>0</v>
      </c>
      <c r="W110" s="227">
        <f t="shared" si="331"/>
        <v>0</v>
      </c>
      <c r="X110" s="192">
        <f t="shared" si="10"/>
        <v>0</v>
      </c>
      <c r="Y110" s="192">
        <f t="shared" si="11"/>
        <v>0</v>
      </c>
      <c r="Z110" s="192">
        <f t="shared" si="12"/>
        <v>0</v>
      </c>
      <c r="AA110" s="227">
        <f t="shared" si="13"/>
        <v>0</v>
      </c>
      <c r="AB110" s="228">
        <f t="shared" si="14"/>
        <v>0</v>
      </c>
      <c r="AC110" s="229"/>
      <c r="AD110" s="230">
        <f t="shared" si="15"/>
        <v>44742</v>
      </c>
      <c r="AE110" s="231">
        <f t="shared" si="16"/>
        <v>0</v>
      </c>
      <c r="AF110" s="184">
        <f t="shared" si="17"/>
        <v>0</v>
      </c>
      <c r="AG110" s="184">
        <f t="shared" ref="AG110:AL110" si="332">IF($D110&gt;0,IF($AD110&lt;=U$5,IF(SUM($AF110:AF110)&gt;0,IF($L110-SUM($AF110:AF110)&gt;52,52,$L110-SUM($AF110:AF110)),IF($AD110=U$5,IF(($D110+($L110*7))&gt;=U$5,ROUND(($AD110-$D110)/7+0.5,0),$L110))),0),0)</f>
        <v>0</v>
      </c>
      <c r="AH110" s="184">
        <f t="shared" si="332"/>
        <v>0</v>
      </c>
      <c r="AI110" s="184">
        <f t="shared" si="332"/>
        <v>0</v>
      </c>
      <c r="AJ110" s="184">
        <f t="shared" si="332"/>
        <v>0</v>
      </c>
      <c r="AK110" s="184">
        <f t="shared" si="332"/>
        <v>0</v>
      </c>
      <c r="AL110" s="184">
        <f t="shared" si="332"/>
        <v>0</v>
      </c>
      <c r="AM110" s="52" t="str">
        <f t="shared" si="19"/>
        <v/>
      </c>
      <c r="AN110" s="52" t="str">
        <f t="shared" si="20"/>
        <v/>
      </c>
      <c r="AO110" s="184" t="str">
        <f t="shared" si="21"/>
        <v/>
      </c>
      <c r="AP110" s="192" t="str">
        <f t="shared" si="22"/>
        <v/>
      </c>
      <c r="AQ110" s="232">
        <f t="shared" si="23"/>
        <v>0</v>
      </c>
      <c r="AR110" s="232">
        <f t="shared" si="24"/>
        <v>0</v>
      </c>
      <c r="AS110" s="52">
        <f t="shared" si="25"/>
        <v>0</v>
      </c>
      <c r="AT110" s="52">
        <f t="shared" si="26"/>
        <v>0</v>
      </c>
      <c r="AU110" s="232">
        <f t="shared" si="27"/>
        <v>0</v>
      </c>
      <c r="AV110" s="232">
        <f t="shared" ref="AV110:AW110" si="333">IF($AD110=V$5,$W110,0)</f>
        <v>0</v>
      </c>
      <c r="AW110" s="232">
        <f t="shared" si="333"/>
        <v>0</v>
      </c>
      <c r="AX110" s="233">
        <f t="shared" si="29"/>
        <v>0</v>
      </c>
      <c r="AY110" s="234">
        <f t="shared" si="30"/>
        <v>0</v>
      </c>
      <c r="AZ110" s="184">
        <f t="shared" si="31"/>
        <v>0</v>
      </c>
      <c r="BA110" s="235" t="str">
        <f>IF(B110&lt;&gt;"",VLOOKUP(B110,'1 Pricing Length'!A$8:B$50,2),"")</f>
        <v/>
      </c>
    </row>
    <row r="111" spans="1:53" ht="12.75" customHeight="1">
      <c r="A111" s="217"/>
      <c r="B111" s="217"/>
      <c r="C111" s="236"/>
      <c r="D111" s="237"/>
      <c r="E111" s="237"/>
      <c r="F111" s="237"/>
      <c r="G111" s="222"/>
      <c r="H111" s="222"/>
      <c r="I111" s="222"/>
      <c r="J111" s="222"/>
      <c r="K111" s="1"/>
      <c r="L111" s="223">
        <f>IF(B111&lt;&gt;"",IF(D111&gt;0,IF(D111&lt;=V$5,IF(M111&gt;0,M111,VLOOKUP(B111,'1 Pricing Length'!A$8:C$50,3)),VLOOKUP(B111,'1 Pricing Length'!A$8:C$50,3)),0),0)</f>
        <v>0</v>
      </c>
      <c r="M111" s="223">
        <f t="shared" si="4"/>
        <v>0</v>
      </c>
      <c r="N111" s="224">
        <f>IF(B111&lt;&gt;"",IF(D111&lt;&gt;0,IF(AD111&lt;Y$5,IF(AD111&lt;X$5,IF(AD111&lt;W$5,IF(AD111&lt;V$5,IF(AD111&lt;U$5,VLOOKUP(B111,'1 Pricing Length'!A$8:I$50,4),VLOOKUP(B111,'1 Pricing Length'!A$8:I$50,5)),VLOOKUP(B111,'1 Pricing Length'!A$8:I$50,6)),VLOOKUP(B111,'1 Pricing Length'!A$8:I$50,7)),VLOOKUP(B111,'1 Pricing Length'!A$8:I$50,8)),0),0),0)</f>
        <v>0</v>
      </c>
      <c r="O111" s="128">
        <f t="shared" si="5"/>
        <v>0</v>
      </c>
      <c r="P111" s="128">
        <f>'3 CY Interim'!P111</f>
        <v>0</v>
      </c>
      <c r="Q111" s="128">
        <f t="shared" si="6"/>
        <v>0</v>
      </c>
      <c r="R111" s="128">
        <f t="shared" si="7"/>
        <v>0</v>
      </c>
      <c r="S111" s="226">
        <f t="shared" si="8"/>
        <v>0</v>
      </c>
      <c r="T111" s="192">
        <f t="shared" ref="T111:W111" si="334">$G111*$AE111*AF111</f>
        <v>0</v>
      </c>
      <c r="U111" s="192">
        <f t="shared" si="334"/>
        <v>0</v>
      </c>
      <c r="V111" s="192">
        <f t="shared" si="334"/>
        <v>0</v>
      </c>
      <c r="W111" s="227">
        <f t="shared" si="334"/>
        <v>0</v>
      </c>
      <c r="X111" s="192">
        <f t="shared" si="10"/>
        <v>0</v>
      </c>
      <c r="Y111" s="192">
        <f t="shared" si="11"/>
        <v>0</v>
      </c>
      <c r="Z111" s="192">
        <f t="shared" si="12"/>
        <v>0</v>
      </c>
      <c r="AA111" s="227">
        <f t="shared" si="13"/>
        <v>0</v>
      </c>
      <c r="AB111" s="228">
        <f t="shared" si="14"/>
        <v>0</v>
      </c>
      <c r="AC111" s="229"/>
      <c r="AD111" s="230">
        <f t="shared" si="15"/>
        <v>44742</v>
      </c>
      <c r="AE111" s="231">
        <f t="shared" si="16"/>
        <v>0</v>
      </c>
      <c r="AF111" s="184">
        <f t="shared" si="17"/>
        <v>0</v>
      </c>
      <c r="AG111" s="184">
        <f t="shared" ref="AG111:AL111" si="335">IF($D111&gt;0,IF($AD111&lt;=U$5,IF(SUM($AF111:AF111)&gt;0,IF($L111-SUM($AF111:AF111)&gt;52,52,$L111-SUM($AF111:AF111)),IF($AD111=U$5,IF(($D111+($L111*7))&gt;=U$5,ROUND(($AD111-$D111)/7+0.5,0),$L111))),0),0)</f>
        <v>0</v>
      </c>
      <c r="AH111" s="184">
        <f t="shared" si="335"/>
        <v>0</v>
      </c>
      <c r="AI111" s="184">
        <f t="shared" si="335"/>
        <v>0</v>
      </c>
      <c r="AJ111" s="184">
        <f t="shared" si="335"/>
        <v>0</v>
      </c>
      <c r="AK111" s="184">
        <f t="shared" si="335"/>
        <v>0</v>
      </c>
      <c r="AL111" s="184">
        <f t="shared" si="335"/>
        <v>0</v>
      </c>
      <c r="AM111" s="52" t="str">
        <f t="shared" si="19"/>
        <v/>
      </c>
      <c r="AN111" s="52" t="str">
        <f t="shared" si="20"/>
        <v/>
      </c>
      <c r="AO111" s="184" t="str">
        <f t="shared" si="21"/>
        <v/>
      </c>
      <c r="AP111" s="192" t="str">
        <f t="shared" si="22"/>
        <v/>
      </c>
      <c r="AQ111" s="232">
        <f t="shared" si="23"/>
        <v>0</v>
      </c>
      <c r="AR111" s="232">
        <f t="shared" si="24"/>
        <v>0</v>
      </c>
      <c r="AS111" s="52">
        <f t="shared" si="25"/>
        <v>0</v>
      </c>
      <c r="AT111" s="52">
        <f t="shared" si="26"/>
        <v>0</v>
      </c>
      <c r="AU111" s="232">
        <f t="shared" si="27"/>
        <v>0</v>
      </c>
      <c r="AV111" s="232">
        <f t="shared" ref="AV111:AW111" si="336">IF($AD111=V$5,$W111,0)</f>
        <v>0</v>
      </c>
      <c r="AW111" s="232">
        <f t="shared" si="336"/>
        <v>0</v>
      </c>
      <c r="AX111" s="233">
        <f t="shared" si="29"/>
        <v>0</v>
      </c>
      <c r="AY111" s="234">
        <f t="shared" si="30"/>
        <v>0</v>
      </c>
      <c r="AZ111" s="184">
        <f t="shared" si="31"/>
        <v>0</v>
      </c>
      <c r="BA111" s="235" t="str">
        <f>IF(B111&lt;&gt;"",VLOOKUP(B111,'1 Pricing Length'!A$8:B$50,2),"")</f>
        <v/>
      </c>
    </row>
    <row r="112" spans="1:53" ht="12.75" customHeight="1">
      <c r="A112" s="217"/>
      <c r="B112" s="217"/>
      <c r="C112" s="236"/>
      <c r="D112" s="237"/>
      <c r="E112" s="237"/>
      <c r="F112" s="237"/>
      <c r="G112" s="222"/>
      <c r="H112" s="222"/>
      <c r="I112" s="222"/>
      <c r="J112" s="222"/>
      <c r="K112" s="1"/>
      <c r="L112" s="223">
        <f>IF(B112&lt;&gt;"",IF(D112&gt;0,IF(D112&lt;=V$5,IF(M112&gt;0,M112,VLOOKUP(B112,'1 Pricing Length'!A$8:C$50,3)),VLOOKUP(B112,'1 Pricing Length'!A$8:C$50,3)),0),0)</f>
        <v>0</v>
      </c>
      <c r="M112" s="223">
        <f t="shared" si="4"/>
        <v>0</v>
      </c>
      <c r="N112" s="224">
        <f>IF(B112&lt;&gt;"",IF(D112&lt;&gt;0,IF(AD112&lt;Y$5,IF(AD112&lt;X$5,IF(AD112&lt;W$5,IF(AD112&lt;V$5,IF(AD112&lt;U$5,VLOOKUP(B112,'1 Pricing Length'!A$8:I$50,4),VLOOKUP(B112,'1 Pricing Length'!A$8:I$50,5)),VLOOKUP(B112,'1 Pricing Length'!A$8:I$50,6)),VLOOKUP(B112,'1 Pricing Length'!A$8:I$50,7)),VLOOKUP(B112,'1 Pricing Length'!A$8:I$50,8)),0),0),0)</f>
        <v>0</v>
      </c>
      <c r="O112" s="128">
        <f t="shared" si="5"/>
        <v>0</v>
      </c>
      <c r="P112" s="128">
        <f>'3 CY Interim'!P112</f>
        <v>0</v>
      </c>
      <c r="Q112" s="128">
        <f t="shared" si="6"/>
        <v>0</v>
      </c>
      <c r="R112" s="128">
        <f t="shared" si="7"/>
        <v>0</v>
      </c>
      <c r="S112" s="226">
        <f t="shared" si="8"/>
        <v>0</v>
      </c>
      <c r="T112" s="192">
        <f t="shared" ref="T112:W112" si="337">$G112*$AE112*AF112</f>
        <v>0</v>
      </c>
      <c r="U112" s="192">
        <f t="shared" si="337"/>
        <v>0</v>
      </c>
      <c r="V112" s="192">
        <f t="shared" si="337"/>
        <v>0</v>
      </c>
      <c r="W112" s="227">
        <f t="shared" si="337"/>
        <v>0</v>
      </c>
      <c r="X112" s="192">
        <f t="shared" si="10"/>
        <v>0</v>
      </c>
      <c r="Y112" s="192">
        <f t="shared" si="11"/>
        <v>0</v>
      </c>
      <c r="Z112" s="192">
        <f t="shared" si="12"/>
        <v>0</v>
      </c>
      <c r="AA112" s="227">
        <f t="shared" si="13"/>
        <v>0</v>
      </c>
      <c r="AB112" s="228">
        <f t="shared" si="14"/>
        <v>0</v>
      </c>
      <c r="AC112" s="229"/>
      <c r="AD112" s="230">
        <f t="shared" si="15"/>
        <v>44742</v>
      </c>
      <c r="AE112" s="231">
        <f t="shared" si="16"/>
        <v>0</v>
      </c>
      <c r="AF112" s="184">
        <f t="shared" si="17"/>
        <v>0</v>
      </c>
      <c r="AG112" s="184">
        <f t="shared" ref="AG112:AL112" si="338">IF($D112&gt;0,IF($AD112&lt;=U$5,IF(SUM($AF112:AF112)&gt;0,IF($L112-SUM($AF112:AF112)&gt;52,52,$L112-SUM($AF112:AF112)),IF($AD112=U$5,IF(($D112+($L112*7))&gt;=U$5,ROUND(($AD112-$D112)/7+0.5,0),$L112))),0),0)</f>
        <v>0</v>
      </c>
      <c r="AH112" s="184">
        <f t="shared" si="338"/>
        <v>0</v>
      </c>
      <c r="AI112" s="184">
        <f t="shared" si="338"/>
        <v>0</v>
      </c>
      <c r="AJ112" s="184">
        <f t="shared" si="338"/>
        <v>0</v>
      </c>
      <c r="AK112" s="184">
        <f t="shared" si="338"/>
        <v>0</v>
      </c>
      <c r="AL112" s="184">
        <f t="shared" si="338"/>
        <v>0</v>
      </c>
      <c r="AM112" s="52" t="str">
        <f t="shared" si="19"/>
        <v/>
      </c>
      <c r="AN112" s="52" t="str">
        <f t="shared" si="20"/>
        <v/>
      </c>
      <c r="AO112" s="184" t="str">
        <f t="shared" si="21"/>
        <v/>
      </c>
      <c r="AP112" s="192" t="str">
        <f t="shared" si="22"/>
        <v/>
      </c>
      <c r="AQ112" s="232">
        <f t="shared" si="23"/>
        <v>0</v>
      </c>
      <c r="AR112" s="232">
        <f t="shared" si="24"/>
        <v>0</v>
      </c>
      <c r="AS112" s="52">
        <f t="shared" si="25"/>
        <v>0</v>
      </c>
      <c r="AT112" s="52">
        <f t="shared" si="26"/>
        <v>0</v>
      </c>
      <c r="AU112" s="232">
        <f t="shared" si="27"/>
        <v>0</v>
      </c>
      <c r="AV112" s="232">
        <f t="shared" ref="AV112:AW112" si="339">IF($AD112=V$5,$W112,0)</f>
        <v>0</v>
      </c>
      <c r="AW112" s="232">
        <f t="shared" si="339"/>
        <v>0</v>
      </c>
      <c r="AX112" s="233">
        <f t="shared" si="29"/>
        <v>0</v>
      </c>
      <c r="AY112" s="234">
        <f t="shared" si="30"/>
        <v>0</v>
      </c>
      <c r="AZ112" s="184">
        <f t="shared" si="31"/>
        <v>0</v>
      </c>
      <c r="BA112" s="235" t="str">
        <f>IF(B112&lt;&gt;"",VLOOKUP(B112,'1 Pricing Length'!A$8:B$50,2),"")</f>
        <v/>
      </c>
    </row>
    <row r="113" spans="1:53" ht="12.75" customHeight="1">
      <c r="A113" s="217"/>
      <c r="B113" s="217"/>
      <c r="C113" s="236"/>
      <c r="D113" s="237"/>
      <c r="E113" s="237"/>
      <c r="F113" s="237"/>
      <c r="G113" s="222"/>
      <c r="H113" s="222"/>
      <c r="I113" s="222"/>
      <c r="J113" s="222"/>
      <c r="K113" s="1"/>
      <c r="L113" s="223">
        <f>IF(B113&lt;&gt;"",IF(D113&gt;0,IF(D113&lt;=V$5,IF(M113&gt;0,M113,VLOOKUP(B113,'1 Pricing Length'!A$8:C$50,3)),VLOOKUP(B113,'1 Pricing Length'!A$8:C$50,3)),0),0)</f>
        <v>0</v>
      </c>
      <c r="M113" s="223">
        <f t="shared" si="4"/>
        <v>0</v>
      </c>
      <c r="N113" s="224">
        <f>IF(B113&lt;&gt;"",IF(D113&lt;&gt;0,IF(AD113&lt;Y$5,IF(AD113&lt;X$5,IF(AD113&lt;W$5,IF(AD113&lt;V$5,IF(AD113&lt;U$5,VLOOKUP(B113,'1 Pricing Length'!A$8:I$50,4),VLOOKUP(B113,'1 Pricing Length'!A$8:I$50,5)),VLOOKUP(B113,'1 Pricing Length'!A$8:I$50,6)),VLOOKUP(B113,'1 Pricing Length'!A$8:I$50,7)),VLOOKUP(B113,'1 Pricing Length'!A$8:I$50,8)),0),0),0)</f>
        <v>0</v>
      </c>
      <c r="O113" s="128">
        <f t="shared" si="5"/>
        <v>0</v>
      </c>
      <c r="P113" s="128">
        <f>'3 CY Interim'!P113</f>
        <v>0</v>
      </c>
      <c r="Q113" s="128">
        <f t="shared" si="6"/>
        <v>0</v>
      </c>
      <c r="R113" s="128">
        <f t="shared" si="7"/>
        <v>0</v>
      </c>
      <c r="S113" s="226">
        <f t="shared" si="8"/>
        <v>0</v>
      </c>
      <c r="T113" s="192">
        <f t="shared" ref="T113:W113" si="340">$G113*$AE113*AF113</f>
        <v>0</v>
      </c>
      <c r="U113" s="192">
        <f t="shared" si="340"/>
        <v>0</v>
      </c>
      <c r="V113" s="192">
        <f t="shared" si="340"/>
        <v>0</v>
      </c>
      <c r="W113" s="227">
        <f t="shared" si="340"/>
        <v>0</v>
      </c>
      <c r="X113" s="192">
        <f t="shared" si="10"/>
        <v>0</v>
      </c>
      <c r="Y113" s="192">
        <f t="shared" si="11"/>
        <v>0</v>
      </c>
      <c r="Z113" s="192">
        <f t="shared" si="12"/>
        <v>0</v>
      </c>
      <c r="AA113" s="227">
        <f t="shared" si="13"/>
        <v>0</v>
      </c>
      <c r="AB113" s="228">
        <f t="shared" si="14"/>
        <v>0</v>
      </c>
      <c r="AC113" s="229"/>
      <c r="AD113" s="230">
        <f t="shared" si="15"/>
        <v>44742</v>
      </c>
      <c r="AE113" s="231">
        <f t="shared" si="16"/>
        <v>0</v>
      </c>
      <c r="AF113" s="184">
        <f t="shared" si="17"/>
        <v>0</v>
      </c>
      <c r="AG113" s="184">
        <f t="shared" ref="AG113:AL113" si="341">IF($D113&gt;0,IF($AD113&lt;=U$5,IF(SUM($AF113:AF113)&gt;0,IF($L113-SUM($AF113:AF113)&gt;52,52,$L113-SUM($AF113:AF113)),IF($AD113=U$5,IF(($D113+($L113*7))&gt;=U$5,ROUND(($AD113-$D113)/7+0.5,0),$L113))),0),0)</f>
        <v>0</v>
      </c>
      <c r="AH113" s="184">
        <f t="shared" si="341"/>
        <v>0</v>
      </c>
      <c r="AI113" s="184">
        <f t="shared" si="341"/>
        <v>0</v>
      </c>
      <c r="AJ113" s="184">
        <f t="shared" si="341"/>
        <v>0</v>
      </c>
      <c r="AK113" s="184">
        <f t="shared" si="341"/>
        <v>0</v>
      </c>
      <c r="AL113" s="184">
        <f t="shared" si="341"/>
        <v>0</v>
      </c>
      <c r="AM113" s="52" t="str">
        <f t="shared" si="19"/>
        <v/>
      </c>
      <c r="AN113" s="52" t="str">
        <f t="shared" si="20"/>
        <v/>
      </c>
      <c r="AO113" s="184" t="str">
        <f t="shared" si="21"/>
        <v/>
      </c>
      <c r="AP113" s="192" t="str">
        <f t="shared" si="22"/>
        <v/>
      </c>
      <c r="AQ113" s="232">
        <f t="shared" si="23"/>
        <v>0</v>
      </c>
      <c r="AR113" s="232">
        <f t="shared" si="24"/>
        <v>0</v>
      </c>
      <c r="AS113" s="52">
        <f t="shared" si="25"/>
        <v>0</v>
      </c>
      <c r="AT113" s="52">
        <f t="shared" si="26"/>
        <v>0</v>
      </c>
      <c r="AU113" s="232">
        <f t="shared" si="27"/>
        <v>0</v>
      </c>
      <c r="AV113" s="232">
        <f t="shared" ref="AV113:AW113" si="342">IF($AD113=V$5,$W113,0)</f>
        <v>0</v>
      </c>
      <c r="AW113" s="232">
        <f t="shared" si="342"/>
        <v>0</v>
      </c>
      <c r="AX113" s="233">
        <f t="shared" si="29"/>
        <v>0</v>
      </c>
      <c r="AY113" s="234">
        <f t="shared" si="30"/>
        <v>0</v>
      </c>
      <c r="AZ113" s="184">
        <f t="shared" si="31"/>
        <v>0</v>
      </c>
      <c r="BA113" s="235" t="str">
        <f>IF(B113&lt;&gt;"",VLOOKUP(B113,'1 Pricing Length'!A$8:B$50,2),"")</f>
        <v/>
      </c>
    </row>
    <row r="114" spans="1:53" ht="12.75" customHeight="1">
      <c r="A114" s="217"/>
      <c r="B114" s="217"/>
      <c r="C114" s="236"/>
      <c r="D114" s="237"/>
      <c r="E114" s="237"/>
      <c r="F114" s="237"/>
      <c r="G114" s="222"/>
      <c r="H114" s="222"/>
      <c r="I114" s="222"/>
      <c r="J114" s="222"/>
      <c r="K114" s="1"/>
      <c r="L114" s="223">
        <f>IF(B114&lt;&gt;"",IF(D114&gt;0,IF(D114&lt;=V$5,IF(M114&gt;0,M114,VLOOKUP(B114,'1 Pricing Length'!A$8:C$50,3)),VLOOKUP(B114,'1 Pricing Length'!A$8:C$50,3)),0),0)</f>
        <v>0</v>
      </c>
      <c r="M114" s="223">
        <f t="shared" si="4"/>
        <v>0</v>
      </c>
      <c r="N114" s="224">
        <f>IF(B114&lt;&gt;"",IF(D114&lt;&gt;0,IF(AD114&lt;Y$5,IF(AD114&lt;X$5,IF(AD114&lt;W$5,IF(AD114&lt;V$5,IF(AD114&lt;U$5,VLOOKUP(B114,'1 Pricing Length'!A$8:I$50,4),VLOOKUP(B114,'1 Pricing Length'!A$8:I$50,5)),VLOOKUP(B114,'1 Pricing Length'!A$8:I$50,6)),VLOOKUP(B114,'1 Pricing Length'!A$8:I$50,7)),VLOOKUP(B114,'1 Pricing Length'!A$8:I$50,8)),0),0),0)</f>
        <v>0</v>
      </c>
      <c r="O114" s="128">
        <f t="shared" si="5"/>
        <v>0</v>
      </c>
      <c r="P114" s="128">
        <f>'3 CY Interim'!P114</f>
        <v>0</v>
      </c>
      <c r="Q114" s="128">
        <f t="shared" si="6"/>
        <v>0</v>
      </c>
      <c r="R114" s="128">
        <f t="shared" si="7"/>
        <v>0</v>
      </c>
      <c r="S114" s="226">
        <f t="shared" si="8"/>
        <v>0</v>
      </c>
      <c r="T114" s="192">
        <f t="shared" ref="T114:W114" si="343">$G114*$AE114*AF114</f>
        <v>0</v>
      </c>
      <c r="U114" s="192">
        <f t="shared" si="343"/>
        <v>0</v>
      </c>
      <c r="V114" s="192">
        <f t="shared" si="343"/>
        <v>0</v>
      </c>
      <c r="W114" s="227">
        <f t="shared" si="343"/>
        <v>0</v>
      </c>
      <c r="X114" s="192">
        <f t="shared" si="10"/>
        <v>0</v>
      </c>
      <c r="Y114" s="192">
        <f t="shared" si="11"/>
        <v>0</v>
      </c>
      <c r="Z114" s="192">
        <f t="shared" si="12"/>
        <v>0</v>
      </c>
      <c r="AA114" s="227">
        <f t="shared" si="13"/>
        <v>0</v>
      </c>
      <c r="AB114" s="228">
        <f t="shared" si="14"/>
        <v>0</v>
      </c>
      <c r="AC114" s="229"/>
      <c r="AD114" s="230">
        <f t="shared" si="15"/>
        <v>44742</v>
      </c>
      <c r="AE114" s="231">
        <f t="shared" si="16"/>
        <v>0</v>
      </c>
      <c r="AF114" s="184">
        <f t="shared" si="17"/>
        <v>0</v>
      </c>
      <c r="AG114" s="184">
        <f t="shared" ref="AG114:AL114" si="344">IF($D114&gt;0,IF($AD114&lt;=U$5,IF(SUM($AF114:AF114)&gt;0,IF($L114-SUM($AF114:AF114)&gt;52,52,$L114-SUM($AF114:AF114)),IF($AD114=U$5,IF(($D114+($L114*7))&gt;=U$5,ROUND(($AD114-$D114)/7+0.5,0),$L114))),0),0)</f>
        <v>0</v>
      </c>
      <c r="AH114" s="184">
        <f t="shared" si="344"/>
        <v>0</v>
      </c>
      <c r="AI114" s="184">
        <f t="shared" si="344"/>
        <v>0</v>
      </c>
      <c r="AJ114" s="184">
        <f t="shared" si="344"/>
        <v>0</v>
      </c>
      <c r="AK114" s="184">
        <f t="shared" si="344"/>
        <v>0</v>
      </c>
      <c r="AL114" s="184">
        <f t="shared" si="344"/>
        <v>0</v>
      </c>
      <c r="AM114" s="52" t="str">
        <f t="shared" si="19"/>
        <v/>
      </c>
      <c r="AN114" s="52" t="str">
        <f t="shared" si="20"/>
        <v/>
      </c>
      <c r="AO114" s="184" t="str">
        <f t="shared" si="21"/>
        <v/>
      </c>
      <c r="AP114" s="192" t="str">
        <f t="shared" si="22"/>
        <v/>
      </c>
      <c r="AQ114" s="232">
        <f t="shared" si="23"/>
        <v>0</v>
      </c>
      <c r="AR114" s="232">
        <f t="shared" si="24"/>
        <v>0</v>
      </c>
      <c r="AS114" s="52">
        <f t="shared" si="25"/>
        <v>0</v>
      </c>
      <c r="AT114" s="52">
        <f t="shared" si="26"/>
        <v>0</v>
      </c>
      <c r="AU114" s="232">
        <f t="shared" si="27"/>
        <v>0</v>
      </c>
      <c r="AV114" s="232">
        <f t="shared" ref="AV114:AW114" si="345">IF($AD114=V$5,$W114,0)</f>
        <v>0</v>
      </c>
      <c r="AW114" s="232">
        <f t="shared" si="345"/>
        <v>0</v>
      </c>
      <c r="AX114" s="233">
        <f t="shared" si="29"/>
        <v>0</v>
      </c>
      <c r="AY114" s="234">
        <f t="shared" si="30"/>
        <v>0</v>
      </c>
      <c r="AZ114" s="184">
        <f t="shared" si="31"/>
        <v>0</v>
      </c>
      <c r="BA114" s="235" t="str">
        <f>IF(B114&lt;&gt;"",VLOOKUP(B114,'1 Pricing Length'!A$8:B$50,2),"")</f>
        <v/>
      </c>
    </row>
    <row r="115" spans="1:53" ht="12.75" customHeight="1">
      <c r="A115" s="217"/>
      <c r="B115" s="217"/>
      <c r="C115" s="236"/>
      <c r="D115" s="237"/>
      <c r="E115" s="237"/>
      <c r="F115" s="237"/>
      <c r="G115" s="222"/>
      <c r="H115" s="222"/>
      <c r="I115" s="222"/>
      <c r="J115" s="222"/>
      <c r="K115" s="1"/>
      <c r="L115" s="223">
        <f>IF(B115&lt;&gt;"",IF(D115&gt;0,IF(D115&lt;=V$5,IF(M115&gt;0,M115,VLOOKUP(B115,'1 Pricing Length'!A$8:C$50,3)),VLOOKUP(B115,'1 Pricing Length'!A$8:C$50,3)),0),0)</f>
        <v>0</v>
      </c>
      <c r="M115" s="223">
        <f t="shared" si="4"/>
        <v>0</v>
      </c>
      <c r="N115" s="224">
        <f>IF(B115&lt;&gt;"",IF(D115&lt;&gt;0,IF(AD115&lt;Y$5,IF(AD115&lt;X$5,IF(AD115&lt;W$5,IF(AD115&lt;V$5,IF(AD115&lt;U$5,VLOOKUP(B115,'1 Pricing Length'!A$8:I$50,4),VLOOKUP(B115,'1 Pricing Length'!A$8:I$50,5)),VLOOKUP(B115,'1 Pricing Length'!A$8:I$50,6)),VLOOKUP(B115,'1 Pricing Length'!A$8:I$50,7)),VLOOKUP(B115,'1 Pricing Length'!A$8:I$50,8)),0),0),0)</f>
        <v>0</v>
      </c>
      <c r="O115" s="128">
        <f t="shared" si="5"/>
        <v>0</v>
      </c>
      <c r="P115" s="128">
        <f>'3 CY Interim'!P115</f>
        <v>0</v>
      </c>
      <c r="Q115" s="128">
        <f t="shared" si="6"/>
        <v>0</v>
      </c>
      <c r="R115" s="128">
        <f t="shared" si="7"/>
        <v>0</v>
      </c>
      <c r="S115" s="226">
        <f t="shared" si="8"/>
        <v>0</v>
      </c>
      <c r="T115" s="192">
        <f t="shared" ref="T115:W115" si="346">$G115*$AE115*AF115</f>
        <v>0</v>
      </c>
      <c r="U115" s="192">
        <f t="shared" si="346"/>
        <v>0</v>
      </c>
      <c r="V115" s="192">
        <f t="shared" si="346"/>
        <v>0</v>
      </c>
      <c r="W115" s="227">
        <f t="shared" si="346"/>
        <v>0</v>
      </c>
      <c r="X115" s="192">
        <f t="shared" si="10"/>
        <v>0</v>
      </c>
      <c r="Y115" s="192">
        <f t="shared" si="11"/>
        <v>0</v>
      </c>
      <c r="Z115" s="192">
        <f t="shared" si="12"/>
        <v>0</v>
      </c>
      <c r="AA115" s="227">
        <f t="shared" si="13"/>
        <v>0</v>
      </c>
      <c r="AB115" s="228">
        <f t="shared" si="14"/>
        <v>0</v>
      </c>
      <c r="AC115" s="229"/>
      <c r="AD115" s="230">
        <f t="shared" si="15"/>
        <v>44742</v>
      </c>
      <c r="AE115" s="231">
        <f t="shared" si="16"/>
        <v>0</v>
      </c>
      <c r="AF115" s="184">
        <f t="shared" si="17"/>
        <v>0</v>
      </c>
      <c r="AG115" s="184">
        <f t="shared" ref="AG115:AL115" si="347">IF($D115&gt;0,IF($AD115&lt;=U$5,IF(SUM($AF115:AF115)&gt;0,IF($L115-SUM($AF115:AF115)&gt;52,52,$L115-SUM($AF115:AF115)),IF($AD115=U$5,IF(($D115+($L115*7))&gt;=U$5,ROUND(($AD115-$D115)/7+0.5,0),$L115))),0),0)</f>
        <v>0</v>
      </c>
      <c r="AH115" s="184">
        <f t="shared" si="347"/>
        <v>0</v>
      </c>
      <c r="AI115" s="184">
        <f t="shared" si="347"/>
        <v>0</v>
      </c>
      <c r="AJ115" s="184">
        <f t="shared" si="347"/>
        <v>0</v>
      </c>
      <c r="AK115" s="184">
        <f t="shared" si="347"/>
        <v>0</v>
      </c>
      <c r="AL115" s="184">
        <f t="shared" si="347"/>
        <v>0</v>
      </c>
      <c r="AM115" s="52" t="str">
        <f t="shared" si="19"/>
        <v/>
      </c>
      <c r="AN115" s="52" t="str">
        <f t="shared" si="20"/>
        <v/>
      </c>
      <c r="AO115" s="184" t="str">
        <f t="shared" si="21"/>
        <v/>
      </c>
      <c r="AP115" s="192" t="str">
        <f t="shared" si="22"/>
        <v/>
      </c>
      <c r="AQ115" s="232">
        <f t="shared" si="23"/>
        <v>0</v>
      </c>
      <c r="AR115" s="232">
        <f t="shared" si="24"/>
        <v>0</v>
      </c>
      <c r="AS115" s="52">
        <f t="shared" si="25"/>
        <v>0</v>
      </c>
      <c r="AT115" s="52">
        <f t="shared" si="26"/>
        <v>0</v>
      </c>
      <c r="AU115" s="232">
        <f t="shared" si="27"/>
        <v>0</v>
      </c>
      <c r="AV115" s="232">
        <f t="shared" ref="AV115:AW115" si="348">IF($AD115=V$5,$W115,0)</f>
        <v>0</v>
      </c>
      <c r="AW115" s="232">
        <f t="shared" si="348"/>
        <v>0</v>
      </c>
      <c r="AX115" s="233">
        <f t="shared" si="29"/>
        <v>0</v>
      </c>
      <c r="AY115" s="234">
        <f t="shared" si="30"/>
        <v>0</v>
      </c>
      <c r="AZ115" s="184">
        <f t="shared" si="31"/>
        <v>0</v>
      </c>
      <c r="BA115" s="235" t="str">
        <f>IF(B115&lt;&gt;"",VLOOKUP(B115,'1 Pricing Length'!A$8:B$50,2),"")</f>
        <v/>
      </c>
    </row>
    <row r="116" spans="1:53" ht="12.75" customHeight="1">
      <c r="A116" s="217"/>
      <c r="B116" s="217"/>
      <c r="C116" s="236"/>
      <c r="D116" s="237"/>
      <c r="E116" s="237"/>
      <c r="F116" s="237"/>
      <c r="G116" s="222"/>
      <c r="H116" s="222"/>
      <c r="I116" s="222"/>
      <c r="J116" s="222"/>
      <c r="K116" s="1"/>
      <c r="L116" s="223">
        <f>IF(B116&lt;&gt;"",IF(D116&gt;0,IF(D116&lt;=V$5,IF(M116&gt;0,M116,VLOOKUP(B116,'1 Pricing Length'!A$8:C$50,3)),VLOOKUP(B116,'1 Pricing Length'!A$8:C$50,3)),0),0)</f>
        <v>0</v>
      </c>
      <c r="M116" s="223">
        <f t="shared" si="4"/>
        <v>0</v>
      </c>
      <c r="N116" s="224">
        <f>IF(B116&lt;&gt;"",IF(D116&lt;&gt;0,IF(AD116&lt;Y$5,IF(AD116&lt;X$5,IF(AD116&lt;W$5,IF(AD116&lt;V$5,IF(AD116&lt;U$5,VLOOKUP(B116,'1 Pricing Length'!A$8:I$50,4),VLOOKUP(B116,'1 Pricing Length'!A$8:I$50,5)),VLOOKUP(B116,'1 Pricing Length'!A$8:I$50,6)),VLOOKUP(B116,'1 Pricing Length'!A$8:I$50,7)),VLOOKUP(B116,'1 Pricing Length'!A$8:I$50,8)),0),0),0)</f>
        <v>0</v>
      </c>
      <c r="O116" s="128">
        <f t="shared" si="5"/>
        <v>0</v>
      </c>
      <c r="P116" s="128">
        <f>'3 CY Interim'!P116</f>
        <v>0</v>
      </c>
      <c r="Q116" s="128">
        <f t="shared" si="6"/>
        <v>0</v>
      </c>
      <c r="R116" s="128">
        <f t="shared" si="7"/>
        <v>0</v>
      </c>
      <c r="S116" s="226">
        <f t="shared" si="8"/>
        <v>0</v>
      </c>
      <c r="T116" s="192">
        <f t="shared" ref="T116:W116" si="349">$G116*$AE116*AF116</f>
        <v>0</v>
      </c>
      <c r="U116" s="192">
        <f t="shared" si="349"/>
        <v>0</v>
      </c>
      <c r="V116" s="192">
        <f t="shared" si="349"/>
        <v>0</v>
      </c>
      <c r="W116" s="227">
        <f t="shared" si="349"/>
        <v>0</v>
      </c>
      <c r="X116" s="192">
        <f t="shared" si="10"/>
        <v>0</v>
      </c>
      <c r="Y116" s="192">
        <f t="shared" si="11"/>
        <v>0</v>
      </c>
      <c r="Z116" s="192">
        <f t="shared" si="12"/>
        <v>0</v>
      </c>
      <c r="AA116" s="227">
        <f t="shared" si="13"/>
        <v>0</v>
      </c>
      <c r="AB116" s="228">
        <f t="shared" si="14"/>
        <v>0</v>
      </c>
      <c r="AC116" s="229"/>
      <c r="AD116" s="230">
        <f t="shared" si="15"/>
        <v>44742</v>
      </c>
      <c r="AE116" s="231">
        <f t="shared" si="16"/>
        <v>0</v>
      </c>
      <c r="AF116" s="184">
        <f t="shared" si="17"/>
        <v>0</v>
      </c>
      <c r="AG116" s="184">
        <f t="shared" ref="AG116:AL116" si="350">IF($D116&gt;0,IF($AD116&lt;=U$5,IF(SUM($AF116:AF116)&gt;0,IF($L116-SUM($AF116:AF116)&gt;52,52,$L116-SUM($AF116:AF116)),IF($AD116=U$5,IF(($D116+($L116*7))&gt;=U$5,ROUND(($AD116-$D116)/7+0.5,0),$L116))),0),0)</f>
        <v>0</v>
      </c>
      <c r="AH116" s="184">
        <f t="shared" si="350"/>
        <v>0</v>
      </c>
      <c r="AI116" s="184">
        <f t="shared" si="350"/>
        <v>0</v>
      </c>
      <c r="AJ116" s="184">
        <f t="shared" si="350"/>
        <v>0</v>
      </c>
      <c r="AK116" s="184">
        <f t="shared" si="350"/>
        <v>0</v>
      </c>
      <c r="AL116" s="184">
        <f t="shared" si="350"/>
        <v>0</v>
      </c>
      <c r="AM116" s="52" t="str">
        <f t="shared" si="19"/>
        <v/>
      </c>
      <c r="AN116" s="52" t="str">
        <f t="shared" si="20"/>
        <v/>
      </c>
      <c r="AO116" s="184" t="str">
        <f t="shared" si="21"/>
        <v/>
      </c>
      <c r="AP116" s="192" t="str">
        <f t="shared" si="22"/>
        <v/>
      </c>
      <c r="AQ116" s="232">
        <f t="shared" si="23"/>
        <v>0</v>
      </c>
      <c r="AR116" s="232">
        <f t="shared" si="24"/>
        <v>0</v>
      </c>
      <c r="AS116" s="52">
        <f t="shared" si="25"/>
        <v>0</v>
      </c>
      <c r="AT116" s="52">
        <f t="shared" si="26"/>
        <v>0</v>
      </c>
      <c r="AU116" s="232">
        <f t="shared" si="27"/>
        <v>0</v>
      </c>
      <c r="AV116" s="232">
        <f t="shared" ref="AV116:AW116" si="351">IF($AD116=V$5,$W116,0)</f>
        <v>0</v>
      </c>
      <c r="AW116" s="232">
        <f t="shared" si="351"/>
        <v>0</v>
      </c>
      <c r="AX116" s="233">
        <f t="shared" si="29"/>
        <v>0</v>
      </c>
      <c r="AY116" s="234">
        <f t="shared" si="30"/>
        <v>0</v>
      </c>
      <c r="AZ116" s="184">
        <f t="shared" si="31"/>
        <v>0</v>
      </c>
      <c r="BA116" s="235" t="str">
        <f>IF(B116&lt;&gt;"",VLOOKUP(B116,'1 Pricing Length'!A$8:B$50,2),"")</f>
        <v/>
      </c>
    </row>
    <row r="117" spans="1:53" ht="12.75" customHeight="1">
      <c r="A117" s="217"/>
      <c r="B117" s="217"/>
      <c r="C117" s="236"/>
      <c r="D117" s="237"/>
      <c r="E117" s="237"/>
      <c r="F117" s="237"/>
      <c r="G117" s="222"/>
      <c r="H117" s="222"/>
      <c r="I117" s="222"/>
      <c r="J117" s="222"/>
      <c r="K117" s="1"/>
      <c r="L117" s="223">
        <f>IF(B117&lt;&gt;"",IF(D117&gt;0,IF(D117&lt;=V$5,IF(M117&gt;0,M117,VLOOKUP(B117,'1 Pricing Length'!A$8:C$50,3)),VLOOKUP(B117,'1 Pricing Length'!A$8:C$50,3)),0),0)</f>
        <v>0</v>
      </c>
      <c r="M117" s="223">
        <f t="shared" si="4"/>
        <v>0</v>
      </c>
      <c r="N117" s="224">
        <f>IF(B117&lt;&gt;"",IF(D117&lt;&gt;0,IF(AD117&lt;Y$5,IF(AD117&lt;X$5,IF(AD117&lt;W$5,IF(AD117&lt;V$5,IF(AD117&lt;U$5,VLOOKUP(B117,'1 Pricing Length'!A$8:I$50,4),VLOOKUP(B117,'1 Pricing Length'!A$8:I$50,5)),VLOOKUP(B117,'1 Pricing Length'!A$8:I$50,6)),VLOOKUP(B117,'1 Pricing Length'!A$8:I$50,7)),VLOOKUP(B117,'1 Pricing Length'!A$8:I$50,8)),0),0),0)</f>
        <v>0</v>
      </c>
      <c r="O117" s="128">
        <f t="shared" si="5"/>
        <v>0</v>
      </c>
      <c r="P117" s="128">
        <f>'3 CY Interim'!P117</f>
        <v>0</v>
      </c>
      <c r="Q117" s="128">
        <f t="shared" si="6"/>
        <v>0</v>
      </c>
      <c r="R117" s="128">
        <f t="shared" si="7"/>
        <v>0</v>
      </c>
      <c r="S117" s="226">
        <f t="shared" si="8"/>
        <v>0</v>
      </c>
      <c r="T117" s="192">
        <f t="shared" ref="T117:W117" si="352">$G117*$AE117*AF117</f>
        <v>0</v>
      </c>
      <c r="U117" s="192">
        <f t="shared" si="352"/>
        <v>0</v>
      </c>
      <c r="V117" s="192">
        <f t="shared" si="352"/>
        <v>0</v>
      </c>
      <c r="W117" s="227">
        <f t="shared" si="352"/>
        <v>0</v>
      </c>
      <c r="X117" s="192">
        <f t="shared" si="10"/>
        <v>0</v>
      </c>
      <c r="Y117" s="192">
        <f t="shared" si="11"/>
        <v>0</v>
      </c>
      <c r="Z117" s="192">
        <f t="shared" si="12"/>
        <v>0</v>
      </c>
      <c r="AA117" s="227">
        <f t="shared" si="13"/>
        <v>0</v>
      </c>
      <c r="AB117" s="228">
        <f t="shared" si="14"/>
        <v>0</v>
      </c>
      <c r="AC117" s="229"/>
      <c r="AD117" s="230">
        <f t="shared" si="15"/>
        <v>44742</v>
      </c>
      <c r="AE117" s="231">
        <f t="shared" si="16"/>
        <v>0</v>
      </c>
      <c r="AF117" s="184">
        <f t="shared" si="17"/>
        <v>0</v>
      </c>
      <c r="AG117" s="184">
        <f t="shared" ref="AG117:AL117" si="353">IF($D117&gt;0,IF($AD117&lt;=U$5,IF(SUM($AF117:AF117)&gt;0,IF($L117-SUM($AF117:AF117)&gt;52,52,$L117-SUM($AF117:AF117)),IF($AD117=U$5,IF(($D117+($L117*7))&gt;=U$5,ROUND(($AD117-$D117)/7+0.5,0),$L117))),0),0)</f>
        <v>0</v>
      </c>
      <c r="AH117" s="184">
        <f t="shared" si="353"/>
        <v>0</v>
      </c>
      <c r="AI117" s="184">
        <f t="shared" si="353"/>
        <v>0</v>
      </c>
      <c r="AJ117" s="184">
        <f t="shared" si="353"/>
        <v>0</v>
      </c>
      <c r="AK117" s="184">
        <f t="shared" si="353"/>
        <v>0</v>
      </c>
      <c r="AL117" s="184">
        <f t="shared" si="353"/>
        <v>0</v>
      </c>
      <c r="AM117" s="52" t="str">
        <f t="shared" si="19"/>
        <v/>
      </c>
      <c r="AN117" s="52" t="str">
        <f t="shared" si="20"/>
        <v/>
      </c>
      <c r="AO117" s="184" t="str">
        <f t="shared" si="21"/>
        <v/>
      </c>
      <c r="AP117" s="192" t="str">
        <f t="shared" si="22"/>
        <v/>
      </c>
      <c r="AQ117" s="232">
        <f t="shared" si="23"/>
        <v>0</v>
      </c>
      <c r="AR117" s="232">
        <f t="shared" si="24"/>
        <v>0</v>
      </c>
      <c r="AS117" s="52">
        <f t="shared" si="25"/>
        <v>0</v>
      </c>
      <c r="AT117" s="52">
        <f t="shared" si="26"/>
        <v>0</v>
      </c>
      <c r="AU117" s="232">
        <f t="shared" si="27"/>
        <v>0</v>
      </c>
      <c r="AV117" s="232">
        <f t="shared" ref="AV117:AW117" si="354">IF($AD117=V$5,$W117,0)</f>
        <v>0</v>
      </c>
      <c r="AW117" s="232">
        <f t="shared" si="354"/>
        <v>0</v>
      </c>
      <c r="AX117" s="233">
        <f t="shared" si="29"/>
        <v>0</v>
      </c>
      <c r="AY117" s="234">
        <f t="shared" si="30"/>
        <v>0</v>
      </c>
      <c r="AZ117" s="184">
        <f t="shared" si="31"/>
        <v>0</v>
      </c>
      <c r="BA117" s="235" t="str">
        <f>IF(B117&lt;&gt;"",VLOOKUP(B117,'1 Pricing Length'!A$8:B$50,2),"")</f>
        <v/>
      </c>
    </row>
    <row r="118" spans="1:53" ht="12.75" customHeight="1">
      <c r="A118" s="217"/>
      <c r="B118" s="217"/>
      <c r="C118" s="236"/>
      <c r="D118" s="237"/>
      <c r="E118" s="237"/>
      <c r="F118" s="237"/>
      <c r="G118" s="222"/>
      <c r="H118" s="222"/>
      <c r="I118" s="222"/>
      <c r="J118" s="222"/>
      <c r="K118" s="1"/>
      <c r="L118" s="223">
        <f>IF(B118&lt;&gt;"",IF(D118&gt;0,IF(D118&lt;=V$5,IF(M118&gt;0,M118,VLOOKUP(B118,'1 Pricing Length'!A$8:C$50,3)),VLOOKUP(B118,'1 Pricing Length'!A$8:C$50,3)),0),0)</f>
        <v>0</v>
      </c>
      <c r="M118" s="223">
        <f t="shared" si="4"/>
        <v>0</v>
      </c>
      <c r="N118" s="224">
        <f>IF(B118&lt;&gt;"",IF(D118&lt;&gt;0,IF(AD118&lt;Y$5,IF(AD118&lt;X$5,IF(AD118&lt;W$5,IF(AD118&lt;V$5,IF(AD118&lt;U$5,VLOOKUP(B118,'1 Pricing Length'!A$8:I$50,4),VLOOKUP(B118,'1 Pricing Length'!A$8:I$50,5)),VLOOKUP(B118,'1 Pricing Length'!A$8:I$50,6)),VLOOKUP(B118,'1 Pricing Length'!A$8:I$50,7)),VLOOKUP(B118,'1 Pricing Length'!A$8:I$50,8)),0),0),0)</f>
        <v>0</v>
      </c>
      <c r="O118" s="128">
        <f t="shared" si="5"/>
        <v>0</v>
      </c>
      <c r="P118" s="128">
        <f>'3 CY Interim'!P118</f>
        <v>0</v>
      </c>
      <c r="Q118" s="128">
        <f t="shared" si="6"/>
        <v>0</v>
      </c>
      <c r="R118" s="128">
        <f t="shared" si="7"/>
        <v>0</v>
      </c>
      <c r="S118" s="226">
        <f t="shared" si="8"/>
        <v>0</v>
      </c>
      <c r="T118" s="192">
        <f t="shared" ref="T118:W118" si="355">$G118*$AE118*AF118</f>
        <v>0</v>
      </c>
      <c r="U118" s="192">
        <f t="shared" si="355"/>
        <v>0</v>
      </c>
      <c r="V118" s="192">
        <f t="shared" si="355"/>
        <v>0</v>
      </c>
      <c r="W118" s="227">
        <f t="shared" si="355"/>
        <v>0</v>
      </c>
      <c r="X118" s="192">
        <f t="shared" si="10"/>
        <v>0</v>
      </c>
      <c r="Y118" s="192">
        <f t="shared" si="11"/>
        <v>0</v>
      </c>
      <c r="Z118" s="192">
        <f t="shared" si="12"/>
        <v>0</v>
      </c>
      <c r="AA118" s="227">
        <f t="shared" si="13"/>
        <v>0</v>
      </c>
      <c r="AB118" s="228">
        <f t="shared" si="14"/>
        <v>0</v>
      </c>
      <c r="AC118" s="229"/>
      <c r="AD118" s="230">
        <f t="shared" si="15"/>
        <v>44742</v>
      </c>
      <c r="AE118" s="231">
        <f t="shared" si="16"/>
        <v>0</v>
      </c>
      <c r="AF118" s="184">
        <f t="shared" si="17"/>
        <v>0</v>
      </c>
      <c r="AG118" s="184">
        <f t="shared" ref="AG118:AL118" si="356">IF($D118&gt;0,IF($AD118&lt;=U$5,IF(SUM($AF118:AF118)&gt;0,IF($L118-SUM($AF118:AF118)&gt;52,52,$L118-SUM($AF118:AF118)),IF($AD118=U$5,IF(($D118+($L118*7))&gt;=U$5,ROUND(($AD118-$D118)/7+0.5,0),$L118))),0),0)</f>
        <v>0</v>
      </c>
      <c r="AH118" s="184">
        <f t="shared" si="356"/>
        <v>0</v>
      </c>
      <c r="AI118" s="184">
        <f t="shared" si="356"/>
        <v>0</v>
      </c>
      <c r="AJ118" s="184">
        <f t="shared" si="356"/>
        <v>0</v>
      </c>
      <c r="AK118" s="184">
        <f t="shared" si="356"/>
        <v>0</v>
      </c>
      <c r="AL118" s="184">
        <f t="shared" si="356"/>
        <v>0</v>
      </c>
      <c r="AM118" s="52" t="str">
        <f t="shared" si="19"/>
        <v/>
      </c>
      <c r="AN118" s="52" t="str">
        <f t="shared" si="20"/>
        <v/>
      </c>
      <c r="AO118" s="184" t="str">
        <f t="shared" si="21"/>
        <v/>
      </c>
      <c r="AP118" s="192" t="str">
        <f t="shared" si="22"/>
        <v/>
      </c>
      <c r="AQ118" s="232">
        <f t="shared" si="23"/>
        <v>0</v>
      </c>
      <c r="AR118" s="232">
        <f t="shared" si="24"/>
        <v>0</v>
      </c>
      <c r="AS118" s="52">
        <f t="shared" si="25"/>
        <v>0</v>
      </c>
      <c r="AT118" s="52">
        <f t="shared" si="26"/>
        <v>0</v>
      </c>
      <c r="AU118" s="232">
        <f t="shared" si="27"/>
        <v>0</v>
      </c>
      <c r="AV118" s="232">
        <f t="shared" ref="AV118:AW118" si="357">IF($AD118=V$5,$W118,0)</f>
        <v>0</v>
      </c>
      <c r="AW118" s="232">
        <f t="shared" si="357"/>
        <v>0</v>
      </c>
      <c r="AX118" s="233">
        <f t="shared" si="29"/>
        <v>0</v>
      </c>
      <c r="AY118" s="234">
        <f t="shared" si="30"/>
        <v>0</v>
      </c>
      <c r="AZ118" s="184">
        <f t="shared" si="31"/>
        <v>0</v>
      </c>
      <c r="BA118" s="235" t="str">
        <f>IF(B118&lt;&gt;"",VLOOKUP(B118,'1 Pricing Length'!A$8:B$50,2),"")</f>
        <v/>
      </c>
    </row>
    <row r="119" spans="1:53" ht="12.75" customHeight="1">
      <c r="A119" s="217"/>
      <c r="B119" s="217"/>
      <c r="C119" s="236"/>
      <c r="D119" s="237"/>
      <c r="E119" s="237"/>
      <c r="F119" s="237"/>
      <c r="G119" s="222"/>
      <c r="H119" s="222"/>
      <c r="I119" s="222"/>
      <c r="J119" s="222"/>
      <c r="K119" s="1"/>
      <c r="L119" s="223">
        <f>IF(B119&lt;&gt;"",IF(D119&gt;0,IF(D119&lt;=V$5,IF(M119&gt;0,M119,VLOOKUP(B119,'1 Pricing Length'!A$8:C$50,3)),VLOOKUP(B119,'1 Pricing Length'!A$8:C$50,3)),0),0)</f>
        <v>0</v>
      </c>
      <c r="M119" s="223">
        <f t="shared" si="4"/>
        <v>0</v>
      </c>
      <c r="N119" s="224">
        <f>IF(B119&lt;&gt;"",IF(D119&lt;&gt;0,IF(AD119&lt;Y$5,IF(AD119&lt;X$5,IF(AD119&lt;W$5,IF(AD119&lt;V$5,IF(AD119&lt;U$5,VLOOKUP(B119,'1 Pricing Length'!A$8:I$50,4),VLOOKUP(B119,'1 Pricing Length'!A$8:I$50,5)),VLOOKUP(B119,'1 Pricing Length'!A$8:I$50,6)),VLOOKUP(B119,'1 Pricing Length'!A$8:I$50,7)),VLOOKUP(B119,'1 Pricing Length'!A$8:I$50,8)),0),0),0)</f>
        <v>0</v>
      </c>
      <c r="O119" s="128">
        <f t="shared" si="5"/>
        <v>0</v>
      </c>
      <c r="P119" s="128">
        <f>'3 CY Interim'!P119</f>
        <v>0</v>
      </c>
      <c r="Q119" s="128">
        <f t="shared" si="6"/>
        <v>0</v>
      </c>
      <c r="R119" s="128">
        <f t="shared" si="7"/>
        <v>0</v>
      </c>
      <c r="S119" s="226">
        <f t="shared" si="8"/>
        <v>0</v>
      </c>
      <c r="T119" s="192">
        <f t="shared" ref="T119:W119" si="358">$G119*$AE119*AF119</f>
        <v>0</v>
      </c>
      <c r="U119" s="192">
        <f t="shared" si="358"/>
        <v>0</v>
      </c>
      <c r="V119" s="192">
        <f t="shared" si="358"/>
        <v>0</v>
      </c>
      <c r="W119" s="227">
        <f t="shared" si="358"/>
        <v>0</v>
      </c>
      <c r="X119" s="192">
        <f t="shared" si="10"/>
        <v>0</v>
      </c>
      <c r="Y119" s="192">
        <f t="shared" si="11"/>
        <v>0</v>
      </c>
      <c r="Z119" s="192">
        <f t="shared" si="12"/>
        <v>0</v>
      </c>
      <c r="AA119" s="227">
        <f t="shared" si="13"/>
        <v>0</v>
      </c>
      <c r="AB119" s="228">
        <f t="shared" si="14"/>
        <v>0</v>
      </c>
      <c r="AC119" s="229"/>
      <c r="AD119" s="230">
        <f t="shared" si="15"/>
        <v>44742</v>
      </c>
      <c r="AE119" s="231">
        <f t="shared" si="16"/>
        <v>0</v>
      </c>
      <c r="AF119" s="184">
        <f t="shared" si="17"/>
        <v>0</v>
      </c>
      <c r="AG119" s="184">
        <f t="shared" ref="AG119:AL119" si="359">IF($D119&gt;0,IF($AD119&lt;=U$5,IF(SUM($AF119:AF119)&gt;0,IF($L119-SUM($AF119:AF119)&gt;52,52,$L119-SUM($AF119:AF119)),IF($AD119=U$5,IF(($D119+($L119*7))&gt;=U$5,ROUND(($AD119-$D119)/7+0.5,0),$L119))),0),0)</f>
        <v>0</v>
      </c>
      <c r="AH119" s="184">
        <f t="shared" si="359"/>
        <v>0</v>
      </c>
      <c r="AI119" s="184">
        <f t="shared" si="359"/>
        <v>0</v>
      </c>
      <c r="AJ119" s="184">
        <f t="shared" si="359"/>
        <v>0</v>
      </c>
      <c r="AK119" s="184">
        <f t="shared" si="359"/>
        <v>0</v>
      </c>
      <c r="AL119" s="184">
        <f t="shared" si="359"/>
        <v>0</v>
      </c>
      <c r="AM119" s="52" t="str">
        <f t="shared" si="19"/>
        <v/>
      </c>
      <c r="AN119" s="52" t="str">
        <f t="shared" si="20"/>
        <v/>
      </c>
      <c r="AO119" s="184" t="str">
        <f t="shared" si="21"/>
        <v/>
      </c>
      <c r="AP119" s="192" t="str">
        <f t="shared" si="22"/>
        <v/>
      </c>
      <c r="AQ119" s="232">
        <f t="shared" si="23"/>
        <v>0</v>
      </c>
      <c r="AR119" s="232">
        <f t="shared" si="24"/>
        <v>0</v>
      </c>
      <c r="AS119" s="52">
        <f t="shared" si="25"/>
        <v>0</v>
      </c>
      <c r="AT119" s="52">
        <f t="shared" si="26"/>
        <v>0</v>
      </c>
      <c r="AU119" s="232">
        <f t="shared" si="27"/>
        <v>0</v>
      </c>
      <c r="AV119" s="232">
        <f t="shared" ref="AV119:AW119" si="360">IF($AD119=V$5,$W119,0)</f>
        <v>0</v>
      </c>
      <c r="AW119" s="232">
        <f t="shared" si="360"/>
        <v>0</v>
      </c>
      <c r="AX119" s="233">
        <f t="shared" si="29"/>
        <v>0</v>
      </c>
      <c r="AY119" s="234">
        <f t="shared" si="30"/>
        <v>0</v>
      </c>
      <c r="AZ119" s="184">
        <f t="shared" si="31"/>
        <v>0</v>
      </c>
      <c r="BA119" s="235" t="str">
        <f>IF(B119&lt;&gt;"",VLOOKUP(B119,'1 Pricing Length'!A$8:B$50,2),"")</f>
        <v/>
      </c>
    </row>
    <row r="120" spans="1:53" ht="12.75" customHeight="1">
      <c r="A120" s="217"/>
      <c r="B120" s="217"/>
      <c r="C120" s="236"/>
      <c r="D120" s="237"/>
      <c r="E120" s="237"/>
      <c r="F120" s="237"/>
      <c r="G120" s="222"/>
      <c r="H120" s="222"/>
      <c r="I120" s="222"/>
      <c r="J120" s="222"/>
      <c r="K120" s="1"/>
      <c r="L120" s="223">
        <f>IF(B120&lt;&gt;"",IF(D120&gt;0,IF(D120&lt;=V$5,IF(M120&gt;0,M120,VLOOKUP(B120,'1 Pricing Length'!A$8:C$50,3)),VLOOKUP(B120,'1 Pricing Length'!A$8:C$50,3)),0),0)</f>
        <v>0</v>
      </c>
      <c r="M120" s="223">
        <f t="shared" si="4"/>
        <v>0</v>
      </c>
      <c r="N120" s="224">
        <f>IF(B120&lt;&gt;"",IF(D120&lt;&gt;0,IF(AD120&lt;Y$5,IF(AD120&lt;X$5,IF(AD120&lt;W$5,IF(AD120&lt;V$5,IF(AD120&lt;U$5,VLOOKUP(B120,'1 Pricing Length'!A$8:I$50,4),VLOOKUP(B120,'1 Pricing Length'!A$8:I$50,5)),VLOOKUP(B120,'1 Pricing Length'!A$8:I$50,6)),VLOOKUP(B120,'1 Pricing Length'!A$8:I$50,7)),VLOOKUP(B120,'1 Pricing Length'!A$8:I$50,8)),0),0),0)</f>
        <v>0</v>
      </c>
      <c r="O120" s="128">
        <f t="shared" si="5"/>
        <v>0</v>
      </c>
      <c r="P120" s="128">
        <f>'3 CY Interim'!P120</f>
        <v>0</v>
      </c>
      <c r="Q120" s="128">
        <f t="shared" si="6"/>
        <v>0</v>
      </c>
      <c r="R120" s="128">
        <f t="shared" si="7"/>
        <v>0</v>
      </c>
      <c r="S120" s="226">
        <f t="shared" si="8"/>
        <v>0</v>
      </c>
      <c r="T120" s="192">
        <f t="shared" ref="T120:W120" si="361">$G120*$AE120*AF120</f>
        <v>0</v>
      </c>
      <c r="U120" s="192">
        <f t="shared" si="361"/>
        <v>0</v>
      </c>
      <c r="V120" s="192">
        <f t="shared" si="361"/>
        <v>0</v>
      </c>
      <c r="W120" s="227">
        <f t="shared" si="361"/>
        <v>0</v>
      </c>
      <c r="X120" s="192">
        <f t="shared" si="10"/>
        <v>0</v>
      </c>
      <c r="Y120" s="192">
        <f t="shared" si="11"/>
        <v>0</v>
      </c>
      <c r="Z120" s="192">
        <f t="shared" si="12"/>
        <v>0</v>
      </c>
      <c r="AA120" s="227">
        <f t="shared" si="13"/>
        <v>0</v>
      </c>
      <c r="AB120" s="228">
        <f t="shared" si="14"/>
        <v>0</v>
      </c>
      <c r="AC120" s="229"/>
      <c r="AD120" s="230">
        <f t="shared" si="15"/>
        <v>44742</v>
      </c>
      <c r="AE120" s="231">
        <f t="shared" si="16"/>
        <v>0</v>
      </c>
      <c r="AF120" s="184">
        <f t="shared" si="17"/>
        <v>0</v>
      </c>
      <c r="AG120" s="184">
        <f t="shared" ref="AG120:AL120" si="362">IF($D120&gt;0,IF($AD120&lt;=U$5,IF(SUM($AF120:AF120)&gt;0,IF($L120-SUM($AF120:AF120)&gt;52,52,$L120-SUM($AF120:AF120)),IF($AD120=U$5,IF(($D120+($L120*7))&gt;=U$5,ROUND(($AD120-$D120)/7+0.5,0),$L120))),0),0)</f>
        <v>0</v>
      </c>
      <c r="AH120" s="184">
        <f t="shared" si="362"/>
        <v>0</v>
      </c>
      <c r="AI120" s="184">
        <f t="shared" si="362"/>
        <v>0</v>
      </c>
      <c r="AJ120" s="184">
        <f t="shared" si="362"/>
        <v>0</v>
      </c>
      <c r="AK120" s="184">
        <f t="shared" si="362"/>
        <v>0</v>
      </c>
      <c r="AL120" s="184">
        <f t="shared" si="362"/>
        <v>0</v>
      </c>
      <c r="AM120" s="52" t="str">
        <f t="shared" si="19"/>
        <v/>
      </c>
      <c r="AN120" s="52" t="str">
        <f t="shared" si="20"/>
        <v/>
      </c>
      <c r="AO120" s="184" t="str">
        <f t="shared" si="21"/>
        <v/>
      </c>
      <c r="AP120" s="192" t="str">
        <f t="shared" si="22"/>
        <v/>
      </c>
      <c r="AQ120" s="232">
        <f t="shared" si="23"/>
        <v>0</v>
      </c>
      <c r="AR120" s="232">
        <f t="shared" si="24"/>
        <v>0</v>
      </c>
      <c r="AS120" s="52">
        <f t="shared" si="25"/>
        <v>0</v>
      </c>
      <c r="AT120" s="52">
        <f t="shared" si="26"/>
        <v>0</v>
      </c>
      <c r="AU120" s="232">
        <f t="shared" si="27"/>
        <v>0</v>
      </c>
      <c r="AV120" s="232">
        <f t="shared" ref="AV120:AW120" si="363">IF($AD120=V$5,$W120,0)</f>
        <v>0</v>
      </c>
      <c r="AW120" s="232">
        <f t="shared" si="363"/>
        <v>0</v>
      </c>
      <c r="AX120" s="233">
        <f t="shared" si="29"/>
        <v>0</v>
      </c>
      <c r="AY120" s="234">
        <f t="shared" si="30"/>
        <v>0</v>
      </c>
      <c r="AZ120" s="184">
        <f t="shared" si="31"/>
        <v>0</v>
      </c>
      <c r="BA120" s="235" t="str">
        <f>IF(B120&lt;&gt;"",VLOOKUP(B120,'1 Pricing Length'!A$8:B$50,2),"")</f>
        <v/>
      </c>
    </row>
    <row r="121" spans="1:53" ht="12.75" customHeight="1">
      <c r="A121" s="217"/>
      <c r="B121" s="217"/>
      <c r="C121" s="236"/>
      <c r="D121" s="237"/>
      <c r="E121" s="237"/>
      <c r="F121" s="237"/>
      <c r="G121" s="222"/>
      <c r="H121" s="222"/>
      <c r="I121" s="222"/>
      <c r="J121" s="222"/>
      <c r="K121" s="1"/>
      <c r="L121" s="223">
        <f>IF(B121&lt;&gt;"",IF(D121&gt;0,IF(D121&lt;=V$5,IF(M121&gt;0,M121,VLOOKUP(B121,'1 Pricing Length'!A$8:C$50,3)),VLOOKUP(B121,'1 Pricing Length'!A$8:C$50,3)),0),0)</f>
        <v>0</v>
      </c>
      <c r="M121" s="223">
        <f t="shared" si="4"/>
        <v>0</v>
      </c>
      <c r="N121" s="224">
        <f>IF(B121&lt;&gt;"",IF(D121&lt;&gt;0,IF(AD121&lt;Y$5,IF(AD121&lt;X$5,IF(AD121&lt;W$5,IF(AD121&lt;V$5,IF(AD121&lt;U$5,VLOOKUP(B121,'1 Pricing Length'!A$8:I$50,4),VLOOKUP(B121,'1 Pricing Length'!A$8:I$50,5)),VLOOKUP(B121,'1 Pricing Length'!A$8:I$50,6)),VLOOKUP(B121,'1 Pricing Length'!A$8:I$50,7)),VLOOKUP(B121,'1 Pricing Length'!A$8:I$50,8)),0),0),0)</f>
        <v>0</v>
      </c>
      <c r="O121" s="128">
        <f t="shared" si="5"/>
        <v>0</v>
      </c>
      <c r="P121" s="128">
        <f>'3 CY Interim'!P121</f>
        <v>0</v>
      </c>
      <c r="Q121" s="128">
        <f t="shared" si="6"/>
        <v>0</v>
      </c>
      <c r="R121" s="128">
        <f t="shared" si="7"/>
        <v>0</v>
      </c>
      <c r="S121" s="226">
        <f t="shared" si="8"/>
        <v>0</v>
      </c>
      <c r="T121" s="192">
        <f t="shared" ref="T121:W121" si="364">$G121*$AE121*AF121</f>
        <v>0</v>
      </c>
      <c r="U121" s="192">
        <f t="shared" si="364"/>
        <v>0</v>
      </c>
      <c r="V121" s="192">
        <f t="shared" si="364"/>
        <v>0</v>
      </c>
      <c r="W121" s="227">
        <f t="shared" si="364"/>
        <v>0</v>
      </c>
      <c r="X121" s="192">
        <f t="shared" si="10"/>
        <v>0</v>
      </c>
      <c r="Y121" s="192">
        <f t="shared" si="11"/>
        <v>0</v>
      </c>
      <c r="Z121" s="192">
        <f t="shared" si="12"/>
        <v>0</v>
      </c>
      <c r="AA121" s="227">
        <f t="shared" si="13"/>
        <v>0</v>
      </c>
      <c r="AB121" s="228">
        <f t="shared" si="14"/>
        <v>0</v>
      </c>
      <c r="AC121" s="229"/>
      <c r="AD121" s="230">
        <f t="shared" si="15"/>
        <v>44742</v>
      </c>
      <c r="AE121" s="231">
        <f t="shared" si="16"/>
        <v>0</v>
      </c>
      <c r="AF121" s="184">
        <f t="shared" si="17"/>
        <v>0</v>
      </c>
      <c r="AG121" s="184">
        <f t="shared" ref="AG121:AL121" si="365">IF($D121&gt;0,IF($AD121&lt;=U$5,IF(SUM($AF121:AF121)&gt;0,IF($L121-SUM($AF121:AF121)&gt;52,52,$L121-SUM($AF121:AF121)),IF($AD121=U$5,IF(($D121+($L121*7))&gt;=U$5,ROUND(($AD121-$D121)/7+0.5,0),$L121))),0),0)</f>
        <v>0</v>
      </c>
      <c r="AH121" s="184">
        <f t="shared" si="365"/>
        <v>0</v>
      </c>
      <c r="AI121" s="184">
        <f t="shared" si="365"/>
        <v>0</v>
      </c>
      <c r="AJ121" s="184">
        <f t="shared" si="365"/>
        <v>0</v>
      </c>
      <c r="AK121" s="184">
        <f t="shared" si="365"/>
        <v>0</v>
      </c>
      <c r="AL121" s="184">
        <f t="shared" si="365"/>
        <v>0</v>
      </c>
      <c r="AM121" s="52" t="str">
        <f t="shared" si="19"/>
        <v/>
      </c>
      <c r="AN121" s="52" t="str">
        <f t="shared" si="20"/>
        <v/>
      </c>
      <c r="AO121" s="184" t="str">
        <f t="shared" si="21"/>
        <v/>
      </c>
      <c r="AP121" s="192" t="str">
        <f t="shared" si="22"/>
        <v/>
      </c>
      <c r="AQ121" s="232">
        <f t="shared" si="23"/>
        <v>0</v>
      </c>
      <c r="AR121" s="232">
        <f t="shared" si="24"/>
        <v>0</v>
      </c>
      <c r="AS121" s="52">
        <f t="shared" si="25"/>
        <v>0</v>
      </c>
      <c r="AT121" s="52">
        <f t="shared" si="26"/>
        <v>0</v>
      </c>
      <c r="AU121" s="232">
        <f t="shared" si="27"/>
        <v>0</v>
      </c>
      <c r="AV121" s="232">
        <f t="shared" ref="AV121:AW121" si="366">IF($AD121=V$5,$W121,0)</f>
        <v>0</v>
      </c>
      <c r="AW121" s="232">
        <f t="shared" si="366"/>
        <v>0</v>
      </c>
      <c r="AX121" s="233">
        <f t="shared" si="29"/>
        <v>0</v>
      </c>
      <c r="AY121" s="234">
        <f t="shared" si="30"/>
        <v>0</v>
      </c>
      <c r="AZ121" s="184">
        <f t="shared" si="31"/>
        <v>0</v>
      </c>
      <c r="BA121" s="235" t="str">
        <f>IF(B121&lt;&gt;"",VLOOKUP(B121,'1 Pricing Length'!A$8:B$50,2),"")</f>
        <v/>
      </c>
    </row>
    <row r="122" spans="1:53" ht="12.75" customHeight="1">
      <c r="A122" s="217"/>
      <c r="B122" s="217"/>
      <c r="C122" s="236"/>
      <c r="D122" s="237"/>
      <c r="E122" s="237"/>
      <c r="F122" s="237"/>
      <c r="G122" s="222"/>
      <c r="H122" s="222"/>
      <c r="I122" s="222"/>
      <c r="J122" s="222"/>
      <c r="K122" s="1"/>
      <c r="L122" s="223">
        <f>IF(B122&lt;&gt;"",IF(D122&gt;0,IF(D122&lt;=V$5,IF(M122&gt;0,M122,VLOOKUP(B122,'1 Pricing Length'!A$8:C$50,3)),VLOOKUP(B122,'1 Pricing Length'!A$8:C$50,3)),0),0)</f>
        <v>0</v>
      </c>
      <c r="M122" s="223">
        <f t="shared" si="4"/>
        <v>0</v>
      </c>
      <c r="N122" s="224">
        <f>IF(B122&lt;&gt;"",IF(D122&lt;&gt;0,IF(AD122&lt;Y$5,IF(AD122&lt;X$5,IF(AD122&lt;W$5,IF(AD122&lt;V$5,IF(AD122&lt;U$5,VLOOKUP(B122,'1 Pricing Length'!A$8:I$50,4),VLOOKUP(B122,'1 Pricing Length'!A$8:I$50,5)),VLOOKUP(B122,'1 Pricing Length'!A$8:I$50,6)),VLOOKUP(B122,'1 Pricing Length'!A$8:I$50,7)),VLOOKUP(B122,'1 Pricing Length'!A$8:I$50,8)),0),0),0)</f>
        <v>0</v>
      </c>
      <c r="O122" s="128">
        <f t="shared" si="5"/>
        <v>0</v>
      </c>
      <c r="P122" s="128">
        <f>'3 CY Interim'!P122</f>
        <v>0</v>
      </c>
      <c r="Q122" s="128">
        <f t="shared" si="6"/>
        <v>0</v>
      </c>
      <c r="R122" s="128">
        <f t="shared" si="7"/>
        <v>0</v>
      </c>
      <c r="S122" s="226">
        <f t="shared" si="8"/>
        <v>0</v>
      </c>
      <c r="T122" s="192">
        <f t="shared" ref="T122:W122" si="367">$G122*$AE122*AF122</f>
        <v>0</v>
      </c>
      <c r="U122" s="192">
        <f t="shared" si="367"/>
        <v>0</v>
      </c>
      <c r="V122" s="192">
        <f t="shared" si="367"/>
        <v>0</v>
      </c>
      <c r="W122" s="227">
        <f t="shared" si="367"/>
        <v>0</v>
      </c>
      <c r="X122" s="192">
        <f t="shared" si="10"/>
        <v>0</v>
      </c>
      <c r="Y122" s="192">
        <f t="shared" si="11"/>
        <v>0</v>
      </c>
      <c r="Z122" s="192">
        <f t="shared" si="12"/>
        <v>0</v>
      </c>
      <c r="AA122" s="227">
        <f t="shared" si="13"/>
        <v>0</v>
      </c>
      <c r="AB122" s="228">
        <f t="shared" si="14"/>
        <v>0</v>
      </c>
      <c r="AC122" s="229"/>
      <c r="AD122" s="230">
        <f t="shared" si="15"/>
        <v>44742</v>
      </c>
      <c r="AE122" s="231">
        <f t="shared" si="16"/>
        <v>0</v>
      </c>
      <c r="AF122" s="184">
        <f t="shared" si="17"/>
        <v>0</v>
      </c>
      <c r="AG122" s="184">
        <f t="shared" ref="AG122:AL122" si="368">IF($D122&gt;0,IF($AD122&lt;=U$5,IF(SUM($AF122:AF122)&gt;0,IF($L122-SUM($AF122:AF122)&gt;52,52,$L122-SUM($AF122:AF122)),IF($AD122=U$5,IF(($D122+($L122*7))&gt;=U$5,ROUND(($AD122-$D122)/7+0.5,0),$L122))),0),0)</f>
        <v>0</v>
      </c>
      <c r="AH122" s="184">
        <f t="shared" si="368"/>
        <v>0</v>
      </c>
      <c r="AI122" s="184">
        <f t="shared" si="368"/>
        <v>0</v>
      </c>
      <c r="AJ122" s="184">
        <f t="shared" si="368"/>
        <v>0</v>
      </c>
      <c r="AK122" s="184">
        <f t="shared" si="368"/>
        <v>0</v>
      </c>
      <c r="AL122" s="184">
        <f t="shared" si="368"/>
        <v>0</v>
      </c>
      <c r="AM122" s="52" t="str">
        <f t="shared" si="19"/>
        <v/>
      </c>
      <c r="AN122" s="52" t="str">
        <f t="shared" si="20"/>
        <v/>
      </c>
      <c r="AO122" s="184" t="str">
        <f t="shared" si="21"/>
        <v/>
      </c>
      <c r="AP122" s="192" t="str">
        <f t="shared" si="22"/>
        <v/>
      </c>
      <c r="AQ122" s="232">
        <f t="shared" si="23"/>
        <v>0</v>
      </c>
      <c r="AR122" s="232">
        <f t="shared" si="24"/>
        <v>0</v>
      </c>
      <c r="AS122" s="52">
        <f t="shared" si="25"/>
        <v>0</v>
      </c>
      <c r="AT122" s="52">
        <f t="shared" si="26"/>
        <v>0</v>
      </c>
      <c r="AU122" s="232">
        <f t="shared" si="27"/>
        <v>0</v>
      </c>
      <c r="AV122" s="232">
        <f t="shared" ref="AV122:AW122" si="369">IF($AD122=V$5,$W122,0)</f>
        <v>0</v>
      </c>
      <c r="AW122" s="232">
        <f t="shared" si="369"/>
        <v>0</v>
      </c>
      <c r="AX122" s="233">
        <f t="shared" si="29"/>
        <v>0</v>
      </c>
      <c r="AY122" s="234">
        <f t="shared" si="30"/>
        <v>0</v>
      </c>
      <c r="AZ122" s="184">
        <f t="shared" si="31"/>
        <v>0</v>
      </c>
      <c r="BA122" s="235" t="str">
        <f>IF(B122&lt;&gt;"",VLOOKUP(B122,'1 Pricing Length'!A$8:B$50,2),"")</f>
        <v/>
      </c>
    </row>
    <row r="123" spans="1:53" ht="12.75" customHeight="1">
      <c r="A123" s="217"/>
      <c r="B123" s="217"/>
      <c r="C123" s="236"/>
      <c r="D123" s="237"/>
      <c r="E123" s="237"/>
      <c r="F123" s="237"/>
      <c r="G123" s="222"/>
      <c r="H123" s="222"/>
      <c r="I123" s="222"/>
      <c r="J123" s="222"/>
      <c r="K123" s="1"/>
      <c r="L123" s="223">
        <f>IF(B123&lt;&gt;"",IF(D123&gt;0,IF(D123&lt;=V$5,IF(M123&gt;0,M123,VLOOKUP(B123,'1 Pricing Length'!A$8:C$50,3)),VLOOKUP(B123,'1 Pricing Length'!A$8:C$50,3)),0),0)</f>
        <v>0</v>
      </c>
      <c r="M123" s="223">
        <f t="shared" si="4"/>
        <v>0</v>
      </c>
      <c r="N123" s="224">
        <f>IF(B123&lt;&gt;"",IF(D123&lt;&gt;0,IF(AD123&lt;Y$5,IF(AD123&lt;X$5,IF(AD123&lt;W$5,IF(AD123&lt;V$5,IF(AD123&lt;U$5,VLOOKUP(B123,'1 Pricing Length'!A$8:I$50,4),VLOOKUP(B123,'1 Pricing Length'!A$8:I$50,5)),VLOOKUP(B123,'1 Pricing Length'!A$8:I$50,6)),VLOOKUP(B123,'1 Pricing Length'!A$8:I$50,7)),VLOOKUP(B123,'1 Pricing Length'!A$8:I$50,8)),0),0),0)</f>
        <v>0</v>
      </c>
      <c r="O123" s="128">
        <f t="shared" si="5"/>
        <v>0</v>
      </c>
      <c r="P123" s="128">
        <f>'3 CY Interim'!P123</f>
        <v>0</v>
      </c>
      <c r="Q123" s="128">
        <f t="shared" si="6"/>
        <v>0</v>
      </c>
      <c r="R123" s="128">
        <f t="shared" si="7"/>
        <v>0</v>
      </c>
      <c r="S123" s="226">
        <f t="shared" si="8"/>
        <v>0</v>
      </c>
      <c r="T123" s="192">
        <f t="shared" ref="T123:W123" si="370">$G123*$AE123*AF123</f>
        <v>0</v>
      </c>
      <c r="U123" s="192">
        <f t="shared" si="370"/>
        <v>0</v>
      </c>
      <c r="V123" s="192">
        <f t="shared" si="370"/>
        <v>0</v>
      </c>
      <c r="W123" s="227">
        <f t="shared" si="370"/>
        <v>0</v>
      </c>
      <c r="X123" s="192">
        <f t="shared" si="10"/>
        <v>0</v>
      </c>
      <c r="Y123" s="192">
        <f t="shared" si="11"/>
        <v>0</v>
      </c>
      <c r="Z123" s="192">
        <f t="shared" si="12"/>
        <v>0</v>
      </c>
      <c r="AA123" s="227">
        <f t="shared" si="13"/>
        <v>0</v>
      </c>
      <c r="AB123" s="228">
        <f t="shared" si="14"/>
        <v>0</v>
      </c>
      <c r="AC123" s="229"/>
      <c r="AD123" s="230">
        <f t="shared" si="15"/>
        <v>44742</v>
      </c>
      <c r="AE123" s="231">
        <f t="shared" si="16"/>
        <v>0</v>
      </c>
      <c r="AF123" s="184">
        <f t="shared" si="17"/>
        <v>0</v>
      </c>
      <c r="AG123" s="184">
        <f t="shared" ref="AG123:AL123" si="371">IF($D123&gt;0,IF($AD123&lt;=U$5,IF(SUM($AF123:AF123)&gt;0,IF($L123-SUM($AF123:AF123)&gt;52,52,$L123-SUM($AF123:AF123)),IF($AD123=U$5,IF(($D123+($L123*7))&gt;=U$5,ROUND(($AD123-$D123)/7+0.5,0),$L123))),0),0)</f>
        <v>0</v>
      </c>
      <c r="AH123" s="184">
        <f t="shared" si="371"/>
        <v>0</v>
      </c>
      <c r="AI123" s="184">
        <f t="shared" si="371"/>
        <v>0</v>
      </c>
      <c r="AJ123" s="184">
        <f t="shared" si="371"/>
        <v>0</v>
      </c>
      <c r="AK123" s="184">
        <f t="shared" si="371"/>
        <v>0</v>
      </c>
      <c r="AL123" s="184">
        <f t="shared" si="371"/>
        <v>0</v>
      </c>
      <c r="AM123" s="52" t="str">
        <f t="shared" si="19"/>
        <v/>
      </c>
      <c r="AN123" s="52" t="str">
        <f t="shared" si="20"/>
        <v/>
      </c>
      <c r="AO123" s="184" t="str">
        <f t="shared" si="21"/>
        <v/>
      </c>
      <c r="AP123" s="192" t="str">
        <f t="shared" si="22"/>
        <v/>
      </c>
      <c r="AQ123" s="232">
        <f t="shared" si="23"/>
        <v>0</v>
      </c>
      <c r="AR123" s="232">
        <f t="shared" si="24"/>
        <v>0</v>
      </c>
      <c r="AS123" s="52">
        <f t="shared" si="25"/>
        <v>0</v>
      </c>
      <c r="AT123" s="52">
        <f t="shared" si="26"/>
        <v>0</v>
      </c>
      <c r="AU123" s="232">
        <f t="shared" si="27"/>
        <v>0</v>
      </c>
      <c r="AV123" s="232">
        <f t="shared" ref="AV123:AW123" si="372">IF($AD123=V$5,$W123,0)</f>
        <v>0</v>
      </c>
      <c r="AW123" s="232">
        <f t="shared" si="372"/>
        <v>0</v>
      </c>
      <c r="AX123" s="233">
        <f t="shared" si="29"/>
        <v>0</v>
      </c>
      <c r="AY123" s="234">
        <f t="shared" si="30"/>
        <v>0</v>
      </c>
      <c r="AZ123" s="184">
        <f t="shared" si="31"/>
        <v>0</v>
      </c>
      <c r="BA123" s="235" t="str">
        <f>IF(B123&lt;&gt;"",VLOOKUP(B123,'1 Pricing Length'!A$8:B$50,2),"")</f>
        <v/>
      </c>
    </row>
    <row r="124" spans="1:53" ht="12.75" customHeight="1">
      <c r="A124" s="217"/>
      <c r="B124" s="217"/>
      <c r="C124" s="236"/>
      <c r="D124" s="237"/>
      <c r="E124" s="237"/>
      <c r="F124" s="237"/>
      <c r="G124" s="222"/>
      <c r="H124" s="222"/>
      <c r="I124" s="222"/>
      <c r="J124" s="222"/>
      <c r="K124" s="1"/>
      <c r="L124" s="223">
        <f>IF(B124&lt;&gt;"",IF(D124&gt;0,IF(D124&lt;=V$5,IF(M124&gt;0,M124,VLOOKUP(B124,'1 Pricing Length'!A$8:C$50,3)),VLOOKUP(B124,'1 Pricing Length'!A$8:C$50,3)),0),0)</f>
        <v>0</v>
      </c>
      <c r="M124" s="223">
        <f t="shared" si="4"/>
        <v>0</v>
      </c>
      <c r="N124" s="224">
        <f>IF(B124&lt;&gt;"",IF(D124&lt;&gt;0,IF(AD124&lt;Y$5,IF(AD124&lt;X$5,IF(AD124&lt;W$5,IF(AD124&lt;V$5,IF(AD124&lt;U$5,VLOOKUP(B124,'1 Pricing Length'!A$8:I$50,4),VLOOKUP(B124,'1 Pricing Length'!A$8:I$50,5)),VLOOKUP(B124,'1 Pricing Length'!A$8:I$50,6)),VLOOKUP(B124,'1 Pricing Length'!A$8:I$50,7)),VLOOKUP(B124,'1 Pricing Length'!A$8:I$50,8)),0),0),0)</f>
        <v>0</v>
      </c>
      <c r="O124" s="128">
        <f t="shared" si="5"/>
        <v>0</v>
      </c>
      <c r="P124" s="128">
        <f>'3 CY Interim'!P124</f>
        <v>0</v>
      </c>
      <c r="Q124" s="128">
        <f t="shared" si="6"/>
        <v>0</v>
      </c>
      <c r="R124" s="128">
        <f t="shared" si="7"/>
        <v>0</v>
      </c>
      <c r="S124" s="226">
        <f t="shared" si="8"/>
        <v>0</v>
      </c>
      <c r="T124" s="192">
        <f t="shared" ref="T124:W124" si="373">$G124*$AE124*AF124</f>
        <v>0</v>
      </c>
      <c r="U124" s="192">
        <f t="shared" si="373"/>
        <v>0</v>
      </c>
      <c r="V124" s="192">
        <f t="shared" si="373"/>
        <v>0</v>
      </c>
      <c r="W124" s="227">
        <f t="shared" si="373"/>
        <v>0</v>
      </c>
      <c r="X124" s="192">
        <f t="shared" si="10"/>
        <v>0</v>
      </c>
      <c r="Y124" s="192">
        <f t="shared" si="11"/>
        <v>0</v>
      </c>
      <c r="Z124" s="192">
        <f t="shared" si="12"/>
        <v>0</v>
      </c>
      <c r="AA124" s="227">
        <f t="shared" si="13"/>
        <v>0</v>
      </c>
      <c r="AB124" s="228">
        <f t="shared" si="14"/>
        <v>0</v>
      </c>
      <c r="AC124" s="229"/>
      <c r="AD124" s="230">
        <f t="shared" si="15"/>
        <v>44742</v>
      </c>
      <c r="AE124" s="231">
        <f t="shared" si="16"/>
        <v>0</v>
      </c>
      <c r="AF124" s="184">
        <f t="shared" si="17"/>
        <v>0</v>
      </c>
      <c r="AG124" s="184">
        <f t="shared" ref="AG124:AL124" si="374">IF($D124&gt;0,IF($AD124&lt;=U$5,IF(SUM($AF124:AF124)&gt;0,IF($L124-SUM($AF124:AF124)&gt;52,52,$L124-SUM($AF124:AF124)),IF($AD124=U$5,IF(($D124+($L124*7))&gt;=U$5,ROUND(($AD124-$D124)/7+0.5,0),$L124))),0),0)</f>
        <v>0</v>
      </c>
      <c r="AH124" s="184">
        <f t="shared" si="374"/>
        <v>0</v>
      </c>
      <c r="AI124" s="184">
        <f t="shared" si="374"/>
        <v>0</v>
      </c>
      <c r="AJ124" s="184">
        <f t="shared" si="374"/>
        <v>0</v>
      </c>
      <c r="AK124" s="184">
        <f t="shared" si="374"/>
        <v>0</v>
      </c>
      <c r="AL124" s="184">
        <f t="shared" si="374"/>
        <v>0</v>
      </c>
      <c r="AM124" s="52" t="str">
        <f t="shared" si="19"/>
        <v/>
      </c>
      <c r="AN124" s="52" t="str">
        <f t="shared" si="20"/>
        <v/>
      </c>
      <c r="AO124" s="184" t="str">
        <f t="shared" si="21"/>
        <v/>
      </c>
      <c r="AP124" s="192" t="str">
        <f t="shared" si="22"/>
        <v/>
      </c>
      <c r="AQ124" s="232">
        <f t="shared" si="23"/>
        <v>0</v>
      </c>
      <c r="AR124" s="232">
        <f t="shared" si="24"/>
        <v>0</v>
      </c>
      <c r="AS124" s="52">
        <f t="shared" si="25"/>
        <v>0</v>
      </c>
      <c r="AT124" s="52">
        <f t="shared" si="26"/>
        <v>0</v>
      </c>
      <c r="AU124" s="232">
        <f t="shared" si="27"/>
        <v>0</v>
      </c>
      <c r="AV124" s="232">
        <f t="shared" ref="AV124:AW124" si="375">IF($AD124=V$5,$W124,0)</f>
        <v>0</v>
      </c>
      <c r="AW124" s="232">
        <f t="shared" si="375"/>
        <v>0</v>
      </c>
      <c r="AX124" s="233">
        <f t="shared" si="29"/>
        <v>0</v>
      </c>
      <c r="AY124" s="234">
        <f t="shared" si="30"/>
        <v>0</v>
      </c>
      <c r="AZ124" s="184">
        <f t="shared" si="31"/>
        <v>0</v>
      </c>
      <c r="BA124" s="235" t="str">
        <f>IF(B124&lt;&gt;"",VLOOKUP(B124,'1 Pricing Length'!A$8:B$50,2),"")</f>
        <v/>
      </c>
    </row>
    <row r="125" spans="1:53" ht="12.75" customHeight="1">
      <c r="A125" s="217"/>
      <c r="B125" s="217"/>
      <c r="C125" s="236"/>
      <c r="D125" s="237"/>
      <c r="E125" s="237"/>
      <c r="F125" s="237"/>
      <c r="G125" s="222"/>
      <c r="H125" s="222"/>
      <c r="I125" s="222"/>
      <c r="J125" s="222"/>
      <c r="K125" s="1"/>
      <c r="L125" s="223">
        <f>IF(B125&lt;&gt;"",IF(D125&gt;0,IF(D125&lt;=V$5,IF(M125&gt;0,M125,VLOOKUP(B125,'1 Pricing Length'!A$8:C$50,3)),VLOOKUP(B125,'1 Pricing Length'!A$8:C$50,3)),0),0)</f>
        <v>0</v>
      </c>
      <c r="M125" s="223">
        <f t="shared" si="4"/>
        <v>0</v>
      </c>
      <c r="N125" s="224">
        <f>IF(B125&lt;&gt;"",IF(D125&lt;&gt;0,IF(AD125&lt;Y$5,IF(AD125&lt;X$5,IF(AD125&lt;W$5,IF(AD125&lt;V$5,IF(AD125&lt;U$5,VLOOKUP(B125,'1 Pricing Length'!A$8:I$50,4),VLOOKUP(B125,'1 Pricing Length'!A$8:I$50,5)),VLOOKUP(B125,'1 Pricing Length'!A$8:I$50,6)),VLOOKUP(B125,'1 Pricing Length'!A$8:I$50,7)),VLOOKUP(B125,'1 Pricing Length'!A$8:I$50,8)),0),0),0)</f>
        <v>0</v>
      </c>
      <c r="O125" s="128">
        <f t="shared" si="5"/>
        <v>0</v>
      </c>
      <c r="P125" s="128">
        <f>'3 CY Interim'!P125</f>
        <v>0</v>
      </c>
      <c r="Q125" s="128">
        <f t="shared" si="6"/>
        <v>0</v>
      </c>
      <c r="R125" s="128">
        <f t="shared" si="7"/>
        <v>0</v>
      </c>
      <c r="S125" s="226">
        <f t="shared" si="8"/>
        <v>0</v>
      </c>
      <c r="T125" s="192">
        <f t="shared" ref="T125:W125" si="376">$G125*$AE125*AF125</f>
        <v>0</v>
      </c>
      <c r="U125" s="192">
        <f t="shared" si="376"/>
        <v>0</v>
      </c>
      <c r="V125" s="192">
        <f t="shared" si="376"/>
        <v>0</v>
      </c>
      <c r="W125" s="227">
        <f t="shared" si="376"/>
        <v>0</v>
      </c>
      <c r="X125" s="192">
        <f t="shared" si="10"/>
        <v>0</v>
      </c>
      <c r="Y125" s="192">
        <f t="shared" si="11"/>
        <v>0</v>
      </c>
      <c r="Z125" s="192">
        <f t="shared" si="12"/>
        <v>0</v>
      </c>
      <c r="AA125" s="227">
        <f t="shared" si="13"/>
        <v>0</v>
      </c>
      <c r="AB125" s="228">
        <f t="shared" si="14"/>
        <v>0</v>
      </c>
      <c r="AC125" s="229"/>
      <c r="AD125" s="230">
        <f t="shared" si="15"/>
        <v>44742</v>
      </c>
      <c r="AE125" s="231">
        <f t="shared" si="16"/>
        <v>0</v>
      </c>
      <c r="AF125" s="184">
        <f t="shared" si="17"/>
        <v>0</v>
      </c>
      <c r="AG125" s="184">
        <f t="shared" ref="AG125:AL125" si="377">IF($D125&gt;0,IF($AD125&lt;=U$5,IF(SUM($AF125:AF125)&gt;0,IF($L125-SUM($AF125:AF125)&gt;52,52,$L125-SUM($AF125:AF125)),IF($AD125=U$5,IF(($D125+($L125*7))&gt;=U$5,ROUND(($AD125-$D125)/7+0.5,0),$L125))),0),0)</f>
        <v>0</v>
      </c>
      <c r="AH125" s="184">
        <f t="shared" si="377"/>
        <v>0</v>
      </c>
      <c r="AI125" s="184">
        <f t="shared" si="377"/>
        <v>0</v>
      </c>
      <c r="AJ125" s="184">
        <f t="shared" si="377"/>
        <v>0</v>
      </c>
      <c r="AK125" s="184">
        <f t="shared" si="377"/>
        <v>0</v>
      </c>
      <c r="AL125" s="184">
        <f t="shared" si="377"/>
        <v>0</v>
      </c>
      <c r="AM125" s="52" t="str">
        <f t="shared" si="19"/>
        <v/>
      </c>
      <c r="AN125" s="52" t="str">
        <f t="shared" si="20"/>
        <v/>
      </c>
      <c r="AO125" s="184" t="str">
        <f t="shared" si="21"/>
        <v/>
      </c>
      <c r="AP125" s="192" t="str">
        <f t="shared" si="22"/>
        <v/>
      </c>
      <c r="AQ125" s="232">
        <f t="shared" si="23"/>
        <v>0</v>
      </c>
      <c r="AR125" s="232">
        <f t="shared" si="24"/>
        <v>0</v>
      </c>
      <c r="AS125" s="52">
        <f t="shared" si="25"/>
        <v>0</v>
      </c>
      <c r="AT125" s="52">
        <f t="shared" si="26"/>
        <v>0</v>
      </c>
      <c r="AU125" s="232">
        <f t="shared" si="27"/>
        <v>0</v>
      </c>
      <c r="AV125" s="232">
        <f t="shared" ref="AV125:AW125" si="378">IF($AD125=V$5,$W125,0)</f>
        <v>0</v>
      </c>
      <c r="AW125" s="232">
        <f t="shared" si="378"/>
        <v>0</v>
      </c>
      <c r="AX125" s="233">
        <f t="shared" si="29"/>
        <v>0</v>
      </c>
      <c r="AY125" s="234">
        <f t="shared" si="30"/>
        <v>0</v>
      </c>
      <c r="AZ125" s="184">
        <f t="shared" si="31"/>
        <v>0</v>
      </c>
      <c r="BA125" s="235" t="str">
        <f>IF(B125&lt;&gt;"",VLOOKUP(B125,'1 Pricing Length'!A$8:B$50,2),"")</f>
        <v/>
      </c>
    </row>
    <row r="126" spans="1:53" ht="12.75" customHeight="1">
      <c r="A126" s="217"/>
      <c r="B126" s="217"/>
      <c r="C126" s="236"/>
      <c r="D126" s="237"/>
      <c r="E126" s="237"/>
      <c r="F126" s="237"/>
      <c r="G126" s="222"/>
      <c r="H126" s="222"/>
      <c r="I126" s="222"/>
      <c r="J126" s="222"/>
      <c r="K126" s="1"/>
      <c r="L126" s="223">
        <f>IF(B126&lt;&gt;"",IF(D126&gt;0,IF(D126&lt;=V$5,IF(M126&gt;0,M126,VLOOKUP(B126,'1 Pricing Length'!A$8:C$50,3)),VLOOKUP(B126,'1 Pricing Length'!A$8:C$50,3)),0),0)</f>
        <v>0</v>
      </c>
      <c r="M126" s="223">
        <f t="shared" si="4"/>
        <v>0</v>
      </c>
      <c r="N126" s="224">
        <f>IF(B126&lt;&gt;"",IF(D126&lt;&gt;0,IF(AD126&lt;Y$5,IF(AD126&lt;X$5,IF(AD126&lt;W$5,IF(AD126&lt;V$5,IF(AD126&lt;U$5,VLOOKUP(B126,'1 Pricing Length'!A$8:I$50,4),VLOOKUP(B126,'1 Pricing Length'!A$8:I$50,5)),VLOOKUP(B126,'1 Pricing Length'!A$8:I$50,6)),VLOOKUP(B126,'1 Pricing Length'!A$8:I$50,7)),VLOOKUP(B126,'1 Pricing Length'!A$8:I$50,8)),0),0),0)</f>
        <v>0</v>
      </c>
      <c r="O126" s="128">
        <f t="shared" si="5"/>
        <v>0</v>
      </c>
      <c r="P126" s="128">
        <f>'3 CY Interim'!P126</f>
        <v>0</v>
      </c>
      <c r="Q126" s="128">
        <f t="shared" si="6"/>
        <v>0</v>
      </c>
      <c r="R126" s="128">
        <f t="shared" si="7"/>
        <v>0</v>
      </c>
      <c r="S126" s="226">
        <f t="shared" si="8"/>
        <v>0</v>
      </c>
      <c r="T126" s="192">
        <f t="shared" ref="T126:W126" si="379">$G126*$AE126*AF126</f>
        <v>0</v>
      </c>
      <c r="U126" s="192">
        <f t="shared" si="379"/>
        <v>0</v>
      </c>
      <c r="V126" s="192">
        <f t="shared" si="379"/>
        <v>0</v>
      </c>
      <c r="W126" s="227">
        <f t="shared" si="379"/>
        <v>0</v>
      </c>
      <c r="X126" s="192">
        <f t="shared" si="10"/>
        <v>0</v>
      </c>
      <c r="Y126" s="192">
        <f t="shared" si="11"/>
        <v>0</v>
      </c>
      <c r="Z126" s="192">
        <f t="shared" si="12"/>
        <v>0</v>
      </c>
      <c r="AA126" s="227">
        <f t="shared" si="13"/>
        <v>0</v>
      </c>
      <c r="AB126" s="228">
        <f t="shared" si="14"/>
        <v>0</v>
      </c>
      <c r="AC126" s="229"/>
      <c r="AD126" s="230">
        <f t="shared" si="15"/>
        <v>44742</v>
      </c>
      <c r="AE126" s="231">
        <f t="shared" si="16"/>
        <v>0</v>
      </c>
      <c r="AF126" s="184">
        <f t="shared" si="17"/>
        <v>0</v>
      </c>
      <c r="AG126" s="184">
        <f t="shared" ref="AG126:AL126" si="380">IF($D126&gt;0,IF($AD126&lt;=U$5,IF(SUM($AF126:AF126)&gt;0,IF($L126-SUM($AF126:AF126)&gt;52,52,$L126-SUM($AF126:AF126)),IF($AD126=U$5,IF(($D126+($L126*7))&gt;=U$5,ROUND(($AD126-$D126)/7+0.5,0),$L126))),0),0)</f>
        <v>0</v>
      </c>
      <c r="AH126" s="184">
        <f t="shared" si="380"/>
        <v>0</v>
      </c>
      <c r="AI126" s="184">
        <f t="shared" si="380"/>
        <v>0</v>
      </c>
      <c r="AJ126" s="184">
        <f t="shared" si="380"/>
        <v>0</v>
      </c>
      <c r="AK126" s="184">
        <f t="shared" si="380"/>
        <v>0</v>
      </c>
      <c r="AL126" s="184">
        <f t="shared" si="380"/>
        <v>0</v>
      </c>
      <c r="AM126" s="52" t="str">
        <f t="shared" si="19"/>
        <v/>
      </c>
      <c r="AN126" s="52" t="str">
        <f t="shared" si="20"/>
        <v/>
      </c>
      <c r="AO126" s="184" t="str">
        <f t="shared" si="21"/>
        <v/>
      </c>
      <c r="AP126" s="192" t="str">
        <f t="shared" si="22"/>
        <v/>
      </c>
      <c r="AQ126" s="232">
        <f t="shared" si="23"/>
        <v>0</v>
      </c>
      <c r="AR126" s="232">
        <f t="shared" si="24"/>
        <v>0</v>
      </c>
      <c r="AS126" s="52">
        <f t="shared" si="25"/>
        <v>0</v>
      </c>
      <c r="AT126" s="52">
        <f t="shared" si="26"/>
        <v>0</v>
      </c>
      <c r="AU126" s="232">
        <f t="shared" si="27"/>
        <v>0</v>
      </c>
      <c r="AV126" s="232">
        <f t="shared" ref="AV126:AW126" si="381">IF($AD126=V$5,$W126,0)</f>
        <v>0</v>
      </c>
      <c r="AW126" s="232">
        <f t="shared" si="381"/>
        <v>0</v>
      </c>
      <c r="AX126" s="233">
        <f t="shared" si="29"/>
        <v>0</v>
      </c>
      <c r="AY126" s="234">
        <f t="shared" si="30"/>
        <v>0</v>
      </c>
      <c r="AZ126" s="184">
        <f t="shared" si="31"/>
        <v>0</v>
      </c>
      <c r="BA126" s="235" t="str">
        <f>IF(B126&lt;&gt;"",VLOOKUP(B126,'1 Pricing Length'!A$8:B$50,2),"")</f>
        <v/>
      </c>
    </row>
    <row r="127" spans="1:53" ht="12.75" customHeight="1">
      <c r="A127" s="217"/>
      <c r="B127" s="217"/>
      <c r="C127" s="236"/>
      <c r="D127" s="237"/>
      <c r="E127" s="237"/>
      <c r="F127" s="237"/>
      <c r="G127" s="222"/>
      <c r="H127" s="222"/>
      <c r="I127" s="222"/>
      <c r="J127" s="222"/>
      <c r="K127" s="1"/>
      <c r="L127" s="223">
        <f>IF(B127&lt;&gt;"",IF(D127&gt;0,IF(D127&lt;=V$5,IF(M127&gt;0,M127,VLOOKUP(B127,'1 Pricing Length'!A$8:C$50,3)),VLOOKUP(B127,'1 Pricing Length'!A$8:C$50,3)),0),0)</f>
        <v>0</v>
      </c>
      <c r="M127" s="223">
        <f t="shared" si="4"/>
        <v>0</v>
      </c>
      <c r="N127" s="224">
        <f>IF(B127&lt;&gt;"",IF(D127&lt;&gt;0,IF(AD127&lt;Y$5,IF(AD127&lt;X$5,IF(AD127&lt;W$5,IF(AD127&lt;V$5,IF(AD127&lt;U$5,VLOOKUP(B127,'1 Pricing Length'!A$8:I$50,4),VLOOKUP(B127,'1 Pricing Length'!A$8:I$50,5)),VLOOKUP(B127,'1 Pricing Length'!A$8:I$50,6)),VLOOKUP(B127,'1 Pricing Length'!A$8:I$50,7)),VLOOKUP(B127,'1 Pricing Length'!A$8:I$50,8)),0),0),0)</f>
        <v>0</v>
      </c>
      <c r="O127" s="128">
        <f t="shared" si="5"/>
        <v>0</v>
      </c>
      <c r="P127" s="128">
        <f>'3 CY Interim'!P127</f>
        <v>0</v>
      </c>
      <c r="Q127" s="128">
        <f t="shared" si="6"/>
        <v>0</v>
      </c>
      <c r="R127" s="128">
        <f t="shared" si="7"/>
        <v>0</v>
      </c>
      <c r="S127" s="226">
        <f t="shared" si="8"/>
        <v>0</v>
      </c>
      <c r="T127" s="192">
        <f t="shared" ref="T127:W127" si="382">$G127*$AE127*AF127</f>
        <v>0</v>
      </c>
      <c r="U127" s="192">
        <f t="shared" si="382"/>
        <v>0</v>
      </c>
      <c r="V127" s="192">
        <f t="shared" si="382"/>
        <v>0</v>
      </c>
      <c r="W127" s="227">
        <f t="shared" si="382"/>
        <v>0</v>
      </c>
      <c r="X127" s="192">
        <f t="shared" si="10"/>
        <v>0</v>
      </c>
      <c r="Y127" s="192">
        <f t="shared" si="11"/>
        <v>0</v>
      </c>
      <c r="Z127" s="192">
        <f t="shared" si="12"/>
        <v>0</v>
      </c>
      <c r="AA127" s="227">
        <f t="shared" si="13"/>
        <v>0</v>
      </c>
      <c r="AB127" s="228">
        <f t="shared" si="14"/>
        <v>0</v>
      </c>
      <c r="AC127" s="229"/>
      <c r="AD127" s="230">
        <f t="shared" si="15"/>
        <v>44742</v>
      </c>
      <c r="AE127" s="231">
        <f t="shared" si="16"/>
        <v>0</v>
      </c>
      <c r="AF127" s="184">
        <f t="shared" si="17"/>
        <v>0</v>
      </c>
      <c r="AG127" s="184">
        <f t="shared" ref="AG127:AL127" si="383">IF($D127&gt;0,IF($AD127&lt;=U$5,IF(SUM($AF127:AF127)&gt;0,IF($L127-SUM($AF127:AF127)&gt;52,52,$L127-SUM($AF127:AF127)),IF($AD127=U$5,IF(($D127+($L127*7))&gt;=U$5,ROUND(($AD127-$D127)/7+0.5,0),$L127))),0),0)</f>
        <v>0</v>
      </c>
      <c r="AH127" s="184">
        <f t="shared" si="383"/>
        <v>0</v>
      </c>
      <c r="AI127" s="184">
        <f t="shared" si="383"/>
        <v>0</v>
      </c>
      <c r="AJ127" s="184">
        <f t="shared" si="383"/>
        <v>0</v>
      </c>
      <c r="AK127" s="184">
        <f t="shared" si="383"/>
        <v>0</v>
      </c>
      <c r="AL127" s="184">
        <f t="shared" si="383"/>
        <v>0</v>
      </c>
      <c r="AM127" s="52" t="str">
        <f t="shared" si="19"/>
        <v/>
      </c>
      <c r="AN127" s="52" t="str">
        <f t="shared" si="20"/>
        <v/>
      </c>
      <c r="AO127" s="184" t="str">
        <f t="shared" si="21"/>
        <v/>
      </c>
      <c r="AP127" s="192" t="str">
        <f t="shared" si="22"/>
        <v/>
      </c>
      <c r="AQ127" s="232">
        <f t="shared" si="23"/>
        <v>0</v>
      </c>
      <c r="AR127" s="232">
        <f t="shared" si="24"/>
        <v>0</v>
      </c>
      <c r="AS127" s="52">
        <f t="shared" si="25"/>
        <v>0</v>
      </c>
      <c r="AT127" s="52">
        <f t="shared" si="26"/>
        <v>0</v>
      </c>
      <c r="AU127" s="232">
        <f t="shared" si="27"/>
        <v>0</v>
      </c>
      <c r="AV127" s="232">
        <f t="shared" ref="AV127:AW127" si="384">IF($AD127=V$5,$W127,0)</f>
        <v>0</v>
      </c>
      <c r="AW127" s="232">
        <f t="shared" si="384"/>
        <v>0</v>
      </c>
      <c r="AX127" s="233">
        <f t="shared" si="29"/>
        <v>0</v>
      </c>
      <c r="AY127" s="234">
        <f t="shared" si="30"/>
        <v>0</v>
      </c>
      <c r="AZ127" s="184">
        <f t="shared" si="31"/>
        <v>0</v>
      </c>
      <c r="BA127" s="235" t="str">
        <f>IF(B127&lt;&gt;"",VLOOKUP(B127,'1 Pricing Length'!A$8:B$50,2),"")</f>
        <v/>
      </c>
    </row>
    <row r="128" spans="1:53" ht="12.75" customHeight="1">
      <c r="A128" s="217"/>
      <c r="B128" s="217"/>
      <c r="C128" s="236"/>
      <c r="D128" s="237"/>
      <c r="E128" s="237"/>
      <c r="F128" s="237"/>
      <c r="G128" s="222"/>
      <c r="H128" s="222"/>
      <c r="I128" s="222"/>
      <c r="J128" s="222"/>
      <c r="K128" s="1"/>
      <c r="L128" s="223">
        <f>IF(B128&lt;&gt;"",IF(D128&gt;0,IF(D128&lt;=V$5,IF(M128&gt;0,M128,VLOOKUP(B128,'1 Pricing Length'!A$8:C$50,3)),VLOOKUP(B128,'1 Pricing Length'!A$8:C$50,3)),0),0)</f>
        <v>0</v>
      </c>
      <c r="M128" s="223">
        <f t="shared" si="4"/>
        <v>0</v>
      </c>
      <c r="N128" s="224">
        <f>IF(B128&lt;&gt;"",IF(D128&lt;&gt;0,IF(AD128&lt;Y$5,IF(AD128&lt;X$5,IF(AD128&lt;W$5,IF(AD128&lt;V$5,IF(AD128&lt;U$5,VLOOKUP(B128,'1 Pricing Length'!A$8:I$50,4),VLOOKUP(B128,'1 Pricing Length'!A$8:I$50,5)),VLOOKUP(B128,'1 Pricing Length'!A$8:I$50,6)),VLOOKUP(B128,'1 Pricing Length'!A$8:I$50,7)),VLOOKUP(B128,'1 Pricing Length'!A$8:I$50,8)),0),0),0)</f>
        <v>0</v>
      </c>
      <c r="O128" s="128">
        <f t="shared" si="5"/>
        <v>0</v>
      </c>
      <c r="P128" s="128">
        <f>'3 CY Interim'!P128</f>
        <v>0</v>
      </c>
      <c r="Q128" s="128">
        <f t="shared" si="6"/>
        <v>0</v>
      </c>
      <c r="R128" s="128">
        <f t="shared" si="7"/>
        <v>0</v>
      </c>
      <c r="S128" s="226">
        <f t="shared" si="8"/>
        <v>0</v>
      </c>
      <c r="T128" s="192">
        <f t="shared" ref="T128:W128" si="385">$G128*$AE128*AF128</f>
        <v>0</v>
      </c>
      <c r="U128" s="192">
        <f t="shared" si="385"/>
        <v>0</v>
      </c>
      <c r="V128" s="192">
        <f t="shared" si="385"/>
        <v>0</v>
      </c>
      <c r="W128" s="227">
        <f t="shared" si="385"/>
        <v>0</v>
      </c>
      <c r="X128" s="192">
        <f t="shared" si="10"/>
        <v>0</v>
      </c>
      <c r="Y128" s="192">
        <f t="shared" si="11"/>
        <v>0</v>
      </c>
      <c r="Z128" s="192">
        <f t="shared" si="12"/>
        <v>0</v>
      </c>
      <c r="AA128" s="227">
        <f t="shared" si="13"/>
        <v>0</v>
      </c>
      <c r="AB128" s="228">
        <f t="shared" si="14"/>
        <v>0</v>
      </c>
      <c r="AC128" s="229"/>
      <c r="AD128" s="230">
        <f t="shared" si="15"/>
        <v>44742</v>
      </c>
      <c r="AE128" s="231">
        <f t="shared" si="16"/>
        <v>0</v>
      </c>
      <c r="AF128" s="184">
        <f t="shared" si="17"/>
        <v>0</v>
      </c>
      <c r="AG128" s="184">
        <f t="shared" ref="AG128:AL128" si="386">IF($D128&gt;0,IF($AD128&lt;=U$5,IF(SUM($AF128:AF128)&gt;0,IF($L128-SUM($AF128:AF128)&gt;52,52,$L128-SUM($AF128:AF128)),IF($AD128=U$5,IF(($D128+($L128*7))&gt;=U$5,ROUND(($AD128-$D128)/7+0.5,0),$L128))),0),0)</f>
        <v>0</v>
      </c>
      <c r="AH128" s="184">
        <f t="shared" si="386"/>
        <v>0</v>
      </c>
      <c r="AI128" s="184">
        <f t="shared" si="386"/>
        <v>0</v>
      </c>
      <c r="AJ128" s="184">
        <f t="shared" si="386"/>
        <v>0</v>
      </c>
      <c r="AK128" s="184">
        <f t="shared" si="386"/>
        <v>0</v>
      </c>
      <c r="AL128" s="184">
        <f t="shared" si="386"/>
        <v>0</v>
      </c>
      <c r="AM128" s="52" t="str">
        <f t="shared" si="19"/>
        <v/>
      </c>
      <c r="AN128" s="52" t="str">
        <f t="shared" si="20"/>
        <v/>
      </c>
      <c r="AO128" s="184" t="str">
        <f t="shared" si="21"/>
        <v/>
      </c>
      <c r="AP128" s="192" t="str">
        <f t="shared" si="22"/>
        <v/>
      </c>
      <c r="AQ128" s="232">
        <f t="shared" si="23"/>
        <v>0</v>
      </c>
      <c r="AR128" s="232">
        <f t="shared" si="24"/>
        <v>0</v>
      </c>
      <c r="AS128" s="52">
        <f t="shared" si="25"/>
        <v>0</v>
      </c>
      <c r="AT128" s="52">
        <f t="shared" si="26"/>
        <v>0</v>
      </c>
      <c r="AU128" s="232">
        <f t="shared" si="27"/>
        <v>0</v>
      </c>
      <c r="AV128" s="232">
        <f t="shared" ref="AV128:AW128" si="387">IF($AD128=V$5,$W128,0)</f>
        <v>0</v>
      </c>
      <c r="AW128" s="232">
        <f t="shared" si="387"/>
        <v>0</v>
      </c>
      <c r="AX128" s="233">
        <f t="shared" si="29"/>
        <v>0</v>
      </c>
      <c r="AY128" s="234">
        <f t="shared" si="30"/>
        <v>0</v>
      </c>
      <c r="AZ128" s="184">
        <f t="shared" si="31"/>
        <v>0</v>
      </c>
      <c r="BA128" s="235" t="str">
        <f>IF(B128&lt;&gt;"",VLOOKUP(B128,'1 Pricing Length'!A$8:B$50,2),"")</f>
        <v/>
      </c>
    </row>
    <row r="129" spans="1:53" ht="12.75" customHeight="1">
      <c r="A129" s="217"/>
      <c r="B129" s="217"/>
      <c r="C129" s="236"/>
      <c r="D129" s="237"/>
      <c r="E129" s="237"/>
      <c r="F129" s="237"/>
      <c r="G129" s="222"/>
      <c r="H129" s="222"/>
      <c r="I129" s="222"/>
      <c r="J129" s="222"/>
      <c r="K129" s="1"/>
      <c r="L129" s="223">
        <f>IF(B129&lt;&gt;"",IF(D129&gt;0,IF(D129&lt;=V$5,IF(M129&gt;0,M129,VLOOKUP(B129,'1 Pricing Length'!A$8:C$50,3)),VLOOKUP(B129,'1 Pricing Length'!A$8:C$50,3)),0),0)</f>
        <v>0</v>
      </c>
      <c r="M129" s="223">
        <f t="shared" si="4"/>
        <v>0</v>
      </c>
      <c r="N129" s="224">
        <f>IF(B129&lt;&gt;"",IF(D129&lt;&gt;0,IF(AD129&lt;Y$5,IF(AD129&lt;X$5,IF(AD129&lt;W$5,IF(AD129&lt;V$5,IF(AD129&lt;U$5,VLOOKUP(B129,'1 Pricing Length'!A$8:I$50,4),VLOOKUP(B129,'1 Pricing Length'!A$8:I$50,5)),VLOOKUP(B129,'1 Pricing Length'!A$8:I$50,6)),VLOOKUP(B129,'1 Pricing Length'!A$8:I$50,7)),VLOOKUP(B129,'1 Pricing Length'!A$8:I$50,8)),0),0),0)</f>
        <v>0</v>
      </c>
      <c r="O129" s="128">
        <f t="shared" si="5"/>
        <v>0</v>
      </c>
      <c r="P129" s="128">
        <f>'3 CY Interim'!P129</f>
        <v>0</v>
      </c>
      <c r="Q129" s="128">
        <f t="shared" si="6"/>
        <v>0</v>
      </c>
      <c r="R129" s="128">
        <f t="shared" si="7"/>
        <v>0</v>
      </c>
      <c r="S129" s="226">
        <f t="shared" si="8"/>
        <v>0</v>
      </c>
      <c r="T129" s="192">
        <f t="shared" ref="T129:W129" si="388">$G129*$AE129*AF129</f>
        <v>0</v>
      </c>
      <c r="U129" s="192">
        <f t="shared" si="388"/>
        <v>0</v>
      </c>
      <c r="V129" s="192">
        <f t="shared" si="388"/>
        <v>0</v>
      </c>
      <c r="W129" s="227">
        <f t="shared" si="388"/>
        <v>0</v>
      </c>
      <c r="X129" s="192">
        <f t="shared" si="10"/>
        <v>0</v>
      </c>
      <c r="Y129" s="192">
        <f t="shared" si="11"/>
        <v>0</v>
      </c>
      <c r="Z129" s="192">
        <f t="shared" si="12"/>
        <v>0</v>
      </c>
      <c r="AA129" s="227">
        <f t="shared" si="13"/>
        <v>0</v>
      </c>
      <c r="AB129" s="228">
        <f t="shared" si="14"/>
        <v>0</v>
      </c>
      <c r="AC129" s="229"/>
      <c r="AD129" s="230">
        <f t="shared" si="15"/>
        <v>44742</v>
      </c>
      <c r="AE129" s="231">
        <f t="shared" si="16"/>
        <v>0</v>
      </c>
      <c r="AF129" s="184">
        <f t="shared" si="17"/>
        <v>0</v>
      </c>
      <c r="AG129" s="184">
        <f t="shared" ref="AG129:AL129" si="389">IF($D129&gt;0,IF($AD129&lt;=U$5,IF(SUM($AF129:AF129)&gt;0,IF($L129-SUM($AF129:AF129)&gt;52,52,$L129-SUM($AF129:AF129)),IF($AD129=U$5,IF(($D129+($L129*7))&gt;=U$5,ROUND(($AD129-$D129)/7+0.5,0),$L129))),0),0)</f>
        <v>0</v>
      </c>
      <c r="AH129" s="184">
        <f t="shared" si="389"/>
        <v>0</v>
      </c>
      <c r="AI129" s="184">
        <f t="shared" si="389"/>
        <v>0</v>
      </c>
      <c r="AJ129" s="184">
        <f t="shared" si="389"/>
        <v>0</v>
      </c>
      <c r="AK129" s="184">
        <f t="shared" si="389"/>
        <v>0</v>
      </c>
      <c r="AL129" s="184">
        <f t="shared" si="389"/>
        <v>0</v>
      </c>
      <c r="AM129" s="52" t="str">
        <f t="shared" si="19"/>
        <v/>
      </c>
      <c r="AN129" s="52" t="str">
        <f t="shared" si="20"/>
        <v/>
      </c>
      <c r="AO129" s="184" t="str">
        <f t="shared" si="21"/>
        <v/>
      </c>
      <c r="AP129" s="192" t="str">
        <f t="shared" si="22"/>
        <v/>
      </c>
      <c r="AQ129" s="232">
        <f t="shared" si="23"/>
        <v>0</v>
      </c>
      <c r="AR129" s="232">
        <f t="shared" si="24"/>
        <v>0</v>
      </c>
      <c r="AS129" s="52">
        <f t="shared" si="25"/>
        <v>0</v>
      </c>
      <c r="AT129" s="52">
        <f t="shared" si="26"/>
        <v>0</v>
      </c>
      <c r="AU129" s="232">
        <f t="shared" si="27"/>
        <v>0</v>
      </c>
      <c r="AV129" s="232">
        <f t="shared" ref="AV129:AW129" si="390">IF($AD129=V$5,$W129,0)</f>
        <v>0</v>
      </c>
      <c r="AW129" s="232">
        <f t="shared" si="390"/>
        <v>0</v>
      </c>
      <c r="AX129" s="233">
        <f t="shared" si="29"/>
        <v>0</v>
      </c>
      <c r="AY129" s="234">
        <f t="shared" si="30"/>
        <v>0</v>
      </c>
      <c r="AZ129" s="184">
        <f t="shared" si="31"/>
        <v>0</v>
      </c>
      <c r="BA129" s="235" t="str">
        <f>IF(B129&lt;&gt;"",VLOOKUP(B129,'1 Pricing Length'!A$8:B$50,2),"")</f>
        <v/>
      </c>
    </row>
    <row r="130" spans="1:53" ht="12.75" customHeight="1">
      <c r="A130" s="217"/>
      <c r="B130" s="217"/>
      <c r="C130" s="236"/>
      <c r="D130" s="237"/>
      <c r="E130" s="237"/>
      <c r="F130" s="237"/>
      <c r="G130" s="222"/>
      <c r="H130" s="222"/>
      <c r="I130" s="222"/>
      <c r="J130" s="222"/>
      <c r="K130" s="1"/>
      <c r="L130" s="223">
        <f>IF(B130&lt;&gt;"",IF(D130&gt;0,IF(D130&lt;=V$5,IF(M130&gt;0,M130,VLOOKUP(B130,'1 Pricing Length'!A$8:C$50,3)),VLOOKUP(B130,'1 Pricing Length'!A$8:C$50,3)),0),0)</f>
        <v>0</v>
      </c>
      <c r="M130" s="223">
        <f t="shared" si="4"/>
        <v>0</v>
      </c>
      <c r="N130" s="224">
        <f>IF(B130&lt;&gt;"",IF(D130&lt;&gt;0,IF(AD130&lt;Y$5,IF(AD130&lt;X$5,IF(AD130&lt;W$5,IF(AD130&lt;V$5,IF(AD130&lt;U$5,VLOOKUP(B130,'1 Pricing Length'!A$8:I$50,4),VLOOKUP(B130,'1 Pricing Length'!A$8:I$50,5)),VLOOKUP(B130,'1 Pricing Length'!A$8:I$50,6)),VLOOKUP(B130,'1 Pricing Length'!A$8:I$50,7)),VLOOKUP(B130,'1 Pricing Length'!A$8:I$50,8)),0),0),0)</f>
        <v>0</v>
      </c>
      <c r="O130" s="128">
        <f t="shared" si="5"/>
        <v>0</v>
      </c>
      <c r="P130" s="128">
        <f>'3 CY Interim'!P130</f>
        <v>0</v>
      </c>
      <c r="Q130" s="128">
        <f t="shared" si="6"/>
        <v>0</v>
      </c>
      <c r="R130" s="128">
        <f t="shared" si="7"/>
        <v>0</v>
      </c>
      <c r="S130" s="226">
        <f t="shared" si="8"/>
        <v>0</v>
      </c>
      <c r="T130" s="192">
        <f t="shared" ref="T130:W130" si="391">$G130*$AE130*AF130</f>
        <v>0</v>
      </c>
      <c r="U130" s="192">
        <f t="shared" si="391"/>
        <v>0</v>
      </c>
      <c r="V130" s="192">
        <f t="shared" si="391"/>
        <v>0</v>
      </c>
      <c r="W130" s="227">
        <f t="shared" si="391"/>
        <v>0</v>
      </c>
      <c r="X130" s="192">
        <f t="shared" si="10"/>
        <v>0</v>
      </c>
      <c r="Y130" s="192">
        <f t="shared" si="11"/>
        <v>0</v>
      </c>
      <c r="Z130" s="192">
        <f t="shared" si="12"/>
        <v>0</v>
      </c>
      <c r="AA130" s="227">
        <f t="shared" si="13"/>
        <v>0</v>
      </c>
      <c r="AB130" s="228">
        <f t="shared" si="14"/>
        <v>0</v>
      </c>
      <c r="AC130" s="229"/>
      <c r="AD130" s="230">
        <f t="shared" si="15"/>
        <v>44742</v>
      </c>
      <c r="AE130" s="231">
        <f t="shared" si="16"/>
        <v>0</v>
      </c>
      <c r="AF130" s="184">
        <f t="shared" si="17"/>
        <v>0</v>
      </c>
      <c r="AG130" s="184">
        <f t="shared" ref="AG130:AL130" si="392">IF($D130&gt;0,IF($AD130&lt;=U$5,IF(SUM($AF130:AF130)&gt;0,IF($L130-SUM($AF130:AF130)&gt;52,52,$L130-SUM($AF130:AF130)),IF($AD130=U$5,IF(($D130+($L130*7))&gt;=U$5,ROUND(($AD130-$D130)/7+0.5,0),$L130))),0),0)</f>
        <v>0</v>
      </c>
      <c r="AH130" s="184">
        <f t="shared" si="392"/>
        <v>0</v>
      </c>
      <c r="AI130" s="184">
        <f t="shared" si="392"/>
        <v>0</v>
      </c>
      <c r="AJ130" s="184">
        <f t="shared" si="392"/>
        <v>0</v>
      </c>
      <c r="AK130" s="184">
        <f t="shared" si="392"/>
        <v>0</v>
      </c>
      <c r="AL130" s="184">
        <f t="shared" si="392"/>
        <v>0</v>
      </c>
      <c r="AM130" s="52" t="str">
        <f t="shared" si="19"/>
        <v/>
      </c>
      <c r="AN130" s="52" t="str">
        <f t="shared" si="20"/>
        <v/>
      </c>
      <c r="AO130" s="184" t="str">
        <f t="shared" si="21"/>
        <v/>
      </c>
      <c r="AP130" s="192" t="str">
        <f t="shared" si="22"/>
        <v/>
      </c>
      <c r="AQ130" s="232">
        <f t="shared" si="23"/>
        <v>0</v>
      </c>
      <c r="AR130" s="232">
        <f t="shared" si="24"/>
        <v>0</v>
      </c>
      <c r="AS130" s="52">
        <f t="shared" si="25"/>
        <v>0</v>
      </c>
      <c r="AT130" s="52">
        <f t="shared" si="26"/>
        <v>0</v>
      </c>
      <c r="AU130" s="232">
        <f t="shared" si="27"/>
        <v>0</v>
      </c>
      <c r="AV130" s="232">
        <f t="shared" ref="AV130:AW130" si="393">IF($AD130=V$5,$W130,0)</f>
        <v>0</v>
      </c>
      <c r="AW130" s="232">
        <f t="shared" si="393"/>
        <v>0</v>
      </c>
      <c r="AX130" s="233">
        <f t="shared" si="29"/>
        <v>0</v>
      </c>
      <c r="AY130" s="234">
        <f t="shared" si="30"/>
        <v>0</v>
      </c>
      <c r="AZ130" s="184">
        <f t="shared" si="31"/>
        <v>0</v>
      </c>
      <c r="BA130" s="235" t="str">
        <f>IF(B130&lt;&gt;"",VLOOKUP(B130,'1 Pricing Length'!A$8:B$50,2),"")</f>
        <v/>
      </c>
    </row>
    <row r="131" spans="1:53" ht="12.75" customHeight="1">
      <c r="A131" s="217"/>
      <c r="B131" s="217"/>
      <c r="C131" s="236"/>
      <c r="D131" s="237"/>
      <c r="E131" s="237"/>
      <c r="F131" s="237"/>
      <c r="G131" s="222"/>
      <c r="H131" s="222"/>
      <c r="I131" s="222"/>
      <c r="J131" s="222"/>
      <c r="K131" s="1"/>
      <c r="L131" s="223">
        <f>IF(B131&lt;&gt;"",IF(D131&gt;0,IF(D131&lt;=V$5,IF(M131&gt;0,M131,VLOOKUP(B131,'1 Pricing Length'!A$8:C$50,3)),VLOOKUP(B131,'1 Pricing Length'!A$8:C$50,3)),0),0)</f>
        <v>0</v>
      </c>
      <c r="M131" s="223">
        <f t="shared" si="4"/>
        <v>0</v>
      </c>
      <c r="N131" s="224">
        <f>IF(B131&lt;&gt;"",IF(D131&lt;&gt;0,IF(AD131&lt;Y$5,IF(AD131&lt;X$5,IF(AD131&lt;W$5,IF(AD131&lt;V$5,IF(AD131&lt;U$5,VLOOKUP(B131,'1 Pricing Length'!A$8:I$50,4),VLOOKUP(B131,'1 Pricing Length'!A$8:I$50,5)),VLOOKUP(B131,'1 Pricing Length'!A$8:I$50,6)),VLOOKUP(B131,'1 Pricing Length'!A$8:I$50,7)),VLOOKUP(B131,'1 Pricing Length'!A$8:I$50,8)),0),0),0)</f>
        <v>0</v>
      </c>
      <c r="O131" s="128">
        <f t="shared" si="5"/>
        <v>0</v>
      </c>
      <c r="P131" s="128">
        <f>'3 CY Interim'!P131</f>
        <v>0</v>
      </c>
      <c r="Q131" s="128">
        <f t="shared" si="6"/>
        <v>0</v>
      </c>
      <c r="R131" s="128">
        <f t="shared" si="7"/>
        <v>0</v>
      </c>
      <c r="S131" s="226">
        <f t="shared" si="8"/>
        <v>0</v>
      </c>
      <c r="T131" s="192">
        <f t="shared" ref="T131:W131" si="394">$G131*$AE131*AF131</f>
        <v>0</v>
      </c>
      <c r="U131" s="192">
        <f t="shared" si="394"/>
        <v>0</v>
      </c>
      <c r="V131" s="192">
        <f t="shared" si="394"/>
        <v>0</v>
      </c>
      <c r="W131" s="227">
        <f t="shared" si="394"/>
        <v>0</v>
      </c>
      <c r="X131" s="192">
        <f t="shared" si="10"/>
        <v>0</v>
      </c>
      <c r="Y131" s="192">
        <f t="shared" si="11"/>
        <v>0</v>
      </c>
      <c r="Z131" s="192">
        <f t="shared" si="12"/>
        <v>0</v>
      </c>
      <c r="AA131" s="227">
        <f t="shared" si="13"/>
        <v>0</v>
      </c>
      <c r="AB131" s="228">
        <f t="shared" si="14"/>
        <v>0</v>
      </c>
      <c r="AC131" s="229"/>
      <c r="AD131" s="230">
        <f t="shared" si="15"/>
        <v>44742</v>
      </c>
      <c r="AE131" s="231">
        <f t="shared" si="16"/>
        <v>0</v>
      </c>
      <c r="AF131" s="184">
        <f t="shared" si="17"/>
        <v>0</v>
      </c>
      <c r="AG131" s="184">
        <f t="shared" ref="AG131:AL131" si="395">IF($D131&gt;0,IF($AD131&lt;=U$5,IF(SUM($AF131:AF131)&gt;0,IF($L131-SUM($AF131:AF131)&gt;52,52,$L131-SUM($AF131:AF131)),IF($AD131=U$5,IF(($D131+($L131*7))&gt;=U$5,ROUND(($AD131-$D131)/7+0.5,0),$L131))),0),0)</f>
        <v>0</v>
      </c>
      <c r="AH131" s="184">
        <f t="shared" si="395"/>
        <v>0</v>
      </c>
      <c r="AI131" s="184">
        <f t="shared" si="395"/>
        <v>0</v>
      </c>
      <c r="AJ131" s="184">
        <f t="shared" si="395"/>
        <v>0</v>
      </c>
      <c r="AK131" s="184">
        <f t="shared" si="395"/>
        <v>0</v>
      </c>
      <c r="AL131" s="184">
        <f t="shared" si="395"/>
        <v>0</v>
      </c>
      <c r="AM131" s="52" t="str">
        <f t="shared" si="19"/>
        <v/>
      </c>
      <c r="AN131" s="52" t="str">
        <f t="shared" si="20"/>
        <v/>
      </c>
      <c r="AO131" s="184" t="str">
        <f t="shared" si="21"/>
        <v/>
      </c>
      <c r="AP131" s="192" t="str">
        <f t="shared" si="22"/>
        <v/>
      </c>
      <c r="AQ131" s="232">
        <f t="shared" si="23"/>
        <v>0</v>
      </c>
      <c r="AR131" s="232">
        <f t="shared" si="24"/>
        <v>0</v>
      </c>
      <c r="AS131" s="52">
        <f t="shared" si="25"/>
        <v>0</v>
      </c>
      <c r="AT131" s="52">
        <f t="shared" si="26"/>
        <v>0</v>
      </c>
      <c r="AU131" s="232">
        <f t="shared" si="27"/>
        <v>0</v>
      </c>
      <c r="AV131" s="232">
        <f t="shared" ref="AV131:AW131" si="396">IF($AD131=V$5,$W131,0)</f>
        <v>0</v>
      </c>
      <c r="AW131" s="232">
        <f t="shared" si="396"/>
        <v>0</v>
      </c>
      <c r="AX131" s="233">
        <f t="shared" si="29"/>
        <v>0</v>
      </c>
      <c r="AY131" s="234">
        <f t="shared" si="30"/>
        <v>0</v>
      </c>
      <c r="AZ131" s="184">
        <f t="shared" si="31"/>
        <v>0</v>
      </c>
      <c r="BA131" s="235" t="str">
        <f>IF(B131&lt;&gt;"",VLOOKUP(B131,'1 Pricing Length'!A$8:B$50,2),"")</f>
        <v/>
      </c>
    </row>
    <row r="132" spans="1:53" ht="12.75" customHeight="1">
      <c r="A132" s="217"/>
      <c r="B132" s="217"/>
      <c r="C132" s="236"/>
      <c r="D132" s="237"/>
      <c r="E132" s="237"/>
      <c r="F132" s="237"/>
      <c r="G132" s="222"/>
      <c r="H132" s="222"/>
      <c r="I132" s="222"/>
      <c r="J132" s="222"/>
      <c r="K132" s="1"/>
      <c r="L132" s="223">
        <f>IF(B132&lt;&gt;"",IF(D132&gt;0,IF(D132&lt;=V$5,IF(M132&gt;0,M132,VLOOKUP(B132,'1 Pricing Length'!A$8:C$50,3)),VLOOKUP(B132,'1 Pricing Length'!A$8:C$50,3)),0),0)</f>
        <v>0</v>
      </c>
      <c r="M132" s="223">
        <f t="shared" si="4"/>
        <v>0</v>
      </c>
      <c r="N132" s="224">
        <f>IF(B132&lt;&gt;"",IF(D132&lt;&gt;0,IF(AD132&lt;Y$5,IF(AD132&lt;X$5,IF(AD132&lt;W$5,IF(AD132&lt;V$5,IF(AD132&lt;U$5,VLOOKUP(B132,'1 Pricing Length'!A$8:I$50,4),VLOOKUP(B132,'1 Pricing Length'!A$8:I$50,5)),VLOOKUP(B132,'1 Pricing Length'!A$8:I$50,6)),VLOOKUP(B132,'1 Pricing Length'!A$8:I$50,7)),VLOOKUP(B132,'1 Pricing Length'!A$8:I$50,8)),0),0),0)</f>
        <v>0</v>
      </c>
      <c r="O132" s="128">
        <f t="shared" si="5"/>
        <v>0</v>
      </c>
      <c r="P132" s="128">
        <f>'3 CY Interim'!P132</f>
        <v>0</v>
      </c>
      <c r="Q132" s="128">
        <f t="shared" si="6"/>
        <v>0</v>
      </c>
      <c r="R132" s="128">
        <f t="shared" si="7"/>
        <v>0</v>
      </c>
      <c r="S132" s="226">
        <f t="shared" si="8"/>
        <v>0</v>
      </c>
      <c r="T132" s="192">
        <f t="shared" ref="T132:W132" si="397">$G132*$AE132*AF132</f>
        <v>0</v>
      </c>
      <c r="U132" s="192">
        <f t="shared" si="397"/>
        <v>0</v>
      </c>
      <c r="V132" s="192">
        <f t="shared" si="397"/>
        <v>0</v>
      </c>
      <c r="W132" s="227">
        <f t="shared" si="397"/>
        <v>0</v>
      </c>
      <c r="X132" s="192">
        <f t="shared" si="10"/>
        <v>0</v>
      </c>
      <c r="Y132" s="192">
        <f t="shared" si="11"/>
        <v>0</v>
      </c>
      <c r="Z132" s="192">
        <f t="shared" si="12"/>
        <v>0</v>
      </c>
      <c r="AA132" s="227">
        <f t="shared" si="13"/>
        <v>0</v>
      </c>
      <c r="AB132" s="228">
        <f t="shared" si="14"/>
        <v>0</v>
      </c>
      <c r="AC132" s="229"/>
      <c r="AD132" s="230">
        <f t="shared" si="15"/>
        <v>44742</v>
      </c>
      <c r="AE132" s="231">
        <f t="shared" si="16"/>
        <v>0</v>
      </c>
      <c r="AF132" s="184">
        <f t="shared" si="17"/>
        <v>0</v>
      </c>
      <c r="AG132" s="184">
        <f t="shared" ref="AG132:AL132" si="398">IF($D132&gt;0,IF($AD132&lt;=U$5,IF(SUM($AF132:AF132)&gt;0,IF($L132-SUM($AF132:AF132)&gt;52,52,$L132-SUM($AF132:AF132)),IF($AD132=U$5,IF(($D132+($L132*7))&gt;=U$5,ROUND(($AD132-$D132)/7+0.5,0),$L132))),0),0)</f>
        <v>0</v>
      </c>
      <c r="AH132" s="184">
        <f t="shared" si="398"/>
        <v>0</v>
      </c>
      <c r="AI132" s="184">
        <f t="shared" si="398"/>
        <v>0</v>
      </c>
      <c r="AJ132" s="184">
        <f t="shared" si="398"/>
        <v>0</v>
      </c>
      <c r="AK132" s="184">
        <f t="shared" si="398"/>
        <v>0</v>
      </c>
      <c r="AL132" s="184">
        <f t="shared" si="398"/>
        <v>0</v>
      </c>
      <c r="AM132" s="52" t="str">
        <f t="shared" si="19"/>
        <v/>
      </c>
      <c r="AN132" s="52" t="str">
        <f t="shared" si="20"/>
        <v/>
      </c>
      <c r="AO132" s="184" t="str">
        <f t="shared" si="21"/>
        <v/>
      </c>
      <c r="AP132" s="192" t="str">
        <f t="shared" si="22"/>
        <v/>
      </c>
      <c r="AQ132" s="232">
        <f t="shared" si="23"/>
        <v>0</v>
      </c>
      <c r="AR132" s="232">
        <f t="shared" si="24"/>
        <v>0</v>
      </c>
      <c r="AS132" s="52">
        <f t="shared" si="25"/>
        <v>0</v>
      </c>
      <c r="AT132" s="52">
        <f t="shared" si="26"/>
        <v>0</v>
      </c>
      <c r="AU132" s="232">
        <f t="shared" si="27"/>
        <v>0</v>
      </c>
      <c r="AV132" s="232">
        <f t="shared" ref="AV132:AW132" si="399">IF($AD132=V$5,$W132,0)</f>
        <v>0</v>
      </c>
      <c r="AW132" s="232">
        <f t="shared" si="399"/>
        <v>0</v>
      </c>
      <c r="AX132" s="233">
        <f t="shared" si="29"/>
        <v>0</v>
      </c>
      <c r="AY132" s="234">
        <f t="shared" si="30"/>
        <v>0</v>
      </c>
      <c r="AZ132" s="184">
        <f t="shared" si="31"/>
        <v>0</v>
      </c>
      <c r="BA132" s="235" t="str">
        <f>IF(B132&lt;&gt;"",VLOOKUP(B132,'1 Pricing Length'!A$8:B$50,2),"")</f>
        <v/>
      </c>
    </row>
    <row r="133" spans="1:53" ht="12.75" customHeight="1">
      <c r="A133" s="217"/>
      <c r="B133" s="217"/>
      <c r="C133" s="236"/>
      <c r="D133" s="237"/>
      <c r="E133" s="237"/>
      <c r="F133" s="237"/>
      <c r="G133" s="222"/>
      <c r="H133" s="222"/>
      <c r="I133" s="222"/>
      <c r="J133" s="222"/>
      <c r="K133" s="1"/>
      <c r="L133" s="223">
        <f>IF(B133&lt;&gt;"",IF(D133&gt;0,IF(D133&lt;=V$5,IF(M133&gt;0,M133,VLOOKUP(B133,'1 Pricing Length'!A$8:C$50,3)),VLOOKUP(B133,'1 Pricing Length'!A$8:C$50,3)),0),0)</f>
        <v>0</v>
      </c>
      <c r="M133" s="223">
        <f t="shared" si="4"/>
        <v>0</v>
      </c>
      <c r="N133" s="224">
        <f>IF(B133&lt;&gt;"",IF(D133&lt;&gt;0,IF(AD133&lt;Y$5,IF(AD133&lt;X$5,IF(AD133&lt;W$5,IF(AD133&lt;V$5,IF(AD133&lt;U$5,VLOOKUP(B133,'1 Pricing Length'!A$8:I$50,4),VLOOKUP(B133,'1 Pricing Length'!A$8:I$50,5)),VLOOKUP(B133,'1 Pricing Length'!A$8:I$50,6)),VLOOKUP(B133,'1 Pricing Length'!A$8:I$50,7)),VLOOKUP(B133,'1 Pricing Length'!A$8:I$50,8)),0),0),0)</f>
        <v>0</v>
      </c>
      <c r="O133" s="128">
        <f t="shared" si="5"/>
        <v>0</v>
      </c>
      <c r="P133" s="128">
        <f>'3 CY Interim'!P133</f>
        <v>0</v>
      </c>
      <c r="Q133" s="128">
        <f t="shared" si="6"/>
        <v>0</v>
      </c>
      <c r="R133" s="128">
        <f t="shared" si="7"/>
        <v>0</v>
      </c>
      <c r="S133" s="226">
        <f t="shared" si="8"/>
        <v>0</v>
      </c>
      <c r="T133" s="192">
        <f t="shared" ref="T133:W133" si="400">$G133*$AE133*AF133</f>
        <v>0</v>
      </c>
      <c r="U133" s="192">
        <f t="shared" si="400"/>
        <v>0</v>
      </c>
      <c r="V133" s="192">
        <f t="shared" si="400"/>
        <v>0</v>
      </c>
      <c r="W133" s="227">
        <f t="shared" si="400"/>
        <v>0</v>
      </c>
      <c r="X133" s="192">
        <f t="shared" si="10"/>
        <v>0</v>
      </c>
      <c r="Y133" s="192">
        <f t="shared" si="11"/>
        <v>0</v>
      </c>
      <c r="Z133" s="192">
        <f t="shared" si="12"/>
        <v>0</v>
      </c>
      <c r="AA133" s="227">
        <f t="shared" si="13"/>
        <v>0</v>
      </c>
      <c r="AB133" s="228">
        <f t="shared" si="14"/>
        <v>0</v>
      </c>
      <c r="AC133" s="229"/>
      <c r="AD133" s="230">
        <f t="shared" si="15"/>
        <v>44742</v>
      </c>
      <c r="AE133" s="231">
        <f t="shared" si="16"/>
        <v>0</v>
      </c>
      <c r="AF133" s="184">
        <f t="shared" si="17"/>
        <v>0</v>
      </c>
      <c r="AG133" s="184">
        <f t="shared" ref="AG133:AL133" si="401">IF($D133&gt;0,IF($AD133&lt;=U$5,IF(SUM($AF133:AF133)&gt;0,IF($L133-SUM($AF133:AF133)&gt;52,52,$L133-SUM($AF133:AF133)),IF($AD133=U$5,IF(($D133+($L133*7))&gt;=U$5,ROUND(($AD133-$D133)/7+0.5,0),$L133))),0),0)</f>
        <v>0</v>
      </c>
      <c r="AH133" s="184">
        <f t="shared" si="401"/>
        <v>0</v>
      </c>
      <c r="AI133" s="184">
        <f t="shared" si="401"/>
        <v>0</v>
      </c>
      <c r="AJ133" s="184">
        <f t="shared" si="401"/>
        <v>0</v>
      </c>
      <c r="AK133" s="184">
        <f t="shared" si="401"/>
        <v>0</v>
      </c>
      <c r="AL133" s="184">
        <f t="shared" si="401"/>
        <v>0</v>
      </c>
      <c r="AM133" s="52" t="str">
        <f t="shared" si="19"/>
        <v/>
      </c>
      <c r="AN133" s="52" t="str">
        <f t="shared" si="20"/>
        <v/>
      </c>
      <c r="AO133" s="184" t="str">
        <f t="shared" si="21"/>
        <v/>
      </c>
      <c r="AP133" s="192" t="str">
        <f t="shared" si="22"/>
        <v/>
      </c>
      <c r="AQ133" s="232">
        <f t="shared" si="23"/>
        <v>0</v>
      </c>
      <c r="AR133" s="232">
        <f t="shared" si="24"/>
        <v>0</v>
      </c>
      <c r="AS133" s="52">
        <f t="shared" si="25"/>
        <v>0</v>
      </c>
      <c r="AT133" s="52">
        <f t="shared" si="26"/>
        <v>0</v>
      </c>
      <c r="AU133" s="232">
        <f t="shared" si="27"/>
        <v>0</v>
      </c>
      <c r="AV133" s="232">
        <f t="shared" ref="AV133:AW133" si="402">IF($AD133=V$5,$W133,0)</f>
        <v>0</v>
      </c>
      <c r="AW133" s="232">
        <f t="shared" si="402"/>
        <v>0</v>
      </c>
      <c r="AX133" s="233">
        <f t="shared" si="29"/>
        <v>0</v>
      </c>
      <c r="AY133" s="234">
        <f t="shared" si="30"/>
        <v>0</v>
      </c>
      <c r="AZ133" s="184">
        <f t="shared" si="31"/>
        <v>0</v>
      </c>
      <c r="BA133" s="235" t="str">
        <f>IF(B133&lt;&gt;"",VLOOKUP(B133,'1 Pricing Length'!A$8:B$50,2),"")</f>
        <v/>
      </c>
    </row>
    <row r="134" spans="1:53" ht="12.75" customHeight="1">
      <c r="A134" s="217"/>
      <c r="B134" s="217"/>
      <c r="C134" s="236"/>
      <c r="D134" s="237"/>
      <c r="E134" s="237"/>
      <c r="F134" s="237"/>
      <c r="G134" s="222"/>
      <c r="H134" s="222"/>
      <c r="I134" s="222"/>
      <c r="J134" s="222"/>
      <c r="K134" s="1"/>
      <c r="L134" s="223">
        <f>IF(B134&lt;&gt;"",IF(D134&gt;0,IF(D134&lt;=V$5,IF(M134&gt;0,M134,VLOOKUP(B134,'1 Pricing Length'!A$8:C$50,3)),VLOOKUP(B134,'1 Pricing Length'!A$8:C$50,3)),0),0)</f>
        <v>0</v>
      </c>
      <c r="M134" s="223">
        <f t="shared" si="4"/>
        <v>0</v>
      </c>
      <c r="N134" s="224">
        <f>IF(B134&lt;&gt;"",IF(D134&lt;&gt;0,IF(AD134&lt;Y$5,IF(AD134&lt;X$5,IF(AD134&lt;W$5,IF(AD134&lt;V$5,IF(AD134&lt;U$5,VLOOKUP(B134,'1 Pricing Length'!A$8:I$50,4),VLOOKUP(B134,'1 Pricing Length'!A$8:I$50,5)),VLOOKUP(B134,'1 Pricing Length'!A$8:I$50,6)),VLOOKUP(B134,'1 Pricing Length'!A$8:I$50,7)),VLOOKUP(B134,'1 Pricing Length'!A$8:I$50,8)),0),0),0)</f>
        <v>0</v>
      </c>
      <c r="O134" s="128">
        <f t="shared" si="5"/>
        <v>0</v>
      </c>
      <c r="P134" s="128">
        <f>'3 CY Interim'!P134</f>
        <v>0</v>
      </c>
      <c r="Q134" s="128">
        <f t="shared" si="6"/>
        <v>0</v>
      </c>
      <c r="R134" s="128">
        <f t="shared" si="7"/>
        <v>0</v>
      </c>
      <c r="S134" s="226">
        <f t="shared" si="8"/>
        <v>0</v>
      </c>
      <c r="T134" s="192">
        <f t="shared" ref="T134:W134" si="403">$G134*$AE134*AF134</f>
        <v>0</v>
      </c>
      <c r="U134" s="192">
        <f t="shared" si="403"/>
        <v>0</v>
      </c>
      <c r="V134" s="192">
        <f t="shared" si="403"/>
        <v>0</v>
      </c>
      <c r="W134" s="227">
        <f t="shared" si="403"/>
        <v>0</v>
      </c>
      <c r="X134" s="192">
        <f t="shared" si="10"/>
        <v>0</v>
      </c>
      <c r="Y134" s="192">
        <f t="shared" si="11"/>
        <v>0</v>
      </c>
      <c r="Z134" s="192">
        <f t="shared" si="12"/>
        <v>0</v>
      </c>
      <c r="AA134" s="227">
        <f t="shared" si="13"/>
        <v>0</v>
      </c>
      <c r="AB134" s="228">
        <f t="shared" si="14"/>
        <v>0</v>
      </c>
      <c r="AC134" s="229"/>
      <c r="AD134" s="230">
        <f t="shared" si="15"/>
        <v>44742</v>
      </c>
      <c r="AE134" s="231">
        <f t="shared" si="16"/>
        <v>0</v>
      </c>
      <c r="AF134" s="184">
        <f t="shared" si="17"/>
        <v>0</v>
      </c>
      <c r="AG134" s="184">
        <f t="shared" ref="AG134:AL134" si="404">IF($D134&gt;0,IF($AD134&lt;=U$5,IF(SUM($AF134:AF134)&gt;0,IF($L134-SUM($AF134:AF134)&gt;52,52,$L134-SUM($AF134:AF134)),IF($AD134=U$5,IF(($D134+($L134*7))&gt;=U$5,ROUND(($AD134-$D134)/7+0.5,0),$L134))),0),0)</f>
        <v>0</v>
      </c>
      <c r="AH134" s="184">
        <f t="shared" si="404"/>
        <v>0</v>
      </c>
      <c r="AI134" s="184">
        <f t="shared" si="404"/>
        <v>0</v>
      </c>
      <c r="AJ134" s="184">
        <f t="shared" si="404"/>
        <v>0</v>
      </c>
      <c r="AK134" s="184">
        <f t="shared" si="404"/>
        <v>0</v>
      </c>
      <c r="AL134" s="184">
        <f t="shared" si="404"/>
        <v>0</v>
      </c>
      <c r="AM134" s="52" t="str">
        <f t="shared" si="19"/>
        <v/>
      </c>
      <c r="AN134" s="52" t="str">
        <f t="shared" si="20"/>
        <v/>
      </c>
      <c r="AO134" s="184" t="str">
        <f t="shared" si="21"/>
        <v/>
      </c>
      <c r="AP134" s="192" t="str">
        <f t="shared" si="22"/>
        <v/>
      </c>
      <c r="AQ134" s="232">
        <f t="shared" si="23"/>
        <v>0</v>
      </c>
      <c r="AR134" s="232">
        <f t="shared" si="24"/>
        <v>0</v>
      </c>
      <c r="AS134" s="52">
        <f t="shared" si="25"/>
        <v>0</v>
      </c>
      <c r="AT134" s="52">
        <f t="shared" si="26"/>
        <v>0</v>
      </c>
      <c r="AU134" s="232">
        <f t="shared" si="27"/>
        <v>0</v>
      </c>
      <c r="AV134" s="232">
        <f t="shared" ref="AV134:AW134" si="405">IF($AD134=V$5,$W134,0)</f>
        <v>0</v>
      </c>
      <c r="AW134" s="232">
        <f t="shared" si="405"/>
        <v>0</v>
      </c>
      <c r="AX134" s="233">
        <f t="shared" si="29"/>
        <v>0</v>
      </c>
      <c r="AY134" s="234">
        <f t="shared" si="30"/>
        <v>0</v>
      </c>
      <c r="AZ134" s="184">
        <f t="shared" si="31"/>
        <v>0</v>
      </c>
      <c r="BA134" s="235" t="str">
        <f>IF(B134&lt;&gt;"",VLOOKUP(B134,'1 Pricing Length'!A$8:B$50,2),"")</f>
        <v/>
      </c>
    </row>
    <row r="135" spans="1:53" ht="12.75" customHeight="1">
      <c r="A135" s="217"/>
      <c r="B135" s="217"/>
      <c r="C135" s="236"/>
      <c r="D135" s="237"/>
      <c r="E135" s="237"/>
      <c r="F135" s="237"/>
      <c r="G135" s="222"/>
      <c r="H135" s="222"/>
      <c r="I135" s="222"/>
      <c r="J135" s="222"/>
      <c r="K135" s="1"/>
      <c r="L135" s="223">
        <f>IF(B135&lt;&gt;"",IF(D135&gt;0,IF(D135&lt;=V$5,IF(M135&gt;0,M135,VLOOKUP(B135,'1 Pricing Length'!A$8:C$50,3)),VLOOKUP(B135,'1 Pricing Length'!A$8:C$50,3)),0),0)</f>
        <v>0</v>
      </c>
      <c r="M135" s="223">
        <f t="shared" si="4"/>
        <v>0</v>
      </c>
      <c r="N135" s="224">
        <f>IF(B135&lt;&gt;"",IF(D135&lt;&gt;0,IF(AD135&lt;Y$5,IF(AD135&lt;X$5,IF(AD135&lt;W$5,IF(AD135&lt;V$5,IF(AD135&lt;U$5,VLOOKUP(B135,'1 Pricing Length'!A$8:I$50,4),VLOOKUP(B135,'1 Pricing Length'!A$8:I$50,5)),VLOOKUP(B135,'1 Pricing Length'!A$8:I$50,6)),VLOOKUP(B135,'1 Pricing Length'!A$8:I$50,7)),VLOOKUP(B135,'1 Pricing Length'!A$8:I$50,8)),0),0),0)</f>
        <v>0</v>
      </c>
      <c r="O135" s="128">
        <f t="shared" si="5"/>
        <v>0</v>
      </c>
      <c r="P135" s="128">
        <f>'3 CY Interim'!P135</f>
        <v>0</v>
      </c>
      <c r="Q135" s="128">
        <f t="shared" si="6"/>
        <v>0</v>
      </c>
      <c r="R135" s="128">
        <f t="shared" si="7"/>
        <v>0</v>
      </c>
      <c r="S135" s="226">
        <f t="shared" si="8"/>
        <v>0</v>
      </c>
      <c r="T135" s="192">
        <f t="shared" ref="T135:W135" si="406">$G135*$AE135*AF135</f>
        <v>0</v>
      </c>
      <c r="U135" s="192">
        <f t="shared" si="406"/>
        <v>0</v>
      </c>
      <c r="V135" s="192">
        <f t="shared" si="406"/>
        <v>0</v>
      </c>
      <c r="W135" s="227">
        <f t="shared" si="406"/>
        <v>0</v>
      </c>
      <c r="X135" s="192">
        <f t="shared" si="10"/>
        <v>0</v>
      </c>
      <c r="Y135" s="192">
        <f t="shared" si="11"/>
        <v>0</v>
      </c>
      <c r="Z135" s="192">
        <f t="shared" si="12"/>
        <v>0</v>
      </c>
      <c r="AA135" s="227">
        <f t="shared" si="13"/>
        <v>0</v>
      </c>
      <c r="AB135" s="228">
        <f t="shared" si="14"/>
        <v>0</v>
      </c>
      <c r="AC135" s="229"/>
      <c r="AD135" s="230">
        <f t="shared" si="15"/>
        <v>44742</v>
      </c>
      <c r="AE135" s="231">
        <f t="shared" si="16"/>
        <v>0</v>
      </c>
      <c r="AF135" s="184">
        <f t="shared" si="17"/>
        <v>0</v>
      </c>
      <c r="AG135" s="184">
        <f t="shared" ref="AG135:AL135" si="407">IF($D135&gt;0,IF($AD135&lt;=U$5,IF(SUM($AF135:AF135)&gt;0,IF($L135-SUM($AF135:AF135)&gt;52,52,$L135-SUM($AF135:AF135)),IF($AD135=U$5,IF(($D135+($L135*7))&gt;=U$5,ROUND(($AD135-$D135)/7+0.5,0),$L135))),0),0)</f>
        <v>0</v>
      </c>
      <c r="AH135" s="184">
        <f t="shared" si="407"/>
        <v>0</v>
      </c>
      <c r="AI135" s="184">
        <f t="shared" si="407"/>
        <v>0</v>
      </c>
      <c r="AJ135" s="184">
        <f t="shared" si="407"/>
        <v>0</v>
      </c>
      <c r="AK135" s="184">
        <f t="shared" si="407"/>
        <v>0</v>
      </c>
      <c r="AL135" s="184">
        <f t="shared" si="407"/>
        <v>0</v>
      </c>
      <c r="AM135" s="52" t="str">
        <f t="shared" si="19"/>
        <v/>
      </c>
      <c r="AN135" s="52" t="str">
        <f t="shared" si="20"/>
        <v/>
      </c>
      <c r="AO135" s="184" t="str">
        <f t="shared" si="21"/>
        <v/>
      </c>
      <c r="AP135" s="192" t="str">
        <f t="shared" si="22"/>
        <v/>
      </c>
      <c r="AQ135" s="232">
        <f t="shared" si="23"/>
        <v>0</v>
      </c>
      <c r="AR135" s="232">
        <f t="shared" si="24"/>
        <v>0</v>
      </c>
      <c r="AS135" s="52">
        <f t="shared" si="25"/>
        <v>0</v>
      </c>
      <c r="AT135" s="52">
        <f t="shared" si="26"/>
        <v>0</v>
      </c>
      <c r="AU135" s="232">
        <f t="shared" si="27"/>
        <v>0</v>
      </c>
      <c r="AV135" s="232">
        <f t="shared" ref="AV135:AW135" si="408">IF($AD135=V$5,$W135,0)</f>
        <v>0</v>
      </c>
      <c r="AW135" s="232">
        <f t="shared" si="408"/>
        <v>0</v>
      </c>
      <c r="AX135" s="233">
        <f t="shared" si="29"/>
        <v>0</v>
      </c>
      <c r="AY135" s="234">
        <f t="shared" si="30"/>
        <v>0</v>
      </c>
      <c r="AZ135" s="184">
        <f t="shared" si="31"/>
        <v>0</v>
      </c>
      <c r="BA135" s="235" t="str">
        <f>IF(B135&lt;&gt;"",VLOOKUP(B135,'1 Pricing Length'!A$8:B$50,2),"")</f>
        <v/>
      </c>
    </row>
    <row r="136" spans="1:53" ht="12.75" customHeight="1">
      <c r="A136" s="217"/>
      <c r="B136" s="217"/>
      <c r="C136" s="236"/>
      <c r="D136" s="237"/>
      <c r="E136" s="237"/>
      <c r="F136" s="237"/>
      <c r="G136" s="222"/>
      <c r="H136" s="222"/>
      <c r="I136" s="222"/>
      <c r="J136" s="222"/>
      <c r="K136" s="1"/>
      <c r="L136" s="223">
        <f>IF(B136&lt;&gt;"",IF(D136&gt;0,IF(D136&lt;=V$5,IF(M136&gt;0,M136,VLOOKUP(B136,'1 Pricing Length'!A$8:C$50,3)),VLOOKUP(B136,'1 Pricing Length'!A$8:C$50,3)),0),0)</f>
        <v>0</v>
      </c>
      <c r="M136" s="223">
        <f t="shared" si="4"/>
        <v>0</v>
      </c>
      <c r="N136" s="224">
        <f>IF(B136&lt;&gt;"",IF(D136&lt;&gt;0,IF(AD136&lt;Y$5,IF(AD136&lt;X$5,IF(AD136&lt;W$5,IF(AD136&lt;V$5,IF(AD136&lt;U$5,VLOOKUP(B136,'1 Pricing Length'!A$8:I$50,4),VLOOKUP(B136,'1 Pricing Length'!A$8:I$50,5)),VLOOKUP(B136,'1 Pricing Length'!A$8:I$50,6)),VLOOKUP(B136,'1 Pricing Length'!A$8:I$50,7)),VLOOKUP(B136,'1 Pricing Length'!A$8:I$50,8)),0),0),0)</f>
        <v>0</v>
      </c>
      <c r="O136" s="128">
        <f t="shared" si="5"/>
        <v>0</v>
      </c>
      <c r="P136" s="128">
        <f>'3 CY Interim'!P136</f>
        <v>0</v>
      </c>
      <c r="Q136" s="128">
        <f t="shared" si="6"/>
        <v>0</v>
      </c>
      <c r="R136" s="128">
        <f t="shared" si="7"/>
        <v>0</v>
      </c>
      <c r="S136" s="226">
        <f t="shared" si="8"/>
        <v>0</v>
      </c>
      <c r="T136" s="192">
        <f t="shared" ref="T136:W136" si="409">$G136*$AE136*AF136</f>
        <v>0</v>
      </c>
      <c r="U136" s="192">
        <f t="shared" si="409"/>
        <v>0</v>
      </c>
      <c r="V136" s="192">
        <f t="shared" si="409"/>
        <v>0</v>
      </c>
      <c r="W136" s="227">
        <f t="shared" si="409"/>
        <v>0</v>
      </c>
      <c r="X136" s="192">
        <f t="shared" si="10"/>
        <v>0</v>
      </c>
      <c r="Y136" s="192">
        <f t="shared" si="11"/>
        <v>0</v>
      </c>
      <c r="Z136" s="192">
        <f t="shared" si="12"/>
        <v>0</v>
      </c>
      <c r="AA136" s="227">
        <f t="shared" si="13"/>
        <v>0</v>
      </c>
      <c r="AB136" s="228">
        <f t="shared" si="14"/>
        <v>0</v>
      </c>
      <c r="AC136" s="229"/>
      <c r="AD136" s="230">
        <f t="shared" si="15"/>
        <v>44742</v>
      </c>
      <c r="AE136" s="231">
        <f t="shared" si="16"/>
        <v>0</v>
      </c>
      <c r="AF136" s="184">
        <f t="shared" si="17"/>
        <v>0</v>
      </c>
      <c r="AG136" s="184">
        <f t="shared" ref="AG136:AL136" si="410">IF($D136&gt;0,IF($AD136&lt;=U$5,IF(SUM($AF136:AF136)&gt;0,IF($L136-SUM($AF136:AF136)&gt;52,52,$L136-SUM($AF136:AF136)),IF($AD136=U$5,IF(($D136+($L136*7))&gt;=U$5,ROUND(($AD136-$D136)/7+0.5,0),$L136))),0),0)</f>
        <v>0</v>
      </c>
      <c r="AH136" s="184">
        <f t="shared" si="410"/>
        <v>0</v>
      </c>
      <c r="AI136" s="184">
        <f t="shared" si="410"/>
        <v>0</v>
      </c>
      <c r="AJ136" s="184">
        <f t="shared" si="410"/>
        <v>0</v>
      </c>
      <c r="AK136" s="184">
        <f t="shared" si="410"/>
        <v>0</v>
      </c>
      <c r="AL136" s="184">
        <f t="shared" si="410"/>
        <v>0</v>
      </c>
      <c r="AM136" s="52" t="str">
        <f t="shared" si="19"/>
        <v/>
      </c>
      <c r="AN136" s="52" t="str">
        <f t="shared" si="20"/>
        <v/>
      </c>
      <c r="AO136" s="184" t="str">
        <f t="shared" si="21"/>
        <v/>
      </c>
      <c r="AP136" s="192" t="str">
        <f t="shared" si="22"/>
        <v/>
      </c>
      <c r="AQ136" s="232">
        <f t="shared" si="23"/>
        <v>0</v>
      </c>
      <c r="AR136" s="232">
        <f t="shared" si="24"/>
        <v>0</v>
      </c>
      <c r="AS136" s="52">
        <f t="shared" si="25"/>
        <v>0</v>
      </c>
      <c r="AT136" s="52">
        <f t="shared" si="26"/>
        <v>0</v>
      </c>
      <c r="AU136" s="232">
        <f t="shared" si="27"/>
        <v>0</v>
      </c>
      <c r="AV136" s="232">
        <f t="shared" ref="AV136:AW136" si="411">IF($AD136=V$5,$W136,0)</f>
        <v>0</v>
      </c>
      <c r="AW136" s="232">
        <f t="shared" si="411"/>
        <v>0</v>
      </c>
      <c r="AX136" s="233">
        <f t="shared" si="29"/>
        <v>0</v>
      </c>
      <c r="AY136" s="234">
        <f t="shared" si="30"/>
        <v>0</v>
      </c>
      <c r="AZ136" s="184">
        <f t="shared" si="31"/>
        <v>0</v>
      </c>
      <c r="BA136" s="235" t="str">
        <f>IF(B136&lt;&gt;"",VLOOKUP(B136,'1 Pricing Length'!A$8:B$50,2),"")</f>
        <v/>
      </c>
    </row>
    <row r="137" spans="1:53" ht="12.75" customHeight="1">
      <c r="A137" s="217"/>
      <c r="B137" s="217"/>
      <c r="C137" s="236"/>
      <c r="D137" s="237"/>
      <c r="E137" s="237"/>
      <c r="F137" s="237"/>
      <c r="G137" s="222"/>
      <c r="H137" s="222"/>
      <c r="I137" s="222"/>
      <c r="J137" s="222"/>
      <c r="K137" s="1"/>
      <c r="L137" s="223">
        <f>IF(B137&lt;&gt;"",IF(D137&gt;0,IF(D137&lt;=V$5,IF(M137&gt;0,M137,VLOOKUP(B137,'1 Pricing Length'!A$8:C$50,3)),VLOOKUP(B137,'1 Pricing Length'!A$8:C$50,3)),0),0)</f>
        <v>0</v>
      </c>
      <c r="M137" s="223">
        <f t="shared" si="4"/>
        <v>0</v>
      </c>
      <c r="N137" s="224">
        <f>IF(B137&lt;&gt;"",IF(D137&lt;&gt;0,IF(AD137&lt;Y$5,IF(AD137&lt;X$5,IF(AD137&lt;W$5,IF(AD137&lt;V$5,IF(AD137&lt;U$5,VLOOKUP(B137,'1 Pricing Length'!A$8:I$50,4),VLOOKUP(B137,'1 Pricing Length'!A$8:I$50,5)),VLOOKUP(B137,'1 Pricing Length'!A$8:I$50,6)),VLOOKUP(B137,'1 Pricing Length'!A$8:I$50,7)),VLOOKUP(B137,'1 Pricing Length'!A$8:I$50,8)),0),0),0)</f>
        <v>0</v>
      </c>
      <c r="O137" s="128">
        <f t="shared" si="5"/>
        <v>0</v>
      </c>
      <c r="P137" s="128">
        <f>'3 CY Interim'!P137</f>
        <v>0</v>
      </c>
      <c r="Q137" s="128">
        <f t="shared" si="6"/>
        <v>0</v>
      </c>
      <c r="R137" s="128">
        <f t="shared" si="7"/>
        <v>0</v>
      </c>
      <c r="S137" s="226">
        <f t="shared" si="8"/>
        <v>0</v>
      </c>
      <c r="T137" s="192">
        <f t="shared" ref="T137:W137" si="412">$G137*$AE137*AF137</f>
        <v>0</v>
      </c>
      <c r="U137" s="192">
        <f t="shared" si="412"/>
        <v>0</v>
      </c>
      <c r="V137" s="192">
        <f t="shared" si="412"/>
        <v>0</v>
      </c>
      <c r="W137" s="227">
        <f t="shared" si="412"/>
        <v>0</v>
      </c>
      <c r="X137" s="192">
        <f t="shared" si="10"/>
        <v>0</v>
      </c>
      <c r="Y137" s="192">
        <f t="shared" si="11"/>
        <v>0</v>
      </c>
      <c r="Z137" s="192">
        <f t="shared" si="12"/>
        <v>0</v>
      </c>
      <c r="AA137" s="227">
        <f t="shared" si="13"/>
        <v>0</v>
      </c>
      <c r="AB137" s="228">
        <f t="shared" si="14"/>
        <v>0</v>
      </c>
      <c r="AC137" s="229"/>
      <c r="AD137" s="230">
        <f t="shared" si="15"/>
        <v>44742</v>
      </c>
      <c r="AE137" s="231">
        <f t="shared" si="16"/>
        <v>0</v>
      </c>
      <c r="AF137" s="184">
        <f t="shared" si="17"/>
        <v>0</v>
      </c>
      <c r="AG137" s="184">
        <f t="shared" ref="AG137:AL137" si="413">IF($D137&gt;0,IF($AD137&lt;=U$5,IF(SUM($AF137:AF137)&gt;0,IF($L137-SUM($AF137:AF137)&gt;52,52,$L137-SUM($AF137:AF137)),IF($AD137=U$5,IF(($D137+($L137*7))&gt;=U$5,ROUND(($AD137-$D137)/7+0.5,0),$L137))),0),0)</f>
        <v>0</v>
      </c>
      <c r="AH137" s="184">
        <f t="shared" si="413"/>
        <v>0</v>
      </c>
      <c r="AI137" s="184">
        <f t="shared" si="413"/>
        <v>0</v>
      </c>
      <c r="AJ137" s="184">
        <f t="shared" si="413"/>
        <v>0</v>
      </c>
      <c r="AK137" s="184">
        <f t="shared" si="413"/>
        <v>0</v>
      </c>
      <c r="AL137" s="184">
        <f t="shared" si="413"/>
        <v>0</v>
      </c>
      <c r="AM137" s="52" t="str">
        <f t="shared" si="19"/>
        <v/>
      </c>
      <c r="AN137" s="52" t="str">
        <f t="shared" si="20"/>
        <v/>
      </c>
      <c r="AO137" s="184" t="str">
        <f t="shared" si="21"/>
        <v/>
      </c>
      <c r="AP137" s="192" t="str">
        <f t="shared" si="22"/>
        <v/>
      </c>
      <c r="AQ137" s="232">
        <f t="shared" si="23"/>
        <v>0</v>
      </c>
      <c r="AR137" s="232">
        <f t="shared" si="24"/>
        <v>0</v>
      </c>
      <c r="AS137" s="52">
        <f t="shared" si="25"/>
        <v>0</v>
      </c>
      <c r="AT137" s="52">
        <f t="shared" si="26"/>
        <v>0</v>
      </c>
      <c r="AU137" s="232">
        <f t="shared" si="27"/>
        <v>0</v>
      </c>
      <c r="AV137" s="232">
        <f t="shared" ref="AV137:AW137" si="414">IF($AD137=V$5,$W137,0)</f>
        <v>0</v>
      </c>
      <c r="AW137" s="232">
        <f t="shared" si="414"/>
        <v>0</v>
      </c>
      <c r="AX137" s="233">
        <f t="shared" si="29"/>
        <v>0</v>
      </c>
      <c r="AY137" s="234">
        <f t="shared" si="30"/>
        <v>0</v>
      </c>
      <c r="AZ137" s="184">
        <f t="shared" si="31"/>
        <v>0</v>
      </c>
      <c r="BA137" s="235" t="str">
        <f>IF(B137&lt;&gt;"",VLOOKUP(B137,'1 Pricing Length'!A$8:B$50,2),"")</f>
        <v/>
      </c>
    </row>
    <row r="138" spans="1:53" ht="12.75" customHeight="1">
      <c r="A138" s="217"/>
      <c r="B138" s="217"/>
      <c r="C138" s="236"/>
      <c r="D138" s="237"/>
      <c r="E138" s="237"/>
      <c r="F138" s="237"/>
      <c r="G138" s="222"/>
      <c r="H138" s="222"/>
      <c r="I138" s="222"/>
      <c r="J138" s="222"/>
      <c r="K138" s="1"/>
      <c r="L138" s="223">
        <f>IF(B138&lt;&gt;"",IF(D138&gt;0,IF(D138&lt;=V$5,IF(M138&gt;0,M138,VLOOKUP(B138,'1 Pricing Length'!A$8:C$50,3)),VLOOKUP(B138,'1 Pricing Length'!A$8:C$50,3)),0),0)</f>
        <v>0</v>
      </c>
      <c r="M138" s="223">
        <f t="shared" si="4"/>
        <v>0</v>
      </c>
      <c r="N138" s="224">
        <f>IF(B138&lt;&gt;"",IF(D138&lt;&gt;0,IF(AD138&lt;Y$5,IF(AD138&lt;X$5,IF(AD138&lt;W$5,IF(AD138&lt;V$5,IF(AD138&lt;U$5,VLOOKUP(B138,'1 Pricing Length'!A$8:I$50,4),VLOOKUP(B138,'1 Pricing Length'!A$8:I$50,5)),VLOOKUP(B138,'1 Pricing Length'!A$8:I$50,6)),VLOOKUP(B138,'1 Pricing Length'!A$8:I$50,7)),VLOOKUP(B138,'1 Pricing Length'!A$8:I$50,8)),0),0),0)</f>
        <v>0</v>
      </c>
      <c r="O138" s="128">
        <f t="shared" si="5"/>
        <v>0</v>
      </c>
      <c r="P138" s="128">
        <f>'3 CY Interim'!P138</f>
        <v>0</v>
      </c>
      <c r="Q138" s="128">
        <f t="shared" si="6"/>
        <v>0</v>
      </c>
      <c r="R138" s="128">
        <f t="shared" si="7"/>
        <v>0</v>
      </c>
      <c r="S138" s="226">
        <f t="shared" si="8"/>
        <v>0</v>
      </c>
      <c r="T138" s="192">
        <f t="shared" ref="T138:W138" si="415">$G138*$AE138*AF138</f>
        <v>0</v>
      </c>
      <c r="U138" s="192">
        <f t="shared" si="415"/>
        <v>0</v>
      </c>
      <c r="V138" s="192">
        <f t="shared" si="415"/>
        <v>0</v>
      </c>
      <c r="W138" s="227">
        <f t="shared" si="415"/>
        <v>0</v>
      </c>
      <c r="X138" s="192">
        <f t="shared" si="10"/>
        <v>0</v>
      </c>
      <c r="Y138" s="192">
        <f t="shared" si="11"/>
        <v>0</v>
      </c>
      <c r="Z138" s="192">
        <f t="shared" si="12"/>
        <v>0</v>
      </c>
      <c r="AA138" s="227">
        <f t="shared" si="13"/>
        <v>0</v>
      </c>
      <c r="AB138" s="228">
        <f t="shared" si="14"/>
        <v>0</v>
      </c>
      <c r="AC138" s="229"/>
      <c r="AD138" s="230">
        <f t="shared" si="15"/>
        <v>44742</v>
      </c>
      <c r="AE138" s="231">
        <f t="shared" si="16"/>
        <v>0</v>
      </c>
      <c r="AF138" s="184">
        <f t="shared" si="17"/>
        <v>0</v>
      </c>
      <c r="AG138" s="184">
        <f t="shared" ref="AG138:AL138" si="416">IF($D138&gt;0,IF($AD138&lt;=U$5,IF(SUM($AF138:AF138)&gt;0,IF($L138-SUM($AF138:AF138)&gt;52,52,$L138-SUM($AF138:AF138)),IF($AD138=U$5,IF(($D138+($L138*7))&gt;=U$5,ROUND(($AD138-$D138)/7+0.5,0),$L138))),0),0)</f>
        <v>0</v>
      </c>
      <c r="AH138" s="184">
        <f t="shared" si="416"/>
        <v>0</v>
      </c>
      <c r="AI138" s="184">
        <f t="shared" si="416"/>
        <v>0</v>
      </c>
      <c r="AJ138" s="184">
        <f t="shared" si="416"/>
        <v>0</v>
      </c>
      <c r="AK138" s="184">
        <f t="shared" si="416"/>
        <v>0</v>
      </c>
      <c r="AL138" s="184">
        <f t="shared" si="416"/>
        <v>0</v>
      </c>
      <c r="AM138" s="52" t="str">
        <f t="shared" si="19"/>
        <v/>
      </c>
      <c r="AN138" s="52" t="str">
        <f t="shared" si="20"/>
        <v/>
      </c>
      <c r="AO138" s="184" t="str">
        <f t="shared" si="21"/>
        <v/>
      </c>
      <c r="AP138" s="192" t="str">
        <f t="shared" si="22"/>
        <v/>
      </c>
      <c r="AQ138" s="232">
        <f t="shared" si="23"/>
        <v>0</v>
      </c>
      <c r="AR138" s="232">
        <f t="shared" si="24"/>
        <v>0</v>
      </c>
      <c r="AS138" s="52">
        <f t="shared" si="25"/>
        <v>0</v>
      </c>
      <c r="AT138" s="52">
        <f t="shared" si="26"/>
        <v>0</v>
      </c>
      <c r="AU138" s="232">
        <f t="shared" si="27"/>
        <v>0</v>
      </c>
      <c r="AV138" s="232">
        <f t="shared" ref="AV138:AW138" si="417">IF($AD138=V$5,$W138,0)</f>
        <v>0</v>
      </c>
      <c r="AW138" s="232">
        <f t="shared" si="417"/>
        <v>0</v>
      </c>
      <c r="AX138" s="233">
        <f t="shared" si="29"/>
        <v>0</v>
      </c>
      <c r="AY138" s="234">
        <f t="shared" si="30"/>
        <v>0</v>
      </c>
      <c r="AZ138" s="184">
        <f t="shared" si="31"/>
        <v>0</v>
      </c>
      <c r="BA138" s="235" t="str">
        <f>IF(B138&lt;&gt;"",VLOOKUP(B138,'1 Pricing Length'!A$8:B$50,2),"")</f>
        <v/>
      </c>
    </row>
    <row r="139" spans="1:53" ht="12.75" customHeight="1">
      <c r="A139" s="217"/>
      <c r="B139" s="217"/>
      <c r="C139" s="236"/>
      <c r="D139" s="237"/>
      <c r="E139" s="237"/>
      <c r="F139" s="237"/>
      <c r="G139" s="222"/>
      <c r="H139" s="222"/>
      <c r="I139" s="222"/>
      <c r="J139" s="222"/>
      <c r="K139" s="1"/>
      <c r="L139" s="223">
        <f>IF(B139&lt;&gt;"",IF(D139&gt;0,IF(D139&lt;=V$5,IF(M139&gt;0,M139,VLOOKUP(B139,'1 Pricing Length'!A$8:C$50,3)),VLOOKUP(B139,'1 Pricing Length'!A$8:C$50,3)),0),0)</f>
        <v>0</v>
      </c>
      <c r="M139" s="223">
        <f t="shared" si="4"/>
        <v>0</v>
      </c>
      <c r="N139" s="224">
        <f>IF(B139&lt;&gt;"",IF(D139&lt;&gt;0,IF(AD139&lt;Y$5,IF(AD139&lt;X$5,IF(AD139&lt;W$5,IF(AD139&lt;V$5,IF(AD139&lt;U$5,VLOOKUP(B139,'1 Pricing Length'!A$8:I$50,4),VLOOKUP(B139,'1 Pricing Length'!A$8:I$50,5)),VLOOKUP(B139,'1 Pricing Length'!A$8:I$50,6)),VLOOKUP(B139,'1 Pricing Length'!A$8:I$50,7)),VLOOKUP(B139,'1 Pricing Length'!A$8:I$50,8)),0),0),0)</f>
        <v>0</v>
      </c>
      <c r="O139" s="128">
        <f t="shared" si="5"/>
        <v>0</v>
      </c>
      <c r="P139" s="128">
        <f>'3 CY Interim'!P139</f>
        <v>0</v>
      </c>
      <c r="Q139" s="128">
        <f t="shared" si="6"/>
        <v>0</v>
      </c>
      <c r="R139" s="128">
        <f t="shared" si="7"/>
        <v>0</v>
      </c>
      <c r="S139" s="226">
        <f t="shared" si="8"/>
        <v>0</v>
      </c>
      <c r="T139" s="192">
        <f t="shared" ref="T139:W139" si="418">$G139*$AE139*AF139</f>
        <v>0</v>
      </c>
      <c r="U139" s="192">
        <f t="shared" si="418"/>
        <v>0</v>
      </c>
      <c r="V139" s="192">
        <f t="shared" si="418"/>
        <v>0</v>
      </c>
      <c r="W139" s="227">
        <f t="shared" si="418"/>
        <v>0</v>
      </c>
      <c r="X139" s="192">
        <f t="shared" si="10"/>
        <v>0</v>
      </c>
      <c r="Y139" s="192">
        <f t="shared" si="11"/>
        <v>0</v>
      </c>
      <c r="Z139" s="192">
        <f t="shared" si="12"/>
        <v>0</v>
      </c>
      <c r="AA139" s="227">
        <f t="shared" si="13"/>
        <v>0</v>
      </c>
      <c r="AB139" s="228">
        <f t="shared" si="14"/>
        <v>0</v>
      </c>
      <c r="AC139" s="229"/>
      <c r="AD139" s="230">
        <f t="shared" si="15"/>
        <v>44742</v>
      </c>
      <c r="AE139" s="231">
        <f t="shared" si="16"/>
        <v>0</v>
      </c>
      <c r="AF139" s="184">
        <f t="shared" si="17"/>
        <v>0</v>
      </c>
      <c r="AG139" s="184">
        <f t="shared" ref="AG139:AL139" si="419">IF($D139&gt;0,IF($AD139&lt;=U$5,IF(SUM($AF139:AF139)&gt;0,IF($L139-SUM($AF139:AF139)&gt;52,52,$L139-SUM($AF139:AF139)),IF($AD139=U$5,IF(($D139+($L139*7))&gt;=U$5,ROUND(($AD139-$D139)/7+0.5,0),$L139))),0),0)</f>
        <v>0</v>
      </c>
      <c r="AH139" s="184">
        <f t="shared" si="419"/>
        <v>0</v>
      </c>
      <c r="AI139" s="184">
        <f t="shared" si="419"/>
        <v>0</v>
      </c>
      <c r="AJ139" s="184">
        <f t="shared" si="419"/>
        <v>0</v>
      </c>
      <c r="AK139" s="184">
        <f t="shared" si="419"/>
        <v>0</v>
      </c>
      <c r="AL139" s="184">
        <f t="shared" si="419"/>
        <v>0</v>
      </c>
      <c r="AM139" s="52" t="str">
        <f t="shared" si="19"/>
        <v/>
      </c>
      <c r="AN139" s="52" t="str">
        <f t="shared" si="20"/>
        <v/>
      </c>
      <c r="AO139" s="184" t="str">
        <f t="shared" si="21"/>
        <v/>
      </c>
      <c r="AP139" s="192" t="str">
        <f t="shared" si="22"/>
        <v/>
      </c>
      <c r="AQ139" s="232">
        <f t="shared" si="23"/>
        <v>0</v>
      </c>
      <c r="AR139" s="232">
        <f t="shared" si="24"/>
        <v>0</v>
      </c>
      <c r="AS139" s="52">
        <f t="shared" si="25"/>
        <v>0</v>
      </c>
      <c r="AT139" s="52">
        <f t="shared" si="26"/>
        <v>0</v>
      </c>
      <c r="AU139" s="232">
        <f t="shared" si="27"/>
        <v>0</v>
      </c>
      <c r="AV139" s="232">
        <f t="shared" ref="AV139:AW139" si="420">IF($AD139=V$5,$W139,0)</f>
        <v>0</v>
      </c>
      <c r="AW139" s="232">
        <f t="shared" si="420"/>
        <v>0</v>
      </c>
      <c r="AX139" s="233">
        <f t="shared" si="29"/>
        <v>0</v>
      </c>
      <c r="AY139" s="234">
        <f t="shared" si="30"/>
        <v>0</v>
      </c>
      <c r="AZ139" s="184">
        <f t="shared" si="31"/>
        <v>0</v>
      </c>
      <c r="BA139" s="235" t="str">
        <f>IF(B139&lt;&gt;"",VLOOKUP(B139,'1 Pricing Length'!A$8:B$50,2),"")</f>
        <v/>
      </c>
    </row>
    <row r="140" spans="1:53" ht="12.75" customHeight="1">
      <c r="A140" s="217"/>
      <c r="B140" s="217"/>
      <c r="C140" s="236"/>
      <c r="D140" s="237"/>
      <c r="E140" s="237"/>
      <c r="F140" s="237"/>
      <c r="G140" s="222"/>
      <c r="H140" s="222"/>
      <c r="I140" s="222"/>
      <c r="J140" s="222"/>
      <c r="K140" s="1"/>
      <c r="L140" s="223">
        <f>IF(B140&lt;&gt;"",IF(D140&gt;0,IF(D140&lt;=V$5,IF(M140&gt;0,M140,VLOOKUP(B140,'1 Pricing Length'!A$8:C$50,3)),VLOOKUP(B140,'1 Pricing Length'!A$8:C$50,3)),0),0)</f>
        <v>0</v>
      </c>
      <c r="M140" s="223">
        <f t="shared" si="4"/>
        <v>0</v>
      </c>
      <c r="N140" s="224">
        <f>IF(B140&lt;&gt;"",IF(D140&lt;&gt;0,IF(AD140&lt;Y$5,IF(AD140&lt;X$5,IF(AD140&lt;W$5,IF(AD140&lt;V$5,IF(AD140&lt;U$5,VLOOKUP(B140,'1 Pricing Length'!A$8:I$50,4),VLOOKUP(B140,'1 Pricing Length'!A$8:I$50,5)),VLOOKUP(B140,'1 Pricing Length'!A$8:I$50,6)),VLOOKUP(B140,'1 Pricing Length'!A$8:I$50,7)),VLOOKUP(B140,'1 Pricing Length'!A$8:I$50,8)),0),0),0)</f>
        <v>0</v>
      </c>
      <c r="O140" s="128">
        <f t="shared" si="5"/>
        <v>0</v>
      </c>
      <c r="P140" s="128">
        <f>'3 CY Interim'!P140</f>
        <v>0</v>
      </c>
      <c r="Q140" s="128">
        <f t="shared" si="6"/>
        <v>0</v>
      </c>
      <c r="R140" s="128">
        <f t="shared" si="7"/>
        <v>0</v>
      </c>
      <c r="S140" s="226">
        <f t="shared" si="8"/>
        <v>0</v>
      </c>
      <c r="T140" s="192">
        <f t="shared" ref="T140:W140" si="421">$G140*$AE140*AF140</f>
        <v>0</v>
      </c>
      <c r="U140" s="192">
        <f t="shared" si="421"/>
        <v>0</v>
      </c>
      <c r="V140" s="192">
        <f t="shared" si="421"/>
        <v>0</v>
      </c>
      <c r="W140" s="227">
        <f t="shared" si="421"/>
        <v>0</v>
      </c>
      <c r="X140" s="192">
        <f t="shared" si="10"/>
        <v>0</v>
      </c>
      <c r="Y140" s="192">
        <f t="shared" si="11"/>
        <v>0</v>
      </c>
      <c r="Z140" s="192">
        <f t="shared" si="12"/>
        <v>0</v>
      </c>
      <c r="AA140" s="227">
        <f t="shared" si="13"/>
        <v>0</v>
      </c>
      <c r="AB140" s="228">
        <f t="shared" si="14"/>
        <v>0</v>
      </c>
      <c r="AC140" s="229"/>
      <c r="AD140" s="230">
        <f t="shared" si="15"/>
        <v>44742</v>
      </c>
      <c r="AE140" s="231">
        <f t="shared" si="16"/>
        <v>0</v>
      </c>
      <c r="AF140" s="184">
        <f t="shared" si="17"/>
        <v>0</v>
      </c>
      <c r="AG140" s="184">
        <f t="shared" ref="AG140:AL140" si="422">IF($D140&gt;0,IF($AD140&lt;=U$5,IF(SUM($AF140:AF140)&gt;0,IF($L140-SUM($AF140:AF140)&gt;52,52,$L140-SUM($AF140:AF140)),IF($AD140=U$5,IF(($D140+($L140*7))&gt;=U$5,ROUND(($AD140-$D140)/7+0.5,0),$L140))),0),0)</f>
        <v>0</v>
      </c>
      <c r="AH140" s="184">
        <f t="shared" si="422"/>
        <v>0</v>
      </c>
      <c r="AI140" s="184">
        <f t="shared" si="422"/>
        <v>0</v>
      </c>
      <c r="AJ140" s="184">
        <f t="shared" si="422"/>
        <v>0</v>
      </c>
      <c r="AK140" s="184">
        <f t="shared" si="422"/>
        <v>0</v>
      </c>
      <c r="AL140" s="184">
        <f t="shared" si="422"/>
        <v>0</v>
      </c>
      <c r="AM140" s="52" t="str">
        <f t="shared" si="19"/>
        <v/>
      </c>
      <c r="AN140" s="52" t="str">
        <f t="shared" si="20"/>
        <v/>
      </c>
      <c r="AO140" s="184" t="str">
        <f t="shared" si="21"/>
        <v/>
      </c>
      <c r="AP140" s="192" t="str">
        <f t="shared" si="22"/>
        <v/>
      </c>
      <c r="AQ140" s="232">
        <f t="shared" si="23"/>
        <v>0</v>
      </c>
      <c r="AR140" s="232">
        <f t="shared" si="24"/>
        <v>0</v>
      </c>
      <c r="AS140" s="52">
        <f t="shared" si="25"/>
        <v>0</v>
      </c>
      <c r="AT140" s="52">
        <f t="shared" si="26"/>
        <v>0</v>
      </c>
      <c r="AU140" s="232">
        <f t="shared" si="27"/>
        <v>0</v>
      </c>
      <c r="AV140" s="232">
        <f t="shared" ref="AV140:AW140" si="423">IF($AD140=V$5,$W140,0)</f>
        <v>0</v>
      </c>
      <c r="AW140" s="232">
        <f t="shared" si="423"/>
        <v>0</v>
      </c>
      <c r="AX140" s="233">
        <f t="shared" si="29"/>
        <v>0</v>
      </c>
      <c r="AY140" s="234">
        <f t="shared" si="30"/>
        <v>0</v>
      </c>
      <c r="AZ140" s="184">
        <f t="shared" si="31"/>
        <v>0</v>
      </c>
      <c r="BA140" s="235" t="str">
        <f>IF(B140&lt;&gt;"",VLOOKUP(B140,'1 Pricing Length'!A$8:B$50,2),"")</f>
        <v/>
      </c>
    </row>
    <row r="141" spans="1:53" ht="12.75" customHeight="1">
      <c r="A141" s="217"/>
      <c r="B141" s="217"/>
      <c r="C141" s="236"/>
      <c r="D141" s="237"/>
      <c r="E141" s="237"/>
      <c r="F141" s="237"/>
      <c r="G141" s="222"/>
      <c r="H141" s="222"/>
      <c r="I141" s="222"/>
      <c r="J141" s="222"/>
      <c r="K141" s="1"/>
      <c r="L141" s="223">
        <f>IF(B141&lt;&gt;"",IF(D141&gt;0,IF(D141&lt;=V$5,IF(M141&gt;0,M141,VLOOKUP(B141,'1 Pricing Length'!A$8:C$50,3)),VLOOKUP(B141,'1 Pricing Length'!A$8:C$50,3)),0),0)</f>
        <v>0</v>
      </c>
      <c r="M141" s="223">
        <f t="shared" si="4"/>
        <v>0</v>
      </c>
      <c r="N141" s="224">
        <f>IF(B141&lt;&gt;"",IF(D141&lt;&gt;0,IF(AD141&lt;Y$5,IF(AD141&lt;X$5,IF(AD141&lt;W$5,IF(AD141&lt;V$5,IF(AD141&lt;U$5,VLOOKUP(B141,'1 Pricing Length'!A$8:I$50,4),VLOOKUP(B141,'1 Pricing Length'!A$8:I$50,5)),VLOOKUP(B141,'1 Pricing Length'!A$8:I$50,6)),VLOOKUP(B141,'1 Pricing Length'!A$8:I$50,7)),VLOOKUP(B141,'1 Pricing Length'!A$8:I$50,8)),0),0),0)</f>
        <v>0</v>
      </c>
      <c r="O141" s="128">
        <f t="shared" si="5"/>
        <v>0</v>
      </c>
      <c r="P141" s="128">
        <f>'3 CY Interim'!P141</f>
        <v>0</v>
      </c>
      <c r="Q141" s="128">
        <f t="shared" si="6"/>
        <v>0</v>
      </c>
      <c r="R141" s="128">
        <f t="shared" si="7"/>
        <v>0</v>
      </c>
      <c r="S141" s="226">
        <f t="shared" si="8"/>
        <v>0</v>
      </c>
      <c r="T141" s="192">
        <f t="shared" ref="T141:W141" si="424">$G141*$AE141*AF141</f>
        <v>0</v>
      </c>
      <c r="U141" s="192">
        <f t="shared" si="424"/>
        <v>0</v>
      </c>
      <c r="V141" s="192">
        <f t="shared" si="424"/>
        <v>0</v>
      </c>
      <c r="W141" s="227">
        <f t="shared" si="424"/>
        <v>0</v>
      </c>
      <c r="X141" s="192">
        <f t="shared" si="10"/>
        <v>0</v>
      </c>
      <c r="Y141" s="192">
        <f t="shared" si="11"/>
        <v>0</v>
      </c>
      <c r="Z141" s="192">
        <f t="shared" si="12"/>
        <v>0</v>
      </c>
      <c r="AA141" s="227">
        <f t="shared" si="13"/>
        <v>0</v>
      </c>
      <c r="AB141" s="228">
        <f t="shared" si="14"/>
        <v>0</v>
      </c>
      <c r="AC141" s="229"/>
      <c r="AD141" s="230">
        <f t="shared" si="15"/>
        <v>44742</v>
      </c>
      <c r="AE141" s="231">
        <f t="shared" si="16"/>
        <v>0</v>
      </c>
      <c r="AF141" s="184">
        <f t="shared" si="17"/>
        <v>0</v>
      </c>
      <c r="AG141" s="184">
        <f t="shared" ref="AG141:AL141" si="425">IF($D141&gt;0,IF($AD141&lt;=U$5,IF(SUM($AF141:AF141)&gt;0,IF($L141-SUM($AF141:AF141)&gt;52,52,$L141-SUM($AF141:AF141)),IF($AD141=U$5,IF(($D141+($L141*7))&gt;=U$5,ROUND(($AD141-$D141)/7+0.5,0),$L141))),0),0)</f>
        <v>0</v>
      </c>
      <c r="AH141" s="184">
        <f t="shared" si="425"/>
        <v>0</v>
      </c>
      <c r="AI141" s="184">
        <f t="shared" si="425"/>
        <v>0</v>
      </c>
      <c r="AJ141" s="184">
        <f t="shared" si="425"/>
        <v>0</v>
      </c>
      <c r="AK141" s="184">
        <f t="shared" si="425"/>
        <v>0</v>
      </c>
      <c r="AL141" s="184">
        <f t="shared" si="425"/>
        <v>0</v>
      </c>
      <c r="AM141" s="52" t="str">
        <f t="shared" si="19"/>
        <v/>
      </c>
      <c r="AN141" s="52" t="str">
        <f t="shared" si="20"/>
        <v/>
      </c>
      <c r="AO141" s="184" t="str">
        <f t="shared" si="21"/>
        <v/>
      </c>
      <c r="AP141" s="192" t="str">
        <f t="shared" si="22"/>
        <v/>
      </c>
      <c r="AQ141" s="232">
        <f t="shared" si="23"/>
        <v>0</v>
      </c>
      <c r="AR141" s="232">
        <f t="shared" si="24"/>
        <v>0</v>
      </c>
      <c r="AS141" s="52">
        <f t="shared" si="25"/>
        <v>0</v>
      </c>
      <c r="AT141" s="52">
        <f t="shared" si="26"/>
        <v>0</v>
      </c>
      <c r="AU141" s="232">
        <f t="shared" si="27"/>
        <v>0</v>
      </c>
      <c r="AV141" s="232">
        <f t="shared" ref="AV141:AW141" si="426">IF($AD141=V$5,$W141,0)</f>
        <v>0</v>
      </c>
      <c r="AW141" s="232">
        <f t="shared" si="426"/>
        <v>0</v>
      </c>
      <c r="AX141" s="233">
        <f t="shared" si="29"/>
        <v>0</v>
      </c>
      <c r="AY141" s="234">
        <f t="shared" si="30"/>
        <v>0</v>
      </c>
      <c r="AZ141" s="184">
        <f t="shared" si="31"/>
        <v>0</v>
      </c>
      <c r="BA141" s="235" t="str">
        <f>IF(B141&lt;&gt;"",VLOOKUP(B141,'1 Pricing Length'!A$8:B$50,2),"")</f>
        <v/>
      </c>
    </row>
    <row r="142" spans="1:53" ht="12.75" customHeight="1">
      <c r="A142" s="217"/>
      <c r="B142" s="217"/>
      <c r="C142" s="236"/>
      <c r="D142" s="237"/>
      <c r="E142" s="237"/>
      <c r="F142" s="237"/>
      <c r="G142" s="222"/>
      <c r="H142" s="222"/>
      <c r="I142" s="222"/>
      <c r="J142" s="222"/>
      <c r="K142" s="1"/>
      <c r="L142" s="223">
        <f>IF(B142&lt;&gt;"",IF(D142&gt;0,IF(D142&lt;=V$5,IF(M142&gt;0,M142,VLOOKUP(B142,'1 Pricing Length'!A$8:C$50,3)),VLOOKUP(B142,'1 Pricing Length'!A$8:C$50,3)),0),0)</f>
        <v>0</v>
      </c>
      <c r="M142" s="223">
        <f t="shared" si="4"/>
        <v>0</v>
      </c>
      <c r="N142" s="224">
        <f>IF(B142&lt;&gt;"",IF(D142&lt;&gt;0,IF(AD142&lt;Y$5,IF(AD142&lt;X$5,IF(AD142&lt;W$5,IF(AD142&lt;V$5,IF(AD142&lt;U$5,VLOOKUP(B142,'1 Pricing Length'!A$8:I$50,4),VLOOKUP(B142,'1 Pricing Length'!A$8:I$50,5)),VLOOKUP(B142,'1 Pricing Length'!A$8:I$50,6)),VLOOKUP(B142,'1 Pricing Length'!A$8:I$50,7)),VLOOKUP(B142,'1 Pricing Length'!A$8:I$50,8)),0),0),0)</f>
        <v>0</v>
      </c>
      <c r="O142" s="128">
        <f t="shared" si="5"/>
        <v>0</v>
      </c>
      <c r="P142" s="128">
        <f>'3 CY Interim'!P142</f>
        <v>0</v>
      </c>
      <c r="Q142" s="128">
        <f t="shared" si="6"/>
        <v>0</v>
      </c>
      <c r="R142" s="128">
        <f t="shared" si="7"/>
        <v>0</v>
      </c>
      <c r="S142" s="226">
        <f t="shared" si="8"/>
        <v>0</v>
      </c>
      <c r="T142" s="192">
        <f t="shared" ref="T142:W142" si="427">$G142*$AE142*AF142</f>
        <v>0</v>
      </c>
      <c r="U142" s="192">
        <f t="shared" si="427"/>
        <v>0</v>
      </c>
      <c r="V142" s="192">
        <f t="shared" si="427"/>
        <v>0</v>
      </c>
      <c r="W142" s="227">
        <f t="shared" si="427"/>
        <v>0</v>
      </c>
      <c r="X142" s="192">
        <f t="shared" si="10"/>
        <v>0</v>
      </c>
      <c r="Y142" s="192">
        <f t="shared" si="11"/>
        <v>0</v>
      </c>
      <c r="Z142" s="192">
        <f t="shared" si="12"/>
        <v>0</v>
      </c>
      <c r="AA142" s="227">
        <f t="shared" si="13"/>
        <v>0</v>
      </c>
      <c r="AB142" s="228">
        <f t="shared" si="14"/>
        <v>0</v>
      </c>
      <c r="AC142" s="229"/>
      <c r="AD142" s="230">
        <f t="shared" si="15"/>
        <v>44742</v>
      </c>
      <c r="AE142" s="231">
        <f t="shared" si="16"/>
        <v>0</v>
      </c>
      <c r="AF142" s="184">
        <f t="shared" si="17"/>
        <v>0</v>
      </c>
      <c r="AG142" s="184">
        <f t="shared" ref="AG142:AL142" si="428">IF($D142&gt;0,IF($AD142&lt;=U$5,IF(SUM($AF142:AF142)&gt;0,IF($L142-SUM($AF142:AF142)&gt;52,52,$L142-SUM($AF142:AF142)),IF($AD142=U$5,IF(($D142+($L142*7))&gt;=U$5,ROUND(($AD142-$D142)/7+0.5,0),$L142))),0),0)</f>
        <v>0</v>
      </c>
      <c r="AH142" s="184">
        <f t="shared" si="428"/>
        <v>0</v>
      </c>
      <c r="AI142" s="184">
        <f t="shared" si="428"/>
        <v>0</v>
      </c>
      <c r="AJ142" s="184">
        <f t="shared" si="428"/>
        <v>0</v>
      </c>
      <c r="AK142" s="184">
        <f t="shared" si="428"/>
        <v>0</v>
      </c>
      <c r="AL142" s="184">
        <f t="shared" si="428"/>
        <v>0</v>
      </c>
      <c r="AM142" s="52" t="str">
        <f t="shared" si="19"/>
        <v/>
      </c>
      <c r="AN142" s="52" t="str">
        <f t="shared" si="20"/>
        <v/>
      </c>
      <c r="AO142" s="184" t="str">
        <f t="shared" si="21"/>
        <v/>
      </c>
      <c r="AP142" s="192" t="str">
        <f t="shared" si="22"/>
        <v/>
      </c>
      <c r="AQ142" s="232">
        <f t="shared" si="23"/>
        <v>0</v>
      </c>
      <c r="AR142" s="232">
        <f t="shared" si="24"/>
        <v>0</v>
      </c>
      <c r="AS142" s="52">
        <f t="shared" si="25"/>
        <v>0</v>
      </c>
      <c r="AT142" s="52">
        <f t="shared" si="26"/>
        <v>0</v>
      </c>
      <c r="AU142" s="232">
        <f t="shared" si="27"/>
        <v>0</v>
      </c>
      <c r="AV142" s="232">
        <f t="shared" ref="AV142:AW142" si="429">IF($AD142=V$5,$W142,0)</f>
        <v>0</v>
      </c>
      <c r="AW142" s="232">
        <f t="shared" si="429"/>
        <v>0</v>
      </c>
      <c r="AX142" s="233">
        <f t="shared" si="29"/>
        <v>0</v>
      </c>
      <c r="AY142" s="234">
        <f t="shared" si="30"/>
        <v>0</v>
      </c>
      <c r="AZ142" s="184">
        <f t="shared" si="31"/>
        <v>0</v>
      </c>
      <c r="BA142" s="235" t="str">
        <f>IF(B142&lt;&gt;"",VLOOKUP(B142,'1 Pricing Length'!A$8:B$50,2),"")</f>
        <v/>
      </c>
    </row>
    <row r="143" spans="1:53" ht="12.75" customHeight="1">
      <c r="A143" s="217"/>
      <c r="B143" s="217"/>
      <c r="C143" s="236"/>
      <c r="D143" s="237"/>
      <c r="E143" s="237"/>
      <c r="F143" s="237"/>
      <c r="G143" s="222"/>
      <c r="H143" s="222"/>
      <c r="I143" s="222"/>
      <c r="J143" s="222"/>
      <c r="K143" s="1"/>
      <c r="L143" s="223">
        <f>IF(B143&lt;&gt;"",IF(D143&gt;0,IF(D143&lt;=V$5,IF(M143&gt;0,M143,VLOOKUP(B143,'1 Pricing Length'!A$8:C$50,3)),VLOOKUP(B143,'1 Pricing Length'!A$8:C$50,3)),0),0)</f>
        <v>0</v>
      </c>
      <c r="M143" s="223">
        <f t="shared" si="4"/>
        <v>0</v>
      </c>
      <c r="N143" s="224">
        <f>IF(B143&lt;&gt;"",IF(D143&lt;&gt;0,IF(AD143&lt;Y$5,IF(AD143&lt;X$5,IF(AD143&lt;W$5,IF(AD143&lt;V$5,IF(AD143&lt;U$5,VLOOKUP(B143,'1 Pricing Length'!A$8:I$50,4),VLOOKUP(B143,'1 Pricing Length'!A$8:I$50,5)),VLOOKUP(B143,'1 Pricing Length'!A$8:I$50,6)),VLOOKUP(B143,'1 Pricing Length'!A$8:I$50,7)),VLOOKUP(B143,'1 Pricing Length'!A$8:I$50,8)),0),0),0)</f>
        <v>0</v>
      </c>
      <c r="O143" s="128">
        <f t="shared" si="5"/>
        <v>0</v>
      </c>
      <c r="P143" s="128">
        <f>'3 CY Interim'!P143</f>
        <v>0</v>
      </c>
      <c r="Q143" s="128">
        <f t="shared" si="6"/>
        <v>0</v>
      </c>
      <c r="R143" s="128">
        <f t="shared" si="7"/>
        <v>0</v>
      </c>
      <c r="S143" s="226">
        <f t="shared" si="8"/>
        <v>0</v>
      </c>
      <c r="T143" s="192">
        <f t="shared" ref="T143:W143" si="430">$G143*$AE143*AF143</f>
        <v>0</v>
      </c>
      <c r="U143" s="192">
        <f t="shared" si="430"/>
        <v>0</v>
      </c>
      <c r="V143" s="192">
        <f t="shared" si="430"/>
        <v>0</v>
      </c>
      <c r="W143" s="227">
        <f t="shared" si="430"/>
        <v>0</v>
      </c>
      <c r="X143" s="192">
        <f t="shared" si="10"/>
        <v>0</v>
      </c>
      <c r="Y143" s="192">
        <f t="shared" si="11"/>
        <v>0</v>
      </c>
      <c r="Z143" s="192">
        <f t="shared" si="12"/>
        <v>0</v>
      </c>
      <c r="AA143" s="227">
        <f t="shared" si="13"/>
        <v>0</v>
      </c>
      <c r="AB143" s="228">
        <f t="shared" si="14"/>
        <v>0</v>
      </c>
      <c r="AC143" s="229"/>
      <c r="AD143" s="230">
        <f t="shared" si="15"/>
        <v>44742</v>
      </c>
      <c r="AE143" s="231">
        <f t="shared" si="16"/>
        <v>0</v>
      </c>
      <c r="AF143" s="184">
        <f t="shared" si="17"/>
        <v>0</v>
      </c>
      <c r="AG143" s="184">
        <f t="shared" ref="AG143:AL143" si="431">IF($D143&gt;0,IF($AD143&lt;=U$5,IF(SUM($AF143:AF143)&gt;0,IF($L143-SUM($AF143:AF143)&gt;52,52,$L143-SUM($AF143:AF143)),IF($AD143=U$5,IF(($D143+($L143*7))&gt;=U$5,ROUND(($AD143-$D143)/7+0.5,0),$L143))),0),0)</f>
        <v>0</v>
      </c>
      <c r="AH143" s="184">
        <f t="shared" si="431"/>
        <v>0</v>
      </c>
      <c r="AI143" s="184">
        <f t="shared" si="431"/>
        <v>0</v>
      </c>
      <c r="AJ143" s="184">
        <f t="shared" si="431"/>
        <v>0</v>
      </c>
      <c r="AK143" s="184">
        <f t="shared" si="431"/>
        <v>0</v>
      </c>
      <c r="AL143" s="184">
        <f t="shared" si="431"/>
        <v>0</v>
      </c>
      <c r="AM143" s="52" t="str">
        <f t="shared" si="19"/>
        <v/>
      </c>
      <c r="AN143" s="52" t="str">
        <f t="shared" si="20"/>
        <v/>
      </c>
      <c r="AO143" s="184" t="str">
        <f t="shared" si="21"/>
        <v/>
      </c>
      <c r="AP143" s="192" t="str">
        <f t="shared" si="22"/>
        <v/>
      </c>
      <c r="AQ143" s="232">
        <f t="shared" si="23"/>
        <v>0</v>
      </c>
      <c r="AR143" s="232">
        <f t="shared" si="24"/>
        <v>0</v>
      </c>
      <c r="AS143" s="52">
        <f t="shared" si="25"/>
        <v>0</v>
      </c>
      <c r="AT143" s="52">
        <f t="shared" si="26"/>
        <v>0</v>
      </c>
      <c r="AU143" s="232">
        <f t="shared" si="27"/>
        <v>0</v>
      </c>
      <c r="AV143" s="232">
        <f t="shared" ref="AV143:AW143" si="432">IF($AD143=V$5,$W143,0)</f>
        <v>0</v>
      </c>
      <c r="AW143" s="232">
        <f t="shared" si="432"/>
        <v>0</v>
      </c>
      <c r="AX143" s="233">
        <f t="shared" si="29"/>
        <v>0</v>
      </c>
      <c r="AY143" s="234">
        <f t="shared" si="30"/>
        <v>0</v>
      </c>
      <c r="AZ143" s="184">
        <f t="shared" si="31"/>
        <v>0</v>
      </c>
      <c r="BA143" s="235" t="str">
        <f>IF(B143&lt;&gt;"",VLOOKUP(B143,'1 Pricing Length'!A$8:B$50,2),"")</f>
        <v/>
      </c>
    </row>
    <row r="144" spans="1:53" ht="12.75" customHeight="1">
      <c r="A144" s="217"/>
      <c r="B144" s="217"/>
      <c r="C144" s="236"/>
      <c r="D144" s="237"/>
      <c r="E144" s="237"/>
      <c r="F144" s="237"/>
      <c r="G144" s="222"/>
      <c r="H144" s="222"/>
      <c r="I144" s="222"/>
      <c r="J144" s="222"/>
      <c r="K144" s="1"/>
      <c r="L144" s="223">
        <f>IF(B144&lt;&gt;"",IF(D144&gt;0,IF(D144&lt;=V$5,IF(M144&gt;0,M144,VLOOKUP(B144,'1 Pricing Length'!A$8:C$50,3)),VLOOKUP(B144,'1 Pricing Length'!A$8:C$50,3)),0),0)</f>
        <v>0</v>
      </c>
      <c r="M144" s="223">
        <f t="shared" si="4"/>
        <v>0</v>
      </c>
      <c r="N144" s="224">
        <f>IF(B144&lt;&gt;"",IF(D144&lt;&gt;0,IF(AD144&lt;Y$5,IF(AD144&lt;X$5,IF(AD144&lt;W$5,IF(AD144&lt;V$5,IF(AD144&lt;U$5,VLOOKUP(B144,'1 Pricing Length'!A$8:I$50,4),VLOOKUP(B144,'1 Pricing Length'!A$8:I$50,5)),VLOOKUP(B144,'1 Pricing Length'!A$8:I$50,6)),VLOOKUP(B144,'1 Pricing Length'!A$8:I$50,7)),VLOOKUP(B144,'1 Pricing Length'!A$8:I$50,8)),0),0),0)</f>
        <v>0</v>
      </c>
      <c r="O144" s="128">
        <f t="shared" si="5"/>
        <v>0</v>
      </c>
      <c r="P144" s="128">
        <f>'3 CY Interim'!P144</f>
        <v>0</v>
      </c>
      <c r="Q144" s="128">
        <f t="shared" si="6"/>
        <v>0</v>
      </c>
      <c r="R144" s="128">
        <f t="shared" si="7"/>
        <v>0</v>
      </c>
      <c r="S144" s="226">
        <f t="shared" si="8"/>
        <v>0</v>
      </c>
      <c r="T144" s="192">
        <f t="shared" ref="T144:W144" si="433">$G144*$AE144*AF144</f>
        <v>0</v>
      </c>
      <c r="U144" s="192">
        <f t="shared" si="433"/>
        <v>0</v>
      </c>
      <c r="V144" s="192">
        <f t="shared" si="433"/>
        <v>0</v>
      </c>
      <c r="W144" s="227">
        <f t="shared" si="433"/>
        <v>0</v>
      </c>
      <c r="X144" s="192">
        <f t="shared" si="10"/>
        <v>0</v>
      </c>
      <c r="Y144" s="192">
        <f t="shared" si="11"/>
        <v>0</v>
      </c>
      <c r="Z144" s="192">
        <f t="shared" si="12"/>
        <v>0</v>
      </c>
      <c r="AA144" s="227">
        <f t="shared" si="13"/>
        <v>0</v>
      </c>
      <c r="AB144" s="228">
        <f t="shared" si="14"/>
        <v>0</v>
      </c>
      <c r="AC144" s="229"/>
      <c r="AD144" s="230">
        <f t="shared" si="15"/>
        <v>44742</v>
      </c>
      <c r="AE144" s="231">
        <f t="shared" si="16"/>
        <v>0</v>
      </c>
      <c r="AF144" s="184">
        <f t="shared" si="17"/>
        <v>0</v>
      </c>
      <c r="AG144" s="184">
        <f t="shared" ref="AG144:AL144" si="434">IF($D144&gt;0,IF($AD144&lt;=U$5,IF(SUM($AF144:AF144)&gt;0,IF($L144-SUM($AF144:AF144)&gt;52,52,$L144-SUM($AF144:AF144)),IF($AD144=U$5,IF(($D144+($L144*7))&gt;=U$5,ROUND(($AD144-$D144)/7+0.5,0),$L144))),0),0)</f>
        <v>0</v>
      </c>
      <c r="AH144" s="184">
        <f t="shared" si="434"/>
        <v>0</v>
      </c>
      <c r="AI144" s="184">
        <f t="shared" si="434"/>
        <v>0</v>
      </c>
      <c r="AJ144" s="184">
        <f t="shared" si="434"/>
        <v>0</v>
      </c>
      <c r="AK144" s="184">
        <f t="shared" si="434"/>
        <v>0</v>
      </c>
      <c r="AL144" s="184">
        <f t="shared" si="434"/>
        <v>0</v>
      </c>
      <c r="AM144" s="52" t="str">
        <f t="shared" si="19"/>
        <v/>
      </c>
      <c r="AN144" s="52" t="str">
        <f t="shared" si="20"/>
        <v/>
      </c>
      <c r="AO144" s="184" t="str">
        <f t="shared" si="21"/>
        <v/>
      </c>
      <c r="AP144" s="192" t="str">
        <f t="shared" si="22"/>
        <v/>
      </c>
      <c r="AQ144" s="232">
        <f t="shared" si="23"/>
        <v>0</v>
      </c>
      <c r="AR144" s="232">
        <f t="shared" si="24"/>
        <v>0</v>
      </c>
      <c r="AS144" s="52">
        <f t="shared" si="25"/>
        <v>0</v>
      </c>
      <c r="AT144" s="52">
        <f t="shared" si="26"/>
        <v>0</v>
      </c>
      <c r="AU144" s="232">
        <f t="shared" si="27"/>
        <v>0</v>
      </c>
      <c r="AV144" s="232">
        <f t="shared" ref="AV144:AW144" si="435">IF($AD144=V$5,$W144,0)</f>
        <v>0</v>
      </c>
      <c r="AW144" s="232">
        <f t="shared" si="435"/>
        <v>0</v>
      </c>
      <c r="AX144" s="233">
        <f t="shared" si="29"/>
        <v>0</v>
      </c>
      <c r="AY144" s="234">
        <f t="shared" si="30"/>
        <v>0</v>
      </c>
      <c r="AZ144" s="184">
        <f t="shared" si="31"/>
        <v>0</v>
      </c>
      <c r="BA144" s="235" t="str">
        <f>IF(B144&lt;&gt;"",VLOOKUP(B144,'1 Pricing Length'!A$8:B$50,2),"")</f>
        <v/>
      </c>
    </row>
    <row r="145" spans="1:53" ht="12.75" customHeight="1">
      <c r="A145" s="217"/>
      <c r="B145" s="217"/>
      <c r="C145" s="236"/>
      <c r="D145" s="237"/>
      <c r="E145" s="237"/>
      <c r="F145" s="237"/>
      <c r="G145" s="222"/>
      <c r="H145" s="222"/>
      <c r="I145" s="222"/>
      <c r="J145" s="222"/>
      <c r="K145" s="1"/>
      <c r="L145" s="223">
        <f>IF(B145&lt;&gt;"",IF(D145&gt;0,IF(D145&lt;=V$5,IF(M145&gt;0,M145,VLOOKUP(B145,'1 Pricing Length'!A$8:C$50,3)),VLOOKUP(B145,'1 Pricing Length'!A$8:C$50,3)),0),0)</f>
        <v>0</v>
      </c>
      <c r="M145" s="223">
        <f t="shared" si="4"/>
        <v>0</v>
      </c>
      <c r="N145" s="224">
        <f>IF(B145&lt;&gt;"",IF(D145&lt;&gt;0,IF(AD145&lt;Y$5,IF(AD145&lt;X$5,IF(AD145&lt;W$5,IF(AD145&lt;V$5,IF(AD145&lt;U$5,VLOOKUP(B145,'1 Pricing Length'!A$8:I$50,4),VLOOKUP(B145,'1 Pricing Length'!A$8:I$50,5)),VLOOKUP(B145,'1 Pricing Length'!A$8:I$50,6)),VLOOKUP(B145,'1 Pricing Length'!A$8:I$50,7)),VLOOKUP(B145,'1 Pricing Length'!A$8:I$50,8)),0),0),0)</f>
        <v>0</v>
      </c>
      <c r="O145" s="128">
        <f t="shared" si="5"/>
        <v>0</v>
      </c>
      <c r="P145" s="128">
        <f>'3 CY Interim'!P145</f>
        <v>0</v>
      </c>
      <c r="Q145" s="128">
        <f t="shared" si="6"/>
        <v>0</v>
      </c>
      <c r="R145" s="128">
        <f t="shared" si="7"/>
        <v>0</v>
      </c>
      <c r="S145" s="226">
        <f t="shared" si="8"/>
        <v>0</v>
      </c>
      <c r="T145" s="192">
        <f t="shared" ref="T145:W145" si="436">$G145*$AE145*AF145</f>
        <v>0</v>
      </c>
      <c r="U145" s="192">
        <f t="shared" si="436"/>
        <v>0</v>
      </c>
      <c r="V145" s="192">
        <f t="shared" si="436"/>
        <v>0</v>
      </c>
      <c r="W145" s="227">
        <f t="shared" si="436"/>
        <v>0</v>
      </c>
      <c r="X145" s="192">
        <f t="shared" si="10"/>
        <v>0</v>
      </c>
      <c r="Y145" s="192">
        <f t="shared" si="11"/>
        <v>0</v>
      </c>
      <c r="Z145" s="192">
        <f t="shared" si="12"/>
        <v>0</v>
      </c>
      <c r="AA145" s="227">
        <f t="shared" si="13"/>
        <v>0</v>
      </c>
      <c r="AB145" s="228">
        <f t="shared" si="14"/>
        <v>0</v>
      </c>
      <c r="AC145" s="229"/>
      <c r="AD145" s="230">
        <f t="shared" si="15"/>
        <v>44742</v>
      </c>
      <c r="AE145" s="231">
        <f t="shared" si="16"/>
        <v>0</v>
      </c>
      <c r="AF145" s="184">
        <f t="shared" si="17"/>
        <v>0</v>
      </c>
      <c r="AG145" s="184">
        <f t="shared" ref="AG145:AL145" si="437">IF($D145&gt;0,IF($AD145&lt;=U$5,IF(SUM($AF145:AF145)&gt;0,IF($L145-SUM($AF145:AF145)&gt;52,52,$L145-SUM($AF145:AF145)),IF($AD145=U$5,IF(($D145+($L145*7))&gt;=U$5,ROUND(($AD145-$D145)/7+0.5,0),$L145))),0),0)</f>
        <v>0</v>
      </c>
      <c r="AH145" s="184">
        <f t="shared" si="437"/>
        <v>0</v>
      </c>
      <c r="AI145" s="184">
        <f t="shared" si="437"/>
        <v>0</v>
      </c>
      <c r="AJ145" s="184">
        <f t="shared" si="437"/>
        <v>0</v>
      </c>
      <c r="AK145" s="184">
        <f t="shared" si="437"/>
        <v>0</v>
      </c>
      <c r="AL145" s="184">
        <f t="shared" si="437"/>
        <v>0</v>
      </c>
      <c r="AM145" s="52" t="str">
        <f t="shared" si="19"/>
        <v/>
      </c>
      <c r="AN145" s="52" t="str">
        <f t="shared" si="20"/>
        <v/>
      </c>
      <c r="AO145" s="184" t="str">
        <f t="shared" si="21"/>
        <v/>
      </c>
      <c r="AP145" s="192" t="str">
        <f t="shared" si="22"/>
        <v/>
      </c>
      <c r="AQ145" s="232">
        <f t="shared" si="23"/>
        <v>0</v>
      </c>
      <c r="AR145" s="232">
        <f t="shared" si="24"/>
        <v>0</v>
      </c>
      <c r="AS145" s="52">
        <f t="shared" si="25"/>
        <v>0</v>
      </c>
      <c r="AT145" s="52">
        <f t="shared" si="26"/>
        <v>0</v>
      </c>
      <c r="AU145" s="232">
        <f t="shared" si="27"/>
        <v>0</v>
      </c>
      <c r="AV145" s="232">
        <f t="shared" ref="AV145:AW145" si="438">IF($AD145=V$5,$W145,0)</f>
        <v>0</v>
      </c>
      <c r="AW145" s="232">
        <f t="shared" si="438"/>
        <v>0</v>
      </c>
      <c r="AX145" s="233">
        <f t="shared" si="29"/>
        <v>0</v>
      </c>
      <c r="AY145" s="234">
        <f t="shared" si="30"/>
        <v>0</v>
      </c>
      <c r="AZ145" s="184">
        <f t="shared" si="31"/>
        <v>0</v>
      </c>
      <c r="BA145" s="235" t="str">
        <f>IF(B145&lt;&gt;"",VLOOKUP(B145,'1 Pricing Length'!A$8:B$50,2),"")</f>
        <v/>
      </c>
    </row>
    <row r="146" spans="1:53" ht="12.75" customHeight="1">
      <c r="A146" s="217"/>
      <c r="B146" s="217"/>
      <c r="C146" s="236"/>
      <c r="D146" s="237"/>
      <c r="E146" s="237"/>
      <c r="F146" s="237"/>
      <c r="G146" s="222"/>
      <c r="H146" s="222"/>
      <c r="I146" s="222"/>
      <c r="J146" s="222"/>
      <c r="K146" s="1"/>
      <c r="L146" s="223">
        <f>IF(B146&lt;&gt;"",IF(D146&gt;0,IF(D146&lt;=V$5,IF(M146&gt;0,M146,VLOOKUP(B146,'1 Pricing Length'!A$8:C$50,3)),VLOOKUP(B146,'1 Pricing Length'!A$8:C$50,3)),0),0)</f>
        <v>0</v>
      </c>
      <c r="M146" s="223">
        <f t="shared" si="4"/>
        <v>0</v>
      </c>
      <c r="N146" s="224">
        <f>IF(B146&lt;&gt;"",IF(D146&lt;&gt;0,IF(AD146&lt;Y$5,IF(AD146&lt;X$5,IF(AD146&lt;W$5,IF(AD146&lt;V$5,IF(AD146&lt;U$5,VLOOKUP(B146,'1 Pricing Length'!A$8:I$50,4),VLOOKUP(B146,'1 Pricing Length'!A$8:I$50,5)),VLOOKUP(B146,'1 Pricing Length'!A$8:I$50,6)),VLOOKUP(B146,'1 Pricing Length'!A$8:I$50,7)),VLOOKUP(B146,'1 Pricing Length'!A$8:I$50,8)),0),0),0)</f>
        <v>0</v>
      </c>
      <c r="O146" s="128">
        <f t="shared" si="5"/>
        <v>0</v>
      </c>
      <c r="P146" s="128">
        <f>'3 CY Interim'!P146</f>
        <v>0</v>
      </c>
      <c r="Q146" s="128">
        <f t="shared" si="6"/>
        <v>0</v>
      </c>
      <c r="R146" s="128">
        <f t="shared" si="7"/>
        <v>0</v>
      </c>
      <c r="S146" s="226">
        <f t="shared" si="8"/>
        <v>0</v>
      </c>
      <c r="T146" s="192">
        <f t="shared" ref="T146:W146" si="439">$G146*$AE146*AF146</f>
        <v>0</v>
      </c>
      <c r="U146" s="192">
        <f t="shared" si="439"/>
        <v>0</v>
      </c>
      <c r="V146" s="192">
        <f t="shared" si="439"/>
        <v>0</v>
      </c>
      <c r="W146" s="227">
        <f t="shared" si="439"/>
        <v>0</v>
      </c>
      <c r="X146" s="192">
        <f t="shared" si="10"/>
        <v>0</v>
      </c>
      <c r="Y146" s="192">
        <f t="shared" si="11"/>
        <v>0</v>
      </c>
      <c r="Z146" s="192">
        <f t="shared" si="12"/>
        <v>0</v>
      </c>
      <c r="AA146" s="227">
        <f t="shared" si="13"/>
        <v>0</v>
      </c>
      <c r="AB146" s="228">
        <f t="shared" si="14"/>
        <v>0</v>
      </c>
      <c r="AC146" s="229"/>
      <c r="AD146" s="230">
        <f t="shared" si="15"/>
        <v>44742</v>
      </c>
      <c r="AE146" s="231">
        <f t="shared" si="16"/>
        <v>0</v>
      </c>
      <c r="AF146" s="184">
        <f t="shared" si="17"/>
        <v>0</v>
      </c>
      <c r="AG146" s="184">
        <f t="shared" ref="AG146:AL146" si="440">IF($D146&gt;0,IF($AD146&lt;=U$5,IF(SUM($AF146:AF146)&gt;0,IF($L146-SUM($AF146:AF146)&gt;52,52,$L146-SUM($AF146:AF146)),IF($AD146=U$5,IF(($D146+($L146*7))&gt;=U$5,ROUND(($AD146-$D146)/7+0.5,0),$L146))),0),0)</f>
        <v>0</v>
      </c>
      <c r="AH146" s="184">
        <f t="shared" si="440"/>
        <v>0</v>
      </c>
      <c r="AI146" s="184">
        <f t="shared" si="440"/>
        <v>0</v>
      </c>
      <c r="AJ146" s="184">
        <f t="shared" si="440"/>
        <v>0</v>
      </c>
      <c r="AK146" s="184">
        <f t="shared" si="440"/>
        <v>0</v>
      </c>
      <c r="AL146" s="184">
        <f t="shared" si="440"/>
        <v>0</v>
      </c>
      <c r="AM146" s="52" t="str">
        <f t="shared" si="19"/>
        <v/>
      </c>
      <c r="AN146" s="52" t="str">
        <f t="shared" si="20"/>
        <v/>
      </c>
      <c r="AO146" s="184" t="str">
        <f t="shared" si="21"/>
        <v/>
      </c>
      <c r="AP146" s="192" t="str">
        <f t="shared" si="22"/>
        <v/>
      </c>
      <c r="AQ146" s="232">
        <f t="shared" si="23"/>
        <v>0</v>
      </c>
      <c r="AR146" s="232">
        <f t="shared" si="24"/>
        <v>0</v>
      </c>
      <c r="AS146" s="52">
        <f t="shared" si="25"/>
        <v>0</v>
      </c>
      <c r="AT146" s="52">
        <f t="shared" si="26"/>
        <v>0</v>
      </c>
      <c r="AU146" s="232">
        <f t="shared" si="27"/>
        <v>0</v>
      </c>
      <c r="AV146" s="232">
        <f t="shared" ref="AV146:AW146" si="441">IF($AD146=V$5,$W146,0)</f>
        <v>0</v>
      </c>
      <c r="AW146" s="232">
        <f t="shared" si="441"/>
        <v>0</v>
      </c>
      <c r="AX146" s="233">
        <f t="shared" si="29"/>
        <v>0</v>
      </c>
      <c r="AY146" s="234">
        <f t="shared" si="30"/>
        <v>0</v>
      </c>
      <c r="AZ146" s="184">
        <f t="shared" si="31"/>
        <v>0</v>
      </c>
      <c r="BA146" s="235" t="str">
        <f>IF(B146&lt;&gt;"",VLOOKUP(B146,'1 Pricing Length'!A$8:B$50,2),"")</f>
        <v/>
      </c>
    </row>
    <row r="147" spans="1:53" ht="12.75" customHeight="1">
      <c r="A147" s="217"/>
      <c r="B147" s="217"/>
      <c r="C147" s="236"/>
      <c r="D147" s="237"/>
      <c r="E147" s="237"/>
      <c r="F147" s="237"/>
      <c r="G147" s="222"/>
      <c r="H147" s="222"/>
      <c r="I147" s="222"/>
      <c r="J147" s="222"/>
      <c r="K147" s="1"/>
      <c r="L147" s="223">
        <f>IF(B147&lt;&gt;"",IF(D147&gt;0,IF(D147&lt;=V$5,IF(M147&gt;0,M147,VLOOKUP(B147,'1 Pricing Length'!A$8:C$50,3)),VLOOKUP(B147,'1 Pricing Length'!A$8:C$50,3)),0),0)</f>
        <v>0</v>
      </c>
      <c r="M147" s="223">
        <f t="shared" si="4"/>
        <v>0</v>
      </c>
      <c r="N147" s="224">
        <f>IF(B147&lt;&gt;"",IF(D147&lt;&gt;0,IF(AD147&lt;Y$5,IF(AD147&lt;X$5,IF(AD147&lt;W$5,IF(AD147&lt;V$5,IF(AD147&lt;U$5,VLOOKUP(B147,'1 Pricing Length'!A$8:I$50,4),VLOOKUP(B147,'1 Pricing Length'!A$8:I$50,5)),VLOOKUP(B147,'1 Pricing Length'!A$8:I$50,6)),VLOOKUP(B147,'1 Pricing Length'!A$8:I$50,7)),VLOOKUP(B147,'1 Pricing Length'!A$8:I$50,8)),0),0),0)</f>
        <v>0</v>
      </c>
      <c r="O147" s="128">
        <f t="shared" si="5"/>
        <v>0</v>
      </c>
      <c r="P147" s="128">
        <f>'3 CY Interim'!P147</f>
        <v>0</v>
      </c>
      <c r="Q147" s="128">
        <f t="shared" si="6"/>
        <v>0</v>
      </c>
      <c r="R147" s="128">
        <f t="shared" si="7"/>
        <v>0</v>
      </c>
      <c r="S147" s="226">
        <f t="shared" si="8"/>
        <v>0</v>
      </c>
      <c r="T147" s="192">
        <f t="shared" ref="T147:W147" si="442">$G147*$AE147*AF147</f>
        <v>0</v>
      </c>
      <c r="U147" s="192">
        <f t="shared" si="442"/>
        <v>0</v>
      </c>
      <c r="V147" s="192">
        <f t="shared" si="442"/>
        <v>0</v>
      </c>
      <c r="W147" s="227">
        <f t="shared" si="442"/>
        <v>0</v>
      </c>
      <c r="X147" s="192">
        <f t="shared" si="10"/>
        <v>0</v>
      </c>
      <c r="Y147" s="192">
        <f t="shared" si="11"/>
        <v>0</v>
      </c>
      <c r="Z147" s="192">
        <f t="shared" si="12"/>
        <v>0</v>
      </c>
      <c r="AA147" s="227">
        <f t="shared" si="13"/>
        <v>0</v>
      </c>
      <c r="AB147" s="228">
        <f t="shared" si="14"/>
        <v>0</v>
      </c>
      <c r="AC147" s="229"/>
      <c r="AD147" s="230">
        <f t="shared" si="15"/>
        <v>44742</v>
      </c>
      <c r="AE147" s="231">
        <f t="shared" si="16"/>
        <v>0</v>
      </c>
      <c r="AF147" s="184">
        <f t="shared" si="17"/>
        <v>0</v>
      </c>
      <c r="AG147" s="184">
        <f t="shared" ref="AG147:AL147" si="443">IF($D147&gt;0,IF($AD147&lt;=U$5,IF(SUM($AF147:AF147)&gt;0,IF($L147-SUM($AF147:AF147)&gt;52,52,$L147-SUM($AF147:AF147)),IF($AD147=U$5,IF(($D147+($L147*7))&gt;=U$5,ROUND(($AD147-$D147)/7+0.5,0),$L147))),0),0)</f>
        <v>0</v>
      </c>
      <c r="AH147" s="184">
        <f t="shared" si="443"/>
        <v>0</v>
      </c>
      <c r="AI147" s="184">
        <f t="shared" si="443"/>
        <v>0</v>
      </c>
      <c r="AJ147" s="184">
        <f t="shared" si="443"/>
        <v>0</v>
      </c>
      <c r="AK147" s="184">
        <f t="shared" si="443"/>
        <v>0</v>
      </c>
      <c r="AL147" s="184">
        <f t="shared" si="443"/>
        <v>0</v>
      </c>
      <c r="AM147" s="52" t="str">
        <f t="shared" si="19"/>
        <v/>
      </c>
      <c r="AN147" s="52" t="str">
        <f t="shared" si="20"/>
        <v/>
      </c>
      <c r="AO147" s="184" t="str">
        <f t="shared" si="21"/>
        <v/>
      </c>
      <c r="AP147" s="192" t="str">
        <f t="shared" si="22"/>
        <v/>
      </c>
      <c r="AQ147" s="232">
        <f t="shared" si="23"/>
        <v>0</v>
      </c>
      <c r="AR147" s="232">
        <f t="shared" si="24"/>
        <v>0</v>
      </c>
      <c r="AS147" s="52">
        <f t="shared" si="25"/>
        <v>0</v>
      </c>
      <c r="AT147" s="52">
        <f t="shared" si="26"/>
        <v>0</v>
      </c>
      <c r="AU147" s="232">
        <f t="shared" si="27"/>
        <v>0</v>
      </c>
      <c r="AV147" s="232">
        <f t="shared" ref="AV147:AW147" si="444">IF($AD147=V$5,$W147,0)</f>
        <v>0</v>
      </c>
      <c r="AW147" s="232">
        <f t="shared" si="444"/>
        <v>0</v>
      </c>
      <c r="AX147" s="233">
        <f t="shared" si="29"/>
        <v>0</v>
      </c>
      <c r="AY147" s="234">
        <f t="shared" si="30"/>
        <v>0</v>
      </c>
      <c r="AZ147" s="184">
        <f t="shared" si="31"/>
        <v>0</v>
      </c>
      <c r="BA147" s="235" t="str">
        <f>IF(B147&lt;&gt;"",VLOOKUP(B147,'1 Pricing Length'!A$8:B$50,2),"")</f>
        <v/>
      </c>
    </row>
    <row r="148" spans="1:53" ht="12.75" customHeight="1">
      <c r="A148" s="217"/>
      <c r="B148" s="217"/>
      <c r="C148" s="236"/>
      <c r="D148" s="237"/>
      <c r="E148" s="237"/>
      <c r="F148" s="237"/>
      <c r="G148" s="222"/>
      <c r="H148" s="222"/>
      <c r="I148" s="222"/>
      <c r="J148" s="222"/>
      <c r="K148" s="1"/>
      <c r="L148" s="223">
        <f>IF(B148&lt;&gt;"",IF(D148&gt;0,IF(D148&lt;=V$5,IF(M148&gt;0,M148,VLOOKUP(B148,'1 Pricing Length'!A$8:C$50,3)),VLOOKUP(B148,'1 Pricing Length'!A$8:C$50,3)),0),0)</f>
        <v>0</v>
      </c>
      <c r="M148" s="223">
        <f t="shared" si="4"/>
        <v>0</v>
      </c>
      <c r="N148" s="224">
        <f>IF(B148&lt;&gt;"",IF(D148&lt;&gt;0,IF(AD148&lt;Y$5,IF(AD148&lt;X$5,IF(AD148&lt;W$5,IF(AD148&lt;V$5,IF(AD148&lt;U$5,VLOOKUP(B148,'1 Pricing Length'!A$8:I$50,4),VLOOKUP(B148,'1 Pricing Length'!A$8:I$50,5)),VLOOKUP(B148,'1 Pricing Length'!A$8:I$50,6)),VLOOKUP(B148,'1 Pricing Length'!A$8:I$50,7)),VLOOKUP(B148,'1 Pricing Length'!A$8:I$50,8)),0),0),0)</f>
        <v>0</v>
      </c>
      <c r="O148" s="128">
        <f t="shared" si="5"/>
        <v>0</v>
      </c>
      <c r="P148" s="128">
        <f>'3 CY Interim'!P148</f>
        <v>0</v>
      </c>
      <c r="Q148" s="128">
        <f t="shared" si="6"/>
        <v>0</v>
      </c>
      <c r="R148" s="128">
        <f t="shared" si="7"/>
        <v>0</v>
      </c>
      <c r="S148" s="226">
        <f t="shared" si="8"/>
        <v>0</v>
      </c>
      <c r="T148" s="192">
        <f t="shared" ref="T148:W148" si="445">$G148*$AE148*AF148</f>
        <v>0</v>
      </c>
      <c r="U148" s="192">
        <f t="shared" si="445"/>
        <v>0</v>
      </c>
      <c r="V148" s="192">
        <f t="shared" si="445"/>
        <v>0</v>
      </c>
      <c r="W148" s="227">
        <f t="shared" si="445"/>
        <v>0</v>
      </c>
      <c r="X148" s="192">
        <f t="shared" si="10"/>
        <v>0</v>
      </c>
      <c r="Y148" s="192">
        <f t="shared" si="11"/>
        <v>0</v>
      </c>
      <c r="Z148" s="192">
        <f t="shared" si="12"/>
        <v>0</v>
      </c>
      <c r="AA148" s="227">
        <f t="shared" si="13"/>
        <v>0</v>
      </c>
      <c r="AB148" s="228">
        <f t="shared" si="14"/>
        <v>0</v>
      </c>
      <c r="AC148" s="229"/>
      <c r="AD148" s="230">
        <f t="shared" si="15"/>
        <v>44742</v>
      </c>
      <c r="AE148" s="231">
        <f t="shared" si="16"/>
        <v>0</v>
      </c>
      <c r="AF148" s="184">
        <f t="shared" si="17"/>
        <v>0</v>
      </c>
      <c r="AG148" s="184">
        <f t="shared" ref="AG148:AL148" si="446">IF($D148&gt;0,IF($AD148&lt;=U$5,IF(SUM($AF148:AF148)&gt;0,IF($L148-SUM($AF148:AF148)&gt;52,52,$L148-SUM($AF148:AF148)),IF($AD148=U$5,IF(($D148+($L148*7))&gt;=U$5,ROUND(($AD148-$D148)/7+0.5,0),$L148))),0),0)</f>
        <v>0</v>
      </c>
      <c r="AH148" s="184">
        <f t="shared" si="446"/>
        <v>0</v>
      </c>
      <c r="AI148" s="184">
        <f t="shared" si="446"/>
        <v>0</v>
      </c>
      <c r="AJ148" s="184">
        <f t="shared" si="446"/>
        <v>0</v>
      </c>
      <c r="AK148" s="184">
        <f t="shared" si="446"/>
        <v>0</v>
      </c>
      <c r="AL148" s="184">
        <f t="shared" si="446"/>
        <v>0</v>
      </c>
      <c r="AM148" s="52" t="str">
        <f t="shared" si="19"/>
        <v/>
      </c>
      <c r="AN148" s="52" t="str">
        <f t="shared" si="20"/>
        <v/>
      </c>
      <c r="AO148" s="184" t="str">
        <f t="shared" si="21"/>
        <v/>
      </c>
      <c r="AP148" s="192" t="str">
        <f t="shared" si="22"/>
        <v/>
      </c>
      <c r="AQ148" s="232">
        <f t="shared" si="23"/>
        <v>0</v>
      </c>
      <c r="AR148" s="232">
        <f t="shared" si="24"/>
        <v>0</v>
      </c>
      <c r="AS148" s="52">
        <f t="shared" si="25"/>
        <v>0</v>
      </c>
      <c r="AT148" s="52">
        <f t="shared" si="26"/>
        <v>0</v>
      </c>
      <c r="AU148" s="232">
        <f t="shared" si="27"/>
        <v>0</v>
      </c>
      <c r="AV148" s="232">
        <f t="shared" ref="AV148:AW148" si="447">IF($AD148=V$5,$W148,0)</f>
        <v>0</v>
      </c>
      <c r="AW148" s="232">
        <f t="shared" si="447"/>
        <v>0</v>
      </c>
      <c r="AX148" s="233">
        <f t="shared" si="29"/>
        <v>0</v>
      </c>
      <c r="AY148" s="234">
        <f t="shared" si="30"/>
        <v>0</v>
      </c>
      <c r="AZ148" s="184">
        <f t="shared" si="31"/>
        <v>0</v>
      </c>
      <c r="BA148" s="235" t="str">
        <f>IF(B148&lt;&gt;"",VLOOKUP(B148,'1 Pricing Length'!A$8:B$50,2),"")</f>
        <v/>
      </c>
    </row>
    <row r="149" spans="1:53" ht="12.75" customHeight="1">
      <c r="A149" s="217"/>
      <c r="B149" s="217"/>
      <c r="C149" s="236"/>
      <c r="D149" s="237"/>
      <c r="E149" s="237"/>
      <c r="F149" s="237"/>
      <c r="G149" s="222"/>
      <c r="H149" s="222"/>
      <c r="I149" s="222"/>
      <c r="J149" s="222"/>
      <c r="K149" s="1"/>
      <c r="L149" s="223">
        <f>IF(B149&lt;&gt;"",IF(D149&gt;0,IF(D149&lt;=V$5,IF(M149&gt;0,M149,VLOOKUP(B149,'1 Pricing Length'!A$8:C$50,3)),VLOOKUP(B149,'1 Pricing Length'!A$8:C$50,3)),0),0)</f>
        <v>0</v>
      </c>
      <c r="M149" s="223">
        <f t="shared" si="4"/>
        <v>0</v>
      </c>
      <c r="N149" s="224">
        <f>IF(B149&lt;&gt;"",IF(D149&lt;&gt;0,IF(AD149&lt;Y$5,IF(AD149&lt;X$5,IF(AD149&lt;W$5,IF(AD149&lt;V$5,IF(AD149&lt;U$5,VLOOKUP(B149,'1 Pricing Length'!A$8:I$50,4),VLOOKUP(B149,'1 Pricing Length'!A$8:I$50,5)),VLOOKUP(B149,'1 Pricing Length'!A$8:I$50,6)),VLOOKUP(B149,'1 Pricing Length'!A$8:I$50,7)),VLOOKUP(B149,'1 Pricing Length'!A$8:I$50,8)),0),0),0)</f>
        <v>0</v>
      </c>
      <c r="O149" s="128">
        <f t="shared" si="5"/>
        <v>0</v>
      </c>
      <c r="P149" s="128">
        <f>'3 CY Interim'!P149</f>
        <v>0</v>
      </c>
      <c r="Q149" s="128">
        <f t="shared" si="6"/>
        <v>0</v>
      </c>
      <c r="R149" s="128">
        <f t="shared" si="7"/>
        <v>0</v>
      </c>
      <c r="S149" s="226">
        <f t="shared" si="8"/>
        <v>0</v>
      </c>
      <c r="T149" s="192">
        <f t="shared" ref="T149:W149" si="448">$G149*$AE149*AF149</f>
        <v>0</v>
      </c>
      <c r="U149" s="192">
        <f t="shared" si="448"/>
        <v>0</v>
      </c>
      <c r="V149" s="192">
        <f t="shared" si="448"/>
        <v>0</v>
      </c>
      <c r="W149" s="227">
        <f t="shared" si="448"/>
        <v>0</v>
      </c>
      <c r="X149" s="192">
        <f t="shared" si="10"/>
        <v>0</v>
      </c>
      <c r="Y149" s="192">
        <f t="shared" si="11"/>
        <v>0</v>
      </c>
      <c r="Z149" s="192">
        <f t="shared" si="12"/>
        <v>0</v>
      </c>
      <c r="AA149" s="227">
        <f t="shared" si="13"/>
        <v>0</v>
      </c>
      <c r="AB149" s="228">
        <f t="shared" si="14"/>
        <v>0</v>
      </c>
      <c r="AC149" s="229"/>
      <c r="AD149" s="230">
        <f t="shared" si="15"/>
        <v>44742</v>
      </c>
      <c r="AE149" s="231">
        <f t="shared" si="16"/>
        <v>0</v>
      </c>
      <c r="AF149" s="184">
        <f t="shared" si="17"/>
        <v>0</v>
      </c>
      <c r="AG149" s="184">
        <f t="shared" ref="AG149:AL149" si="449">IF($D149&gt;0,IF($AD149&lt;=U$5,IF(SUM($AF149:AF149)&gt;0,IF($L149-SUM($AF149:AF149)&gt;52,52,$L149-SUM($AF149:AF149)),IF($AD149=U$5,IF(($D149+($L149*7))&gt;=U$5,ROUND(($AD149-$D149)/7+0.5,0),$L149))),0),0)</f>
        <v>0</v>
      </c>
      <c r="AH149" s="184">
        <f t="shared" si="449"/>
        <v>0</v>
      </c>
      <c r="AI149" s="184">
        <f t="shared" si="449"/>
        <v>0</v>
      </c>
      <c r="AJ149" s="184">
        <f t="shared" si="449"/>
        <v>0</v>
      </c>
      <c r="AK149" s="184">
        <f t="shared" si="449"/>
        <v>0</v>
      </c>
      <c r="AL149" s="184">
        <f t="shared" si="449"/>
        <v>0</v>
      </c>
      <c r="AM149" s="52" t="str">
        <f t="shared" si="19"/>
        <v/>
      </c>
      <c r="AN149" s="52" t="str">
        <f t="shared" si="20"/>
        <v/>
      </c>
      <c r="AO149" s="184" t="str">
        <f t="shared" si="21"/>
        <v/>
      </c>
      <c r="AP149" s="192" t="str">
        <f t="shared" si="22"/>
        <v/>
      </c>
      <c r="AQ149" s="232">
        <f t="shared" si="23"/>
        <v>0</v>
      </c>
      <c r="AR149" s="232">
        <f t="shared" si="24"/>
        <v>0</v>
      </c>
      <c r="AS149" s="52">
        <f t="shared" si="25"/>
        <v>0</v>
      </c>
      <c r="AT149" s="52">
        <f t="shared" si="26"/>
        <v>0</v>
      </c>
      <c r="AU149" s="232">
        <f t="shared" si="27"/>
        <v>0</v>
      </c>
      <c r="AV149" s="232">
        <f t="shared" ref="AV149:AW149" si="450">IF($AD149=V$5,$W149,0)</f>
        <v>0</v>
      </c>
      <c r="AW149" s="232">
        <f t="shared" si="450"/>
        <v>0</v>
      </c>
      <c r="AX149" s="233">
        <f t="shared" si="29"/>
        <v>0</v>
      </c>
      <c r="AY149" s="234">
        <f t="shared" si="30"/>
        <v>0</v>
      </c>
      <c r="AZ149" s="184">
        <f t="shared" si="31"/>
        <v>0</v>
      </c>
      <c r="BA149" s="235" t="str">
        <f>IF(B149&lt;&gt;"",VLOOKUP(B149,'1 Pricing Length'!A$8:B$50,2),"")</f>
        <v/>
      </c>
    </row>
    <row r="150" spans="1:53" ht="12.75" customHeight="1">
      <c r="A150" s="217"/>
      <c r="B150" s="217"/>
      <c r="C150" s="236"/>
      <c r="D150" s="237"/>
      <c r="E150" s="237"/>
      <c r="F150" s="237"/>
      <c r="G150" s="222"/>
      <c r="H150" s="222"/>
      <c r="I150" s="222"/>
      <c r="J150" s="222"/>
      <c r="K150" s="1"/>
      <c r="L150" s="223">
        <f>IF(B150&lt;&gt;"",IF(D150&gt;0,IF(D150&lt;=V$5,IF(M150&gt;0,M150,VLOOKUP(B150,'1 Pricing Length'!A$8:C$50,3)),VLOOKUP(B150,'1 Pricing Length'!A$8:C$50,3)),0),0)</f>
        <v>0</v>
      </c>
      <c r="M150" s="223">
        <f t="shared" si="4"/>
        <v>0</v>
      </c>
      <c r="N150" s="224">
        <f>IF(B150&lt;&gt;"",IF(D150&lt;&gt;0,IF(AD150&lt;Y$5,IF(AD150&lt;X$5,IF(AD150&lt;W$5,IF(AD150&lt;V$5,IF(AD150&lt;U$5,VLOOKUP(B150,'1 Pricing Length'!A$8:I$50,4),VLOOKUP(B150,'1 Pricing Length'!A$8:I$50,5)),VLOOKUP(B150,'1 Pricing Length'!A$8:I$50,6)),VLOOKUP(B150,'1 Pricing Length'!A$8:I$50,7)),VLOOKUP(B150,'1 Pricing Length'!A$8:I$50,8)),0),0),0)</f>
        <v>0</v>
      </c>
      <c r="O150" s="128">
        <f t="shared" si="5"/>
        <v>0</v>
      </c>
      <c r="P150" s="128">
        <f>'3 CY Interim'!P150</f>
        <v>0</v>
      </c>
      <c r="Q150" s="128">
        <f t="shared" si="6"/>
        <v>0</v>
      </c>
      <c r="R150" s="128">
        <f t="shared" si="7"/>
        <v>0</v>
      </c>
      <c r="S150" s="226">
        <f t="shared" si="8"/>
        <v>0</v>
      </c>
      <c r="T150" s="192">
        <f t="shared" ref="T150:W150" si="451">$G150*$AE150*AF150</f>
        <v>0</v>
      </c>
      <c r="U150" s="192">
        <f t="shared" si="451"/>
        <v>0</v>
      </c>
      <c r="V150" s="192">
        <f t="shared" si="451"/>
        <v>0</v>
      </c>
      <c r="W150" s="227">
        <f t="shared" si="451"/>
        <v>0</v>
      </c>
      <c r="X150" s="192">
        <f t="shared" si="10"/>
        <v>0</v>
      </c>
      <c r="Y150" s="192">
        <f t="shared" si="11"/>
        <v>0</v>
      </c>
      <c r="Z150" s="192">
        <f t="shared" si="12"/>
        <v>0</v>
      </c>
      <c r="AA150" s="227">
        <f t="shared" si="13"/>
        <v>0</v>
      </c>
      <c r="AB150" s="228">
        <f t="shared" si="14"/>
        <v>0</v>
      </c>
      <c r="AC150" s="229"/>
      <c r="AD150" s="230">
        <f t="shared" si="15"/>
        <v>44742</v>
      </c>
      <c r="AE150" s="231">
        <f t="shared" si="16"/>
        <v>0</v>
      </c>
      <c r="AF150" s="184">
        <f t="shared" si="17"/>
        <v>0</v>
      </c>
      <c r="AG150" s="184">
        <f t="shared" ref="AG150:AL150" si="452">IF($D150&gt;0,IF($AD150&lt;=U$5,IF(SUM($AF150:AF150)&gt;0,IF($L150-SUM($AF150:AF150)&gt;52,52,$L150-SUM($AF150:AF150)),IF($AD150=U$5,IF(($D150+($L150*7))&gt;=U$5,ROUND(($AD150-$D150)/7+0.5,0),$L150))),0),0)</f>
        <v>0</v>
      </c>
      <c r="AH150" s="184">
        <f t="shared" si="452"/>
        <v>0</v>
      </c>
      <c r="AI150" s="184">
        <f t="shared" si="452"/>
        <v>0</v>
      </c>
      <c r="AJ150" s="184">
        <f t="shared" si="452"/>
        <v>0</v>
      </c>
      <c r="AK150" s="184">
        <f t="shared" si="452"/>
        <v>0</v>
      </c>
      <c r="AL150" s="184">
        <f t="shared" si="452"/>
        <v>0</v>
      </c>
      <c r="AM150" s="52" t="str">
        <f t="shared" si="19"/>
        <v/>
      </c>
      <c r="AN150" s="52" t="str">
        <f t="shared" si="20"/>
        <v/>
      </c>
      <c r="AO150" s="184" t="str">
        <f t="shared" si="21"/>
        <v/>
      </c>
      <c r="AP150" s="192" t="str">
        <f t="shared" si="22"/>
        <v/>
      </c>
      <c r="AQ150" s="232">
        <f t="shared" si="23"/>
        <v>0</v>
      </c>
      <c r="AR150" s="232">
        <f t="shared" si="24"/>
        <v>0</v>
      </c>
      <c r="AS150" s="52">
        <f t="shared" si="25"/>
        <v>0</v>
      </c>
      <c r="AT150" s="52">
        <f t="shared" si="26"/>
        <v>0</v>
      </c>
      <c r="AU150" s="232">
        <f t="shared" si="27"/>
        <v>0</v>
      </c>
      <c r="AV150" s="232">
        <f t="shared" ref="AV150:AW150" si="453">IF($AD150=V$5,$W150,0)</f>
        <v>0</v>
      </c>
      <c r="AW150" s="232">
        <f t="shared" si="453"/>
        <v>0</v>
      </c>
      <c r="AX150" s="233">
        <f t="shared" si="29"/>
        <v>0</v>
      </c>
      <c r="AY150" s="234">
        <f t="shared" si="30"/>
        <v>0</v>
      </c>
      <c r="AZ150" s="184">
        <f t="shared" si="31"/>
        <v>0</v>
      </c>
      <c r="BA150" s="235" t="str">
        <f>IF(B150&lt;&gt;"",VLOOKUP(B150,'1 Pricing Length'!A$8:B$50,2),"")</f>
        <v/>
      </c>
    </row>
    <row r="151" spans="1:53" ht="12.75" customHeight="1">
      <c r="A151" s="217"/>
      <c r="B151" s="217"/>
      <c r="C151" s="236"/>
      <c r="D151" s="237"/>
      <c r="E151" s="238"/>
      <c r="F151" s="238"/>
      <c r="G151" s="239"/>
      <c r="H151" s="239"/>
      <c r="I151" s="239"/>
      <c r="J151" s="239"/>
      <c r="K151" s="1"/>
      <c r="L151" s="223">
        <f>IF(B151&lt;&gt;"",IF(D151&gt;0,IF(D151&lt;=V$5,IF(M151&gt;0,M151,VLOOKUP(B151,'1 Pricing Length'!A$8:C$50,3)),VLOOKUP(B151,'1 Pricing Length'!A$8:C$50,3)),0),0)</f>
        <v>0</v>
      </c>
      <c r="M151" s="223">
        <f t="shared" si="4"/>
        <v>0</v>
      </c>
      <c r="N151" s="224">
        <f>IF(B151&lt;&gt;"",IF(D151&lt;&gt;0,IF(AD151&lt;Y$5,IF(AD151&lt;X$5,IF(AD151&lt;W$5,IF(AD151&lt;V$5,IF(AD151&lt;U$5,VLOOKUP(B151,'1 Pricing Length'!A$8:I$50,4),VLOOKUP(B151,'1 Pricing Length'!A$8:I$50,5)),VLOOKUP(B151,'1 Pricing Length'!A$8:I$50,6)),VLOOKUP(B151,'1 Pricing Length'!A$8:I$50,7)),VLOOKUP(B151,'1 Pricing Length'!A$8:I$50,8)),0),0),0)</f>
        <v>0</v>
      </c>
      <c r="O151" s="128">
        <f t="shared" si="5"/>
        <v>0</v>
      </c>
      <c r="P151" s="128">
        <f>'3 CY Interim'!P151</f>
        <v>0</v>
      </c>
      <c r="Q151" s="128">
        <f t="shared" si="6"/>
        <v>0</v>
      </c>
      <c r="R151" s="128">
        <f t="shared" si="7"/>
        <v>0</v>
      </c>
      <c r="S151" s="226">
        <f t="shared" si="8"/>
        <v>0</v>
      </c>
      <c r="T151" s="192">
        <f t="shared" ref="T151:W151" si="454">$G151*$AE151*AF151</f>
        <v>0</v>
      </c>
      <c r="U151" s="192">
        <f t="shared" si="454"/>
        <v>0</v>
      </c>
      <c r="V151" s="192">
        <f t="shared" si="454"/>
        <v>0</v>
      </c>
      <c r="W151" s="227">
        <f t="shared" si="454"/>
        <v>0</v>
      </c>
      <c r="X151" s="192">
        <f t="shared" si="10"/>
        <v>0</v>
      </c>
      <c r="Y151" s="192">
        <f t="shared" si="11"/>
        <v>0</v>
      </c>
      <c r="Z151" s="192">
        <f t="shared" si="12"/>
        <v>0</v>
      </c>
      <c r="AA151" s="227">
        <f t="shared" si="13"/>
        <v>0</v>
      </c>
      <c r="AB151" s="228">
        <f t="shared" si="14"/>
        <v>0</v>
      </c>
      <c r="AC151" s="229"/>
      <c r="AD151" s="230">
        <f t="shared" si="15"/>
        <v>44742</v>
      </c>
      <c r="AE151" s="231">
        <f t="shared" si="16"/>
        <v>0</v>
      </c>
      <c r="AF151" s="184">
        <f t="shared" si="17"/>
        <v>0</v>
      </c>
      <c r="AG151" s="184">
        <f t="shared" ref="AG151:AL151" si="455">IF($D151&gt;0,IF($AD151&lt;=U$5,IF(SUM($AF151:AF151)&gt;0,IF($L151-SUM($AF151:AF151)&gt;52,52,$L151-SUM($AF151:AF151)),IF($AD151=U$5,IF(($D151+($L151*7))&gt;=U$5,ROUND(($AD151-$D151)/7+0.5,0),$L151))),0),0)</f>
        <v>0</v>
      </c>
      <c r="AH151" s="184">
        <f t="shared" si="455"/>
        <v>0</v>
      </c>
      <c r="AI151" s="184">
        <f t="shared" si="455"/>
        <v>0</v>
      </c>
      <c r="AJ151" s="184">
        <f t="shared" si="455"/>
        <v>0</v>
      </c>
      <c r="AK151" s="184">
        <f t="shared" si="455"/>
        <v>0</v>
      </c>
      <c r="AL151" s="184">
        <f t="shared" si="455"/>
        <v>0</v>
      </c>
      <c r="AM151" s="52" t="str">
        <f t="shared" si="19"/>
        <v/>
      </c>
      <c r="AN151" s="52" t="str">
        <f t="shared" si="20"/>
        <v/>
      </c>
      <c r="AO151" s="184" t="str">
        <f t="shared" si="21"/>
        <v/>
      </c>
      <c r="AP151" s="192" t="str">
        <f t="shared" si="22"/>
        <v/>
      </c>
      <c r="AQ151" s="232">
        <f t="shared" si="23"/>
        <v>0</v>
      </c>
      <c r="AR151" s="232">
        <f t="shared" si="24"/>
        <v>0</v>
      </c>
      <c r="AS151" s="52">
        <f t="shared" si="25"/>
        <v>0</v>
      </c>
      <c r="AT151" s="52">
        <f t="shared" si="26"/>
        <v>0</v>
      </c>
      <c r="AU151" s="232">
        <f t="shared" si="27"/>
        <v>0</v>
      </c>
      <c r="AV151" s="232">
        <f t="shared" ref="AV151:AW151" si="456">IF($AD151=V$5,$W151,0)</f>
        <v>0</v>
      </c>
      <c r="AW151" s="232">
        <f t="shared" si="456"/>
        <v>0</v>
      </c>
      <c r="AX151" s="233">
        <f t="shared" si="29"/>
        <v>0</v>
      </c>
      <c r="AY151" s="234">
        <f t="shared" si="30"/>
        <v>0</v>
      </c>
      <c r="AZ151" s="184">
        <f t="shared" si="31"/>
        <v>0</v>
      </c>
      <c r="BA151" s="235" t="str">
        <f>IF(B151&lt;&gt;"",VLOOKUP(B151,'1 Pricing Length'!A$8:B$50,2),"")</f>
        <v/>
      </c>
    </row>
    <row r="152" spans="1:53" ht="12.75" customHeight="1">
      <c r="A152" s="217"/>
      <c r="B152" s="217"/>
      <c r="C152" s="236"/>
      <c r="D152" s="237"/>
      <c r="E152" s="238"/>
      <c r="F152" s="238"/>
      <c r="G152" s="239"/>
      <c r="H152" s="239"/>
      <c r="I152" s="239"/>
      <c r="J152" s="239"/>
      <c r="K152" s="1"/>
      <c r="L152" s="223">
        <f>IF(B152&lt;&gt;"",IF(D152&gt;0,IF(D152&lt;=V$5,IF(M152&gt;0,M152,VLOOKUP(B152,'1 Pricing Length'!A$8:C$50,3)),VLOOKUP(B152,'1 Pricing Length'!A$8:C$50,3)),0),0)</f>
        <v>0</v>
      </c>
      <c r="M152" s="223">
        <f t="shared" si="4"/>
        <v>0</v>
      </c>
      <c r="N152" s="224">
        <f>IF(B152&lt;&gt;"",IF(D152&lt;&gt;0,IF(AD152&lt;Y$5,IF(AD152&lt;X$5,IF(AD152&lt;W$5,IF(AD152&lt;V$5,IF(AD152&lt;U$5,VLOOKUP(B152,'1 Pricing Length'!A$8:I$50,4),VLOOKUP(B152,'1 Pricing Length'!A$8:I$50,5)),VLOOKUP(B152,'1 Pricing Length'!A$8:I$50,6)),VLOOKUP(B152,'1 Pricing Length'!A$8:I$50,7)),VLOOKUP(B152,'1 Pricing Length'!A$8:I$50,8)),0),0),0)</f>
        <v>0</v>
      </c>
      <c r="O152" s="128">
        <f t="shared" si="5"/>
        <v>0</v>
      </c>
      <c r="P152" s="128">
        <f>'3 CY Interim'!P152</f>
        <v>0</v>
      </c>
      <c r="Q152" s="128">
        <f t="shared" si="6"/>
        <v>0</v>
      </c>
      <c r="R152" s="128">
        <f t="shared" si="7"/>
        <v>0</v>
      </c>
      <c r="S152" s="226">
        <f t="shared" si="8"/>
        <v>0</v>
      </c>
      <c r="T152" s="192">
        <f t="shared" ref="T152:W152" si="457">$G152*$AE152*AF152</f>
        <v>0</v>
      </c>
      <c r="U152" s="192">
        <f t="shared" si="457"/>
        <v>0</v>
      </c>
      <c r="V152" s="192">
        <f t="shared" si="457"/>
        <v>0</v>
      </c>
      <c r="W152" s="227">
        <f t="shared" si="457"/>
        <v>0</v>
      </c>
      <c r="X152" s="192">
        <f t="shared" si="10"/>
        <v>0</v>
      </c>
      <c r="Y152" s="192">
        <f t="shared" si="11"/>
        <v>0</v>
      </c>
      <c r="Z152" s="192">
        <f t="shared" si="12"/>
        <v>0</v>
      </c>
      <c r="AA152" s="227">
        <f t="shared" si="13"/>
        <v>0</v>
      </c>
      <c r="AB152" s="228">
        <f t="shared" si="14"/>
        <v>0</v>
      </c>
      <c r="AC152" s="229"/>
      <c r="AD152" s="230">
        <f t="shared" si="15"/>
        <v>44742</v>
      </c>
      <c r="AE152" s="231">
        <f t="shared" si="16"/>
        <v>0</v>
      </c>
      <c r="AF152" s="184">
        <f t="shared" si="17"/>
        <v>0</v>
      </c>
      <c r="AG152" s="184">
        <f t="shared" ref="AG152:AL152" si="458">IF($D152&gt;0,IF($AD152&lt;=U$5,IF(SUM($AF152:AF152)&gt;0,IF($L152-SUM($AF152:AF152)&gt;52,52,$L152-SUM($AF152:AF152)),IF($AD152=U$5,IF(($D152+($L152*7))&gt;=U$5,ROUND(($AD152-$D152)/7+0.5,0),$L152))),0),0)</f>
        <v>0</v>
      </c>
      <c r="AH152" s="184">
        <f t="shared" si="458"/>
        <v>0</v>
      </c>
      <c r="AI152" s="184">
        <f t="shared" si="458"/>
        <v>0</v>
      </c>
      <c r="AJ152" s="184">
        <f t="shared" si="458"/>
        <v>0</v>
      </c>
      <c r="AK152" s="184">
        <f t="shared" si="458"/>
        <v>0</v>
      </c>
      <c r="AL152" s="184">
        <f t="shared" si="458"/>
        <v>0</v>
      </c>
      <c r="AM152" s="52" t="str">
        <f t="shared" si="19"/>
        <v/>
      </c>
      <c r="AN152" s="52" t="str">
        <f t="shared" si="20"/>
        <v/>
      </c>
      <c r="AO152" s="184" t="str">
        <f t="shared" si="21"/>
        <v/>
      </c>
      <c r="AP152" s="192" t="str">
        <f t="shared" si="22"/>
        <v/>
      </c>
      <c r="AQ152" s="232">
        <f t="shared" si="23"/>
        <v>0</v>
      </c>
      <c r="AR152" s="232">
        <f t="shared" si="24"/>
        <v>0</v>
      </c>
      <c r="AS152" s="52">
        <f t="shared" si="25"/>
        <v>0</v>
      </c>
      <c r="AT152" s="52">
        <f t="shared" si="26"/>
        <v>0</v>
      </c>
      <c r="AU152" s="232">
        <f t="shared" si="27"/>
        <v>0</v>
      </c>
      <c r="AV152" s="232">
        <f t="shared" ref="AV152:AW152" si="459">IF($AD152=V$5,$W152,0)</f>
        <v>0</v>
      </c>
      <c r="AW152" s="232">
        <f t="shared" si="459"/>
        <v>0</v>
      </c>
      <c r="AX152" s="233">
        <f t="shared" si="29"/>
        <v>0</v>
      </c>
      <c r="AY152" s="234">
        <f t="shared" si="30"/>
        <v>0</v>
      </c>
      <c r="AZ152" s="184">
        <f t="shared" si="31"/>
        <v>0</v>
      </c>
      <c r="BA152" s="235" t="str">
        <f>IF(B152&lt;&gt;"",VLOOKUP(B152,'1 Pricing Length'!A$8:B$50,2),"")</f>
        <v/>
      </c>
    </row>
    <row r="153" spans="1:53" ht="12.75" customHeight="1">
      <c r="A153" s="217"/>
      <c r="B153" s="217"/>
      <c r="C153" s="236"/>
      <c r="D153" s="237"/>
      <c r="E153" s="238"/>
      <c r="F153" s="238"/>
      <c r="G153" s="239"/>
      <c r="H153" s="239"/>
      <c r="I153" s="239"/>
      <c r="J153" s="239"/>
      <c r="K153" s="1"/>
      <c r="L153" s="223">
        <f>IF(B153&lt;&gt;"",IF(D153&gt;0,IF(D153&lt;=V$5,IF(M153&gt;0,M153,VLOOKUP(B153,'1 Pricing Length'!A$8:C$50,3)),VLOOKUP(B153,'1 Pricing Length'!A$8:C$50,3)),0),0)</f>
        <v>0</v>
      </c>
      <c r="M153" s="223">
        <f t="shared" si="4"/>
        <v>0</v>
      </c>
      <c r="N153" s="224">
        <f>IF(B153&lt;&gt;"",IF(D153&lt;&gt;0,IF(AD153&lt;Y$5,IF(AD153&lt;X$5,IF(AD153&lt;W$5,IF(AD153&lt;V$5,IF(AD153&lt;U$5,VLOOKUP(B153,'1 Pricing Length'!A$8:I$50,4),VLOOKUP(B153,'1 Pricing Length'!A$8:I$50,5)),VLOOKUP(B153,'1 Pricing Length'!A$8:I$50,6)),VLOOKUP(B153,'1 Pricing Length'!A$8:I$50,7)),VLOOKUP(B153,'1 Pricing Length'!A$8:I$50,8)),0),0),0)</f>
        <v>0</v>
      </c>
      <c r="O153" s="128">
        <f t="shared" si="5"/>
        <v>0</v>
      </c>
      <c r="P153" s="128">
        <f>'3 CY Interim'!P153</f>
        <v>0</v>
      </c>
      <c r="Q153" s="128">
        <f t="shared" si="6"/>
        <v>0</v>
      </c>
      <c r="R153" s="128">
        <f t="shared" si="7"/>
        <v>0</v>
      </c>
      <c r="S153" s="226">
        <f t="shared" si="8"/>
        <v>0</v>
      </c>
      <c r="T153" s="192">
        <f t="shared" ref="T153:W153" si="460">$G153*$AE153*AF153</f>
        <v>0</v>
      </c>
      <c r="U153" s="192">
        <f t="shared" si="460"/>
        <v>0</v>
      </c>
      <c r="V153" s="192">
        <f t="shared" si="460"/>
        <v>0</v>
      </c>
      <c r="W153" s="227">
        <f t="shared" si="460"/>
        <v>0</v>
      </c>
      <c r="X153" s="192">
        <f t="shared" si="10"/>
        <v>0</v>
      </c>
      <c r="Y153" s="192">
        <f t="shared" si="11"/>
        <v>0</v>
      </c>
      <c r="Z153" s="192">
        <f t="shared" si="12"/>
        <v>0</v>
      </c>
      <c r="AA153" s="227">
        <f t="shared" si="13"/>
        <v>0</v>
      </c>
      <c r="AB153" s="228">
        <f t="shared" si="14"/>
        <v>0</v>
      </c>
      <c r="AC153" s="229"/>
      <c r="AD153" s="230">
        <f t="shared" si="15"/>
        <v>44742</v>
      </c>
      <c r="AE153" s="231">
        <f t="shared" si="16"/>
        <v>0</v>
      </c>
      <c r="AF153" s="184">
        <f t="shared" si="17"/>
        <v>0</v>
      </c>
      <c r="AG153" s="184">
        <f t="shared" ref="AG153:AL153" si="461">IF($D153&gt;0,IF($AD153&lt;=U$5,IF(SUM($AF153:AF153)&gt;0,IF($L153-SUM($AF153:AF153)&gt;52,52,$L153-SUM($AF153:AF153)),IF($AD153=U$5,IF(($D153+($L153*7))&gt;=U$5,ROUND(($AD153-$D153)/7+0.5,0),$L153))),0),0)</f>
        <v>0</v>
      </c>
      <c r="AH153" s="184">
        <f t="shared" si="461"/>
        <v>0</v>
      </c>
      <c r="AI153" s="184">
        <f t="shared" si="461"/>
        <v>0</v>
      </c>
      <c r="AJ153" s="184">
        <f t="shared" si="461"/>
        <v>0</v>
      </c>
      <c r="AK153" s="184">
        <f t="shared" si="461"/>
        <v>0</v>
      </c>
      <c r="AL153" s="184">
        <f t="shared" si="461"/>
        <v>0</v>
      </c>
      <c r="AM153" s="52" t="str">
        <f t="shared" si="19"/>
        <v/>
      </c>
      <c r="AN153" s="52" t="str">
        <f t="shared" si="20"/>
        <v/>
      </c>
      <c r="AO153" s="184" t="str">
        <f t="shared" si="21"/>
        <v/>
      </c>
      <c r="AP153" s="192" t="str">
        <f t="shared" si="22"/>
        <v/>
      </c>
      <c r="AQ153" s="232">
        <f t="shared" si="23"/>
        <v>0</v>
      </c>
      <c r="AR153" s="232">
        <f t="shared" si="24"/>
        <v>0</v>
      </c>
      <c r="AS153" s="52">
        <f t="shared" si="25"/>
        <v>0</v>
      </c>
      <c r="AT153" s="52">
        <f t="shared" si="26"/>
        <v>0</v>
      </c>
      <c r="AU153" s="232">
        <f t="shared" si="27"/>
        <v>0</v>
      </c>
      <c r="AV153" s="232">
        <f t="shared" ref="AV153:AW153" si="462">IF($AD153=V$5,$W153,0)</f>
        <v>0</v>
      </c>
      <c r="AW153" s="232">
        <f t="shared" si="462"/>
        <v>0</v>
      </c>
      <c r="AX153" s="233">
        <f t="shared" si="29"/>
        <v>0</v>
      </c>
      <c r="AY153" s="234">
        <f t="shared" si="30"/>
        <v>0</v>
      </c>
      <c r="AZ153" s="184">
        <f t="shared" si="31"/>
        <v>0</v>
      </c>
      <c r="BA153" s="235" t="str">
        <f>IF(B153&lt;&gt;"",VLOOKUP(B153,'1 Pricing Length'!A$8:B$50,2),"")</f>
        <v/>
      </c>
    </row>
    <row r="154" spans="1:53" ht="12.75" customHeight="1">
      <c r="A154" s="217"/>
      <c r="B154" s="217"/>
      <c r="C154" s="236"/>
      <c r="D154" s="237"/>
      <c r="E154" s="238"/>
      <c r="F154" s="238"/>
      <c r="G154" s="239"/>
      <c r="H154" s="239"/>
      <c r="I154" s="239"/>
      <c r="J154" s="239"/>
      <c r="K154" s="1"/>
      <c r="L154" s="223">
        <f>IF(B154&lt;&gt;"",IF(D154&gt;0,IF(D154&lt;=V$5,IF(M154&gt;0,M154,VLOOKUP(B154,'1 Pricing Length'!A$8:C$50,3)),VLOOKUP(B154,'1 Pricing Length'!A$8:C$50,3)),0),0)</f>
        <v>0</v>
      </c>
      <c r="M154" s="223">
        <f t="shared" si="4"/>
        <v>0</v>
      </c>
      <c r="N154" s="224">
        <f>IF(B154&lt;&gt;"",IF(D154&lt;&gt;0,IF(AD154&lt;Y$5,IF(AD154&lt;X$5,IF(AD154&lt;W$5,IF(AD154&lt;V$5,IF(AD154&lt;U$5,VLOOKUP(B154,'1 Pricing Length'!A$8:I$50,4),VLOOKUP(B154,'1 Pricing Length'!A$8:I$50,5)),VLOOKUP(B154,'1 Pricing Length'!A$8:I$50,6)),VLOOKUP(B154,'1 Pricing Length'!A$8:I$50,7)),VLOOKUP(B154,'1 Pricing Length'!A$8:I$50,8)),0),0),0)</f>
        <v>0</v>
      </c>
      <c r="O154" s="128">
        <f t="shared" si="5"/>
        <v>0</v>
      </c>
      <c r="P154" s="128">
        <f>'3 CY Interim'!P154</f>
        <v>0</v>
      </c>
      <c r="Q154" s="128">
        <f t="shared" si="6"/>
        <v>0</v>
      </c>
      <c r="R154" s="128">
        <f t="shared" si="7"/>
        <v>0</v>
      </c>
      <c r="S154" s="226">
        <f t="shared" si="8"/>
        <v>0</v>
      </c>
      <c r="T154" s="192">
        <f t="shared" ref="T154:W154" si="463">$G154*$AE154*AF154</f>
        <v>0</v>
      </c>
      <c r="U154" s="192">
        <f t="shared" si="463"/>
        <v>0</v>
      </c>
      <c r="V154" s="192">
        <f t="shared" si="463"/>
        <v>0</v>
      </c>
      <c r="W154" s="227">
        <f t="shared" si="463"/>
        <v>0</v>
      </c>
      <c r="X154" s="192">
        <f t="shared" si="10"/>
        <v>0</v>
      </c>
      <c r="Y154" s="192">
        <f t="shared" si="11"/>
        <v>0</v>
      </c>
      <c r="Z154" s="192">
        <f t="shared" si="12"/>
        <v>0</v>
      </c>
      <c r="AA154" s="227">
        <f t="shared" si="13"/>
        <v>0</v>
      </c>
      <c r="AB154" s="228">
        <f t="shared" si="14"/>
        <v>0</v>
      </c>
      <c r="AC154" s="229"/>
      <c r="AD154" s="230">
        <f t="shared" si="15"/>
        <v>44742</v>
      </c>
      <c r="AE154" s="231">
        <f t="shared" si="16"/>
        <v>0</v>
      </c>
      <c r="AF154" s="184">
        <f t="shared" si="17"/>
        <v>0</v>
      </c>
      <c r="AG154" s="184">
        <f t="shared" ref="AG154:AL154" si="464">IF($D154&gt;0,IF($AD154&lt;=U$5,IF(SUM($AF154:AF154)&gt;0,IF($L154-SUM($AF154:AF154)&gt;52,52,$L154-SUM($AF154:AF154)),IF($AD154=U$5,IF(($D154+($L154*7))&gt;=U$5,ROUND(($AD154-$D154)/7+0.5,0),$L154))),0),0)</f>
        <v>0</v>
      </c>
      <c r="AH154" s="184">
        <f t="shared" si="464"/>
        <v>0</v>
      </c>
      <c r="AI154" s="184">
        <f t="shared" si="464"/>
        <v>0</v>
      </c>
      <c r="AJ154" s="184">
        <f t="shared" si="464"/>
        <v>0</v>
      </c>
      <c r="AK154" s="184">
        <f t="shared" si="464"/>
        <v>0</v>
      </c>
      <c r="AL154" s="184">
        <f t="shared" si="464"/>
        <v>0</v>
      </c>
      <c r="AM154" s="52" t="str">
        <f t="shared" si="19"/>
        <v/>
      </c>
      <c r="AN154" s="52" t="str">
        <f t="shared" si="20"/>
        <v/>
      </c>
      <c r="AO154" s="184" t="str">
        <f t="shared" si="21"/>
        <v/>
      </c>
      <c r="AP154" s="192" t="str">
        <f t="shared" si="22"/>
        <v/>
      </c>
      <c r="AQ154" s="232">
        <f t="shared" si="23"/>
        <v>0</v>
      </c>
      <c r="AR154" s="232">
        <f t="shared" si="24"/>
        <v>0</v>
      </c>
      <c r="AS154" s="52">
        <f t="shared" si="25"/>
        <v>0</v>
      </c>
      <c r="AT154" s="52">
        <f t="shared" si="26"/>
        <v>0</v>
      </c>
      <c r="AU154" s="232">
        <f t="shared" si="27"/>
        <v>0</v>
      </c>
      <c r="AV154" s="232">
        <f t="shared" ref="AV154:AW154" si="465">IF($AD154=V$5,$W154,0)</f>
        <v>0</v>
      </c>
      <c r="AW154" s="232">
        <f t="shared" si="465"/>
        <v>0</v>
      </c>
      <c r="AX154" s="233">
        <f t="shared" si="29"/>
        <v>0</v>
      </c>
      <c r="AY154" s="234">
        <f t="shared" si="30"/>
        <v>0</v>
      </c>
      <c r="AZ154" s="184">
        <f t="shared" si="31"/>
        <v>0</v>
      </c>
      <c r="BA154" s="235" t="str">
        <f>IF(B154&lt;&gt;"",VLOOKUP(B154,'1 Pricing Length'!A$8:B$50,2),"")</f>
        <v/>
      </c>
    </row>
    <row r="155" spans="1:53" ht="12.75" customHeight="1">
      <c r="A155" s="217"/>
      <c r="B155" s="217"/>
      <c r="C155" s="236"/>
      <c r="D155" s="237"/>
      <c r="E155" s="238"/>
      <c r="F155" s="238"/>
      <c r="G155" s="239"/>
      <c r="H155" s="239"/>
      <c r="I155" s="239"/>
      <c r="J155" s="239"/>
      <c r="K155" s="1"/>
      <c r="L155" s="223">
        <f>IF(B155&lt;&gt;"",IF(D155&gt;0,IF(D155&lt;=V$5,IF(M155&gt;0,M155,VLOOKUP(B155,'1 Pricing Length'!A$8:C$50,3)),VLOOKUP(B155,'1 Pricing Length'!A$8:C$50,3)),0),0)</f>
        <v>0</v>
      </c>
      <c r="M155" s="223">
        <f t="shared" si="4"/>
        <v>0</v>
      </c>
      <c r="N155" s="224">
        <f>IF(B155&lt;&gt;"",IF(D155&lt;&gt;0,IF(AD155&lt;Y$5,IF(AD155&lt;X$5,IF(AD155&lt;W$5,IF(AD155&lt;V$5,IF(AD155&lt;U$5,VLOOKUP(B155,'1 Pricing Length'!A$8:I$50,4),VLOOKUP(B155,'1 Pricing Length'!A$8:I$50,5)),VLOOKUP(B155,'1 Pricing Length'!A$8:I$50,6)),VLOOKUP(B155,'1 Pricing Length'!A$8:I$50,7)),VLOOKUP(B155,'1 Pricing Length'!A$8:I$50,8)),0),0),0)</f>
        <v>0</v>
      </c>
      <c r="O155" s="128">
        <f t="shared" si="5"/>
        <v>0</v>
      </c>
      <c r="P155" s="128">
        <f>'3 CY Interim'!P155</f>
        <v>0</v>
      </c>
      <c r="Q155" s="128">
        <f t="shared" si="6"/>
        <v>0</v>
      </c>
      <c r="R155" s="128">
        <f t="shared" si="7"/>
        <v>0</v>
      </c>
      <c r="S155" s="226">
        <f t="shared" si="8"/>
        <v>0</v>
      </c>
      <c r="T155" s="192">
        <f t="shared" ref="T155:W155" si="466">$G155*$AE155*AF155</f>
        <v>0</v>
      </c>
      <c r="U155" s="192">
        <f t="shared" si="466"/>
        <v>0</v>
      </c>
      <c r="V155" s="192">
        <f t="shared" si="466"/>
        <v>0</v>
      </c>
      <c r="W155" s="227">
        <f t="shared" si="466"/>
        <v>0</v>
      </c>
      <c r="X155" s="192">
        <f t="shared" si="10"/>
        <v>0</v>
      </c>
      <c r="Y155" s="192">
        <f t="shared" si="11"/>
        <v>0</v>
      </c>
      <c r="Z155" s="192">
        <f t="shared" si="12"/>
        <v>0</v>
      </c>
      <c r="AA155" s="227">
        <f t="shared" si="13"/>
        <v>0</v>
      </c>
      <c r="AB155" s="228">
        <f t="shared" si="14"/>
        <v>0</v>
      </c>
      <c r="AC155" s="229"/>
      <c r="AD155" s="230">
        <f t="shared" si="15"/>
        <v>44742</v>
      </c>
      <c r="AE155" s="231">
        <f t="shared" si="16"/>
        <v>0</v>
      </c>
      <c r="AF155" s="184">
        <f t="shared" si="17"/>
        <v>0</v>
      </c>
      <c r="AG155" s="184">
        <f t="shared" ref="AG155:AL155" si="467">IF($D155&gt;0,IF($AD155&lt;=U$5,IF(SUM($AF155:AF155)&gt;0,IF($L155-SUM($AF155:AF155)&gt;52,52,$L155-SUM($AF155:AF155)),IF($AD155=U$5,IF(($D155+($L155*7))&gt;=U$5,ROUND(($AD155-$D155)/7+0.5,0),$L155))),0),0)</f>
        <v>0</v>
      </c>
      <c r="AH155" s="184">
        <f t="shared" si="467"/>
        <v>0</v>
      </c>
      <c r="AI155" s="184">
        <f t="shared" si="467"/>
        <v>0</v>
      </c>
      <c r="AJ155" s="184">
        <f t="shared" si="467"/>
        <v>0</v>
      </c>
      <c r="AK155" s="184">
        <f t="shared" si="467"/>
        <v>0</v>
      </c>
      <c r="AL155" s="184">
        <f t="shared" si="467"/>
        <v>0</v>
      </c>
      <c r="AM155" s="52" t="str">
        <f t="shared" si="19"/>
        <v/>
      </c>
      <c r="AN155" s="52" t="str">
        <f t="shared" si="20"/>
        <v/>
      </c>
      <c r="AO155" s="184" t="str">
        <f t="shared" si="21"/>
        <v/>
      </c>
      <c r="AP155" s="192" t="str">
        <f t="shared" si="22"/>
        <v/>
      </c>
      <c r="AQ155" s="232">
        <f t="shared" si="23"/>
        <v>0</v>
      </c>
      <c r="AR155" s="232">
        <f t="shared" si="24"/>
        <v>0</v>
      </c>
      <c r="AS155" s="52">
        <f t="shared" si="25"/>
        <v>0</v>
      </c>
      <c r="AT155" s="52">
        <f t="shared" si="26"/>
        <v>0</v>
      </c>
      <c r="AU155" s="232">
        <f t="shared" si="27"/>
        <v>0</v>
      </c>
      <c r="AV155" s="232">
        <f t="shared" ref="AV155:AW155" si="468">IF($AD155=V$5,$W155,0)</f>
        <v>0</v>
      </c>
      <c r="AW155" s="232">
        <f t="shared" si="468"/>
        <v>0</v>
      </c>
      <c r="AX155" s="233">
        <f t="shared" si="29"/>
        <v>0</v>
      </c>
      <c r="AY155" s="234">
        <f t="shared" si="30"/>
        <v>0</v>
      </c>
      <c r="AZ155" s="184">
        <f t="shared" si="31"/>
        <v>0</v>
      </c>
      <c r="BA155" s="235" t="str">
        <f>IF(B155&lt;&gt;"",VLOOKUP(B155,'1 Pricing Length'!A$8:B$50,2),"")</f>
        <v/>
      </c>
    </row>
    <row r="156" spans="1:53" ht="12.75" customHeight="1">
      <c r="A156" s="217"/>
      <c r="B156" s="217"/>
      <c r="C156" s="236"/>
      <c r="D156" s="237"/>
      <c r="E156" s="238"/>
      <c r="F156" s="238"/>
      <c r="G156" s="239"/>
      <c r="H156" s="239"/>
      <c r="I156" s="239"/>
      <c r="J156" s="239"/>
      <c r="K156" s="1"/>
      <c r="L156" s="223">
        <f>IF(B156&lt;&gt;"",IF(D156&gt;0,IF(D156&lt;=V$5,IF(M156&gt;0,M156,VLOOKUP(B156,'1 Pricing Length'!A$8:C$50,3)),VLOOKUP(B156,'1 Pricing Length'!A$8:C$50,3)),0),0)</f>
        <v>0</v>
      </c>
      <c r="M156" s="223">
        <f t="shared" si="4"/>
        <v>0</v>
      </c>
      <c r="N156" s="224">
        <f>IF(B156&lt;&gt;"",IF(D156&lt;&gt;0,IF(AD156&lt;Y$5,IF(AD156&lt;X$5,IF(AD156&lt;W$5,IF(AD156&lt;V$5,IF(AD156&lt;U$5,VLOOKUP(B156,'1 Pricing Length'!A$8:I$50,4),VLOOKUP(B156,'1 Pricing Length'!A$8:I$50,5)),VLOOKUP(B156,'1 Pricing Length'!A$8:I$50,6)),VLOOKUP(B156,'1 Pricing Length'!A$8:I$50,7)),VLOOKUP(B156,'1 Pricing Length'!A$8:I$50,8)),0),0),0)</f>
        <v>0</v>
      </c>
      <c r="O156" s="128">
        <f t="shared" si="5"/>
        <v>0</v>
      </c>
      <c r="P156" s="128">
        <f>'3 CY Interim'!P156</f>
        <v>0</v>
      </c>
      <c r="Q156" s="128">
        <f t="shared" si="6"/>
        <v>0</v>
      </c>
      <c r="R156" s="128">
        <f t="shared" si="7"/>
        <v>0</v>
      </c>
      <c r="S156" s="226">
        <f t="shared" si="8"/>
        <v>0</v>
      </c>
      <c r="T156" s="192">
        <f t="shared" ref="T156:W156" si="469">$G156*$AE156*AF156</f>
        <v>0</v>
      </c>
      <c r="U156" s="192">
        <f t="shared" si="469"/>
        <v>0</v>
      </c>
      <c r="V156" s="192">
        <f t="shared" si="469"/>
        <v>0</v>
      </c>
      <c r="W156" s="227">
        <f t="shared" si="469"/>
        <v>0</v>
      </c>
      <c r="X156" s="192">
        <f t="shared" si="10"/>
        <v>0</v>
      </c>
      <c r="Y156" s="192">
        <f t="shared" si="11"/>
        <v>0</v>
      </c>
      <c r="Z156" s="192">
        <f t="shared" si="12"/>
        <v>0</v>
      </c>
      <c r="AA156" s="227">
        <f t="shared" si="13"/>
        <v>0</v>
      </c>
      <c r="AB156" s="228">
        <f t="shared" si="14"/>
        <v>0</v>
      </c>
      <c r="AC156" s="229"/>
      <c r="AD156" s="230">
        <f t="shared" si="15"/>
        <v>44742</v>
      </c>
      <c r="AE156" s="231">
        <f t="shared" si="16"/>
        <v>0</v>
      </c>
      <c r="AF156" s="184">
        <f t="shared" si="17"/>
        <v>0</v>
      </c>
      <c r="AG156" s="184">
        <f t="shared" ref="AG156:AL156" si="470">IF($D156&gt;0,IF($AD156&lt;=U$5,IF(SUM($AF156:AF156)&gt;0,IF($L156-SUM($AF156:AF156)&gt;52,52,$L156-SUM($AF156:AF156)),IF($AD156=U$5,IF(($D156+($L156*7))&gt;=U$5,ROUND(($AD156-$D156)/7+0.5,0),$L156))),0),0)</f>
        <v>0</v>
      </c>
      <c r="AH156" s="184">
        <f t="shared" si="470"/>
        <v>0</v>
      </c>
      <c r="AI156" s="184">
        <f t="shared" si="470"/>
        <v>0</v>
      </c>
      <c r="AJ156" s="184">
        <f t="shared" si="470"/>
        <v>0</v>
      </c>
      <c r="AK156" s="184">
        <f t="shared" si="470"/>
        <v>0</v>
      </c>
      <c r="AL156" s="184">
        <f t="shared" si="470"/>
        <v>0</v>
      </c>
      <c r="AM156" s="52" t="str">
        <f t="shared" si="19"/>
        <v/>
      </c>
      <c r="AN156" s="52" t="str">
        <f t="shared" si="20"/>
        <v/>
      </c>
      <c r="AO156" s="184" t="str">
        <f t="shared" si="21"/>
        <v/>
      </c>
      <c r="AP156" s="192" t="str">
        <f t="shared" si="22"/>
        <v/>
      </c>
      <c r="AQ156" s="232">
        <f t="shared" si="23"/>
        <v>0</v>
      </c>
      <c r="AR156" s="232">
        <f t="shared" si="24"/>
        <v>0</v>
      </c>
      <c r="AS156" s="52">
        <f t="shared" si="25"/>
        <v>0</v>
      </c>
      <c r="AT156" s="52">
        <f t="shared" si="26"/>
        <v>0</v>
      </c>
      <c r="AU156" s="232">
        <f t="shared" si="27"/>
        <v>0</v>
      </c>
      <c r="AV156" s="232">
        <f t="shared" ref="AV156:AW156" si="471">IF($AD156=V$5,$W156,0)</f>
        <v>0</v>
      </c>
      <c r="AW156" s="232">
        <f t="shared" si="471"/>
        <v>0</v>
      </c>
      <c r="AX156" s="233">
        <f t="shared" si="29"/>
        <v>0</v>
      </c>
      <c r="AY156" s="234">
        <f t="shared" si="30"/>
        <v>0</v>
      </c>
      <c r="AZ156" s="184">
        <f t="shared" si="31"/>
        <v>0</v>
      </c>
      <c r="BA156" s="235" t="str">
        <f>IF(B156&lt;&gt;"",VLOOKUP(B156,'1 Pricing Length'!A$8:B$50,2),"")</f>
        <v/>
      </c>
    </row>
    <row r="157" spans="1:53" ht="12.75" customHeight="1">
      <c r="A157" s="217"/>
      <c r="B157" s="217"/>
      <c r="C157" s="236"/>
      <c r="D157" s="237"/>
      <c r="E157" s="238"/>
      <c r="F157" s="238"/>
      <c r="G157" s="239"/>
      <c r="H157" s="239"/>
      <c r="I157" s="239"/>
      <c r="J157" s="239"/>
      <c r="K157" s="1"/>
      <c r="L157" s="223">
        <f>IF(B157&lt;&gt;"",IF(D157&gt;0,IF(D157&lt;=V$5,IF(M157&gt;0,M157,VLOOKUP(B157,'1 Pricing Length'!A$8:C$50,3)),VLOOKUP(B157,'1 Pricing Length'!A$8:C$50,3)),0),0)</f>
        <v>0</v>
      </c>
      <c r="M157" s="223">
        <f t="shared" si="4"/>
        <v>0</v>
      </c>
      <c r="N157" s="224">
        <f>IF(B157&lt;&gt;"",IF(D157&lt;&gt;0,IF(AD157&lt;Y$5,IF(AD157&lt;X$5,IF(AD157&lt;W$5,IF(AD157&lt;V$5,IF(AD157&lt;U$5,VLOOKUP(B157,'1 Pricing Length'!A$8:I$50,4),VLOOKUP(B157,'1 Pricing Length'!A$8:I$50,5)),VLOOKUP(B157,'1 Pricing Length'!A$8:I$50,6)),VLOOKUP(B157,'1 Pricing Length'!A$8:I$50,7)),VLOOKUP(B157,'1 Pricing Length'!A$8:I$50,8)),0),0),0)</f>
        <v>0</v>
      </c>
      <c r="O157" s="128">
        <f t="shared" si="5"/>
        <v>0</v>
      </c>
      <c r="P157" s="128">
        <f>'3 CY Interim'!P157</f>
        <v>0</v>
      </c>
      <c r="Q157" s="128">
        <f t="shared" si="6"/>
        <v>0</v>
      </c>
      <c r="R157" s="128">
        <f t="shared" si="7"/>
        <v>0</v>
      </c>
      <c r="S157" s="226">
        <f t="shared" si="8"/>
        <v>0</v>
      </c>
      <c r="T157" s="192">
        <f t="shared" ref="T157:W157" si="472">$G157*$AE157*AF157</f>
        <v>0</v>
      </c>
      <c r="U157" s="192">
        <f t="shared" si="472"/>
        <v>0</v>
      </c>
      <c r="V157" s="192">
        <f t="shared" si="472"/>
        <v>0</v>
      </c>
      <c r="W157" s="227">
        <f t="shared" si="472"/>
        <v>0</v>
      </c>
      <c r="X157" s="192">
        <f t="shared" si="10"/>
        <v>0</v>
      </c>
      <c r="Y157" s="192">
        <f t="shared" si="11"/>
        <v>0</v>
      </c>
      <c r="Z157" s="192">
        <f t="shared" si="12"/>
        <v>0</v>
      </c>
      <c r="AA157" s="227">
        <f t="shared" si="13"/>
        <v>0</v>
      </c>
      <c r="AB157" s="228">
        <f t="shared" si="14"/>
        <v>0</v>
      </c>
      <c r="AC157" s="229"/>
      <c r="AD157" s="230">
        <f t="shared" si="15"/>
        <v>44742</v>
      </c>
      <c r="AE157" s="231">
        <f t="shared" si="16"/>
        <v>0</v>
      </c>
      <c r="AF157" s="184">
        <f t="shared" si="17"/>
        <v>0</v>
      </c>
      <c r="AG157" s="184">
        <f t="shared" ref="AG157:AL157" si="473">IF($D157&gt;0,IF($AD157&lt;=U$5,IF(SUM($AF157:AF157)&gt;0,IF($L157-SUM($AF157:AF157)&gt;52,52,$L157-SUM($AF157:AF157)),IF($AD157=U$5,IF(($D157+($L157*7))&gt;=U$5,ROUND(($AD157-$D157)/7+0.5,0),$L157))),0),0)</f>
        <v>0</v>
      </c>
      <c r="AH157" s="184">
        <f t="shared" si="473"/>
        <v>0</v>
      </c>
      <c r="AI157" s="184">
        <f t="shared" si="473"/>
        <v>0</v>
      </c>
      <c r="AJ157" s="184">
        <f t="shared" si="473"/>
        <v>0</v>
      </c>
      <c r="AK157" s="184">
        <f t="shared" si="473"/>
        <v>0</v>
      </c>
      <c r="AL157" s="184">
        <f t="shared" si="473"/>
        <v>0</v>
      </c>
      <c r="AM157" s="52" t="str">
        <f t="shared" si="19"/>
        <v/>
      </c>
      <c r="AN157" s="52" t="str">
        <f t="shared" si="20"/>
        <v/>
      </c>
      <c r="AO157" s="184" t="str">
        <f t="shared" si="21"/>
        <v/>
      </c>
      <c r="AP157" s="192" t="str">
        <f t="shared" si="22"/>
        <v/>
      </c>
      <c r="AQ157" s="232">
        <f t="shared" si="23"/>
        <v>0</v>
      </c>
      <c r="AR157" s="232">
        <f t="shared" si="24"/>
        <v>0</v>
      </c>
      <c r="AS157" s="52">
        <f t="shared" si="25"/>
        <v>0</v>
      </c>
      <c r="AT157" s="52">
        <f t="shared" si="26"/>
        <v>0</v>
      </c>
      <c r="AU157" s="232">
        <f t="shared" si="27"/>
        <v>0</v>
      </c>
      <c r="AV157" s="232">
        <f t="shared" ref="AV157:AW157" si="474">IF($AD157=V$5,$W157,0)</f>
        <v>0</v>
      </c>
      <c r="AW157" s="232">
        <f t="shared" si="474"/>
        <v>0</v>
      </c>
      <c r="AX157" s="233">
        <f t="shared" si="29"/>
        <v>0</v>
      </c>
      <c r="AY157" s="234">
        <f t="shared" si="30"/>
        <v>0</v>
      </c>
      <c r="AZ157" s="184">
        <f t="shared" si="31"/>
        <v>0</v>
      </c>
      <c r="BA157" s="235" t="str">
        <f>IF(B157&lt;&gt;"",VLOOKUP(B157,'1 Pricing Length'!A$8:B$50,2),"")</f>
        <v/>
      </c>
    </row>
    <row r="158" spans="1:53" ht="12.75" customHeight="1">
      <c r="A158" s="217"/>
      <c r="B158" s="217"/>
      <c r="C158" s="236"/>
      <c r="D158" s="237"/>
      <c r="E158" s="238"/>
      <c r="F158" s="238"/>
      <c r="G158" s="239"/>
      <c r="H158" s="239"/>
      <c r="I158" s="239"/>
      <c r="J158" s="239"/>
      <c r="K158" s="1"/>
      <c r="L158" s="223">
        <f>IF(B158&lt;&gt;"",IF(D158&gt;0,IF(D158&lt;=V$5,IF(M158&gt;0,M158,VLOOKUP(B158,'1 Pricing Length'!A$8:C$50,3)),VLOOKUP(B158,'1 Pricing Length'!A$8:C$50,3)),0),0)</f>
        <v>0</v>
      </c>
      <c r="M158" s="223">
        <f t="shared" si="4"/>
        <v>0</v>
      </c>
      <c r="N158" s="224">
        <f>IF(B158&lt;&gt;"",IF(D158&lt;&gt;0,IF(AD158&lt;Y$5,IF(AD158&lt;X$5,IF(AD158&lt;W$5,IF(AD158&lt;V$5,IF(AD158&lt;U$5,VLOOKUP(B158,'1 Pricing Length'!A$8:I$50,4),VLOOKUP(B158,'1 Pricing Length'!A$8:I$50,5)),VLOOKUP(B158,'1 Pricing Length'!A$8:I$50,6)),VLOOKUP(B158,'1 Pricing Length'!A$8:I$50,7)),VLOOKUP(B158,'1 Pricing Length'!A$8:I$50,8)),0),0),0)</f>
        <v>0</v>
      </c>
      <c r="O158" s="128">
        <f t="shared" si="5"/>
        <v>0</v>
      </c>
      <c r="P158" s="128">
        <f>'3 CY Interim'!P158</f>
        <v>0</v>
      </c>
      <c r="Q158" s="128">
        <f t="shared" si="6"/>
        <v>0</v>
      </c>
      <c r="R158" s="128">
        <f t="shared" si="7"/>
        <v>0</v>
      </c>
      <c r="S158" s="226">
        <f t="shared" si="8"/>
        <v>0</v>
      </c>
      <c r="T158" s="192">
        <f t="shared" ref="T158:W158" si="475">$G158*$AE158*AF158</f>
        <v>0</v>
      </c>
      <c r="U158" s="192">
        <f t="shared" si="475"/>
        <v>0</v>
      </c>
      <c r="V158" s="192">
        <f t="shared" si="475"/>
        <v>0</v>
      </c>
      <c r="W158" s="227">
        <f t="shared" si="475"/>
        <v>0</v>
      </c>
      <c r="X158" s="192">
        <f t="shared" si="10"/>
        <v>0</v>
      </c>
      <c r="Y158" s="192">
        <f t="shared" si="11"/>
        <v>0</v>
      </c>
      <c r="Z158" s="192">
        <f t="shared" si="12"/>
        <v>0</v>
      </c>
      <c r="AA158" s="227">
        <f t="shared" si="13"/>
        <v>0</v>
      </c>
      <c r="AB158" s="228">
        <f t="shared" si="14"/>
        <v>0</v>
      </c>
      <c r="AC158" s="229"/>
      <c r="AD158" s="230">
        <f t="shared" si="15"/>
        <v>44742</v>
      </c>
      <c r="AE158" s="231">
        <f t="shared" si="16"/>
        <v>0</v>
      </c>
      <c r="AF158" s="184">
        <f t="shared" si="17"/>
        <v>0</v>
      </c>
      <c r="AG158" s="184">
        <f t="shared" ref="AG158:AL158" si="476">IF($D158&gt;0,IF($AD158&lt;=U$5,IF(SUM($AF158:AF158)&gt;0,IF($L158-SUM($AF158:AF158)&gt;52,52,$L158-SUM($AF158:AF158)),IF($AD158=U$5,IF(($D158+($L158*7))&gt;=U$5,ROUND(($AD158-$D158)/7+0.5,0),$L158))),0),0)</f>
        <v>0</v>
      </c>
      <c r="AH158" s="184">
        <f t="shared" si="476"/>
        <v>0</v>
      </c>
      <c r="AI158" s="184">
        <f t="shared" si="476"/>
        <v>0</v>
      </c>
      <c r="AJ158" s="184">
        <f t="shared" si="476"/>
        <v>0</v>
      </c>
      <c r="AK158" s="184">
        <f t="shared" si="476"/>
        <v>0</v>
      </c>
      <c r="AL158" s="184">
        <f t="shared" si="476"/>
        <v>0</v>
      </c>
      <c r="AM158" s="52" t="str">
        <f t="shared" si="19"/>
        <v/>
      </c>
      <c r="AN158" s="52" t="str">
        <f t="shared" si="20"/>
        <v/>
      </c>
      <c r="AO158" s="184" t="str">
        <f t="shared" si="21"/>
        <v/>
      </c>
      <c r="AP158" s="192" t="str">
        <f t="shared" si="22"/>
        <v/>
      </c>
      <c r="AQ158" s="232">
        <f t="shared" si="23"/>
        <v>0</v>
      </c>
      <c r="AR158" s="232">
        <f t="shared" si="24"/>
        <v>0</v>
      </c>
      <c r="AS158" s="52">
        <f t="shared" si="25"/>
        <v>0</v>
      </c>
      <c r="AT158" s="52">
        <f t="shared" si="26"/>
        <v>0</v>
      </c>
      <c r="AU158" s="232">
        <f t="shared" si="27"/>
        <v>0</v>
      </c>
      <c r="AV158" s="232">
        <f t="shared" ref="AV158:AW158" si="477">IF($AD158=V$5,$W158,0)</f>
        <v>0</v>
      </c>
      <c r="AW158" s="232">
        <f t="shared" si="477"/>
        <v>0</v>
      </c>
      <c r="AX158" s="233">
        <f t="shared" si="29"/>
        <v>0</v>
      </c>
      <c r="AY158" s="234">
        <f t="shared" si="30"/>
        <v>0</v>
      </c>
      <c r="AZ158" s="184">
        <f t="shared" si="31"/>
        <v>0</v>
      </c>
      <c r="BA158" s="235" t="str">
        <f>IF(B158&lt;&gt;"",VLOOKUP(B158,'1 Pricing Length'!A$8:B$50,2),"")</f>
        <v/>
      </c>
    </row>
    <row r="159" spans="1:53" ht="12.75" customHeight="1">
      <c r="A159" s="217"/>
      <c r="B159" s="217"/>
      <c r="C159" s="236"/>
      <c r="D159" s="237"/>
      <c r="E159" s="238"/>
      <c r="F159" s="238"/>
      <c r="G159" s="239"/>
      <c r="H159" s="239"/>
      <c r="I159" s="239"/>
      <c r="J159" s="239"/>
      <c r="K159" s="1"/>
      <c r="L159" s="223">
        <f>IF(B159&lt;&gt;"",IF(D159&gt;0,IF(D159&lt;=V$5,IF(M159&gt;0,M159,VLOOKUP(B159,'1 Pricing Length'!A$8:C$50,3)),VLOOKUP(B159,'1 Pricing Length'!A$8:C$50,3)),0),0)</f>
        <v>0</v>
      </c>
      <c r="M159" s="223">
        <f t="shared" si="4"/>
        <v>0</v>
      </c>
      <c r="N159" s="224">
        <f>IF(B159&lt;&gt;"",IF(D159&lt;&gt;0,IF(AD159&lt;Y$5,IF(AD159&lt;X$5,IF(AD159&lt;W$5,IF(AD159&lt;V$5,IF(AD159&lt;U$5,VLOOKUP(B159,'1 Pricing Length'!A$8:I$50,4),VLOOKUP(B159,'1 Pricing Length'!A$8:I$50,5)),VLOOKUP(B159,'1 Pricing Length'!A$8:I$50,6)),VLOOKUP(B159,'1 Pricing Length'!A$8:I$50,7)),VLOOKUP(B159,'1 Pricing Length'!A$8:I$50,8)),0),0),0)</f>
        <v>0</v>
      </c>
      <c r="O159" s="128">
        <f t="shared" si="5"/>
        <v>0</v>
      </c>
      <c r="P159" s="128">
        <f>'3 CY Interim'!P159</f>
        <v>0</v>
      </c>
      <c r="Q159" s="128">
        <f t="shared" si="6"/>
        <v>0</v>
      </c>
      <c r="R159" s="128">
        <f t="shared" si="7"/>
        <v>0</v>
      </c>
      <c r="S159" s="226">
        <f t="shared" si="8"/>
        <v>0</v>
      </c>
      <c r="T159" s="192">
        <f t="shared" ref="T159:W159" si="478">$G159*$AE159*AF159</f>
        <v>0</v>
      </c>
      <c r="U159" s="192">
        <f t="shared" si="478"/>
        <v>0</v>
      </c>
      <c r="V159" s="192">
        <f t="shared" si="478"/>
        <v>0</v>
      </c>
      <c r="W159" s="227">
        <f t="shared" si="478"/>
        <v>0</v>
      </c>
      <c r="X159" s="192">
        <f t="shared" si="10"/>
        <v>0</v>
      </c>
      <c r="Y159" s="192">
        <f t="shared" si="11"/>
        <v>0</v>
      </c>
      <c r="Z159" s="192">
        <f t="shared" si="12"/>
        <v>0</v>
      </c>
      <c r="AA159" s="227">
        <f t="shared" si="13"/>
        <v>0</v>
      </c>
      <c r="AB159" s="228">
        <f t="shared" si="14"/>
        <v>0</v>
      </c>
      <c r="AC159" s="229"/>
      <c r="AD159" s="230">
        <f t="shared" si="15"/>
        <v>44742</v>
      </c>
      <c r="AE159" s="231">
        <f t="shared" si="16"/>
        <v>0</v>
      </c>
      <c r="AF159" s="184">
        <f t="shared" si="17"/>
        <v>0</v>
      </c>
      <c r="AG159" s="184">
        <f t="shared" ref="AG159:AL159" si="479">IF($D159&gt;0,IF($AD159&lt;=U$5,IF(SUM($AF159:AF159)&gt;0,IF($L159-SUM($AF159:AF159)&gt;52,52,$L159-SUM($AF159:AF159)),IF($AD159=U$5,IF(($D159+($L159*7))&gt;=U$5,ROUND(($AD159-$D159)/7+0.5,0),$L159))),0),0)</f>
        <v>0</v>
      </c>
      <c r="AH159" s="184">
        <f t="shared" si="479"/>
        <v>0</v>
      </c>
      <c r="AI159" s="184">
        <f t="shared" si="479"/>
        <v>0</v>
      </c>
      <c r="AJ159" s="184">
        <f t="shared" si="479"/>
        <v>0</v>
      </c>
      <c r="AK159" s="184">
        <f t="shared" si="479"/>
        <v>0</v>
      </c>
      <c r="AL159" s="184">
        <f t="shared" si="479"/>
        <v>0</v>
      </c>
      <c r="AM159" s="52" t="str">
        <f t="shared" si="19"/>
        <v/>
      </c>
      <c r="AN159" s="52" t="str">
        <f t="shared" si="20"/>
        <v/>
      </c>
      <c r="AO159" s="184" t="str">
        <f t="shared" si="21"/>
        <v/>
      </c>
      <c r="AP159" s="192" t="str">
        <f t="shared" si="22"/>
        <v/>
      </c>
      <c r="AQ159" s="232">
        <f t="shared" si="23"/>
        <v>0</v>
      </c>
      <c r="AR159" s="232">
        <f t="shared" si="24"/>
        <v>0</v>
      </c>
      <c r="AS159" s="52">
        <f t="shared" si="25"/>
        <v>0</v>
      </c>
      <c r="AT159" s="52">
        <f t="shared" si="26"/>
        <v>0</v>
      </c>
      <c r="AU159" s="232">
        <f t="shared" si="27"/>
        <v>0</v>
      </c>
      <c r="AV159" s="232">
        <f t="shared" ref="AV159:AW159" si="480">IF($AD159=V$5,$W159,0)</f>
        <v>0</v>
      </c>
      <c r="AW159" s="232">
        <f t="shared" si="480"/>
        <v>0</v>
      </c>
      <c r="AX159" s="233">
        <f t="shared" si="29"/>
        <v>0</v>
      </c>
      <c r="AY159" s="234">
        <f t="shared" si="30"/>
        <v>0</v>
      </c>
      <c r="AZ159" s="184">
        <f t="shared" si="31"/>
        <v>0</v>
      </c>
      <c r="BA159" s="235" t="str">
        <f>IF(B159&lt;&gt;"",VLOOKUP(B159,'1 Pricing Length'!A$8:B$50,2),"")</f>
        <v/>
      </c>
    </row>
    <row r="160" spans="1:53" ht="12.75" customHeight="1">
      <c r="A160" s="217"/>
      <c r="B160" s="217"/>
      <c r="C160" s="236"/>
      <c r="D160" s="237"/>
      <c r="E160" s="238"/>
      <c r="F160" s="238"/>
      <c r="G160" s="239"/>
      <c r="H160" s="239"/>
      <c r="I160" s="239"/>
      <c r="J160" s="239"/>
      <c r="K160" s="1"/>
      <c r="L160" s="223">
        <f>IF(B160&lt;&gt;"",IF(D160&gt;0,IF(D160&lt;=V$5,IF(M160&gt;0,M160,VLOOKUP(B160,'1 Pricing Length'!A$8:C$50,3)),VLOOKUP(B160,'1 Pricing Length'!A$8:C$50,3)),0),0)</f>
        <v>0</v>
      </c>
      <c r="M160" s="223">
        <f t="shared" si="4"/>
        <v>0</v>
      </c>
      <c r="N160" s="224">
        <f>IF(B160&lt;&gt;"",IF(D160&lt;&gt;0,IF(AD160&lt;Y$5,IF(AD160&lt;X$5,IF(AD160&lt;W$5,IF(AD160&lt;V$5,IF(AD160&lt;U$5,VLOOKUP(B160,'1 Pricing Length'!A$8:I$50,4),VLOOKUP(B160,'1 Pricing Length'!A$8:I$50,5)),VLOOKUP(B160,'1 Pricing Length'!A$8:I$50,6)),VLOOKUP(B160,'1 Pricing Length'!A$8:I$50,7)),VLOOKUP(B160,'1 Pricing Length'!A$8:I$50,8)),0),0),0)</f>
        <v>0</v>
      </c>
      <c r="O160" s="128">
        <f t="shared" si="5"/>
        <v>0</v>
      </c>
      <c r="P160" s="128">
        <f>'3 CY Interim'!P160</f>
        <v>0</v>
      </c>
      <c r="Q160" s="128">
        <f t="shared" si="6"/>
        <v>0</v>
      </c>
      <c r="R160" s="128">
        <f t="shared" si="7"/>
        <v>0</v>
      </c>
      <c r="S160" s="226">
        <f t="shared" si="8"/>
        <v>0</v>
      </c>
      <c r="T160" s="192">
        <f t="shared" ref="T160:W160" si="481">$G160*$AE160*AF160</f>
        <v>0</v>
      </c>
      <c r="U160" s="192">
        <f t="shared" si="481"/>
        <v>0</v>
      </c>
      <c r="V160" s="192">
        <f t="shared" si="481"/>
        <v>0</v>
      </c>
      <c r="W160" s="227">
        <f t="shared" si="481"/>
        <v>0</v>
      </c>
      <c r="X160" s="192">
        <f t="shared" si="10"/>
        <v>0</v>
      </c>
      <c r="Y160" s="192">
        <f t="shared" si="11"/>
        <v>0</v>
      </c>
      <c r="Z160" s="192">
        <f t="shared" si="12"/>
        <v>0</v>
      </c>
      <c r="AA160" s="227">
        <f t="shared" si="13"/>
        <v>0</v>
      </c>
      <c r="AB160" s="228">
        <f t="shared" si="14"/>
        <v>0</v>
      </c>
      <c r="AC160" s="229"/>
      <c r="AD160" s="230">
        <f t="shared" si="15"/>
        <v>44742</v>
      </c>
      <c r="AE160" s="231">
        <f t="shared" si="16"/>
        <v>0</v>
      </c>
      <c r="AF160" s="184">
        <f t="shared" si="17"/>
        <v>0</v>
      </c>
      <c r="AG160" s="184">
        <f t="shared" ref="AG160:AL160" si="482">IF($D160&gt;0,IF($AD160&lt;=U$5,IF(SUM($AF160:AF160)&gt;0,IF($L160-SUM($AF160:AF160)&gt;52,52,$L160-SUM($AF160:AF160)),IF($AD160=U$5,IF(($D160+($L160*7))&gt;=U$5,ROUND(($AD160-$D160)/7+0.5,0),$L160))),0),0)</f>
        <v>0</v>
      </c>
      <c r="AH160" s="184">
        <f t="shared" si="482"/>
        <v>0</v>
      </c>
      <c r="AI160" s="184">
        <f t="shared" si="482"/>
        <v>0</v>
      </c>
      <c r="AJ160" s="184">
        <f t="shared" si="482"/>
        <v>0</v>
      </c>
      <c r="AK160" s="184">
        <f t="shared" si="482"/>
        <v>0</v>
      </c>
      <c r="AL160" s="184">
        <f t="shared" si="482"/>
        <v>0</v>
      </c>
      <c r="AM160" s="52" t="str">
        <f t="shared" si="19"/>
        <v/>
      </c>
      <c r="AN160" s="52" t="str">
        <f t="shared" si="20"/>
        <v/>
      </c>
      <c r="AO160" s="184" t="str">
        <f t="shared" si="21"/>
        <v/>
      </c>
      <c r="AP160" s="192" t="str">
        <f t="shared" si="22"/>
        <v/>
      </c>
      <c r="AQ160" s="232">
        <f t="shared" si="23"/>
        <v>0</v>
      </c>
      <c r="AR160" s="232">
        <f t="shared" si="24"/>
        <v>0</v>
      </c>
      <c r="AS160" s="52">
        <f t="shared" si="25"/>
        <v>0</v>
      </c>
      <c r="AT160" s="52">
        <f t="shared" si="26"/>
        <v>0</v>
      </c>
      <c r="AU160" s="232">
        <f t="shared" si="27"/>
        <v>0</v>
      </c>
      <c r="AV160" s="232">
        <f t="shared" ref="AV160:AW160" si="483">IF($AD160=V$5,$W160,0)</f>
        <v>0</v>
      </c>
      <c r="AW160" s="232">
        <f t="shared" si="483"/>
        <v>0</v>
      </c>
      <c r="AX160" s="233">
        <f t="shared" si="29"/>
        <v>0</v>
      </c>
      <c r="AY160" s="234">
        <f t="shared" si="30"/>
        <v>0</v>
      </c>
      <c r="AZ160" s="184">
        <f t="shared" si="31"/>
        <v>0</v>
      </c>
      <c r="BA160" s="235" t="str">
        <f>IF(B160&lt;&gt;"",VLOOKUP(B160,'1 Pricing Length'!A$8:B$50,2),"")</f>
        <v/>
      </c>
    </row>
    <row r="161" spans="1:53" ht="12.75" customHeight="1">
      <c r="A161" s="217"/>
      <c r="B161" s="217"/>
      <c r="C161" s="236"/>
      <c r="D161" s="237"/>
      <c r="E161" s="238"/>
      <c r="F161" s="238"/>
      <c r="G161" s="239"/>
      <c r="H161" s="239"/>
      <c r="I161" s="239"/>
      <c r="J161" s="239"/>
      <c r="K161" s="1"/>
      <c r="L161" s="223">
        <f>IF(B161&lt;&gt;"",IF(D161&gt;0,IF(D161&lt;=V$5,IF(M161&gt;0,M161,VLOOKUP(B161,'1 Pricing Length'!A$8:C$50,3)),VLOOKUP(B161,'1 Pricing Length'!A$8:C$50,3)),0),0)</f>
        <v>0</v>
      </c>
      <c r="M161" s="223">
        <f t="shared" si="4"/>
        <v>0</v>
      </c>
      <c r="N161" s="224">
        <f>IF(B161&lt;&gt;"",IF(D161&lt;&gt;0,IF(AD161&lt;Y$5,IF(AD161&lt;X$5,IF(AD161&lt;W$5,IF(AD161&lt;V$5,IF(AD161&lt;U$5,VLOOKUP(B161,'1 Pricing Length'!A$8:I$50,4),VLOOKUP(B161,'1 Pricing Length'!A$8:I$50,5)),VLOOKUP(B161,'1 Pricing Length'!A$8:I$50,6)),VLOOKUP(B161,'1 Pricing Length'!A$8:I$50,7)),VLOOKUP(B161,'1 Pricing Length'!A$8:I$50,8)),0),0),0)</f>
        <v>0</v>
      </c>
      <c r="O161" s="128">
        <f t="shared" si="5"/>
        <v>0</v>
      </c>
      <c r="P161" s="128">
        <f>'3 CY Interim'!P161</f>
        <v>0</v>
      </c>
      <c r="Q161" s="128">
        <f t="shared" si="6"/>
        <v>0</v>
      </c>
      <c r="R161" s="128">
        <f t="shared" si="7"/>
        <v>0</v>
      </c>
      <c r="S161" s="226">
        <f t="shared" si="8"/>
        <v>0</v>
      </c>
      <c r="T161" s="192">
        <f t="shared" ref="T161:W161" si="484">$G161*$AE161*AF161</f>
        <v>0</v>
      </c>
      <c r="U161" s="192">
        <f t="shared" si="484"/>
        <v>0</v>
      </c>
      <c r="V161" s="192">
        <f t="shared" si="484"/>
        <v>0</v>
      </c>
      <c r="W161" s="227">
        <f t="shared" si="484"/>
        <v>0</v>
      </c>
      <c r="X161" s="192">
        <f t="shared" si="10"/>
        <v>0</v>
      </c>
      <c r="Y161" s="192">
        <f t="shared" si="11"/>
        <v>0</v>
      </c>
      <c r="Z161" s="192">
        <f t="shared" si="12"/>
        <v>0</v>
      </c>
      <c r="AA161" s="227">
        <f t="shared" si="13"/>
        <v>0</v>
      </c>
      <c r="AB161" s="228">
        <f t="shared" si="14"/>
        <v>0</v>
      </c>
      <c r="AC161" s="229"/>
      <c r="AD161" s="230">
        <f t="shared" si="15"/>
        <v>44742</v>
      </c>
      <c r="AE161" s="231">
        <f t="shared" si="16"/>
        <v>0</v>
      </c>
      <c r="AF161" s="184">
        <f t="shared" si="17"/>
        <v>0</v>
      </c>
      <c r="AG161" s="184">
        <f t="shared" ref="AG161:AL161" si="485">IF($D161&gt;0,IF($AD161&lt;=U$5,IF(SUM($AF161:AF161)&gt;0,IF($L161-SUM($AF161:AF161)&gt;52,52,$L161-SUM($AF161:AF161)),IF($AD161=U$5,IF(($D161+($L161*7))&gt;=U$5,ROUND(($AD161-$D161)/7+0.5,0),$L161))),0),0)</f>
        <v>0</v>
      </c>
      <c r="AH161" s="184">
        <f t="shared" si="485"/>
        <v>0</v>
      </c>
      <c r="AI161" s="184">
        <f t="shared" si="485"/>
        <v>0</v>
      </c>
      <c r="AJ161" s="184">
        <f t="shared" si="485"/>
        <v>0</v>
      </c>
      <c r="AK161" s="184">
        <f t="shared" si="485"/>
        <v>0</v>
      </c>
      <c r="AL161" s="184">
        <f t="shared" si="485"/>
        <v>0</v>
      </c>
      <c r="AM161" s="52" t="str">
        <f t="shared" si="19"/>
        <v/>
      </c>
      <c r="AN161" s="52" t="str">
        <f t="shared" si="20"/>
        <v/>
      </c>
      <c r="AO161" s="184" t="str">
        <f t="shared" si="21"/>
        <v/>
      </c>
      <c r="AP161" s="192" t="str">
        <f t="shared" si="22"/>
        <v/>
      </c>
      <c r="AQ161" s="232">
        <f t="shared" si="23"/>
        <v>0</v>
      </c>
      <c r="AR161" s="232">
        <f t="shared" si="24"/>
        <v>0</v>
      </c>
      <c r="AS161" s="52">
        <f t="shared" si="25"/>
        <v>0</v>
      </c>
      <c r="AT161" s="52">
        <f t="shared" si="26"/>
        <v>0</v>
      </c>
      <c r="AU161" s="232">
        <f t="shared" si="27"/>
        <v>0</v>
      </c>
      <c r="AV161" s="232">
        <f t="shared" ref="AV161:AW161" si="486">IF($AD161=V$5,$W161,0)</f>
        <v>0</v>
      </c>
      <c r="AW161" s="232">
        <f t="shared" si="486"/>
        <v>0</v>
      </c>
      <c r="AX161" s="233">
        <f t="shared" si="29"/>
        <v>0</v>
      </c>
      <c r="AY161" s="234">
        <f t="shared" si="30"/>
        <v>0</v>
      </c>
      <c r="AZ161" s="184">
        <f t="shared" si="31"/>
        <v>0</v>
      </c>
      <c r="BA161" s="235" t="str">
        <f>IF(B161&lt;&gt;"",VLOOKUP(B161,'1 Pricing Length'!A$8:B$50,2),"")</f>
        <v/>
      </c>
    </row>
    <row r="162" spans="1:53" ht="12.75" customHeight="1">
      <c r="A162" s="217"/>
      <c r="B162" s="217"/>
      <c r="C162" s="236"/>
      <c r="D162" s="237"/>
      <c r="E162" s="238"/>
      <c r="F162" s="238"/>
      <c r="G162" s="239"/>
      <c r="H162" s="239"/>
      <c r="I162" s="239"/>
      <c r="J162" s="239"/>
      <c r="K162" s="1"/>
      <c r="L162" s="223">
        <f>IF(B162&lt;&gt;"",IF(D162&gt;0,IF(D162&lt;=V$5,IF(M162&gt;0,M162,VLOOKUP(B162,'1 Pricing Length'!A$8:C$50,3)),VLOOKUP(B162,'1 Pricing Length'!A$8:C$50,3)),0),0)</f>
        <v>0</v>
      </c>
      <c r="M162" s="223">
        <f t="shared" si="4"/>
        <v>0</v>
      </c>
      <c r="N162" s="224">
        <f>IF(B162&lt;&gt;"",IF(D162&lt;&gt;0,IF(AD162&lt;Y$5,IF(AD162&lt;X$5,IF(AD162&lt;W$5,IF(AD162&lt;V$5,IF(AD162&lt;U$5,VLOOKUP(B162,'1 Pricing Length'!A$8:I$50,4),VLOOKUP(B162,'1 Pricing Length'!A$8:I$50,5)),VLOOKUP(B162,'1 Pricing Length'!A$8:I$50,6)),VLOOKUP(B162,'1 Pricing Length'!A$8:I$50,7)),VLOOKUP(B162,'1 Pricing Length'!A$8:I$50,8)),0),0),0)</f>
        <v>0</v>
      </c>
      <c r="O162" s="128">
        <f t="shared" si="5"/>
        <v>0</v>
      </c>
      <c r="P162" s="128">
        <f>'3 CY Interim'!P162</f>
        <v>0</v>
      </c>
      <c r="Q162" s="128">
        <f t="shared" si="6"/>
        <v>0</v>
      </c>
      <c r="R162" s="128">
        <f t="shared" si="7"/>
        <v>0</v>
      </c>
      <c r="S162" s="226">
        <f t="shared" si="8"/>
        <v>0</v>
      </c>
      <c r="T162" s="192">
        <f t="shared" ref="T162:W162" si="487">$G162*$AE162*AF162</f>
        <v>0</v>
      </c>
      <c r="U162" s="192">
        <f t="shared" si="487"/>
        <v>0</v>
      </c>
      <c r="V162" s="192">
        <f t="shared" si="487"/>
        <v>0</v>
      </c>
      <c r="W162" s="227">
        <f t="shared" si="487"/>
        <v>0</v>
      </c>
      <c r="X162" s="192">
        <f t="shared" si="10"/>
        <v>0</v>
      </c>
      <c r="Y162" s="192">
        <f t="shared" si="11"/>
        <v>0</v>
      </c>
      <c r="Z162" s="192">
        <f t="shared" si="12"/>
        <v>0</v>
      </c>
      <c r="AA162" s="227">
        <f t="shared" si="13"/>
        <v>0</v>
      </c>
      <c r="AB162" s="228">
        <f t="shared" si="14"/>
        <v>0</v>
      </c>
      <c r="AC162" s="229"/>
      <c r="AD162" s="230">
        <f t="shared" si="15"/>
        <v>44742</v>
      </c>
      <c r="AE162" s="231">
        <f t="shared" si="16"/>
        <v>0</v>
      </c>
      <c r="AF162" s="184">
        <f t="shared" si="17"/>
        <v>0</v>
      </c>
      <c r="AG162" s="184">
        <f t="shared" ref="AG162:AL162" si="488">IF($D162&gt;0,IF($AD162&lt;=U$5,IF(SUM($AF162:AF162)&gt;0,IF($L162-SUM($AF162:AF162)&gt;52,52,$L162-SUM($AF162:AF162)),IF($AD162=U$5,IF(($D162+($L162*7))&gt;=U$5,ROUND(($AD162-$D162)/7+0.5,0),$L162))),0),0)</f>
        <v>0</v>
      </c>
      <c r="AH162" s="184">
        <f t="shared" si="488"/>
        <v>0</v>
      </c>
      <c r="AI162" s="184">
        <f t="shared" si="488"/>
        <v>0</v>
      </c>
      <c r="AJ162" s="184">
        <f t="shared" si="488"/>
        <v>0</v>
      </c>
      <c r="AK162" s="184">
        <f t="shared" si="488"/>
        <v>0</v>
      </c>
      <c r="AL162" s="184">
        <f t="shared" si="488"/>
        <v>0</v>
      </c>
      <c r="AM162" s="52" t="str">
        <f t="shared" si="19"/>
        <v/>
      </c>
      <c r="AN162" s="52" t="str">
        <f t="shared" si="20"/>
        <v/>
      </c>
      <c r="AO162" s="184" t="str">
        <f t="shared" si="21"/>
        <v/>
      </c>
      <c r="AP162" s="192" t="str">
        <f t="shared" si="22"/>
        <v/>
      </c>
      <c r="AQ162" s="232">
        <f t="shared" si="23"/>
        <v>0</v>
      </c>
      <c r="AR162" s="232">
        <f t="shared" si="24"/>
        <v>0</v>
      </c>
      <c r="AS162" s="52">
        <f t="shared" si="25"/>
        <v>0</v>
      </c>
      <c r="AT162" s="52">
        <f t="shared" si="26"/>
        <v>0</v>
      </c>
      <c r="AU162" s="232">
        <f t="shared" si="27"/>
        <v>0</v>
      </c>
      <c r="AV162" s="232">
        <f t="shared" ref="AV162:AW162" si="489">IF($AD162=V$5,$W162,0)</f>
        <v>0</v>
      </c>
      <c r="AW162" s="232">
        <f t="shared" si="489"/>
        <v>0</v>
      </c>
      <c r="AX162" s="233">
        <f t="shared" si="29"/>
        <v>0</v>
      </c>
      <c r="AY162" s="234">
        <f t="shared" si="30"/>
        <v>0</v>
      </c>
      <c r="AZ162" s="184">
        <f t="shared" si="31"/>
        <v>0</v>
      </c>
      <c r="BA162" s="235" t="str">
        <f>IF(B162&lt;&gt;"",VLOOKUP(B162,'1 Pricing Length'!A$8:B$50,2),"")</f>
        <v/>
      </c>
    </row>
    <row r="163" spans="1:53" ht="12.75" customHeight="1">
      <c r="A163" s="217"/>
      <c r="B163" s="217"/>
      <c r="C163" s="236"/>
      <c r="D163" s="237"/>
      <c r="E163" s="238"/>
      <c r="F163" s="238"/>
      <c r="G163" s="239"/>
      <c r="H163" s="239"/>
      <c r="I163" s="239"/>
      <c r="J163" s="239"/>
      <c r="K163" s="1"/>
      <c r="L163" s="223">
        <f>IF(B163&lt;&gt;"",IF(D163&gt;0,IF(D163&lt;=V$5,IF(M163&gt;0,M163,VLOOKUP(B163,'1 Pricing Length'!A$8:C$50,3)),VLOOKUP(B163,'1 Pricing Length'!A$8:C$50,3)),0),0)</f>
        <v>0</v>
      </c>
      <c r="M163" s="223">
        <f t="shared" si="4"/>
        <v>0</v>
      </c>
      <c r="N163" s="224">
        <f>IF(B163&lt;&gt;"",IF(D163&lt;&gt;0,IF(AD163&lt;Y$5,IF(AD163&lt;X$5,IF(AD163&lt;W$5,IF(AD163&lt;V$5,IF(AD163&lt;U$5,VLOOKUP(B163,'1 Pricing Length'!A$8:I$50,4),VLOOKUP(B163,'1 Pricing Length'!A$8:I$50,5)),VLOOKUP(B163,'1 Pricing Length'!A$8:I$50,6)),VLOOKUP(B163,'1 Pricing Length'!A$8:I$50,7)),VLOOKUP(B163,'1 Pricing Length'!A$8:I$50,8)),0),0),0)</f>
        <v>0</v>
      </c>
      <c r="O163" s="128">
        <f t="shared" si="5"/>
        <v>0</v>
      </c>
      <c r="P163" s="128">
        <f>'3 CY Interim'!P163</f>
        <v>0</v>
      </c>
      <c r="Q163" s="128">
        <f t="shared" si="6"/>
        <v>0</v>
      </c>
      <c r="R163" s="128">
        <f t="shared" si="7"/>
        <v>0</v>
      </c>
      <c r="S163" s="226">
        <f t="shared" si="8"/>
        <v>0</v>
      </c>
      <c r="T163" s="192">
        <f t="shared" ref="T163:W163" si="490">$G163*$AE163*AF163</f>
        <v>0</v>
      </c>
      <c r="U163" s="192">
        <f t="shared" si="490"/>
        <v>0</v>
      </c>
      <c r="V163" s="192">
        <f t="shared" si="490"/>
        <v>0</v>
      </c>
      <c r="W163" s="227">
        <f t="shared" si="490"/>
        <v>0</v>
      </c>
      <c r="X163" s="192">
        <f t="shared" si="10"/>
        <v>0</v>
      </c>
      <c r="Y163" s="192">
        <f t="shared" si="11"/>
        <v>0</v>
      </c>
      <c r="Z163" s="192">
        <f t="shared" si="12"/>
        <v>0</v>
      </c>
      <c r="AA163" s="227">
        <f t="shared" si="13"/>
        <v>0</v>
      </c>
      <c r="AB163" s="228">
        <f t="shared" si="14"/>
        <v>0</v>
      </c>
      <c r="AC163" s="229"/>
      <c r="AD163" s="230">
        <f t="shared" si="15"/>
        <v>44742</v>
      </c>
      <c r="AE163" s="231">
        <f t="shared" si="16"/>
        <v>0</v>
      </c>
      <c r="AF163" s="184">
        <f t="shared" si="17"/>
        <v>0</v>
      </c>
      <c r="AG163" s="184">
        <f t="shared" ref="AG163:AL163" si="491">IF($D163&gt;0,IF($AD163&lt;=U$5,IF(SUM($AF163:AF163)&gt;0,IF($L163-SUM($AF163:AF163)&gt;52,52,$L163-SUM($AF163:AF163)),IF($AD163=U$5,IF(($D163+($L163*7))&gt;=U$5,ROUND(($AD163-$D163)/7+0.5,0),$L163))),0),0)</f>
        <v>0</v>
      </c>
      <c r="AH163" s="184">
        <f t="shared" si="491"/>
        <v>0</v>
      </c>
      <c r="AI163" s="184">
        <f t="shared" si="491"/>
        <v>0</v>
      </c>
      <c r="AJ163" s="184">
        <f t="shared" si="491"/>
        <v>0</v>
      </c>
      <c r="AK163" s="184">
        <f t="shared" si="491"/>
        <v>0</v>
      </c>
      <c r="AL163" s="184">
        <f t="shared" si="491"/>
        <v>0</v>
      </c>
      <c r="AM163" s="52" t="str">
        <f t="shared" si="19"/>
        <v/>
      </c>
      <c r="AN163" s="52" t="str">
        <f t="shared" si="20"/>
        <v/>
      </c>
      <c r="AO163" s="184" t="str">
        <f t="shared" si="21"/>
        <v/>
      </c>
      <c r="AP163" s="192" t="str">
        <f t="shared" si="22"/>
        <v/>
      </c>
      <c r="AQ163" s="232">
        <f t="shared" si="23"/>
        <v>0</v>
      </c>
      <c r="AR163" s="232">
        <f t="shared" si="24"/>
        <v>0</v>
      </c>
      <c r="AS163" s="52">
        <f t="shared" si="25"/>
        <v>0</v>
      </c>
      <c r="AT163" s="52">
        <f t="shared" si="26"/>
        <v>0</v>
      </c>
      <c r="AU163" s="232">
        <f t="shared" si="27"/>
        <v>0</v>
      </c>
      <c r="AV163" s="232">
        <f t="shared" ref="AV163:AW163" si="492">IF($AD163=V$5,$W163,0)</f>
        <v>0</v>
      </c>
      <c r="AW163" s="232">
        <f t="shared" si="492"/>
        <v>0</v>
      </c>
      <c r="AX163" s="233">
        <f t="shared" si="29"/>
        <v>0</v>
      </c>
      <c r="AY163" s="234">
        <f t="shared" si="30"/>
        <v>0</v>
      </c>
      <c r="AZ163" s="184">
        <f t="shared" si="31"/>
        <v>0</v>
      </c>
      <c r="BA163" s="235" t="str">
        <f>IF(B163&lt;&gt;"",VLOOKUP(B163,'1 Pricing Length'!A$8:B$50,2),"")</f>
        <v/>
      </c>
    </row>
    <row r="164" spans="1:53" ht="12.75" customHeight="1">
      <c r="A164" s="217"/>
      <c r="B164" s="217"/>
      <c r="C164" s="236"/>
      <c r="D164" s="237"/>
      <c r="E164" s="238"/>
      <c r="F164" s="238"/>
      <c r="G164" s="239"/>
      <c r="H164" s="239"/>
      <c r="I164" s="239"/>
      <c r="J164" s="239"/>
      <c r="K164" s="1"/>
      <c r="L164" s="223">
        <f>IF(B164&lt;&gt;"",IF(D164&gt;0,IF(D164&lt;=V$5,IF(M164&gt;0,M164,VLOOKUP(B164,'1 Pricing Length'!A$8:C$50,3)),VLOOKUP(B164,'1 Pricing Length'!A$8:C$50,3)),0),0)</f>
        <v>0</v>
      </c>
      <c r="M164" s="223">
        <f t="shared" si="4"/>
        <v>0</v>
      </c>
      <c r="N164" s="224">
        <f>IF(B164&lt;&gt;"",IF(D164&lt;&gt;0,IF(AD164&lt;Y$5,IF(AD164&lt;X$5,IF(AD164&lt;W$5,IF(AD164&lt;V$5,IF(AD164&lt;U$5,VLOOKUP(B164,'1 Pricing Length'!A$8:I$50,4),VLOOKUP(B164,'1 Pricing Length'!A$8:I$50,5)),VLOOKUP(B164,'1 Pricing Length'!A$8:I$50,6)),VLOOKUP(B164,'1 Pricing Length'!A$8:I$50,7)),VLOOKUP(B164,'1 Pricing Length'!A$8:I$50,8)),0),0),0)</f>
        <v>0</v>
      </c>
      <c r="O164" s="128">
        <f t="shared" si="5"/>
        <v>0</v>
      </c>
      <c r="P164" s="128">
        <f>'3 CY Interim'!P164</f>
        <v>0</v>
      </c>
      <c r="Q164" s="128">
        <f t="shared" si="6"/>
        <v>0</v>
      </c>
      <c r="R164" s="128">
        <f t="shared" si="7"/>
        <v>0</v>
      </c>
      <c r="S164" s="226">
        <f t="shared" si="8"/>
        <v>0</v>
      </c>
      <c r="T164" s="192">
        <f t="shared" ref="T164:W164" si="493">$G164*$AE164*AF164</f>
        <v>0</v>
      </c>
      <c r="U164" s="192">
        <f t="shared" si="493"/>
        <v>0</v>
      </c>
      <c r="V164" s="192">
        <f t="shared" si="493"/>
        <v>0</v>
      </c>
      <c r="W164" s="227">
        <f t="shared" si="493"/>
        <v>0</v>
      </c>
      <c r="X164" s="192">
        <f t="shared" si="10"/>
        <v>0</v>
      </c>
      <c r="Y164" s="192">
        <f t="shared" si="11"/>
        <v>0</v>
      </c>
      <c r="Z164" s="192">
        <f t="shared" si="12"/>
        <v>0</v>
      </c>
      <c r="AA164" s="227">
        <f t="shared" si="13"/>
        <v>0</v>
      </c>
      <c r="AB164" s="228">
        <f t="shared" si="14"/>
        <v>0</v>
      </c>
      <c r="AC164" s="229"/>
      <c r="AD164" s="230">
        <f t="shared" si="15"/>
        <v>44742</v>
      </c>
      <c r="AE164" s="231">
        <f t="shared" si="16"/>
        <v>0</v>
      </c>
      <c r="AF164" s="184">
        <f t="shared" si="17"/>
        <v>0</v>
      </c>
      <c r="AG164" s="184">
        <f t="shared" ref="AG164:AL164" si="494">IF($D164&gt;0,IF($AD164&lt;=U$5,IF(SUM($AF164:AF164)&gt;0,IF($L164-SUM($AF164:AF164)&gt;52,52,$L164-SUM($AF164:AF164)),IF($AD164=U$5,IF(($D164+($L164*7))&gt;=U$5,ROUND(($AD164-$D164)/7+0.5,0),$L164))),0),0)</f>
        <v>0</v>
      </c>
      <c r="AH164" s="184">
        <f t="shared" si="494"/>
        <v>0</v>
      </c>
      <c r="AI164" s="184">
        <f t="shared" si="494"/>
        <v>0</v>
      </c>
      <c r="AJ164" s="184">
        <f t="shared" si="494"/>
        <v>0</v>
      </c>
      <c r="AK164" s="184">
        <f t="shared" si="494"/>
        <v>0</v>
      </c>
      <c r="AL164" s="184">
        <f t="shared" si="494"/>
        <v>0</v>
      </c>
      <c r="AM164" s="52" t="str">
        <f t="shared" si="19"/>
        <v/>
      </c>
      <c r="AN164" s="52" t="str">
        <f t="shared" si="20"/>
        <v/>
      </c>
      <c r="AO164" s="184" t="str">
        <f t="shared" si="21"/>
        <v/>
      </c>
      <c r="AP164" s="192" t="str">
        <f t="shared" si="22"/>
        <v/>
      </c>
      <c r="AQ164" s="232">
        <f t="shared" si="23"/>
        <v>0</v>
      </c>
      <c r="AR164" s="232">
        <f t="shared" si="24"/>
        <v>0</v>
      </c>
      <c r="AS164" s="52">
        <f t="shared" si="25"/>
        <v>0</v>
      </c>
      <c r="AT164" s="52">
        <f t="shared" si="26"/>
        <v>0</v>
      </c>
      <c r="AU164" s="232">
        <f t="shared" si="27"/>
        <v>0</v>
      </c>
      <c r="AV164" s="232">
        <f t="shared" ref="AV164:AW164" si="495">IF($AD164=V$5,$W164,0)</f>
        <v>0</v>
      </c>
      <c r="AW164" s="232">
        <f t="shared" si="495"/>
        <v>0</v>
      </c>
      <c r="AX164" s="233">
        <f t="shared" si="29"/>
        <v>0</v>
      </c>
      <c r="AY164" s="234">
        <f t="shared" si="30"/>
        <v>0</v>
      </c>
      <c r="AZ164" s="184">
        <f t="shared" si="31"/>
        <v>0</v>
      </c>
      <c r="BA164" s="235" t="str">
        <f>IF(B164&lt;&gt;"",VLOOKUP(B164,'1 Pricing Length'!A$8:B$50,2),"")</f>
        <v/>
      </c>
    </row>
    <row r="165" spans="1:53" ht="12.75" customHeight="1">
      <c r="A165" s="217"/>
      <c r="B165" s="217"/>
      <c r="C165" s="236"/>
      <c r="D165" s="237"/>
      <c r="E165" s="238"/>
      <c r="F165" s="238"/>
      <c r="G165" s="239"/>
      <c r="H165" s="239"/>
      <c r="I165" s="239"/>
      <c r="J165" s="239"/>
      <c r="K165" s="1"/>
      <c r="L165" s="223">
        <f>IF(B165&lt;&gt;"",IF(D165&gt;0,IF(D165&lt;=V$5,IF(M165&gt;0,M165,VLOOKUP(B165,'1 Pricing Length'!A$8:C$50,3)),VLOOKUP(B165,'1 Pricing Length'!A$8:C$50,3)),0),0)</f>
        <v>0</v>
      </c>
      <c r="M165" s="223">
        <f t="shared" si="4"/>
        <v>0</v>
      </c>
      <c r="N165" s="224">
        <f>IF(B165&lt;&gt;"",IF(D165&lt;&gt;0,IF(AD165&lt;Y$5,IF(AD165&lt;X$5,IF(AD165&lt;W$5,IF(AD165&lt;V$5,IF(AD165&lt;U$5,VLOOKUP(B165,'1 Pricing Length'!A$8:I$50,4),VLOOKUP(B165,'1 Pricing Length'!A$8:I$50,5)),VLOOKUP(B165,'1 Pricing Length'!A$8:I$50,6)),VLOOKUP(B165,'1 Pricing Length'!A$8:I$50,7)),VLOOKUP(B165,'1 Pricing Length'!A$8:I$50,8)),0),0),0)</f>
        <v>0</v>
      </c>
      <c r="O165" s="128">
        <f t="shared" si="5"/>
        <v>0</v>
      </c>
      <c r="P165" s="128">
        <f>'3 CY Interim'!P165</f>
        <v>0</v>
      </c>
      <c r="Q165" s="128">
        <f t="shared" si="6"/>
        <v>0</v>
      </c>
      <c r="R165" s="128">
        <f t="shared" si="7"/>
        <v>0</v>
      </c>
      <c r="S165" s="226">
        <f t="shared" si="8"/>
        <v>0</v>
      </c>
      <c r="T165" s="192">
        <f t="shared" ref="T165:W165" si="496">$G165*$AE165*AF165</f>
        <v>0</v>
      </c>
      <c r="U165" s="192">
        <f t="shared" si="496"/>
        <v>0</v>
      </c>
      <c r="V165" s="192">
        <f t="shared" si="496"/>
        <v>0</v>
      </c>
      <c r="W165" s="227">
        <f t="shared" si="496"/>
        <v>0</v>
      </c>
      <c r="X165" s="192">
        <f t="shared" si="10"/>
        <v>0</v>
      </c>
      <c r="Y165" s="192">
        <f t="shared" si="11"/>
        <v>0</v>
      </c>
      <c r="Z165" s="192">
        <f t="shared" si="12"/>
        <v>0</v>
      </c>
      <c r="AA165" s="227">
        <f t="shared" si="13"/>
        <v>0</v>
      </c>
      <c r="AB165" s="228">
        <f t="shared" si="14"/>
        <v>0</v>
      </c>
      <c r="AC165" s="229"/>
      <c r="AD165" s="230">
        <f t="shared" si="15"/>
        <v>44742</v>
      </c>
      <c r="AE165" s="231">
        <f t="shared" si="16"/>
        <v>0</v>
      </c>
      <c r="AF165" s="184">
        <f t="shared" si="17"/>
        <v>0</v>
      </c>
      <c r="AG165" s="184">
        <f t="shared" ref="AG165:AL165" si="497">IF($D165&gt;0,IF($AD165&lt;=U$5,IF(SUM($AF165:AF165)&gt;0,IF($L165-SUM($AF165:AF165)&gt;52,52,$L165-SUM($AF165:AF165)),IF($AD165=U$5,IF(($D165+($L165*7))&gt;=U$5,ROUND(($AD165-$D165)/7+0.5,0),$L165))),0),0)</f>
        <v>0</v>
      </c>
      <c r="AH165" s="184">
        <f t="shared" si="497"/>
        <v>0</v>
      </c>
      <c r="AI165" s="184">
        <f t="shared" si="497"/>
        <v>0</v>
      </c>
      <c r="AJ165" s="184">
        <f t="shared" si="497"/>
        <v>0</v>
      </c>
      <c r="AK165" s="184">
        <f t="shared" si="497"/>
        <v>0</v>
      </c>
      <c r="AL165" s="184">
        <f t="shared" si="497"/>
        <v>0</v>
      </c>
      <c r="AM165" s="52" t="str">
        <f t="shared" si="19"/>
        <v/>
      </c>
      <c r="AN165" s="52" t="str">
        <f t="shared" si="20"/>
        <v/>
      </c>
      <c r="AO165" s="184" t="str">
        <f t="shared" si="21"/>
        <v/>
      </c>
      <c r="AP165" s="192" t="str">
        <f t="shared" si="22"/>
        <v/>
      </c>
      <c r="AQ165" s="232">
        <f t="shared" si="23"/>
        <v>0</v>
      </c>
      <c r="AR165" s="232">
        <f t="shared" si="24"/>
        <v>0</v>
      </c>
      <c r="AS165" s="52">
        <f t="shared" si="25"/>
        <v>0</v>
      </c>
      <c r="AT165" s="52">
        <f t="shared" si="26"/>
        <v>0</v>
      </c>
      <c r="AU165" s="232">
        <f t="shared" si="27"/>
        <v>0</v>
      </c>
      <c r="AV165" s="232">
        <f t="shared" ref="AV165:AW165" si="498">IF($AD165=V$5,$W165,0)</f>
        <v>0</v>
      </c>
      <c r="AW165" s="232">
        <f t="shared" si="498"/>
        <v>0</v>
      </c>
      <c r="AX165" s="233">
        <f t="shared" si="29"/>
        <v>0</v>
      </c>
      <c r="AY165" s="234">
        <f t="shared" si="30"/>
        <v>0</v>
      </c>
      <c r="AZ165" s="184">
        <f t="shared" si="31"/>
        <v>0</v>
      </c>
      <c r="BA165" s="235" t="str">
        <f>IF(B165&lt;&gt;"",VLOOKUP(B165,'1 Pricing Length'!A$8:B$50,2),"")</f>
        <v/>
      </c>
    </row>
    <row r="166" spans="1:53" ht="12.75" customHeight="1">
      <c r="A166" s="217"/>
      <c r="B166" s="217"/>
      <c r="C166" s="236"/>
      <c r="D166" s="237"/>
      <c r="E166" s="238"/>
      <c r="F166" s="238"/>
      <c r="G166" s="239"/>
      <c r="H166" s="239"/>
      <c r="I166" s="239"/>
      <c r="J166" s="239"/>
      <c r="K166" s="1"/>
      <c r="L166" s="223">
        <f>IF(B166&lt;&gt;"",IF(D166&gt;0,IF(D166&lt;=V$5,IF(M166&gt;0,M166,VLOOKUP(B166,'1 Pricing Length'!A$8:C$50,3)),VLOOKUP(B166,'1 Pricing Length'!A$8:C$50,3)),0),0)</f>
        <v>0</v>
      </c>
      <c r="M166" s="223">
        <f t="shared" si="4"/>
        <v>0</v>
      </c>
      <c r="N166" s="224">
        <f>IF(B166&lt;&gt;"",IF(D166&lt;&gt;0,IF(AD166&lt;Y$5,IF(AD166&lt;X$5,IF(AD166&lt;W$5,IF(AD166&lt;V$5,IF(AD166&lt;U$5,VLOOKUP(B166,'1 Pricing Length'!A$8:I$50,4),VLOOKUP(B166,'1 Pricing Length'!A$8:I$50,5)),VLOOKUP(B166,'1 Pricing Length'!A$8:I$50,6)),VLOOKUP(B166,'1 Pricing Length'!A$8:I$50,7)),VLOOKUP(B166,'1 Pricing Length'!A$8:I$50,8)),0),0),0)</f>
        <v>0</v>
      </c>
      <c r="O166" s="128">
        <f t="shared" si="5"/>
        <v>0</v>
      </c>
      <c r="P166" s="128">
        <f>'3 CY Interim'!P166</f>
        <v>0</v>
      </c>
      <c r="Q166" s="128">
        <f t="shared" si="6"/>
        <v>0</v>
      </c>
      <c r="R166" s="128">
        <f t="shared" si="7"/>
        <v>0</v>
      </c>
      <c r="S166" s="226">
        <f t="shared" si="8"/>
        <v>0</v>
      </c>
      <c r="T166" s="192">
        <f t="shared" ref="T166:W166" si="499">$G166*$AE166*AF166</f>
        <v>0</v>
      </c>
      <c r="U166" s="192">
        <f t="shared" si="499"/>
        <v>0</v>
      </c>
      <c r="V166" s="192">
        <f t="shared" si="499"/>
        <v>0</v>
      </c>
      <c r="W166" s="227">
        <f t="shared" si="499"/>
        <v>0</v>
      </c>
      <c r="X166" s="192">
        <f t="shared" si="10"/>
        <v>0</v>
      </c>
      <c r="Y166" s="192">
        <f t="shared" si="11"/>
        <v>0</v>
      </c>
      <c r="Z166" s="192">
        <f t="shared" si="12"/>
        <v>0</v>
      </c>
      <c r="AA166" s="227">
        <f t="shared" si="13"/>
        <v>0</v>
      </c>
      <c r="AB166" s="228">
        <f t="shared" si="14"/>
        <v>0</v>
      </c>
      <c r="AC166" s="229"/>
      <c r="AD166" s="230">
        <f t="shared" si="15"/>
        <v>44742</v>
      </c>
      <c r="AE166" s="231">
        <f t="shared" si="16"/>
        <v>0</v>
      </c>
      <c r="AF166" s="184">
        <f t="shared" si="17"/>
        <v>0</v>
      </c>
      <c r="AG166" s="184">
        <f t="shared" ref="AG166:AL166" si="500">IF($D166&gt;0,IF($AD166&lt;=U$5,IF(SUM($AF166:AF166)&gt;0,IF($L166-SUM($AF166:AF166)&gt;52,52,$L166-SUM($AF166:AF166)),IF($AD166=U$5,IF(($D166+($L166*7))&gt;=U$5,ROUND(($AD166-$D166)/7+0.5,0),$L166))),0),0)</f>
        <v>0</v>
      </c>
      <c r="AH166" s="184">
        <f t="shared" si="500"/>
        <v>0</v>
      </c>
      <c r="AI166" s="184">
        <f t="shared" si="500"/>
        <v>0</v>
      </c>
      <c r="AJ166" s="184">
        <f t="shared" si="500"/>
        <v>0</v>
      </c>
      <c r="AK166" s="184">
        <f t="shared" si="500"/>
        <v>0</v>
      </c>
      <c r="AL166" s="184">
        <f t="shared" si="500"/>
        <v>0</v>
      </c>
      <c r="AM166" s="52" t="str">
        <f t="shared" si="19"/>
        <v/>
      </c>
      <c r="AN166" s="52" t="str">
        <f t="shared" si="20"/>
        <v/>
      </c>
      <c r="AO166" s="184" t="str">
        <f t="shared" si="21"/>
        <v/>
      </c>
      <c r="AP166" s="192" t="str">
        <f t="shared" si="22"/>
        <v/>
      </c>
      <c r="AQ166" s="232">
        <f t="shared" si="23"/>
        <v>0</v>
      </c>
      <c r="AR166" s="232">
        <f t="shared" si="24"/>
        <v>0</v>
      </c>
      <c r="AS166" s="52">
        <f t="shared" si="25"/>
        <v>0</v>
      </c>
      <c r="AT166" s="52">
        <f t="shared" si="26"/>
        <v>0</v>
      </c>
      <c r="AU166" s="232">
        <f t="shared" si="27"/>
        <v>0</v>
      </c>
      <c r="AV166" s="232">
        <f t="shared" ref="AV166:AW166" si="501">IF($AD166=V$5,$W166,0)</f>
        <v>0</v>
      </c>
      <c r="AW166" s="232">
        <f t="shared" si="501"/>
        <v>0</v>
      </c>
      <c r="AX166" s="233">
        <f t="shared" si="29"/>
        <v>0</v>
      </c>
      <c r="AY166" s="234">
        <f t="shared" si="30"/>
        <v>0</v>
      </c>
      <c r="AZ166" s="184">
        <f t="shared" si="31"/>
        <v>0</v>
      </c>
      <c r="BA166" s="235" t="str">
        <f>IF(B166&lt;&gt;"",VLOOKUP(B166,'1 Pricing Length'!A$8:B$50,2),"")</f>
        <v/>
      </c>
    </row>
    <row r="167" spans="1:53" ht="12.75" customHeight="1">
      <c r="A167" s="217"/>
      <c r="B167" s="217"/>
      <c r="C167" s="236"/>
      <c r="D167" s="237"/>
      <c r="E167" s="238"/>
      <c r="F167" s="238"/>
      <c r="G167" s="239"/>
      <c r="H167" s="239"/>
      <c r="I167" s="239"/>
      <c r="J167" s="239"/>
      <c r="K167" s="1"/>
      <c r="L167" s="223">
        <f>IF(B167&lt;&gt;"",IF(D167&gt;0,IF(D167&lt;=V$5,IF(M167&gt;0,M167,VLOOKUP(B167,'1 Pricing Length'!A$8:C$50,3)),VLOOKUP(B167,'1 Pricing Length'!A$8:C$50,3)),0),0)</f>
        <v>0</v>
      </c>
      <c r="M167" s="223">
        <f t="shared" si="4"/>
        <v>0</v>
      </c>
      <c r="N167" s="224">
        <f>IF(B167&lt;&gt;"",IF(D167&lt;&gt;0,IF(AD167&lt;Y$5,IF(AD167&lt;X$5,IF(AD167&lt;W$5,IF(AD167&lt;V$5,IF(AD167&lt;U$5,VLOOKUP(B167,'1 Pricing Length'!A$8:I$50,4),VLOOKUP(B167,'1 Pricing Length'!A$8:I$50,5)),VLOOKUP(B167,'1 Pricing Length'!A$8:I$50,6)),VLOOKUP(B167,'1 Pricing Length'!A$8:I$50,7)),VLOOKUP(B167,'1 Pricing Length'!A$8:I$50,8)),0),0),0)</f>
        <v>0</v>
      </c>
      <c r="O167" s="128">
        <f t="shared" si="5"/>
        <v>0</v>
      </c>
      <c r="P167" s="128">
        <f>'3 CY Interim'!P167</f>
        <v>0</v>
      </c>
      <c r="Q167" s="128">
        <f t="shared" si="6"/>
        <v>0</v>
      </c>
      <c r="R167" s="128">
        <f t="shared" si="7"/>
        <v>0</v>
      </c>
      <c r="S167" s="226">
        <f t="shared" si="8"/>
        <v>0</v>
      </c>
      <c r="T167" s="192">
        <f t="shared" ref="T167:W167" si="502">$G167*$AE167*AF167</f>
        <v>0</v>
      </c>
      <c r="U167" s="192">
        <f t="shared" si="502"/>
        <v>0</v>
      </c>
      <c r="V167" s="192">
        <f t="shared" si="502"/>
        <v>0</v>
      </c>
      <c r="W167" s="227">
        <f t="shared" si="502"/>
        <v>0</v>
      </c>
      <c r="X167" s="192">
        <f t="shared" si="10"/>
        <v>0</v>
      </c>
      <c r="Y167" s="192">
        <f t="shared" si="11"/>
        <v>0</v>
      </c>
      <c r="Z167" s="192">
        <f t="shared" si="12"/>
        <v>0</v>
      </c>
      <c r="AA167" s="227">
        <f t="shared" si="13"/>
        <v>0</v>
      </c>
      <c r="AB167" s="228">
        <f t="shared" si="14"/>
        <v>0</v>
      </c>
      <c r="AC167" s="229"/>
      <c r="AD167" s="230">
        <f t="shared" si="15"/>
        <v>44742</v>
      </c>
      <c r="AE167" s="231">
        <f t="shared" si="16"/>
        <v>0</v>
      </c>
      <c r="AF167" s="184">
        <f t="shared" si="17"/>
        <v>0</v>
      </c>
      <c r="AG167" s="184">
        <f t="shared" ref="AG167:AL167" si="503">IF($D167&gt;0,IF($AD167&lt;=U$5,IF(SUM($AF167:AF167)&gt;0,IF($L167-SUM($AF167:AF167)&gt;52,52,$L167-SUM($AF167:AF167)),IF($AD167=U$5,IF(($D167+($L167*7))&gt;=U$5,ROUND(($AD167-$D167)/7+0.5,0),$L167))),0),0)</f>
        <v>0</v>
      </c>
      <c r="AH167" s="184">
        <f t="shared" si="503"/>
        <v>0</v>
      </c>
      <c r="AI167" s="184">
        <f t="shared" si="503"/>
        <v>0</v>
      </c>
      <c r="AJ167" s="184">
        <f t="shared" si="503"/>
        <v>0</v>
      </c>
      <c r="AK167" s="184">
        <f t="shared" si="503"/>
        <v>0</v>
      </c>
      <c r="AL167" s="184">
        <f t="shared" si="503"/>
        <v>0</v>
      </c>
      <c r="AM167" s="52" t="str">
        <f t="shared" si="19"/>
        <v/>
      </c>
      <c r="AN167" s="52" t="str">
        <f t="shared" si="20"/>
        <v/>
      </c>
      <c r="AO167" s="184" t="str">
        <f t="shared" si="21"/>
        <v/>
      </c>
      <c r="AP167" s="192" t="str">
        <f t="shared" si="22"/>
        <v/>
      </c>
      <c r="AQ167" s="232">
        <f t="shared" si="23"/>
        <v>0</v>
      </c>
      <c r="AR167" s="232">
        <f t="shared" si="24"/>
        <v>0</v>
      </c>
      <c r="AS167" s="52">
        <f t="shared" si="25"/>
        <v>0</v>
      </c>
      <c r="AT167" s="52">
        <f t="shared" si="26"/>
        <v>0</v>
      </c>
      <c r="AU167" s="232">
        <f t="shared" si="27"/>
        <v>0</v>
      </c>
      <c r="AV167" s="232">
        <f t="shared" ref="AV167:AW167" si="504">IF($AD167=V$5,$W167,0)</f>
        <v>0</v>
      </c>
      <c r="AW167" s="232">
        <f t="shared" si="504"/>
        <v>0</v>
      </c>
      <c r="AX167" s="233">
        <f t="shared" si="29"/>
        <v>0</v>
      </c>
      <c r="AY167" s="234">
        <f t="shared" si="30"/>
        <v>0</v>
      </c>
      <c r="AZ167" s="184">
        <f t="shared" si="31"/>
        <v>0</v>
      </c>
      <c r="BA167" s="235" t="str">
        <f>IF(B167&lt;&gt;"",VLOOKUP(B167,'1 Pricing Length'!A$8:B$50,2),"")</f>
        <v/>
      </c>
    </row>
    <row r="168" spans="1:53" ht="12.75" customHeight="1">
      <c r="A168" s="217"/>
      <c r="B168" s="217"/>
      <c r="C168" s="236"/>
      <c r="D168" s="237"/>
      <c r="E168" s="238"/>
      <c r="F168" s="238"/>
      <c r="G168" s="239"/>
      <c r="H168" s="239"/>
      <c r="I168" s="239"/>
      <c r="J168" s="239"/>
      <c r="K168" s="1"/>
      <c r="L168" s="223">
        <f>IF(B168&lt;&gt;"",IF(D168&gt;0,IF(D168&lt;=V$5,IF(M168&gt;0,M168,VLOOKUP(B168,'1 Pricing Length'!A$8:C$50,3)),VLOOKUP(B168,'1 Pricing Length'!A$8:C$50,3)),0),0)</f>
        <v>0</v>
      </c>
      <c r="M168" s="223">
        <f t="shared" si="4"/>
        <v>0</v>
      </c>
      <c r="N168" s="224">
        <f>IF(B168&lt;&gt;"",IF(D168&lt;&gt;0,IF(AD168&lt;Y$5,IF(AD168&lt;X$5,IF(AD168&lt;W$5,IF(AD168&lt;V$5,IF(AD168&lt;U$5,VLOOKUP(B168,'1 Pricing Length'!A$8:I$50,4),VLOOKUP(B168,'1 Pricing Length'!A$8:I$50,5)),VLOOKUP(B168,'1 Pricing Length'!A$8:I$50,6)),VLOOKUP(B168,'1 Pricing Length'!A$8:I$50,7)),VLOOKUP(B168,'1 Pricing Length'!A$8:I$50,8)),0),0),0)</f>
        <v>0</v>
      </c>
      <c r="O168" s="128">
        <f t="shared" si="5"/>
        <v>0</v>
      </c>
      <c r="P168" s="128">
        <f>'3 CY Interim'!P168</f>
        <v>0</v>
      </c>
      <c r="Q168" s="128">
        <f t="shared" si="6"/>
        <v>0</v>
      </c>
      <c r="R168" s="128">
        <f t="shared" si="7"/>
        <v>0</v>
      </c>
      <c r="S168" s="226">
        <f t="shared" si="8"/>
        <v>0</v>
      </c>
      <c r="T168" s="192">
        <f t="shared" ref="T168:W168" si="505">$G168*$AE168*AF168</f>
        <v>0</v>
      </c>
      <c r="U168" s="192">
        <f t="shared" si="505"/>
        <v>0</v>
      </c>
      <c r="V168" s="192">
        <f t="shared" si="505"/>
        <v>0</v>
      </c>
      <c r="W168" s="227">
        <f t="shared" si="505"/>
        <v>0</v>
      </c>
      <c r="X168" s="192">
        <f t="shared" si="10"/>
        <v>0</v>
      </c>
      <c r="Y168" s="192">
        <f t="shared" si="11"/>
        <v>0</v>
      </c>
      <c r="Z168" s="192">
        <f t="shared" si="12"/>
        <v>0</v>
      </c>
      <c r="AA168" s="227">
        <f t="shared" si="13"/>
        <v>0</v>
      </c>
      <c r="AB168" s="228">
        <f t="shared" si="14"/>
        <v>0</v>
      </c>
      <c r="AC168" s="229"/>
      <c r="AD168" s="230">
        <f t="shared" si="15"/>
        <v>44742</v>
      </c>
      <c r="AE168" s="231">
        <f t="shared" si="16"/>
        <v>0</v>
      </c>
      <c r="AF168" s="184">
        <f t="shared" si="17"/>
        <v>0</v>
      </c>
      <c r="AG168" s="184">
        <f t="shared" ref="AG168:AL168" si="506">IF($D168&gt;0,IF($AD168&lt;=U$5,IF(SUM($AF168:AF168)&gt;0,IF($L168-SUM($AF168:AF168)&gt;52,52,$L168-SUM($AF168:AF168)),IF($AD168=U$5,IF(($D168+($L168*7))&gt;=U$5,ROUND(($AD168-$D168)/7+0.5,0),$L168))),0),0)</f>
        <v>0</v>
      </c>
      <c r="AH168" s="184">
        <f t="shared" si="506"/>
        <v>0</v>
      </c>
      <c r="AI168" s="184">
        <f t="shared" si="506"/>
        <v>0</v>
      </c>
      <c r="AJ168" s="184">
        <f t="shared" si="506"/>
        <v>0</v>
      </c>
      <c r="AK168" s="184">
        <f t="shared" si="506"/>
        <v>0</v>
      </c>
      <c r="AL168" s="184">
        <f t="shared" si="506"/>
        <v>0</v>
      </c>
      <c r="AM168" s="52" t="str">
        <f t="shared" si="19"/>
        <v/>
      </c>
      <c r="AN168" s="52" t="str">
        <f t="shared" si="20"/>
        <v/>
      </c>
      <c r="AO168" s="184" t="str">
        <f t="shared" si="21"/>
        <v/>
      </c>
      <c r="AP168" s="192" t="str">
        <f t="shared" si="22"/>
        <v/>
      </c>
      <c r="AQ168" s="232">
        <f t="shared" si="23"/>
        <v>0</v>
      </c>
      <c r="AR168" s="232">
        <f t="shared" si="24"/>
        <v>0</v>
      </c>
      <c r="AS168" s="52">
        <f t="shared" si="25"/>
        <v>0</v>
      </c>
      <c r="AT168" s="52">
        <f t="shared" si="26"/>
        <v>0</v>
      </c>
      <c r="AU168" s="232">
        <f t="shared" si="27"/>
        <v>0</v>
      </c>
      <c r="AV168" s="232">
        <f t="shared" ref="AV168:AW168" si="507">IF($AD168=V$5,$W168,0)</f>
        <v>0</v>
      </c>
      <c r="AW168" s="232">
        <f t="shared" si="507"/>
        <v>0</v>
      </c>
      <c r="AX168" s="233">
        <f t="shared" si="29"/>
        <v>0</v>
      </c>
      <c r="AY168" s="234">
        <f t="shared" si="30"/>
        <v>0</v>
      </c>
      <c r="AZ168" s="184">
        <f t="shared" si="31"/>
        <v>0</v>
      </c>
      <c r="BA168" s="235" t="str">
        <f>IF(B168&lt;&gt;"",VLOOKUP(B168,'1 Pricing Length'!A$8:B$50,2),"")</f>
        <v/>
      </c>
    </row>
    <row r="169" spans="1:53" ht="12.75" customHeight="1">
      <c r="A169" s="217"/>
      <c r="B169" s="217"/>
      <c r="C169" s="236"/>
      <c r="D169" s="237"/>
      <c r="E169" s="238"/>
      <c r="F169" s="238"/>
      <c r="G169" s="239"/>
      <c r="H169" s="239"/>
      <c r="I169" s="239"/>
      <c r="J169" s="239"/>
      <c r="K169" s="1"/>
      <c r="L169" s="223">
        <f>IF(B169&lt;&gt;"",IF(D169&gt;0,IF(D169&lt;=V$5,IF(M169&gt;0,M169,VLOOKUP(B169,'1 Pricing Length'!A$8:C$50,3)),VLOOKUP(B169,'1 Pricing Length'!A$8:C$50,3)),0),0)</f>
        <v>0</v>
      </c>
      <c r="M169" s="223">
        <f t="shared" si="4"/>
        <v>0</v>
      </c>
      <c r="N169" s="224">
        <f>IF(B169&lt;&gt;"",IF(D169&lt;&gt;0,IF(AD169&lt;Y$5,IF(AD169&lt;X$5,IF(AD169&lt;W$5,IF(AD169&lt;V$5,IF(AD169&lt;U$5,VLOOKUP(B169,'1 Pricing Length'!A$8:I$50,4),VLOOKUP(B169,'1 Pricing Length'!A$8:I$50,5)),VLOOKUP(B169,'1 Pricing Length'!A$8:I$50,6)),VLOOKUP(B169,'1 Pricing Length'!A$8:I$50,7)),VLOOKUP(B169,'1 Pricing Length'!A$8:I$50,8)),0),0),0)</f>
        <v>0</v>
      </c>
      <c r="O169" s="128">
        <f t="shared" si="5"/>
        <v>0</v>
      </c>
      <c r="P169" s="128">
        <f>'3 CY Interim'!P169</f>
        <v>0</v>
      </c>
      <c r="Q169" s="128">
        <f t="shared" si="6"/>
        <v>0</v>
      </c>
      <c r="R169" s="128">
        <f t="shared" si="7"/>
        <v>0</v>
      </c>
      <c r="S169" s="226">
        <f t="shared" si="8"/>
        <v>0</v>
      </c>
      <c r="T169" s="192">
        <f t="shared" ref="T169:W169" si="508">$G169*$AE169*AF169</f>
        <v>0</v>
      </c>
      <c r="U169" s="192">
        <f t="shared" si="508"/>
        <v>0</v>
      </c>
      <c r="V169" s="192">
        <f t="shared" si="508"/>
        <v>0</v>
      </c>
      <c r="W169" s="227">
        <f t="shared" si="508"/>
        <v>0</v>
      </c>
      <c r="X169" s="192">
        <f t="shared" si="10"/>
        <v>0</v>
      </c>
      <c r="Y169" s="192">
        <f t="shared" si="11"/>
        <v>0</v>
      </c>
      <c r="Z169" s="192">
        <f t="shared" si="12"/>
        <v>0</v>
      </c>
      <c r="AA169" s="227">
        <f t="shared" si="13"/>
        <v>0</v>
      </c>
      <c r="AB169" s="228">
        <f t="shared" si="14"/>
        <v>0</v>
      </c>
      <c r="AC169" s="229"/>
      <c r="AD169" s="230">
        <f t="shared" si="15"/>
        <v>44742</v>
      </c>
      <c r="AE169" s="231">
        <f t="shared" si="16"/>
        <v>0</v>
      </c>
      <c r="AF169" s="184">
        <f t="shared" si="17"/>
        <v>0</v>
      </c>
      <c r="AG169" s="184">
        <f t="shared" ref="AG169:AL169" si="509">IF($D169&gt;0,IF($AD169&lt;=U$5,IF(SUM($AF169:AF169)&gt;0,IF($L169-SUM($AF169:AF169)&gt;52,52,$L169-SUM($AF169:AF169)),IF($AD169=U$5,IF(($D169+($L169*7))&gt;=U$5,ROUND(($AD169-$D169)/7+0.5,0),$L169))),0),0)</f>
        <v>0</v>
      </c>
      <c r="AH169" s="184">
        <f t="shared" si="509"/>
        <v>0</v>
      </c>
      <c r="AI169" s="184">
        <f t="shared" si="509"/>
        <v>0</v>
      </c>
      <c r="AJ169" s="184">
        <f t="shared" si="509"/>
        <v>0</v>
      </c>
      <c r="AK169" s="184">
        <f t="shared" si="509"/>
        <v>0</v>
      </c>
      <c r="AL169" s="184">
        <f t="shared" si="509"/>
        <v>0</v>
      </c>
      <c r="AM169" s="52" t="str">
        <f t="shared" si="19"/>
        <v/>
      </c>
      <c r="AN169" s="52" t="str">
        <f t="shared" si="20"/>
        <v/>
      </c>
      <c r="AO169" s="184" t="str">
        <f t="shared" si="21"/>
        <v/>
      </c>
      <c r="AP169" s="192" t="str">
        <f t="shared" si="22"/>
        <v/>
      </c>
      <c r="AQ169" s="232">
        <f t="shared" si="23"/>
        <v>0</v>
      </c>
      <c r="AR169" s="232">
        <f t="shared" si="24"/>
        <v>0</v>
      </c>
      <c r="AS169" s="52">
        <f t="shared" si="25"/>
        <v>0</v>
      </c>
      <c r="AT169" s="52">
        <f t="shared" si="26"/>
        <v>0</v>
      </c>
      <c r="AU169" s="232">
        <f t="shared" si="27"/>
        <v>0</v>
      </c>
      <c r="AV169" s="232">
        <f t="shared" ref="AV169:AW169" si="510">IF($AD169=V$5,$W169,0)</f>
        <v>0</v>
      </c>
      <c r="AW169" s="232">
        <f t="shared" si="510"/>
        <v>0</v>
      </c>
      <c r="AX169" s="233">
        <f t="shared" si="29"/>
        <v>0</v>
      </c>
      <c r="AY169" s="234">
        <f t="shared" si="30"/>
        <v>0</v>
      </c>
      <c r="AZ169" s="184">
        <f t="shared" si="31"/>
        <v>0</v>
      </c>
      <c r="BA169" s="235" t="str">
        <f>IF(B169&lt;&gt;"",VLOOKUP(B169,'1 Pricing Length'!A$8:B$50,2),"")</f>
        <v/>
      </c>
    </row>
    <row r="170" spans="1:53" ht="12.75" customHeight="1">
      <c r="A170" s="217"/>
      <c r="B170" s="217"/>
      <c r="C170" s="236"/>
      <c r="D170" s="237"/>
      <c r="E170" s="238"/>
      <c r="F170" s="238"/>
      <c r="G170" s="239"/>
      <c r="H170" s="239"/>
      <c r="I170" s="239"/>
      <c r="J170" s="239"/>
      <c r="K170" s="1"/>
      <c r="L170" s="223">
        <f>IF(B170&lt;&gt;"",IF(D170&gt;0,IF(D170&lt;=V$5,IF(M170&gt;0,M170,VLOOKUP(B170,'1 Pricing Length'!A$8:C$50,3)),VLOOKUP(B170,'1 Pricing Length'!A$8:C$50,3)),0),0)</f>
        <v>0</v>
      </c>
      <c r="M170" s="223">
        <f t="shared" si="4"/>
        <v>0</v>
      </c>
      <c r="N170" s="224">
        <f>IF(B170&lt;&gt;"",IF(D170&lt;&gt;0,IF(AD170&lt;Y$5,IF(AD170&lt;X$5,IF(AD170&lt;W$5,IF(AD170&lt;V$5,IF(AD170&lt;U$5,VLOOKUP(B170,'1 Pricing Length'!A$8:I$50,4),VLOOKUP(B170,'1 Pricing Length'!A$8:I$50,5)),VLOOKUP(B170,'1 Pricing Length'!A$8:I$50,6)),VLOOKUP(B170,'1 Pricing Length'!A$8:I$50,7)),VLOOKUP(B170,'1 Pricing Length'!A$8:I$50,8)),0),0),0)</f>
        <v>0</v>
      </c>
      <c r="O170" s="128">
        <f t="shared" si="5"/>
        <v>0</v>
      </c>
      <c r="P170" s="128">
        <f>'3 CY Interim'!P170</f>
        <v>0</v>
      </c>
      <c r="Q170" s="128">
        <f t="shared" si="6"/>
        <v>0</v>
      </c>
      <c r="R170" s="128">
        <f t="shared" si="7"/>
        <v>0</v>
      </c>
      <c r="S170" s="226">
        <f t="shared" si="8"/>
        <v>0</v>
      </c>
      <c r="T170" s="192">
        <f t="shared" ref="T170:W170" si="511">$G170*$AE170*AF170</f>
        <v>0</v>
      </c>
      <c r="U170" s="192">
        <f t="shared" si="511"/>
        <v>0</v>
      </c>
      <c r="V170" s="192">
        <f t="shared" si="511"/>
        <v>0</v>
      </c>
      <c r="W170" s="227">
        <f t="shared" si="511"/>
        <v>0</v>
      </c>
      <c r="X170" s="192">
        <f t="shared" si="10"/>
        <v>0</v>
      </c>
      <c r="Y170" s="192">
        <f t="shared" si="11"/>
        <v>0</v>
      </c>
      <c r="Z170" s="192">
        <f t="shared" si="12"/>
        <v>0</v>
      </c>
      <c r="AA170" s="227">
        <f t="shared" si="13"/>
        <v>0</v>
      </c>
      <c r="AB170" s="228">
        <f t="shared" si="14"/>
        <v>0</v>
      </c>
      <c r="AC170" s="229"/>
      <c r="AD170" s="230">
        <f t="shared" si="15"/>
        <v>44742</v>
      </c>
      <c r="AE170" s="231">
        <f t="shared" si="16"/>
        <v>0</v>
      </c>
      <c r="AF170" s="184">
        <f t="shared" si="17"/>
        <v>0</v>
      </c>
      <c r="AG170" s="184">
        <f t="shared" ref="AG170:AL170" si="512">IF($D170&gt;0,IF($AD170&lt;=U$5,IF(SUM($AF170:AF170)&gt;0,IF($L170-SUM($AF170:AF170)&gt;52,52,$L170-SUM($AF170:AF170)),IF($AD170=U$5,IF(($D170+($L170*7))&gt;=U$5,ROUND(($AD170-$D170)/7+0.5,0),$L170))),0),0)</f>
        <v>0</v>
      </c>
      <c r="AH170" s="184">
        <f t="shared" si="512"/>
        <v>0</v>
      </c>
      <c r="AI170" s="184">
        <f t="shared" si="512"/>
        <v>0</v>
      </c>
      <c r="AJ170" s="184">
        <f t="shared" si="512"/>
        <v>0</v>
      </c>
      <c r="AK170" s="184">
        <f t="shared" si="512"/>
        <v>0</v>
      </c>
      <c r="AL170" s="184">
        <f t="shared" si="512"/>
        <v>0</v>
      </c>
      <c r="AM170" s="52" t="str">
        <f t="shared" si="19"/>
        <v/>
      </c>
      <c r="AN170" s="52" t="str">
        <f t="shared" si="20"/>
        <v/>
      </c>
      <c r="AO170" s="184" t="str">
        <f t="shared" si="21"/>
        <v/>
      </c>
      <c r="AP170" s="192" t="str">
        <f t="shared" si="22"/>
        <v/>
      </c>
      <c r="AQ170" s="232">
        <f t="shared" si="23"/>
        <v>0</v>
      </c>
      <c r="AR170" s="232">
        <f t="shared" si="24"/>
        <v>0</v>
      </c>
      <c r="AS170" s="52">
        <f t="shared" si="25"/>
        <v>0</v>
      </c>
      <c r="AT170" s="52">
        <f t="shared" si="26"/>
        <v>0</v>
      </c>
      <c r="AU170" s="232">
        <f t="shared" si="27"/>
        <v>0</v>
      </c>
      <c r="AV170" s="232">
        <f t="shared" ref="AV170:AW170" si="513">IF($AD170=V$5,$W170,0)</f>
        <v>0</v>
      </c>
      <c r="AW170" s="232">
        <f t="shared" si="513"/>
        <v>0</v>
      </c>
      <c r="AX170" s="233">
        <f t="shared" si="29"/>
        <v>0</v>
      </c>
      <c r="AY170" s="234">
        <f t="shared" si="30"/>
        <v>0</v>
      </c>
      <c r="AZ170" s="184">
        <f t="shared" si="31"/>
        <v>0</v>
      </c>
      <c r="BA170" s="235" t="str">
        <f>IF(B170&lt;&gt;"",VLOOKUP(B170,'1 Pricing Length'!A$8:B$50,2),"")</f>
        <v/>
      </c>
    </row>
    <row r="171" spans="1:53" ht="12.75" customHeight="1">
      <c r="A171" s="217"/>
      <c r="B171" s="217"/>
      <c r="C171" s="236"/>
      <c r="D171" s="237"/>
      <c r="E171" s="238"/>
      <c r="F171" s="238"/>
      <c r="G171" s="239"/>
      <c r="H171" s="239"/>
      <c r="I171" s="239"/>
      <c r="J171" s="239"/>
      <c r="K171" s="1"/>
      <c r="L171" s="223">
        <f>IF(B171&lt;&gt;"",IF(D171&gt;0,IF(D171&lt;=V$5,IF(M171&gt;0,M171,VLOOKUP(B171,'1 Pricing Length'!A$8:C$50,3)),VLOOKUP(B171,'1 Pricing Length'!A$8:C$50,3)),0),0)</f>
        <v>0</v>
      </c>
      <c r="M171" s="223">
        <f t="shared" si="4"/>
        <v>0</v>
      </c>
      <c r="N171" s="224">
        <f>IF(B171&lt;&gt;"",IF(D171&lt;&gt;0,IF(AD171&lt;Y$5,IF(AD171&lt;X$5,IF(AD171&lt;W$5,IF(AD171&lt;V$5,IF(AD171&lt;U$5,VLOOKUP(B171,'1 Pricing Length'!A$8:I$50,4),VLOOKUP(B171,'1 Pricing Length'!A$8:I$50,5)),VLOOKUP(B171,'1 Pricing Length'!A$8:I$50,6)),VLOOKUP(B171,'1 Pricing Length'!A$8:I$50,7)),VLOOKUP(B171,'1 Pricing Length'!A$8:I$50,8)),0),0),0)</f>
        <v>0</v>
      </c>
      <c r="O171" s="128">
        <f t="shared" si="5"/>
        <v>0</v>
      </c>
      <c r="P171" s="128">
        <f>'3 CY Interim'!P171</f>
        <v>0</v>
      </c>
      <c r="Q171" s="128">
        <f t="shared" si="6"/>
        <v>0</v>
      </c>
      <c r="R171" s="128">
        <f t="shared" si="7"/>
        <v>0</v>
      </c>
      <c r="S171" s="226">
        <f t="shared" si="8"/>
        <v>0</v>
      </c>
      <c r="T171" s="192">
        <f t="shared" ref="T171:W171" si="514">$G171*$AE171*AF171</f>
        <v>0</v>
      </c>
      <c r="U171" s="192">
        <f t="shared" si="514"/>
        <v>0</v>
      </c>
      <c r="V171" s="192">
        <f t="shared" si="514"/>
        <v>0</v>
      </c>
      <c r="W171" s="227">
        <f t="shared" si="514"/>
        <v>0</v>
      </c>
      <c r="X171" s="192">
        <f t="shared" si="10"/>
        <v>0</v>
      </c>
      <c r="Y171" s="192">
        <f t="shared" si="11"/>
        <v>0</v>
      </c>
      <c r="Z171" s="192">
        <f t="shared" si="12"/>
        <v>0</v>
      </c>
      <c r="AA171" s="227">
        <f t="shared" si="13"/>
        <v>0</v>
      </c>
      <c r="AB171" s="228">
        <f t="shared" si="14"/>
        <v>0</v>
      </c>
      <c r="AC171" s="229"/>
      <c r="AD171" s="230">
        <f t="shared" si="15"/>
        <v>44742</v>
      </c>
      <c r="AE171" s="231">
        <f t="shared" si="16"/>
        <v>0</v>
      </c>
      <c r="AF171" s="184">
        <f t="shared" si="17"/>
        <v>0</v>
      </c>
      <c r="AG171" s="184">
        <f t="shared" ref="AG171:AL171" si="515">IF($D171&gt;0,IF($AD171&lt;=U$5,IF(SUM($AF171:AF171)&gt;0,IF($L171-SUM($AF171:AF171)&gt;52,52,$L171-SUM($AF171:AF171)),IF($AD171=U$5,IF(($D171+($L171*7))&gt;=U$5,ROUND(($AD171-$D171)/7+0.5,0),$L171))),0),0)</f>
        <v>0</v>
      </c>
      <c r="AH171" s="184">
        <f t="shared" si="515"/>
        <v>0</v>
      </c>
      <c r="AI171" s="184">
        <f t="shared" si="515"/>
        <v>0</v>
      </c>
      <c r="AJ171" s="184">
        <f t="shared" si="515"/>
        <v>0</v>
      </c>
      <c r="AK171" s="184">
        <f t="shared" si="515"/>
        <v>0</v>
      </c>
      <c r="AL171" s="184">
        <f t="shared" si="515"/>
        <v>0</v>
      </c>
      <c r="AM171" s="52" t="str">
        <f t="shared" si="19"/>
        <v/>
      </c>
      <c r="AN171" s="52" t="str">
        <f t="shared" si="20"/>
        <v/>
      </c>
      <c r="AO171" s="184" t="str">
        <f t="shared" si="21"/>
        <v/>
      </c>
      <c r="AP171" s="192" t="str">
        <f t="shared" si="22"/>
        <v/>
      </c>
      <c r="AQ171" s="232">
        <f t="shared" si="23"/>
        <v>0</v>
      </c>
      <c r="AR171" s="232">
        <f t="shared" si="24"/>
        <v>0</v>
      </c>
      <c r="AS171" s="52">
        <f t="shared" si="25"/>
        <v>0</v>
      </c>
      <c r="AT171" s="52">
        <f t="shared" si="26"/>
        <v>0</v>
      </c>
      <c r="AU171" s="232">
        <f t="shared" si="27"/>
        <v>0</v>
      </c>
      <c r="AV171" s="232">
        <f t="shared" ref="AV171:AW171" si="516">IF($AD171=V$5,$W171,0)</f>
        <v>0</v>
      </c>
      <c r="AW171" s="232">
        <f t="shared" si="516"/>
        <v>0</v>
      </c>
      <c r="AX171" s="233">
        <f t="shared" si="29"/>
        <v>0</v>
      </c>
      <c r="AY171" s="234">
        <f t="shared" si="30"/>
        <v>0</v>
      </c>
      <c r="AZ171" s="184">
        <f t="shared" si="31"/>
        <v>0</v>
      </c>
      <c r="BA171" s="235" t="str">
        <f>IF(B171&lt;&gt;"",VLOOKUP(B171,'1 Pricing Length'!A$8:B$50,2),"")</f>
        <v/>
      </c>
    </row>
    <row r="172" spans="1:53" ht="12.75" customHeight="1">
      <c r="A172" s="217"/>
      <c r="B172" s="217"/>
      <c r="C172" s="236"/>
      <c r="D172" s="237"/>
      <c r="E172" s="238"/>
      <c r="F172" s="238"/>
      <c r="G172" s="239"/>
      <c r="H172" s="239"/>
      <c r="I172" s="239"/>
      <c r="J172" s="239"/>
      <c r="K172" s="1"/>
      <c r="L172" s="223">
        <f>IF(B172&lt;&gt;"",IF(D172&gt;0,IF(D172&lt;=V$5,IF(M172&gt;0,M172,VLOOKUP(B172,'1 Pricing Length'!A$8:C$50,3)),VLOOKUP(B172,'1 Pricing Length'!A$8:C$50,3)),0),0)</f>
        <v>0</v>
      </c>
      <c r="M172" s="223">
        <f t="shared" si="4"/>
        <v>0</v>
      </c>
      <c r="N172" s="224">
        <f>IF(B172&lt;&gt;"",IF(D172&lt;&gt;0,IF(AD172&lt;Y$5,IF(AD172&lt;X$5,IF(AD172&lt;W$5,IF(AD172&lt;V$5,IF(AD172&lt;U$5,VLOOKUP(B172,'1 Pricing Length'!A$8:I$50,4),VLOOKUP(B172,'1 Pricing Length'!A$8:I$50,5)),VLOOKUP(B172,'1 Pricing Length'!A$8:I$50,6)),VLOOKUP(B172,'1 Pricing Length'!A$8:I$50,7)),VLOOKUP(B172,'1 Pricing Length'!A$8:I$50,8)),0),0),0)</f>
        <v>0</v>
      </c>
      <c r="O172" s="128">
        <f t="shared" si="5"/>
        <v>0</v>
      </c>
      <c r="P172" s="128">
        <f>'3 CY Interim'!P172</f>
        <v>0</v>
      </c>
      <c r="Q172" s="128">
        <f t="shared" si="6"/>
        <v>0</v>
      </c>
      <c r="R172" s="128">
        <f t="shared" si="7"/>
        <v>0</v>
      </c>
      <c r="S172" s="226">
        <f t="shared" si="8"/>
        <v>0</v>
      </c>
      <c r="T172" s="192">
        <f t="shared" ref="T172:W172" si="517">$G172*$AE172*AF172</f>
        <v>0</v>
      </c>
      <c r="U172" s="192">
        <f t="shared" si="517"/>
        <v>0</v>
      </c>
      <c r="V172" s="192">
        <f t="shared" si="517"/>
        <v>0</v>
      </c>
      <c r="W172" s="227">
        <f t="shared" si="517"/>
        <v>0</v>
      </c>
      <c r="X172" s="192">
        <f t="shared" si="10"/>
        <v>0</v>
      </c>
      <c r="Y172" s="192">
        <f t="shared" si="11"/>
        <v>0</v>
      </c>
      <c r="Z172" s="192">
        <f t="shared" si="12"/>
        <v>0</v>
      </c>
      <c r="AA172" s="227">
        <f t="shared" si="13"/>
        <v>0</v>
      </c>
      <c r="AB172" s="228">
        <f t="shared" si="14"/>
        <v>0</v>
      </c>
      <c r="AC172" s="229"/>
      <c r="AD172" s="230">
        <f t="shared" si="15"/>
        <v>44742</v>
      </c>
      <c r="AE172" s="231">
        <f t="shared" si="16"/>
        <v>0</v>
      </c>
      <c r="AF172" s="184">
        <f t="shared" si="17"/>
        <v>0</v>
      </c>
      <c r="AG172" s="184">
        <f t="shared" ref="AG172:AL172" si="518">IF($D172&gt;0,IF($AD172&lt;=U$5,IF(SUM($AF172:AF172)&gt;0,IF($L172-SUM($AF172:AF172)&gt;52,52,$L172-SUM($AF172:AF172)),IF($AD172=U$5,IF(($D172+($L172*7))&gt;=U$5,ROUND(($AD172-$D172)/7+0.5,0),$L172))),0),0)</f>
        <v>0</v>
      </c>
      <c r="AH172" s="184">
        <f t="shared" si="518"/>
        <v>0</v>
      </c>
      <c r="AI172" s="184">
        <f t="shared" si="518"/>
        <v>0</v>
      </c>
      <c r="AJ172" s="184">
        <f t="shared" si="518"/>
        <v>0</v>
      </c>
      <c r="AK172" s="184">
        <f t="shared" si="518"/>
        <v>0</v>
      </c>
      <c r="AL172" s="184">
        <f t="shared" si="518"/>
        <v>0</v>
      </c>
      <c r="AM172" s="52" t="str">
        <f t="shared" si="19"/>
        <v/>
      </c>
      <c r="AN172" s="52" t="str">
        <f t="shared" si="20"/>
        <v/>
      </c>
      <c r="AO172" s="184" t="str">
        <f t="shared" si="21"/>
        <v/>
      </c>
      <c r="AP172" s="192" t="str">
        <f t="shared" si="22"/>
        <v/>
      </c>
      <c r="AQ172" s="232">
        <f t="shared" si="23"/>
        <v>0</v>
      </c>
      <c r="AR172" s="232">
        <f t="shared" si="24"/>
        <v>0</v>
      </c>
      <c r="AS172" s="52">
        <f t="shared" si="25"/>
        <v>0</v>
      </c>
      <c r="AT172" s="52">
        <f t="shared" si="26"/>
        <v>0</v>
      </c>
      <c r="AU172" s="232">
        <f t="shared" si="27"/>
        <v>0</v>
      </c>
      <c r="AV172" s="232">
        <f t="shared" ref="AV172:AW172" si="519">IF($AD172=V$5,$W172,0)</f>
        <v>0</v>
      </c>
      <c r="AW172" s="232">
        <f t="shared" si="519"/>
        <v>0</v>
      </c>
      <c r="AX172" s="233">
        <f t="shared" si="29"/>
        <v>0</v>
      </c>
      <c r="AY172" s="234">
        <f t="shared" si="30"/>
        <v>0</v>
      </c>
      <c r="AZ172" s="184">
        <f t="shared" si="31"/>
        <v>0</v>
      </c>
      <c r="BA172" s="235" t="str">
        <f>IF(B172&lt;&gt;"",VLOOKUP(B172,'1 Pricing Length'!A$8:B$50,2),"")</f>
        <v/>
      </c>
    </row>
    <row r="173" spans="1:53" ht="12.75" customHeight="1">
      <c r="A173" s="217"/>
      <c r="B173" s="217"/>
      <c r="C173" s="236"/>
      <c r="D173" s="237"/>
      <c r="E173" s="238"/>
      <c r="F173" s="238"/>
      <c r="G173" s="239"/>
      <c r="H173" s="239"/>
      <c r="I173" s="239"/>
      <c r="J173" s="239"/>
      <c r="K173" s="1"/>
      <c r="L173" s="223">
        <f>IF(B173&lt;&gt;"",IF(D173&gt;0,IF(D173&lt;=V$5,IF(M173&gt;0,M173,VLOOKUP(B173,'1 Pricing Length'!A$8:C$50,3)),VLOOKUP(B173,'1 Pricing Length'!A$8:C$50,3)),0),0)</f>
        <v>0</v>
      </c>
      <c r="M173" s="223">
        <f t="shared" si="4"/>
        <v>0</v>
      </c>
      <c r="N173" s="224">
        <f>IF(B173&lt;&gt;"",IF(D173&lt;&gt;0,IF(AD173&lt;Y$5,IF(AD173&lt;X$5,IF(AD173&lt;W$5,IF(AD173&lt;V$5,IF(AD173&lt;U$5,VLOOKUP(B173,'1 Pricing Length'!A$8:I$50,4),VLOOKUP(B173,'1 Pricing Length'!A$8:I$50,5)),VLOOKUP(B173,'1 Pricing Length'!A$8:I$50,6)),VLOOKUP(B173,'1 Pricing Length'!A$8:I$50,7)),VLOOKUP(B173,'1 Pricing Length'!A$8:I$50,8)),0),0),0)</f>
        <v>0</v>
      </c>
      <c r="O173" s="128">
        <f t="shared" si="5"/>
        <v>0</v>
      </c>
      <c r="P173" s="128">
        <f>'3 CY Interim'!P173</f>
        <v>0</v>
      </c>
      <c r="Q173" s="128">
        <f t="shared" si="6"/>
        <v>0</v>
      </c>
      <c r="R173" s="128">
        <f t="shared" si="7"/>
        <v>0</v>
      </c>
      <c r="S173" s="226">
        <f t="shared" si="8"/>
        <v>0</v>
      </c>
      <c r="T173" s="192">
        <f t="shared" ref="T173:W173" si="520">$G173*$AE173*AF173</f>
        <v>0</v>
      </c>
      <c r="U173" s="192">
        <f t="shared" si="520"/>
        <v>0</v>
      </c>
      <c r="V173" s="192">
        <f t="shared" si="520"/>
        <v>0</v>
      </c>
      <c r="W173" s="227">
        <f t="shared" si="520"/>
        <v>0</v>
      </c>
      <c r="X173" s="192">
        <f t="shared" si="10"/>
        <v>0</v>
      </c>
      <c r="Y173" s="192">
        <f t="shared" si="11"/>
        <v>0</v>
      </c>
      <c r="Z173" s="192">
        <f t="shared" si="12"/>
        <v>0</v>
      </c>
      <c r="AA173" s="227">
        <f t="shared" si="13"/>
        <v>0</v>
      </c>
      <c r="AB173" s="228">
        <f t="shared" si="14"/>
        <v>0</v>
      </c>
      <c r="AC173" s="229"/>
      <c r="AD173" s="230">
        <f t="shared" si="15"/>
        <v>44742</v>
      </c>
      <c r="AE173" s="231">
        <f t="shared" si="16"/>
        <v>0</v>
      </c>
      <c r="AF173" s="184">
        <f t="shared" si="17"/>
        <v>0</v>
      </c>
      <c r="AG173" s="184">
        <f t="shared" ref="AG173:AL173" si="521">IF($D173&gt;0,IF($AD173&lt;=U$5,IF(SUM($AF173:AF173)&gt;0,IF($L173-SUM($AF173:AF173)&gt;52,52,$L173-SUM($AF173:AF173)),IF($AD173=U$5,IF(($D173+($L173*7))&gt;=U$5,ROUND(($AD173-$D173)/7+0.5,0),$L173))),0),0)</f>
        <v>0</v>
      </c>
      <c r="AH173" s="184">
        <f t="shared" si="521"/>
        <v>0</v>
      </c>
      <c r="AI173" s="184">
        <f t="shared" si="521"/>
        <v>0</v>
      </c>
      <c r="AJ173" s="184">
        <f t="shared" si="521"/>
        <v>0</v>
      </c>
      <c r="AK173" s="184">
        <f t="shared" si="521"/>
        <v>0</v>
      </c>
      <c r="AL173" s="184">
        <f t="shared" si="521"/>
        <v>0</v>
      </c>
      <c r="AM173" s="52" t="str">
        <f t="shared" si="19"/>
        <v/>
      </c>
      <c r="AN173" s="52" t="str">
        <f t="shared" si="20"/>
        <v/>
      </c>
      <c r="AO173" s="184" t="str">
        <f t="shared" si="21"/>
        <v/>
      </c>
      <c r="AP173" s="192" t="str">
        <f t="shared" si="22"/>
        <v/>
      </c>
      <c r="AQ173" s="232">
        <f t="shared" si="23"/>
        <v>0</v>
      </c>
      <c r="AR173" s="232">
        <f t="shared" si="24"/>
        <v>0</v>
      </c>
      <c r="AS173" s="52">
        <f t="shared" si="25"/>
        <v>0</v>
      </c>
      <c r="AT173" s="52">
        <f t="shared" si="26"/>
        <v>0</v>
      </c>
      <c r="AU173" s="232">
        <f t="shared" si="27"/>
        <v>0</v>
      </c>
      <c r="AV173" s="232">
        <f t="shared" ref="AV173:AW173" si="522">IF($AD173=V$5,$W173,0)</f>
        <v>0</v>
      </c>
      <c r="AW173" s="232">
        <f t="shared" si="522"/>
        <v>0</v>
      </c>
      <c r="AX173" s="233">
        <f t="shared" si="29"/>
        <v>0</v>
      </c>
      <c r="AY173" s="234">
        <f t="shared" si="30"/>
        <v>0</v>
      </c>
      <c r="AZ173" s="184">
        <f t="shared" si="31"/>
        <v>0</v>
      </c>
      <c r="BA173" s="235" t="str">
        <f>IF(B173&lt;&gt;"",VLOOKUP(B173,'1 Pricing Length'!A$8:B$50,2),"")</f>
        <v/>
      </c>
    </row>
    <row r="174" spans="1:53" ht="12.75" customHeight="1">
      <c r="A174" s="217"/>
      <c r="B174" s="217"/>
      <c r="C174" s="236"/>
      <c r="D174" s="237"/>
      <c r="E174" s="238"/>
      <c r="F174" s="238"/>
      <c r="G174" s="239"/>
      <c r="H174" s="239"/>
      <c r="I174" s="239"/>
      <c r="J174" s="239"/>
      <c r="K174" s="1"/>
      <c r="L174" s="223">
        <f>IF(B174&lt;&gt;"",IF(D174&gt;0,IF(D174&lt;=V$5,IF(M174&gt;0,M174,VLOOKUP(B174,'1 Pricing Length'!A$8:C$50,3)),VLOOKUP(B174,'1 Pricing Length'!A$8:C$50,3)),0),0)</f>
        <v>0</v>
      </c>
      <c r="M174" s="223">
        <f t="shared" si="4"/>
        <v>0</v>
      </c>
      <c r="N174" s="224">
        <f>IF(B174&lt;&gt;"",IF(D174&lt;&gt;0,IF(AD174&lt;Y$5,IF(AD174&lt;X$5,IF(AD174&lt;W$5,IF(AD174&lt;V$5,IF(AD174&lt;U$5,VLOOKUP(B174,'1 Pricing Length'!A$8:I$50,4),VLOOKUP(B174,'1 Pricing Length'!A$8:I$50,5)),VLOOKUP(B174,'1 Pricing Length'!A$8:I$50,6)),VLOOKUP(B174,'1 Pricing Length'!A$8:I$50,7)),VLOOKUP(B174,'1 Pricing Length'!A$8:I$50,8)),0),0),0)</f>
        <v>0</v>
      </c>
      <c r="O174" s="128">
        <f t="shared" si="5"/>
        <v>0</v>
      </c>
      <c r="P174" s="128">
        <f>'3 CY Interim'!P174</f>
        <v>0</v>
      </c>
      <c r="Q174" s="128">
        <f t="shared" si="6"/>
        <v>0</v>
      </c>
      <c r="R174" s="128">
        <f t="shared" si="7"/>
        <v>0</v>
      </c>
      <c r="S174" s="226">
        <f t="shared" si="8"/>
        <v>0</v>
      </c>
      <c r="T174" s="192">
        <f t="shared" ref="T174:W174" si="523">$G174*$AE174*AF174</f>
        <v>0</v>
      </c>
      <c r="U174" s="192">
        <f t="shared" si="523"/>
        <v>0</v>
      </c>
      <c r="V174" s="192">
        <f t="shared" si="523"/>
        <v>0</v>
      </c>
      <c r="W174" s="227">
        <f t="shared" si="523"/>
        <v>0</v>
      </c>
      <c r="X174" s="192">
        <f t="shared" si="10"/>
        <v>0</v>
      </c>
      <c r="Y174" s="192">
        <f t="shared" si="11"/>
        <v>0</v>
      </c>
      <c r="Z174" s="192">
        <f t="shared" si="12"/>
        <v>0</v>
      </c>
      <c r="AA174" s="227">
        <f t="shared" si="13"/>
        <v>0</v>
      </c>
      <c r="AB174" s="228">
        <f t="shared" si="14"/>
        <v>0</v>
      </c>
      <c r="AC174" s="229"/>
      <c r="AD174" s="230">
        <f t="shared" si="15"/>
        <v>44742</v>
      </c>
      <c r="AE174" s="231">
        <f t="shared" si="16"/>
        <v>0</v>
      </c>
      <c r="AF174" s="184">
        <f t="shared" si="17"/>
        <v>0</v>
      </c>
      <c r="AG174" s="184">
        <f t="shared" ref="AG174:AL174" si="524">IF($D174&gt;0,IF($AD174&lt;=U$5,IF(SUM($AF174:AF174)&gt;0,IF($L174-SUM($AF174:AF174)&gt;52,52,$L174-SUM($AF174:AF174)),IF($AD174=U$5,IF(($D174+($L174*7))&gt;=U$5,ROUND(($AD174-$D174)/7+0.5,0),$L174))),0),0)</f>
        <v>0</v>
      </c>
      <c r="AH174" s="184">
        <f t="shared" si="524"/>
        <v>0</v>
      </c>
      <c r="AI174" s="184">
        <f t="shared" si="524"/>
        <v>0</v>
      </c>
      <c r="AJ174" s="184">
        <f t="shared" si="524"/>
        <v>0</v>
      </c>
      <c r="AK174" s="184">
        <f t="shared" si="524"/>
        <v>0</v>
      </c>
      <c r="AL174" s="184">
        <f t="shared" si="524"/>
        <v>0</v>
      </c>
      <c r="AM174" s="52" t="str">
        <f t="shared" si="19"/>
        <v/>
      </c>
      <c r="AN174" s="52" t="str">
        <f t="shared" si="20"/>
        <v/>
      </c>
      <c r="AO174" s="184" t="str">
        <f t="shared" si="21"/>
        <v/>
      </c>
      <c r="AP174" s="192" t="str">
        <f t="shared" si="22"/>
        <v/>
      </c>
      <c r="AQ174" s="232">
        <f t="shared" si="23"/>
        <v>0</v>
      </c>
      <c r="AR174" s="232">
        <f t="shared" si="24"/>
        <v>0</v>
      </c>
      <c r="AS174" s="52">
        <f t="shared" si="25"/>
        <v>0</v>
      </c>
      <c r="AT174" s="52">
        <f t="shared" si="26"/>
        <v>0</v>
      </c>
      <c r="AU174" s="232">
        <f t="shared" si="27"/>
        <v>0</v>
      </c>
      <c r="AV174" s="232">
        <f t="shared" ref="AV174:AW174" si="525">IF($AD174=V$5,$W174,0)</f>
        <v>0</v>
      </c>
      <c r="AW174" s="232">
        <f t="shared" si="525"/>
        <v>0</v>
      </c>
      <c r="AX174" s="233">
        <f t="shared" si="29"/>
        <v>0</v>
      </c>
      <c r="AY174" s="234">
        <f t="shared" si="30"/>
        <v>0</v>
      </c>
      <c r="AZ174" s="184">
        <f t="shared" si="31"/>
        <v>0</v>
      </c>
      <c r="BA174" s="235" t="str">
        <f>IF(B174&lt;&gt;"",VLOOKUP(B174,'1 Pricing Length'!A$8:B$50,2),"")</f>
        <v/>
      </c>
    </row>
    <row r="175" spans="1:53" ht="12.75" customHeight="1">
      <c r="A175" s="217"/>
      <c r="B175" s="217"/>
      <c r="C175" s="236"/>
      <c r="D175" s="237"/>
      <c r="E175" s="238"/>
      <c r="F175" s="238"/>
      <c r="G175" s="239"/>
      <c r="H175" s="239"/>
      <c r="I175" s="239"/>
      <c r="J175" s="239"/>
      <c r="K175" s="1"/>
      <c r="L175" s="223">
        <f>IF(B175&lt;&gt;"",IF(D175&gt;0,IF(D175&lt;=V$5,IF(M175&gt;0,M175,VLOOKUP(B175,'1 Pricing Length'!A$8:C$50,3)),VLOOKUP(B175,'1 Pricing Length'!A$8:C$50,3)),0),0)</f>
        <v>0</v>
      </c>
      <c r="M175" s="223">
        <f t="shared" si="4"/>
        <v>0</v>
      </c>
      <c r="N175" s="224">
        <f>IF(B175&lt;&gt;"",IF(D175&lt;&gt;0,IF(AD175&lt;Y$5,IF(AD175&lt;X$5,IF(AD175&lt;W$5,IF(AD175&lt;V$5,IF(AD175&lt;U$5,VLOOKUP(B175,'1 Pricing Length'!A$8:I$50,4),VLOOKUP(B175,'1 Pricing Length'!A$8:I$50,5)),VLOOKUP(B175,'1 Pricing Length'!A$8:I$50,6)),VLOOKUP(B175,'1 Pricing Length'!A$8:I$50,7)),VLOOKUP(B175,'1 Pricing Length'!A$8:I$50,8)),0),0),0)</f>
        <v>0</v>
      </c>
      <c r="O175" s="128">
        <f t="shared" si="5"/>
        <v>0</v>
      </c>
      <c r="P175" s="128">
        <f>'3 CY Interim'!P175</f>
        <v>0</v>
      </c>
      <c r="Q175" s="128">
        <f t="shared" si="6"/>
        <v>0</v>
      </c>
      <c r="R175" s="128">
        <f t="shared" si="7"/>
        <v>0</v>
      </c>
      <c r="S175" s="226">
        <f t="shared" si="8"/>
        <v>0</v>
      </c>
      <c r="T175" s="192">
        <f t="shared" ref="T175:W175" si="526">$G175*$AE175*AF175</f>
        <v>0</v>
      </c>
      <c r="U175" s="192">
        <f t="shared" si="526"/>
        <v>0</v>
      </c>
      <c r="V175" s="192">
        <f t="shared" si="526"/>
        <v>0</v>
      </c>
      <c r="W175" s="227">
        <f t="shared" si="526"/>
        <v>0</v>
      </c>
      <c r="X175" s="192">
        <f t="shared" si="10"/>
        <v>0</v>
      </c>
      <c r="Y175" s="192">
        <f t="shared" si="11"/>
        <v>0</v>
      </c>
      <c r="Z175" s="192">
        <f t="shared" si="12"/>
        <v>0</v>
      </c>
      <c r="AA175" s="227">
        <f t="shared" si="13"/>
        <v>0</v>
      </c>
      <c r="AB175" s="228">
        <f t="shared" si="14"/>
        <v>0</v>
      </c>
      <c r="AC175" s="229"/>
      <c r="AD175" s="230">
        <f t="shared" si="15"/>
        <v>44742</v>
      </c>
      <c r="AE175" s="231">
        <f t="shared" si="16"/>
        <v>0</v>
      </c>
      <c r="AF175" s="184">
        <f t="shared" si="17"/>
        <v>0</v>
      </c>
      <c r="AG175" s="184">
        <f t="shared" ref="AG175:AL175" si="527">IF($D175&gt;0,IF($AD175&lt;=U$5,IF(SUM($AF175:AF175)&gt;0,IF($L175-SUM($AF175:AF175)&gt;52,52,$L175-SUM($AF175:AF175)),IF($AD175=U$5,IF(($D175+($L175*7))&gt;=U$5,ROUND(($AD175-$D175)/7+0.5,0),$L175))),0),0)</f>
        <v>0</v>
      </c>
      <c r="AH175" s="184">
        <f t="shared" si="527"/>
        <v>0</v>
      </c>
      <c r="AI175" s="184">
        <f t="shared" si="527"/>
        <v>0</v>
      </c>
      <c r="AJ175" s="184">
        <f t="shared" si="527"/>
        <v>0</v>
      </c>
      <c r="AK175" s="184">
        <f t="shared" si="527"/>
        <v>0</v>
      </c>
      <c r="AL175" s="184">
        <f t="shared" si="527"/>
        <v>0</v>
      </c>
      <c r="AM175" s="52" t="str">
        <f t="shared" si="19"/>
        <v/>
      </c>
      <c r="AN175" s="52" t="str">
        <f t="shared" si="20"/>
        <v/>
      </c>
      <c r="AO175" s="184" t="str">
        <f t="shared" si="21"/>
        <v/>
      </c>
      <c r="AP175" s="192" t="str">
        <f t="shared" si="22"/>
        <v/>
      </c>
      <c r="AQ175" s="232">
        <f t="shared" si="23"/>
        <v>0</v>
      </c>
      <c r="AR175" s="232">
        <f t="shared" si="24"/>
        <v>0</v>
      </c>
      <c r="AS175" s="52">
        <f t="shared" si="25"/>
        <v>0</v>
      </c>
      <c r="AT175" s="52">
        <f t="shared" si="26"/>
        <v>0</v>
      </c>
      <c r="AU175" s="232">
        <f t="shared" si="27"/>
        <v>0</v>
      </c>
      <c r="AV175" s="232">
        <f t="shared" ref="AV175:AW175" si="528">IF($AD175=V$5,$W175,0)</f>
        <v>0</v>
      </c>
      <c r="AW175" s="232">
        <f t="shared" si="528"/>
        <v>0</v>
      </c>
      <c r="AX175" s="233">
        <f t="shared" si="29"/>
        <v>0</v>
      </c>
      <c r="AY175" s="234">
        <f t="shared" si="30"/>
        <v>0</v>
      </c>
      <c r="AZ175" s="184">
        <f t="shared" si="31"/>
        <v>0</v>
      </c>
      <c r="BA175" s="235" t="str">
        <f>IF(B175&lt;&gt;"",VLOOKUP(B175,'1 Pricing Length'!A$8:B$50,2),"")</f>
        <v/>
      </c>
    </row>
    <row r="176" spans="1:53" ht="12.75" customHeight="1">
      <c r="A176" s="217"/>
      <c r="B176" s="217"/>
      <c r="C176" s="236"/>
      <c r="D176" s="237"/>
      <c r="E176" s="238"/>
      <c r="F176" s="238"/>
      <c r="G176" s="239"/>
      <c r="H176" s="239"/>
      <c r="I176" s="239"/>
      <c r="J176" s="239"/>
      <c r="K176" s="1"/>
      <c r="L176" s="223">
        <f>IF(B176&lt;&gt;"",IF(D176&gt;0,IF(D176&lt;=V$5,IF(M176&gt;0,M176,VLOOKUP(B176,'1 Pricing Length'!A$8:C$50,3)),VLOOKUP(B176,'1 Pricing Length'!A$8:C$50,3)),0),0)</f>
        <v>0</v>
      </c>
      <c r="M176" s="223">
        <f t="shared" si="4"/>
        <v>0</v>
      </c>
      <c r="N176" s="224">
        <f>IF(B176&lt;&gt;"",IF(D176&lt;&gt;0,IF(AD176&lt;Y$5,IF(AD176&lt;X$5,IF(AD176&lt;W$5,IF(AD176&lt;V$5,IF(AD176&lt;U$5,VLOOKUP(B176,'1 Pricing Length'!A$8:I$50,4),VLOOKUP(B176,'1 Pricing Length'!A$8:I$50,5)),VLOOKUP(B176,'1 Pricing Length'!A$8:I$50,6)),VLOOKUP(B176,'1 Pricing Length'!A$8:I$50,7)),VLOOKUP(B176,'1 Pricing Length'!A$8:I$50,8)),0),0),0)</f>
        <v>0</v>
      </c>
      <c r="O176" s="128">
        <f t="shared" si="5"/>
        <v>0</v>
      </c>
      <c r="P176" s="128">
        <f>'3 CY Interim'!P176</f>
        <v>0</v>
      </c>
      <c r="Q176" s="128">
        <f t="shared" si="6"/>
        <v>0</v>
      </c>
      <c r="R176" s="128">
        <f t="shared" si="7"/>
        <v>0</v>
      </c>
      <c r="S176" s="226">
        <f t="shared" si="8"/>
        <v>0</v>
      </c>
      <c r="T176" s="192">
        <f t="shared" ref="T176:W176" si="529">$G176*$AE176*AF176</f>
        <v>0</v>
      </c>
      <c r="U176" s="192">
        <f t="shared" si="529"/>
        <v>0</v>
      </c>
      <c r="V176" s="192">
        <f t="shared" si="529"/>
        <v>0</v>
      </c>
      <c r="W176" s="227">
        <f t="shared" si="529"/>
        <v>0</v>
      </c>
      <c r="X176" s="192">
        <f t="shared" si="10"/>
        <v>0</v>
      </c>
      <c r="Y176" s="192">
        <f t="shared" si="11"/>
        <v>0</v>
      </c>
      <c r="Z176" s="192">
        <f t="shared" si="12"/>
        <v>0</v>
      </c>
      <c r="AA176" s="227">
        <f t="shared" si="13"/>
        <v>0</v>
      </c>
      <c r="AB176" s="228">
        <f t="shared" si="14"/>
        <v>0</v>
      </c>
      <c r="AC176" s="229"/>
      <c r="AD176" s="230">
        <f t="shared" si="15"/>
        <v>44742</v>
      </c>
      <c r="AE176" s="231">
        <f t="shared" si="16"/>
        <v>0</v>
      </c>
      <c r="AF176" s="184">
        <f t="shared" si="17"/>
        <v>0</v>
      </c>
      <c r="AG176" s="184">
        <f t="shared" ref="AG176:AL176" si="530">IF($D176&gt;0,IF($AD176&lt;=U$5,IF(SUM($AF176:AF176)&gt;0,IF($L176-SUM($AF176:AF176)&gt;52,52,$L176-SUM($AF176:AF176)),IF($AD176=U$5,IF(($D176+($L176*7))&gt;=U$5,ROUND(($AD176-$D176)/7+0.5,0),$L176))),0),0)</f>
        <v>0</v>
      </c>
      <c r="AH176" s="184">
        <f t="shared" si="530"/>
        <v>0</v>
      </c>
      <c r="AI176" s="184">
        <f t="shared" si="530"/>
        <v>0</v>
      </c>
      <c r="AJ176" s="184">
        <f t="shared" si="530"/>
        <v>0</v>
      </c>
      <c r="AK176" s="184">
        <f t="shared" si="530"/>
        <v>0</v>
      </c>
      <c r="AL176" s="184">
        <f t="shared" si="530"/>
        <v>0</v>
      </c>
      <c r="AM176" s="52" t="str">
        <f t="shared" si="19"/>
        <v/>
      </c>
      <c r="AN176" s="52" t="str">
        <f t="shared" si="20"/>
        <v/>
      </c>
      <c r="AO176" s="184" t="str">
        <f t="shared" si="21"/>
        <v/>
      </c>
      <c r="AP176" s="192" t="str">
        <f t="shared" si="22"/>
        <v/>
      </c>
      <c r="AQ176" s="232">
        <f t="shared" si="23"/>
        <v>0</v>
      </c>
      <c r="AR176" s="232">
        <f t="shared" si="24"/>
        <v>0</v>
      </c>
      <c r="AS176" s="52">
        <f t="shared" si="25"/>
        <v>0</v>
      </c>
      <c r="AT176" s="52">
        <f t="shared" si="26"/>
        <v>0</v>
      </c>
      <c r="AU176" s="232">
        <f t="shared" si="27"/>
        <v>0</v>
      </c>
      <c r="AV176" s="232">
        <f t="shared" ref="AV176:AW176" si="531">IF($AD176=V$5,$W176,0)</f>
        <v>0</v>
      </c>
      <c r="AW176" s="232">
        <f t="shared" si="531"/>
        <v>0</v>
      </c>
      <c r="AX176" s="233">
        <f t="shared" si="29"/>
        <v>0</v>
      </c>
      <c r="AY176" s="234">
        <f t="shared" si="30"/>
        <v>0</v>
      </c>
      <c r="AZ176" s="184">
        <f t="shared" si="31"/>
        <v>0</v>
      </c>
      <c r="BA176" s="235" t="str">
        <f>IF(B176&lt;&gt;"",VLOOKUP(B176,'1 Pricing Length'!A$8:B$50,2),"")</f>
        <v/>
      </c>
    </row>
    <row r="177" spans="1:53" ht="12.75" customHeight="1">
      <c r="A177" s="217"/>
      <c r="B177" s="217"/>
      <c r="C177" s="236"/>
      <c r="D177" s="237"/>
      <c r="E177" s="238"/>
      <c r="F177" s="238"/>
      <c r="G177" s="239"/>
      <c r="H177" s="239"/>
      <c r="I177" s="239"/>
      <c r="J177" s="239"/>
      <c r="K177" s="1"/>
      <c r="L177" s="223">
        <f>IF(B177&lt;&gt;"",IF(D177&gt;0,IF(D177&lt;=V$5,IF(M177&gt;0,M177,VLOOKUP(B177,'1 Pricing Length'!A$8:C$50,3)),VLOOKUP(B177,'1 Pricing Length'!A$8:C$50,3)),0),0)</f>
        <v>0</v>
      </c>
      <c r="M177" s="223">
        <f t="shared" si="4"/>
        <v>0</v>
      </c>
      <c r="N177" s="224">
        <f>IF(B177&lt;&gt;"",IF(D177&lt;&gt;0,IF(AD177&lt;Y$5,IF(AD177&lt;X$5,IF(AD177&lt;W$5,IF(AD177&lt;V$5,IF(AD177&lt;U$5,VLOOKUP(B177,'1 Pricing Length'!A$8:I$50,4),VLOOKUP(B177,'1 Pricing Length'!A$8:I$50,5)),VLOOKUP(B177,'1 Pricing Length'!A$8:I$50,6)),VLOOKUP(B177,'1 Pricing Length'!A$8:I$50,7)),VLOOKUP(B177,'1 Pricing Length'!A$8:I$50,8)),0),0),0)</f>
        <v>0</v>
      </c>
      <c r="O177" s="128">
        <f t="shared" si="5"/>
        <v>0</v>
      </c>
      <c r="P177" s="128">
        <f>'3 CY Interim'!P177</f>
        <v>0</v>
      </c>
      <c r="Q177" s="128">
        <f t="shared" si="6"/>
        <v>0</v>
      </c>
      <c r="R177" s="128">
        <f t="shared" si="7"/>
        <v>0</v>
      </c>
      <c r="S177" s="226">
        <f t="shared" si="8"/>
        <v>0</v>
      </c>
      <c r="T177" s="192">
        <f t="shared" ref="T177:W177" si="532">$G177*$AE177*AF177</f>
        <v>0</v>
      </c>
      <c r="U177" s="192">
        <f t="shared" si="532"/>
        <v>0</v>
      </c>
      <c r="V177" s="192">
        <f t="shared" si="532"/>
        <v>0</v>
      </c>
      <c r="W177" s="227">
        <f t="shared" si="532"/>
        <v>0</v>
      </c>
      <c r="X177" s="192">
        <f t="shared" si="10"/>
        <v>0</v>
      </c>
      <c r="Y177" s="192">
        <f t="shared" si="11"/>
        <v>0</v>
      </c>
      <c r="Z177" s="192">
        <f t="shared" si="12"/>
        <v>0</v>
      </c>
      <c r="AA177" s="227">
        <f t="shared" si="13"/>
        <v>0</v>
      </c>
      <c r="AB177" s="228">
        <f t="shared" si="14"/>
        <v>0</v>
      </c>
      <c r="AC177" s="229"/>
      <c r="AD177" s="230">
        <f t="shared" si="15"/>
        <v>44742</v>
      </c>
      <c r="AE177" s="231">
        <f t="shared" si="16"/>
        <v>0</v>
      </c>
      <c r="AF177" s="184">
        <f t="shared" si="17"/>
        <v>0</v>
      </c>
      <c r="AG177" s="184">
        <f t="shared" ref="AG177:AL177" si="533">IF($D177&gt;0,IF($AD177&lt;=U$5,IF(SUM($AF177:AF177)&gt;0,IF($L177-SUM($AF177:AF177)&gt;52,52,$L177-SUM($AF177:AF177)),IF($AD177=U$5,IF(($D177+($L177*7))&gt;=U$5,ROUND(($AD177-$D177)/7+0.5,0),$L177))),0),0)</f>
        <v>0</v>
      </c>
      <c r="AH177" s="184">
        <f t="shared" si="533"/>
        <v>0</v>
      </c>
      <c r="AI177" s="184">
        <f t="shared" si="533"/>
        <v>0</v>
      </c>
      <c r="AJ177" s="184">
        <f t="shared" si="533"/>
        <v>0</v>
      </c>
      <c r="AK177" s="184">
        <f t="shared" si="533"/>
        <v>0</v>
      </c>
      <c r="AL177" s="184">
        <f t="shared" si="533"/>
        <v>0</v>
      </c>
      <c r="AM177" s="52" t="str">
        <f t="shared" si="19"/>
        <v/>
      </c>
      <c r="AN177" s="52" t="str">
        <f t="shared" si="20"/>
        <v/>
      </c>
      <c r="AO177" s="184" t="str">
        <f t="shared" si="21"/>
        <v/>
      </c>
      <c r="AP177" s="192" t="str">
        <f t="shared" si="22"/>
        <v/>
      </c>
      <c r="AQ177" s="232">
        <f t="shared" si="23"/>
        <v>0</v>
      </c>
      <c r="AR177" s="232">
        <f t="shared" si="24"/>
        <v>0</v>
      </c>
      <c r="AS177" s="52">
        <f t="shared" si="25"/>
        <v>0</v>
      </c>
      <c r="AT177" s="52">
        <f t="shared" si="26"/>
        <v>0</v>
      </c>
      <c r="AU177" s="232">
        <f t="shared" si="27"/>
        <v>0</v>
      </c>
      <c r="AV177" s="232">
        <f t="shared" ref="AV177:AW177" si="534">IF($AD177=V$5,$W177,0)</f>
        <v>0</v>
      </c>
      <c r="AW177" s="232">
        <f t="shared" si="534"/>
        <v>0</v>
      </c>
      <c r="AX177" s="233">
        <f t="shared" si="29"/>
        <v>0</v>
      </c>
      <c r="AY177" s="234">
        <f t="shared" si="30"/>
        <v>0</v>
      </c>
      <c r="AZ177" s="184">
        <f t="shared" si="31"/>
        <v>0</v>
      </c>
      <c r="BA177" s="235" t="str">
        <f>IF(B177&lt;&gt;"",VLOOKUP(B177,'1 Pricing Length'!A$8:B$50,2),"")</f>
        <v/>
      </c>
    </row>
    <row r="178" spans="1:53" ht="12.75" customHeight="1">
      <c r="A178" s="217"/>
      <c r="B178" s="217"/>
      <c r="C178" s="236"/>
      <c r="D178" s="237"/>
      <c r="E178" s="238"/>
      <c r="F178" s="238"/>
      <c r="G178" s="239"/>
      <c r="H178" s="239"/>
      <c r="I178" s="239"/>
      <c r="J178" s="239"/>
      <c r="K178" s="1"/>
      <c r="L178" s="223">
        <f>IF(B178&lt;&gt;"",IF(D178&gt;0,IF(D178&lt;=V$5,IF(M178&gt;0,M178,VLOOKUP(B178,'1 Pricing Length'!A$8:C$50,3)),VLOOKUP(B178,'1 Pricing Length'!A$8:C$50,3)),0),0)</f>
        <v>0</v>
      </c>
      <c r="M178" s="223">
        <f t="shared" si="4"/>
        <v>0</v>
      </c>
      <c r="N178" s="224">
        <f>IF(B178&lt;&gt;"",IF(D178&lt;&gt;0,IF(AD178&lt;Y$5,IF(AD178&lt;X$5,IF(AD178&lt;W$5,IF(AD178&lt;V$5,IF(AD178&lt;U$5,VLOOKUP(B178,'1 Pricing Length'!A$8:I$50,4),VLOOKUP(B178,'1 Pricing Length'!A$8:I$50,5)),VLOOKUP(B178,'1 Pricing Length'!A$8:I$50,6)),VLOOKUP(B178,'1 Pricing Length'!A$8:I$50,7)),VLOOKUP(B178,'1 Pricing Length'!A$8:I$50,8)),0),0),0)</f>
        <v>0</v>
      </c>
      <c r="O178" s="128">
        <f t="shared" si="5"/>
        <v>0</v>
      </c>
      <c r="P178" s="128">
        <f>'3 CY Interim'!P178</f>
        <v>0</v>
      </c>
      <c r="Q178" s="128">
        <f t="shared" si="6"/>
        <v>0</v>
      </c>
      <c r="R178" s="128">
        <f t="shared" si="7"/>
        <v>0</v>
      </c>
      <c r="S178" s="226">
        <f t="shared" si="8"/>
        <v>0</v>
      </c>
      <c r="T178" s="192">
        <f t="shared" ref="T178:W178" si="535">$G178*$AE178*AF178</f>
        <v>0</v>
      </c>
      <c r="U178" s="192">
        <f t="shared" si="535"/>
        <v>0</v>
      </c>
      <c r="V178" s="192">
        <f t="shared" si="535"/>
        <v>0</v>
      </c>
      <c r="W178" s="227">
        <f t="shared" si="535"/>
        <v>0</v>
      </c>
      <c r="X178" s="192">
        <f t="shared" si="10"/>
        <v>0</v>
      </c>
      <c r="Y178" s="192">
        <f t="shared" si="11"/>
        <v>0</v>
      </c>
      <c r="Z178" s="192">
        <f t="shared" si="12"/>
        <v>0</v>
      </c>
      <c r="AA178" s="227">
        <f t="shared" si="13"/>
        <v>0</v>
      </c>
      <c r="AB178" s="228">
        <f t="shared" si="14"/>
        <v>0</v>
      </c>
      <c r="AC178" s="229"/>
      <c r="AD178" s="230">
        <f t="shared" si="15"/>
        <v>44742</v>
      </c>
      <c r="AE178" s="231">
        <f t="shared" si="16"/>
        <v>0</v>
      </c>
      <c r="AF178" s="184">
        <f t="shared" si="17"/>
        <v>0</v>
      </c>
      <c r="AG178" s="184">
        <f t="shared" ref="AG178:AL178" si="536">IF($D178&gt;0,IF($AD178&lt;=U$5,IF(SUM($AF178:AF178)&gt;0,IF($L178-SUM($AF178:AF178)&gt;52,52,$L178-SUM($AF178:AF178)),IF($AD178=U$5,IF(($D178+($L178*7))&gt;=U$5,ROUND(($AD178-$D178)/7+0.5,0),$L178))),0),0)</f>
        <v>0</v>
      </c>
      <c r="AH178" s="184">
        <f t="shared" si="536"/>
        <v>0</v>
      </c>
      <c r="AI178" s="184">
        <f t="shared" si="536"/>
        <v>0</v>
      </c>
      <c r="AJ178" s="184">
        <f t="shared" si="536"/>
        <v>0</v>
      </c>
      <c r="AK178" s="184">
        <f t="shared" si="536"/>
        <v>0</v>
      </c>
      <c r="AL178" s="184">
        <f t="shared" si="536"/>
        <v>0</v>
      </c>
      <c r="AM178" s="52" t="str">
        <f t="shared" si="19"/>
        <v/>
      </c>
      <c r="AN178" s="52" t="str">
        <f t="shared" si="20"/>
        <v/>
      </c>
      <c r="AO178" s="184" t="str">
        <f t="shared" si="21"/>
        <v/>
      </c>
      <c r="AP178" s="192" t="str">
        <f t="shared" si="22"/>
        <v/>
      </c>
      <c r="AQ178" s="232">
        <f t="shared" si="23"/>
        <v>0</v>
      </c>
      <c r="AR178" s="232">
        <f t="shared" si="24"/>
        <v>0</v>
      </c>
      <c r="AS178" s="52">
        <f t="shared" si="25"/>
        <v>0</v>
      </c>
      <c r="AT178" s="52">
        <f t="shared" si="26"/>
        <v>0</v>
      </c>
      <c r="AU178" s="232">
        <f t="shared" si="27"/>
        <v>0</v>
      </c>
      <c r="AV178" s="232">
        <f t="shared" ref="AV178:AW178" si="537">IF($AD178=V$5,$W178,0)</f>
        <v>0</v>
      </c>
      <c r="AW178" s="232">
        <f t="shared" si="537"/>
        <v>0</v>
      </c>
      <c r="AX178" s="233">
        <f t="shared" si="29"/>
        <v>0</v>
      </c>
      <c r="AY178" s="234">
        <f t="shared" si="30"/>
        <v>0</v>
      </c>
      <c r="AZ178" s="184">
        <f t="shared" si="31"/>
        <v>0</v>
      </c>
      <c r="BA178" s="235" t="str">
        <f>IF(B178&lt;&gt;"",VLOOKUP(B178,'1 Pricing Length'!A$8:B$50,2),"")</f>
        <v/>
      </c>
    </row>
    <row r="179" spans="1:53" ht="12.75" customHeight="1">
      <c r="A179" s="217"/>
      <c r="B179" s="217"/>
      <c r="C179" s="236"/>
      <c r="D179" s="237"/>
      <c r="E179" s="238"/>
      <c r="F179" s="238"/>
      <c r="G179" s="239"/>
      <c r="H179" s="239"/>
      <c r="I179" s="239"/>
      <c r="J179" s="239"/>
      <c r="K179" s="1"/>
      <c r="L179" s="223">
        <f>IF(B179&lt;&gt;"",IF(D179&gt;0,IF(D179&lt;=V$5,IF(M179&gt;0,M179,VLOOKUP(B179,'1 Pricing Length'!A$8:C$50,3)),VLOOKUP(B179,'1 Pricing Length'!A$8:C$50,3)),0),0)</f>
        <v>0</v>
      </c>
      <c r="M179" s="223">
        <f t="shared" si="4"/>
        <v>0</v>
      </c>
      <c r="N179" s="224">
        <f>IF(B179&lt;&gt;"",IF(D179&lt;&gt;0,IF(AD179&lt;Y$5,IF(AD179&lt;X$5,IF(AD179&lt;W$5,IF(AD179&lt;V$5,IF(AD179&lt;U$5,VLOOKUP(B179,'1 Pricing Length'!A$8:I$50,4),VLOOKUP(B179,'1 Pricing Length'!A$8:I$50,5)),VLOOKUP(B179,'1 Pricing Length'!A$8:I$50,6)),VLOOKUP(B179,'1 Pricing Length'!A$8:I$50,7)),VLOOKUP(B179,'1 Pricing Length'!A$8:I$50,8)),0),0),0)</f>
        <v>0</v>
      </c>
      <c r="O179" s="128">
        <f t="shared" si="5"/>
        <v>0</v>
      </c>
      <c r="P179" s="128">
        <f>'3 CY Interim'!P179</f>
        <v>0</v>
      </c>
      <c r="Q179" s="128">
        <f t="shared" si="6"/>
        <v>0</v>
      </c>
      <c r="R179" s="128">
        <f t="shared" si="7"/>
        <v>0</v>
      </c>
      <c r="S179" s="226">
        <f t="shared" si="8"/>
        <v>0</v>
      </c>
      <c r="T179" s="192">
        <f t="shared" ref="T179:W179" si="538">$G179*$AE179*AF179</f>
        <v>0</v>
      </c>
      <c r="U179" s="192">
        <f t="shared" si="538"/>
        <v>0</v>
      </c>
      <c r="V179" s="192">
        <f t="shared" si="538"/>
        <v>0</v>
      </c>
      <c r="W179" s="227">
        <f t="shared" si="538"/>
        <v>0</v>
      </c>
      <c r="X179" s="192">
        <f t="shared" si="10"/>
        <v>0</v>
      </c>
      <c r="Y179" s="192">
        <f t="shared" si="11"/>
        <v>0</v>
      </c>
      <c r="Z179" s="192">
        <f t="shared" si="12"/>
        <v>0</v>
      </c>
      <c r="AA179" s="227">
        <f t="shared" si="13"/>
        <v>0</v>
      </c>
      <c r="AB179" s="228">
        <f t="shared" si="14"/>
        <v>0</v>
      </c>
      <c r="AC179" s="229"/>
      <c r="AD179" s="230">
        <f t="shared" si="15"/>
        <v>44742</v>
      </c>
      <c r="AE179" s="231">
        <f t="shared" si="16"/>
        <v>0</v>
      </c>
      <c r="AF179" s="184">
        <f t="shared" si="17"/>
        <v>0</v>
      </c>
      <c r="AG179" s="184">
        <f t="shared" ref="AG179:AL179" si="539">IF($D179&gt;0,IF($AD179&lt;=U$5,IF(SUM($AF179:AF179)&gt;0,IF($L179-SUM($AF179:AF179)&gt;52,52,$L179-SUM($AF179:AF179)),IF($AD179=U$5,IF(($D179+($L179*7))&gt;=U$5,ROUND(($AD179-$D179)/7+0.5,0),$L179))),0),0)</f>
        <v>0</v>
      </c>
      <c r="AH179" s="184">
        <f t="shared" si="539"/>
        <v>0</v>
      </c>
      <c r="AI179" s="184">
        <f t="shared" si="539"/>
        <v>0</v>
      </c>
      <c r="AJ179" s="184">
        <f t="shared" si="539"/>
        <v>0</v>
      </c>
      <c r="AK179" s="184">
        <f t="shared" si="539"/>
        <v>0</v>
      </c>
      <c r="AL179" s="184">
        <f t="shared" si="539"/>
        <v>0</v>
      </c>
      <c r="AM179" s="52" t="str">
        <f t="shared" si="19"/>
        <v/>
      </c>
      <c r="AN179" s="52" t="str">
        <f t="shared" si="20"/>
        <v/>
      </c>
      <c r="AO179" s="184" t="str">
        <f t="shared" si="21"/>
        <v/>
      </c>
      <c r="AP179" s="192" t="str">
        <f t="shared" si="22"/>
        <v/>
      </c>
      <c r="AQ179" s="232">
        <f t="shared" si="23"/>
        <v>0</v>
      </c>
      <c r="AR179" s="232">
        <f t="shared" si="24"/>
        <v>0</v>
      </c>
      <c r="AS179" s="52">
        <f t="shared" si="25"/>
        <v>0</v>
      </c>
      <c r="AT179" s="52">
        <f t="shared" si="26"/>
        <v>0</v>
      </c>
      <c r="AU179" s="232">
        <f t="shared" si="27"/>
        <v>0</v>
      </c>
      <c r="AV179" s="232">
        <f t="shared" ref="AV179:AW179" si="540">IF($AD179=V$5,$W179,0)</f>
        <v>0</v>
      </c>
      <c r="AW179" s="232">
        <f t="shared" si="540"/>
        <v>0</v>
      </c>
      <c r="AX179" s="233">
        <f t="shared" si="29"/>
        <v>0</v>
      </c>
      <c r="AY179" s="234">
        <f t="shared" si="30"/>
        <v>0</v>
      </c>
      <c r="AZ179" s="184">
        <f t="shared" si="31"/>
        <v>0</v>
      </c>
      <c r="BA179" s="235" t="str">
        <f>IF(B179&lt;&gt;"",VLOOKUP(B179,'1 Pricing Length'!A$8:B$50,2),"")</f>
        <v/>
      </c>
    </row>
    <row r="180" spans="1:53" ht="12.75" customHeight="1">
      <c r="A180" s="217"/>
      <c r="B180" s="217"/>
      <c r="C180" s="236"/>
      <c r="D180" s="237"/>
      <c r="E180" s="238"/>
      <c r="F180" s="238"/>
      <c r="G180" s="239"/>
      <c r="H180" s="239"/>
      <c r="I180" s="239"/>
      <c r="J180" s="239"/>
      <c r="K180" s="1"/>
      <c r="L180" s="223">
        <f>IF(B180&lt;&gt;"",IF(D180&gt;0,IF(D180&lt;=V$5,IF(M180&gt;0,M180,VLOOKUP(B180,'1 Pricing Length'!A$8:C$50,3)),VLOOKUP(B180,'1 Pricing Length'!A$8:C$50,3)),0),0)</f>
        <v>0</v>
      </c>
      <c r="M180" s="223">
        <f t="shared" si="4"/>
        <v>0</v>
      </c>
      <c r="N180" s="224">
        <f>IF(B180&lt;&gt;"",IF(D180&lt;&gt;0,IF(AD180&lt;Y$5,IF(AD180&lt;X$5,IF(AD180&lt;W$5,IF(AD180&lt;V$5,IF(AD180&lt;U$5,VLOOKUP(B180,'1 Pricing Length'!A$8:I$50,4),VLOOKUP(B180,'1 Pricing Length'!A$8:I$50,5)),VLOOKUP(B180,'1 Pricing Length'!A$8:I$50,6)),VLOOKUP(B180,'1 Pricing Length'!A$8:I$50,7)),VLOOKUP(B180,'1 Pricing Length'!A$8:I$50,8)),0),0),0)</f>
        <v>0</v>
      </c>
      <c r="O180" s="128">
        <f t="shared" si="5"/>
        <v>0</v>
      </c>
      <c r="P180" s="128">
        <f>'3 CY Interim'!P180</f>
        <v>0</v>
      </c>
      <c r="Q180" s="128">
        <f t="shared" si="6"/>
        <v>0</v>
      </c>
      <c r="R180" s="128">
        <f t="shared" si="7"/>
        <v>0</v>
      </c>
      <c r="S180" s="226">
        <f t="shared" si="8"/>
        <v>0</v>
      </c>
      <c r="T180" s="192">
        <f t="shared" ref="T180:W180" si="541">$G180*$AE180*AF180</f>
        <v>0</v>
      </c>
      <c r="U180" s="192">
        <f t="shared" si="541"/>
        <v>0</v>
      </c>
      <c r="V180" s="192">
        <f t="shared" si="541"/>
        <v>0</v>
      </c>
      <c r="W180" s="227">
        <f t="shared" si="541"/>
        <v>0</v>
      </c>
      <c r="X180" s="192">
        <f t="shared" si="10"/>
        <v>0</v>
      </c>
      <c r="Y180" s="192">
        <f t="shared" si="11"/>
        <v>0</v>
      </c>
      <c r="Z180" s="192">
        <f t="shared" si="12"/>
        <v>0</v>
      </c>
      <c r="AA180" s="227">
        <f t="shared" si="13"/>
        <v>0</v>
      </c>
      <c r="AB180" s="228">
        <f t="shared" si="14"/>
        <v>0</v>
      </c>
      <c r="AC180" s="229"/>
      <c r="AD180" s="230">
        <f t="shared" si="15"/>
        <v>44742</v>
      </c>
      <c r="AE180" s="231">
        <f t="shared" si="16"/>
        <v>0</v>
      </c>
      <c r="AF180" s="184">
        <f t="shared" si="17"/>
        <v>0</v>
      </c>
      <c r="AG180" s="184">
        <f t="shared" ref="AG180:AL180" si="542">IF($D180&gt;0,IF($AD180&lt;=U$5,IF(SUM($AF180:AF180)&gt;0,IF($L180-SUM($AF180:AF180)&gt;52,52,$L180-SUM($AF180:AF180)),IF($AD180=U$5,IF(($D180+($L180*7))&gt;=U$5,ROUND(($AD180-$D180)/7+0.5,0),$L180))),0),0)</f>
        <v>0</v>
      </c>
      <c r="AH180" s="184">
        <f t="shared" si="542"/>
        <v>0</v>
      </c>
      <c r="AI180" s="184">
        <f t="shared" si="542"/>
        <v>0</v>
      </c>
      <c r="AJ180" s="184">
        <f t="shared" si="542"/>
        <v>0</v>
      </c>
      <c r="AK180" s="184">
        <f t="shared" si="542"/>
        <v>0</v>
      </c>
      <c r="AL180" s="184">
        <f t="shared" si="542"/>
        <v>0</v>
      </c>
      <c r="AM180" s="52" t="str">
        <f t="shared" si="19"/>
        <v/>
      </c>
      <c r="AN180" s="52" t="str">
        <f t="shared" si="20"/>
        <v/>
      </c>
      <c r="AO180" s="184" t="str">
        <f t="shared" si="21"/>
        <v/>
      </c>
      <c r="AP180" s="192" t="str">
        <f t="shared" si="22"/>
        <v/>
      </c>
      <c r="AQ180" s="232">
        <f t="shared" si="23"/>
        <v>0</v>
      </c>
      <c r="AR180" s="232">
        <f t="shared" si="24"/>
        <v>0</v>
      </c>
      <c r="AS180" s="52">
        <f t="shared" si="25"/>
        <v>0</v>
      </c>
      <c r="AT180" s="52">
        <f t="shared" si="26"/>
        <v>0</v>
      </c>
      <c r="AU180" s="232">
        <f t="shared" si="27"/>
        <v>0</v>
      </c>
      <c r="AV180" s="232">
        <f t="shared" ref="AV180:AW180" si="543">IF($AD180=V$5,$W180,0)</f>
        <v>0</v>
      </c>
      <c r="AW180" s="232">
        <f t="shared" si="543"/>
        <v>0</v>
      </c>
      <c r="AX180" s="233">
        <f t="shared" si="29"/>
        <v>0</v>
      </c>
      <c r="AY180" s="234">
        <f t="shared" si="30"/>
        <v>0</v>
      </c>
      <c r="AZ180" s="184">
        <f t="shared" si="31"/>
        <v>0</v>
      </c>
      <c r="BA180" s="235" t="str">
        <f>IF(B180&lt;&gt;"",VLOOKUP(B180,'1 Pricing Length'!A$8:B$50,2),"")</f>
        <v/>
      </c>
    </row>
    <row r="181" spans="1:53" ht="12.75" customHeight="1">
      <c r="A181" s="217"/>
      <c r="B181" s="217"/>
      <c r="C181" s="236"/>
      <c r="D181" s="237"/>
      <c r="E181" s="238"/>
      <c r="F181" s="238"/>
      <c r="G181" s="239"/>
      <c r="H181" s="239"/>
      <c r="I181" s="239"/>
      <c r="J181" s="239"/>
      <c r="K181" s="1"/>
      <c r="L181" s="223">
        <f>IF(B181&lt;&gt;"",IF(D181&gt;0,IF(D181&lt;=V$5,IF(M181&gt;0,M181,VLOOKUP(B181,'1 Pricing Length'!A$8:C$50,3)),VLOOKUP(B181,'1 Pricing Length'!A$8:C$50,3)),0),0)</f>
        <v>0</v>
      </c>
      <c r="M181" s="223">
        <f t="shared" si="4"/>
        <v>0</v>
      </c>
      <c r="N181" s="224">
        <f>IF(B181&lt;&gt;"",IF(D181&lt;&gt;0,IF(AD181&lt;Y$5,IF(AD181&lt;X$5,IF(AD181&lt;W$5,IF(AD181&lt;V$5,IF(AD181&lt;U$5,VLOOKUP(B181,'1 Pricing Length'!A$8:I$50,4),VLOOKUP(B181,'1 Pricing Length'!A$8:I$50,5)),VLOOKUP(B181,'1 Pricing Length'!A$8:I$50,6)),VLOOKUP(B181,'1 Pricing Length'!A$8:I$50,7)),VLOOKUP(B181,'1 Pricing Length'!A$8:I$50,8)),0),0),0)</f>
        <v>0</v>
      </c>
      <c r="O181" s="128">
        <f t="shared" si="5"/>
        <v>0</v>
      </c>
      <c r="P181" s="128">
        <f>'3 CY Interim'!P181</f>
        <v>0</v>
      </c>
      <c r="Q181" s="128">
        <f t="shared" si="6"/>
        <v>0</v>
      </c>
      <c r="R181" s="128">
        <f t="shared" si="7"/>
        <v>0</v>
      </c>
      <c r="S181" s="226">
        <f t="shared" si="8"/>
        <v>0</v>
      </c>
      <c r="T181" s="192">
        <f t="shared" ref="T181:W181" si="544">$G181*$AE181*AF181</f>
        <v>0</v>
      </c>
      <c r="U181" s="192">
        <f t="shared" si="544"/>
        <v>0</v>
      </c>
      <c r="V181" s="192">
        <f t="shared" si="544"/>
        <v>0</v>
      </c>
      <c r="W181" s="227">
        <f t="shared" si="544"/>
        <v>0</v>
      </c>
      <c r="X181" s="192">
        <f t="shared" si="10"/>
        <v>0</v>
      </c>
      <c r="Y181" s="192">
        <f t="shared" si="11"/>
        <v>0</v>
      </c>
      <c r="Z181" s="192">
        <f t="shared" si="12"/>
        <v>0</v>
      </c>
      <c r="AA181" s="227">
        <f t="shared" si="13"/>
        <v>0</v>
      </c>
      <c r="AB181" s="228">
        <f t="shared" si="14"/>
        <v>0</v>
      </c>
      <c r="AC181" s="229"/>
      <c r="AD181" s="230">
        <f t="shared" si="15"/>
        <v>44742</v>
      </c>
      <c r="AE181" s="231">
        <f t="shared" si="16"/>
        <v>0</v>
      </c>
      <c r="AF181" s="184">
        <f t="shared" si="17"/>
        <v>0</v>
      </c>
      <c r="AG181" s="184">
        <f t="shared" ref="AG181:AL181" si="545">IF($D181&gt;0,IF($AD181&lt;=U$5,IF(SUM($AF181:AF181)&gt;0,IF($L181-SUM($AF181:AF181)&gt;52,52,$L181-SUM($AF181:AF181)),IF($AD181=U$5,IF(($D181+($L181*7))&gt;=U$5,ROUND(($AD181-$D181)/7+0.5,0),$L181))),0),0)</f>
        <v>0</v>
      </c>
      <c r="AH181" s="184">
        <f t="shared" si="545"/>
        <v>0</v>
      </c>
      <c r="AI181" s="184">
        <f t="shared" si="545"/>
        <v>0</v>
      </c>
      <c r="AJ181" s="184">
        <f t="shared" si="545"/>
        <v>0</v>
      </c>
      <c r="AK181" s="184">
        <f t="shared" si="545"/>
        <v>0</v>
      </c>
      <c r="AL181" s="184">
        <f t="shared" si="545"/>
        <v>0</v>
      </c>
      <c r="AM181" s="52" t="str">
        <f t="shared" si="19"/>
        <v/>
      </c>
      <c r="AN181" s="52" t="str">
        <f t="shared" si="20"/>
        <v/>
      </c>
      <c r="AO181" s="184" t="str">
        <f t="shared" si="21"/>
        <v/>
      </c>
      <c r="AP181" s="192" t="str">
        <f t="shared" si="22"/>
        <v/>
      </c>
      <c r="AQ181" s="232">
        <f t="shared" si="23"/>
        <v>0</v>
      </c>
      <c r="AR181" s="232">
        <f t="shared" si="24"/>
        <v>0</v>
      </c>
      <c r="AS181" s="52">
        <f t="shared" si="25"/>
        <v>0</v>
      </c>
      <c r="AT181" s="52">
        <f t="shared" si="26"/>
        <v>0</v>
      </c>
      <c r="AU181" s="232">
        <f t="shared" si="27"/>
        <v>0</v>
      </c>
      <c r="AV181" s="232">
        <f t="shared" ref="AV181:AW181" si="546">IF($AD181=V$5,$W181,0)</f>
        <v>0</v>
      </c>
      <c r="AW181" s="232">
        <f t="shared" si="546"/>
        <v>0</v>
      </c>
      <c r="AX181" s="233">
        <f t="shared" si="29"/>
        <v>0</v>
      </c>
      <c r="AY181" s="234">
        <f t="shared" si="30"/>
        <v>0</v>
      </c>
      <c r="AZ181" s="184">
        <f t="shared" si="31"/>
        <v>0</v>
      </c>
      <c r="BA181" s="235" t="str">
        <f>IF(B181&lt;&gt;"",VLOOKUP(B181,'1 Pricing Length'!A$8:B$50,2),"")</f>
        <v/>
      </c>
    </row>
    <row r="182" spans="1:53" ht="12.75" customHeight="1">
      <c r="A182" s="217"/>
      <c r="B182" s="217"/>
      <c r="C182" s="236"/>
      <c r="D182" s="237"/>
      <c r="E182" s="238"/>
      <c r="F182" s="238"/>
      <c r="G182" s="239"/>
      <c r="H182" s="239"/>
      <c r="I182" s="239"/>
      <c r="J182" s="239"/>
      <c r="K182" s="1"/>
      <c r="L182" s="223">
        <f>IF(B182&lt;&gt;"",IF(D182&gt;0,IF(D182&lt;=V$5,IF(M182&gt;0,M182,VLOOKUP(B182,'1 Pricing Length'!A$8:C$50,3)),VLOOKUP(B182,'1 Pricing Length'!A$8:C$50,3)),0),0)</f>
        <v>0</v>
      </c>
      <c r="M182" s="223">
        <f t="shared" si="4"/>
        <v>0</v>
      </c>
      <c r="N182" s="224">
        <f>IF(B182&lt;&gt;"",IF(D182&lt;&gt;0,IF(AD182&lt;Y$5,IF(AD182&lt;X$5,IF(AD182&lt;W$5,IF(AD182&lt;V$5,IF(AD182&lt;U$5,VLOOKUP(B182,'1 Pricing Length'!A$8:I$50,4),VLOOKUP(B182,'1 Pricing Length'!A$8:I$50,5)),VLOOKUP(B182,'1 Pricing Length'!A$8:I$50,6)),VLOOKUP(B182,'1 Pricing Length'!A$8:I$50,7)),VLOOKUP(B182,'1 Pricing Length'!A$8:I$50,8)),0),0),0)</f>
        <v>0</v>
      </c>
      <c r="O182" s="128">
        <f t="shared" si="5"/>
        <v>0</v>
      </c>
      <c r="P182" s="128">
        <f>'3 CY Interim'!P182</f>
        <v>0</v>
      </c>
      <c r="Q182" s="128">
        <f t="shared" si="6"/>
        <v>0</v>
      </c>
      <c r="R182" s="128">
        <f t="shared" si="7"/>
        <v>0</v>
      </c>
      <c r="S182" s="226">
        <f t="shared" si="8"/>
        <v>0</v>
      </c>
      <c r="T182" s="192">
        <f t="shared" ref="T182:W182" si="547">$G182*$AE182*AF182</f>
        <v>0</v>
      </c>
      <c r="U182" s="192">
        <f t="shared" si="547"/>
        <v>0</v>
      </c>
      <c r="V182" s="192">
        <f t="shared" si="547"/>
        <v>0</v>
      </c>
      <c r="W182" s="227">
        <f t="shared" si="547"/>
        <v>0</v>
      </c>
      <c r="X182" s="192">
        <f t="shared" si="10"/>
        <v>0</v>
      </c>
      <c r="Y182" s="192">
        <f t="shared" si="11"/>
        <v>0</v>
      </c>
      <c r="Z182" s="192">
        <f t="shared" si="12"/>
        <v>0</v>
      </c>
      <c r="AA182" s="227">
        <f t="shared" si="13"/>
        <v>0</v>
      </c>
      <c r="AB182" s="228">
        <f t="shared" si="14"/>
        <v>0</v>
      </c>
      <c r="AC182" s="229"/>
      <c r="AD182" s="230">
        <f t="shared" si="15"/>
        <v>44742</v>
      </c>
      <c r="AE182" s="231">
        <f t="shared" si="16"/>
        <v>0</v>
      </c>
      <c r="AF182" s="184">
        <f t="shared" si="17"/>
        <v>0</v>
      </c>
      <c r="AG182" s="184">
        <f t="shared" ref="AG182:AL182" si="548">IF($D182&gt;0,IF($AD182&lt;=U$5,IF(SUM($AF182:AF182)&gt;0,IF($L182-SUM($AF182:AF182)&gt;52,52,$L182-SUM($AF182:AF182)),IF($AD182=U$5,IF(($D182+($L182*7))&gt;=U$5,ROUND(($AD182-$D182)/7+0.5,0),$L182))),0),0)</f>
        <v>0</v>
      </c>
      <c r="AH182" s="184">
        <f t="shared" si="548"/>
        <v>0</v>
      </c>
      <c r="AI182" s="184">
        <f t="shared" si="548"/>
        <v>0</v>
      </c>
      <c r="AJ182" s="184">
        <f t="shared" si="548"/>
        <v>0</v>
      </c>
      <c r="AK182" s="184">
        <f t="shared" si="548"/>
        <v>0</v>
      </c>
      <c r="AL182" s="184">
        <f t="shared" si="548"/>
        <v>0</v>
      </c>
      <c r="AM182" s="52" t="str">
        <f t="shared" si="19"/>
        <v/>
      </c>
      <c r="AN182" s="52" t="str">
        <f t="shared" si="20"/>
        <v/>
      </c>
      <c r="AO182" s="184" t="str">
        <f t="shared" si="21"/>
        <v/>
      </c>
      <c r="AP182" s="192" t="str">
        <f t="shared" si="22"/>
        <v/>
      </c>
      <c r="AQ182" s="232">
        <f t="shared" si="23"/>
        <v>0</v>
      </c>
      <c r="AR182" s="232">
        <f t="shared" si="24"/>
        <v>0</v>
      </c>
      <c r="AS182" s="52">
        <f t="shared" si="25"/>
        <v>0</v>
      </c>
      <c r="AT182" s="52">
        <f t="shared" si="26"/>
        <v>0</v>
      </c>
      <c r="AU182" s="232">
        <f t="shared" si="27"/>
        <v>0</v>
      </c>
      <c r="AV182" s="232">
        <f t="shared" ref="AV182:AW182" si="549">IF($AD182=V$5,$W182,0)</f>
        <v>0</v>
      </c>
      <c r="AW182" s="232">
        <f t="shared" si="549"/>
        <v>0</v>
      </c>
      <c r="AX182" s="233">
        <f t="shared" si="29"/>
        <v>0</v>
      </c>
      <c r="AY182" s="234">
        <f t="shared" si="30"/>
        <v>0</v>
      </c>
      <c r="AZ182" s="184">
        <f t="shared" si="31"/>
        <v>0</v>
      </c>
      <c r="BA182" s="235" t="str">
        <f>IF(B182&lt;&gt;"",VLOOKUP(B182,'1 Pricing Length'!A$8:B$50,2),"")</f>
        <v/>
      </c>
    </row>
    <row r="183" spans="1:53" ht="12.75" customHeight="1">
      <c r="A183" s="217"/>
      <c r="B183" s="217"/>
      <c r="C183" s="236"/>
      <c r="D183" s="237"/>
      <c r="E183" s="238"/>
      <c r="F183" s="238"/>
      <c r="G183" s="239"/>
      <c r="H183" s="239"/>
      <c r="I183" s="239"/>
      <c r="J183" s="239"/>
      <c r="K183" s="1"/>
      <c r="L183" s="223">
        <f>IF(B183&lt;&gt;"",IF(D183&gt;0,IF(D183&lt;=V$5,IF(M183&gt;0,M183,VLOOKUP(B183,'1 Pricing Length'!A$8:C$50,3)),VLOOKUP(B183,'1 Pricing Length'!A$8:C$50,3)),0),0)</f>
        <v>0</v>
      </c>
      <c r="M183" s="223">
        <f t="shared" si="4"/>
        <v>0</v>
      </c>
      <c r="N183" s="224">
        <f>IF(B183&lt;&gt;"",IF(D183&lt;&gt;0,IF(AD183&lt;Y$5,IF(AD183&lt;X$5,IF(AD183&lt;W$5,IF(AD183&lt;V$5,IF(AD183&lt;U$5,VLOOKUP(B183,'1 Pricing Length'!A$8:I$50,4),VLOOKUP(B183,'1 Pricing Length'!A$8:I$50,5)),VLOOKUP(B183,'1 Pricing Length'!A$8:I$50,6)),VLOOKUP(B183,'1 Pricing Length'!A$8:I$50,7)),VLOOKUP(B183,'1 Pricing Length'!A$8:I$50,8)),0),0),0)</f>
        <v>0</v>
      </c>
      <c r="O183" s="128">
        <f t="shared" si="5"/>
        <v>0</v>
      </c>
      <c r="P183" s="128">
        <f>'3 CY Interim'!P183</f>
        <v>0</v>
      </c>
      <c r="Q183" s="128">
        <f t="shared" si="6"/>
        <v>0</v>
      </c>
      <c r="R183" s="128">
        <f t="shared" si="7"/>
        <v>0</v>
      </c>
      <c r="S183" s="226">
        <f t="shared" si="8"/>
        <v>0</v>
      </c>
      <c r="T183" s="192">
        <f t="shared" ref="T183:W183" si="550">$G183*$AE183*AF183</f>
        <v>0</v>
      </c>
      <c r="U183" s="192">
        <f t="shared" si="550"/>
        <v>0</v>
      </c>
      <c r="V183" s="192">
        <f t="shared" si="550"/>
        <v>0</v>
      </c>
      <c r="W183" s="227">
        <f t="shared" si="550"/>
        <v>0</v>
      </c>
      <c r="X183" s="192">
        <f t="shared" si="10"/>
        <v>0</v>
      </c>
      <c r="Y183" s="192">
        <f t="shared" si="11"/>
        <v>0</v>
      </c>
      <c r="Z183" s="192">
        <f t="shared" si="12"/>
        <v>0</v>
      </c>
      <c r="AA183" s="227">
        <f t="shared" si="13"/>
        <v>0</v>
      </c>
      <c r="AB183" s="228">
        <f t="shared" si="14"/>
        <v>0</v>
      </c>
      <c r="AC183" s="229"/>
      <c r="AD183" s="230">
        <f t="shared" si="15"/>
        <v>44742</v>
      </c>
      <c r="AE183" s="231">
        <f t="shared" si="16"/>
        <v>0</v>
      </c>
      <c r="AF183" s="184">
        <f t="shared" si="17"/>
        <v>0</v>
      </c>
      <c r="AG183" s="184">
        <f t="shared" ref="AG183:AL183" si="551">IF($D183&gt;0,IF($AD183&lt;=U$5,IF(SUM($AF183:AF183)&gt;0,IF($L183-SUM($AF183:AF183)&gt;52,52,$L183-SUM($AF183:AF183)),IF($AD183=U$5,IF(($D183+($L183*7))&gt;=U$5,ROUND(($AD183-$D183)/7+0.5,0),$L183))),0),0)</f>
        <v>0</v>
      </c>
      <c r="AH183" s="184">
        <f t="shared" si="551"/>
        <v>0</v>
      </c>
      <c r="AI183" s="184">
        <f t="shared" si="551"/>
        <v>0</v>
      </c>
      <c r="AJ183" s="184">
        <f t="shared" si="551"/>
        <v>0</v>
      </c>
      <c r="AK183" s="184">
        <f t="shared" si="551"/>
        <v>0</v>
      </c>
      <c r="AL183" s="184">
        <f t="shared" si="551"/>
        <v>0</v>
      </c>
      <c r="AM183" s="52" t="str">
        <f t="shared" si="19"/>
        <v/>
      </c>
      <c r="AN183" s="52" t="str">
        <f t="shared" si="20"/>
        <v/>
      </c>
      <c r="AO183" s="184" t="str">
        <f t="shared" si="21"/>
        <v/>
      </c>
      <c r="AP183" s="192" t="str">
        <f t="shared" si="22"/>
        <v/>
      </c>
      <c r="AQ183" s="232">
        <f t="shared" si="23"/>
        <v>0</v>
      </c>
      <c r="AR183" s="232">
        <f t="shared" si="24"/>
        <v>0</v>
      </c>
      <c r="AS183" s="52">
        <f t="shared" si="25"/>
        <v>0</v>
      </c>
      <c r="AT183" s="52">
        <f t="shared" si="26"/>
        <v>0</v>
      </c>
      <c r="AU183" s="232">
        <f t="shared" si="27"/>
        <v>0</v>
      </c>
      <c r="AV183" s="232">
        <f t="shared" ref="AV183:AW183" si="552">IF($AD183=V$5,$W183,0)</f>
        <v>0</v>
      </c>
      <c r="AW183" s="232">
        <f t="shared" si="552"/>
        <v>0</v>
      </c>
      <c r="AX183" s="233">
        <f t="shared" si="29"/>
        <v>0</v>
      </c>
      <c r="AY183" s="234">
        <f t="shared" si="30"/>
        <v>0</v>
      </c>
      <c r="AZ183" s="184">
        <f t="shared" si="31"/>
        <v>0</v>
      </c>
      <c r="BA183" s="235" t="str">
        <f>IF(B183&lt;&gt;"",VLOOKUP(B183,'1 Pricing Length'!A$8:B$50,2),"")</f>
        <v/>
      </c>
    </row>
    <row r="184" spans="1:53" ht="12.75" customHeight="1">
      <c r="A184" s="217"/>
      <c r="B184" s="217"/>
      <c r="C184" s="236"/>
      <c r="D184" s="237"/>
      <c r="E184" s="238"/>
      <c r="F184" s="238"/>
      <c r="G184" s="239"/>
      <c r="H184" s="239"/>
      <c r="I184" s="239"/>
      <c r="J184" s="239"/>
      <c r="K184" s="1"/>
      <c r="L184" s="223">
        <f>IF(B184&lt;&gt;"",IF(D184&gt;0,IF(D184&lt;=V$5,IF(M184&gt;0,M184,VLOOKUP(B184,'1 Pricing Length'!A$8:C$50,3)),VLOOKUP(B184,'1 Pricing Length'!A$8:C$50,3)),0),0)</f>
        <v>0</v>
      </c>
      <c r="M184" s="223">
        <f t="shared" si="4"/>
        <v>0</v>
      </c>
      <c r="N184" s="224">
        <f>IF(B184&lt;&gt;"",IF(D184&lt;&gt;0,IF(AD184&lt;Y$5,IF(AD184&lt;X$5,IF(AD184&lt;W$5,IF(AD184&lt;V$5,IF(AD184&lt;U$5,VLOOKUP(B184,'1 Pricing Length'!A$8:I$50,4),VLOOKUP(B184,'1 Pricing Length'!A$8:I$50,5)),VLOOKUP(B184,'1 Pricing Length'!A$8:I$50,6)),VLOOKUP(B184,'1 Pricing Length'!A$8:I$50,7)),VLOOKUP(B184,'1 Pricing Length'!A$8:I$50,8)),0),0),0)</f>
        <v>0</v>
      </c>
      <c r="O184" s="128">
        <f t="shared" si="5"/>
        <v>0</v>
      </c>
      <c r="P184" s="128">
        <f>'3 CY Interim'!P184</f>
        <v>0</v>
      </c>
      <c r="Q184" s="128">
        <f t="shared" si="6"/>
        <v>0</v>
      </c>
      <c r="R184" s="128">
        <f t="shared" si="7"/>
        <v>0</v>
      </c>
      <c r="S184" s="226">
        <f t="shared" si="8"/>
        <v>0</v>
      </c>
      <c r="T184" s="192">
        <f t="shared" ref="T184:W184" si="553">$G184*$AE184*AF184</f>
        <v>0</v>
      </c>
      <c r="U184" s="192">
        <f t="shared" si="553"/>
        <v>0</v>
      </c>
      <c r="V184" s="192">
        <f t="shared" si="553"/>
        <v>0</v>
      </c>
      <c r="W184" s="227">
        <f t="shared" si="553"/>
        <v>0</v>
      </c>
      <c r="X184" s="192">
        <f t="shared" si="10"/>
        <v>0</v>
      </c>
      <c r="Y184" s="192">
        <f t="shared" si="11"/>
        <v>0</v>
      </c>
      <c r="Z184" s="192">
        <f t="shared" si="12"/>
        <v>0</v>
      </c>
      <c r="AA184" s="227">
        <f t="shared" si="13"/>
        <v>0</v>
      </c>
      <c r="AB184" s="228">
        <f t="shared" si="14"/>
        <v>0</v>
      </c>
      <c r="AC184" s="229"/>
      <c r="AD184" s="230">
        <f t="shared" si="15"/>
        <v>44742</v>
      </c>
      <c r="AE184" s="231">
        <f t="shared" si="16"/>
        <v>0</v>
      </c>
      <c r="AF184" s="184">
        <f t="shared" si="17"/>
        <v>0</v>
      </c>
      <c r="AG184" s="184">
        <f t="shared" ref="AG184:AL184" si="554">IF($D184&gt;0,IF($AD184&lt;=U$5,IF(SUM($AF184:AF184)&gt;0,IF($L184-SUM($AF184:AF184)&gt;52,52,$L184-SUM($AF184:AF184)),IF($AD184=U$5,IF(($D184+($L184*7))&gt;=U$5,ROUND(($AD184-$D184)/7+0.5,0),$L184))),0),0)</f>
        <v>0</v>
      </c>
      <c r="AH184" s="184">
        <f t="shared" si="554"/>
        <v>0</v>
      </c>
      <c r="AI184" s="184">
        <f t="shared" si="554"/>
        <v>0</v>
      </c>
      <c r="AJ184" s="184">
        <f t="shared" si="554"/>
        <v>0</v>
      </c>
      <c r="AK184" s="184">
        <f t="shared" si="554"/>
        <v>0</v>
      </c>
      <c r="AL184" s="184">
        <f t="shared" si="554"/>
        <v>0</v>
      </c>
      <c r="AM184" s="52" t="str">
        <f t="shared" si="19"/>
        <v/>
      </c>
      <c r="AN184" s="52" t="str">
        <f t="shared" si="20"/>
        <v/>
      </c>
      <c r="AO184" s="184" t="str">
        <f t="shared" si="21"/>
        <v/>
      </c>
      <c r="AP184" s="192" t="str">
        <f t="shared" si="22"/>
        <v/>
      </c>
      <c r="AQ184" s="232">
        <f t="shared" si="23"/>
        <v>0</v>
      </c>
      <c r="AR184" s="232">
        <f t="shared" si="24"/>
        <v>0</v>
      </c>
      <c r="AS184" s="52">
        <f t="shared" si="25"/>
        <v>0</v>
      </c>
      <c r="AT184" s="52">
        <f t="shared" si="26"/>
        <v>0</v>
      </c>
      <c r="AU184" s="232">
        <f t="shared" si="27"/>
        <v>0</v>
      </c>
      <c r="AV184" s="232">
        <f t="shared" ref="AV184:AW184" si="555">IF($AD184=V$5,$W184,0)</f>
        <v>0</v>
      </c>
      <c r="AW184" s="232">
        <f t="shared" si="555"/>
        <v>0</v>
      </c>
      <c r="AX184" s="233">
        <f t="shared" si="29"/>
        <v>0</v>
      </c>
      <c r="AY184" s="234">
        <f t="shared" si="30"/>
        <v>0</v>
      </c>
      <c r="AZ184" s="184">
        <f t="shared" si="31"/>
        <v>0</v>
      </c>
      <c r="BA184" s="235" t="str">
        <f>IF(B184&lt;&gt;"",VLOOKUP(B184,'1 Pricing Length'!A$8:B$50,2),"")</f>
        <v/>
      </c>
    </row>
    <row r="185" spans="1:53" ht="12.75" customHeight="1">
      <c r="A185" s="217"/>
      <c r="B185" s="217"/>
      <c r="C185" s="236"/>
      <c r="D185" s="237"/>
      <c r="E185" s="238"/>
      <c r="F185" s="238"/>
      <c r="G185" s="239"/>
      <c r="H185" s="239"/>
      <c r="I185" s="239"/>
      <c r="J185" s="239"/>
      <c r="K185" s="1"/>
      <c r="L185" s="223">
        <f>IF(B185&lt;&gt;"",IF(D185&gt;0,IF(D185&lt;=V$5,IF(M185&gt;0,M185,VLOOKUP(B185,'1 Pricing Length'!A$8:C$50,3)),VLOOKUP(B185,'1 Pricing Length'!A$8:C$50,3)),0),0)</f>
        <v>0</v>
      </c>
      <c r="M185" s="223">
        <f t="shared" si="4"/>
        <v>0</v>
      </c>
      <c r="N185" s="224">
        <f>IF(B185&lt;&gt;"",IF(D185&lt;&gt;0,IF(AD185&lt;Y$5,IF(AD185&lt;X$5,IF(AD185&lt;W$5,IF(AD185&lt;V$5,IF(AD185&lt;U$5,VLOOKUP(B185,'1 Pricing Length'!A$8:I$50,4),VLOOKUP(B185,'1 Pricing Length'!A$8:I$50,5)),VLOOKUP(B185,'1 Pricing Length'!A$8:I$50,6)),VLOOKUP(B185,'1 Pricing Length'!A$8:I$50,7)),VLOOKUP(B185,'1 Pricing Length'!A$8:I$50,8)),0),0),0)</f>
        <v>0</v>
      </c>
      <c r="O185" s="128">
        <f t="shared" si="5"/>
        <v>0</v>
      </c>
      <c r="P185" s="128">
        <f>'3 CY Interim'!P185</f>
        <v>0</v>
      </c>
      <c r="Q185" s="128">
        <f t="shared" si="6"/>
        <v>0</v>
      </c>
      <c r="R185" s="128">
        <f t="shared" si="7"/>
        <v>0</v>
      </c>
      <c r="S185" s="226">
        <f t="shared" si="8"/>
        <v>0</v>
      </c>
      <c r="T185" s="192">
        <f t="shared" ref="T185:W185" si="556">$G185*$AE185*AF185</f>
        <v>0</v>
      </c>
      <c r="U185" s="192">
        <f t="shared" si="556"/>
        <v>0</v>
      </c>
      <c r="V185" s="192">
        <f t="shared" si="556"/>
        <v>0</v>
      </c>
      <c r="W185" s="227">
        <f t="shared" si="556"/>
        <v>0</v>
      </c>
      <c r="X185" s="192">
        <f t="shared" si="10"/>
        <v>0</v>
      </c>
      <c r="Y185" s="192">
        <f t="shared" si="11"/>
        <v>0</v>
      </c>
      <c r="Z185" s="192">
        <f t="shared" si="12"/>
        <v>0</v>
      </c>
      <c r="AA185" s="227">
        <f t="shared" si="13"/>
        <v>0</v>
      </c>
      <c r="AB185" s="228">
        <f t="shared" si="14"/>
        <v>0</v>
      </c>
      <c r="AC185" s="229"/>
      <c r="AD185" s="230">
        <f t="shared" si="15"/>
        <v>44742</v>
      </c>
      <c r="AE185" s="231">
        <f t="shared" si="16"/>
        <v>0</v>
      </c>
      <c r="AF185" s="184">
        <f t="shared" si="17"/>
        <v>0</v>
      </c>
      <c r="AG185" s="184">
        <f t="shared" ref="AG185:AL185" si="557">IF($D185&gt;0,IF($AD185&lt;=U$5,IF(SUM($AF185:AF185)&gt;0,IF($L185-SUM($AF185:AF185)&gt;52,52,$L185-SUM($AF185:AF185)),IF($AD185=U$5,IF(($D185+($L185*7))&gt;=U$5,ROUND(($AD185-$D185)/7+0.5,0),$L185))),0),0)</f>
        <v>0</v>
      </c>
      <c r="AH185" s="184">
        <f t="shared" si="557"/>
        <v>0</v>
      </c>
      <c r="AI185" s="184">
        <f t="shared" si="557"/>
        <v>0</v>
      </c>
      <c r="AJ185" s="184">
        <f t="shared" si="557"/>
        <v>0</v>
      </c>
      <c r="AK185" s="184">
        <f t="shared" si="557"/>
        <v>0</v>
      </c>
      <c r="AL185" s="184">
        <f t="shared" si="557"/>
        <v>0</v>
      </c>
      <c r="AM185" s="52" t="str">
        <f t="shared" si="19"/>
        <v/>
      </c>
      <c r="AN185" s="52" t="str">
        <f t="shared" si="20"/>
        <v/>
      </c>
      <c r="AO185" s="184" t="str">
        <f t="shared" si="21"/>
        <v/>
      </c>
      <c r="AP185" s="192" t="str">
        <f t="shared" si="22"/>
        <v/>
      </c>
      <c r="AQ185" s="232">
        <f t="shared" si="23"/>
        <v>0</v>
      </c>
      <c r="AR185" s="232">
        <f t="shared" si="24"/>
        <v>0</v>
      </c>
      <c r="AS185" s="52">
        <f t="shared" si="25"/>
        <v>0</v>
      </c>
      <c r="AT185" s="52">
        <f t="shared" si="26"/>
        <v>0</v>
      </c>
      <c r="AU185" s="232">
        <f t="shared" si="27"/>
        <v>0</v>
      </c>
      <c r="AV185" s="232">
        <f t="shared" ref="AV185:AW185" si="558">IF($AD185=V$5,$W185,0)</f>
        <v>0</v>
      </c>
      <c r="AW185" s="232">
        <f t="shared" si="558"/>
        <v>0</v>
      </c>
      <c r="AX185" s="233">
        <f t="shared" si="29"/>
        <v>0</v>
      </c>
      <c r="AY185" s="234">
        <f t="shared" si="30"/>
        <v>0</v>
      </c>
      <c r="AZ185" s="184">
        <f t="shared" si="31"/>
        <v>0</v>
      </c>
      <c r="BA185" s="235" t="str">
        <f>IF(B185&lt;&gt;"",VLOOKUP(B185,'1 Pricing Length'!A$8:B$50,2),"")</f>
        <v/>
      </c>
    </row>
    <row r="186" spans="1:53" ht="12.75" customHeight="1">
      <c r="A186" s="217"/>
      <c r="B186" s="217"/>
      <c r="C186" s="236"/>
      <c r="D186" s="237"/>
      <c r="E186" s="238"/>
      <c r="F186" s="238"/>
      <c r="G186" s="239"/>
      <c r="H186" s="239"/>
      <c r="I186" s="239"/>
      <c r="J186" s="239"/>
      <c r="K186" s="1"/>
      <c r="L186" s="223">
        <f>IF(B186&lt;&gt;"",IF(D186&gt;0,IF(D186&lt;=V$5,IF(M186&gt;0,M186,VLOOKUP(B186,'1 Pricing Length'!A$8:C$50,3)),VLOOKUP(B186,'1 Pricing Length'!A$8:C$50,3)),0),0)</f>
        <v>0</v>
      </c>
      <c r="M186" s="223">
        <f t="shared" si="4"/>
        <v>0</v>
      </c>
      <c r="N186" s="224">
        <f>IF(B186&lt;&gt;"",IF(D186&lt;&gt;0,IF(AD186&lt;Y$5,IF(AD186&lt;X$5,IF(AD186&lt;W$5,IF(AD186&lt;V$5,IF(AD186&lt;U$5,VLOOKUP(B186,'1 Pricing Length'!A$8:I$50,4),VLOOKUP(B186,'1 Pricing Length'!A$8:I$50,5)),VLOOKUP(B186,'1 Pricing Length'!A$8:I$50,6)),VLOOKUP(B186,'1 Pricing Length'!A$8:I$50,7)),VLOOKUP(B186,'1 Pricing Length'!A$8:I$50,8)),0),0),0)</f>
        <v>0</v>
      </c>
      <c r="O186" s="128">
        <f t="shared" si="5"/>
        <v>0</v>
      </c>
      <c r="P186" s="128">
        <f>'3 CY Interim'!P186</f>
        <v>0</v>
      </c>
      <c r="Q186" s="128">
        <f t="shared" si="6"/>
        <v>0</v>
      </c>
      <c r="R186" s="128">
        <f t="shared" si="7"/>
        <v>0</v>
      </c>
      <c r="S186" s="226">
        <f t="shared" si="8"/>
        <v>0</v>
      </c>
      <c r="T186" s="192">
        <f t="shared" ref="T186:W186" si="559">$G186*$AE186*AF186</f>
        <v>0</v>
      </c>
      <c r="U186" s="192">
        <f t="shared" si="559"/>
        <v>0</v>
      </c>
      <c r="V186" s="192">
        <f t="shared" si="559"/>
        <v>0</v>
      </c>
      <c r="W186" s="227">
        <f t="shared" si="559"/>
        <v>0</v>
      </c>
      <c r="X186" s="192">
        <f t="shared" si="10"/>
        <v>0</v>
      </c>
      <c r="Y186" s="192">
        <f t="shared" si="11"/>
        <v>0</v>
      </c>
      <c r="Z186" s="192">
        <f t="shared" si="12"/>
        <v>0</v>
      </c>
      <c r="AA186" s="227">
        <f t="shared" si="13"/>
        <v>0</v>
      </c>
      <c r="AB186" s="228">
        <f t="shared" si="14"/>
        <v>0</v>
      </c>
      <c r="AC186" s="229"/>
      <c r="AD186" s="230">
        <f t="shared" si="15"/>
        <v>44742</v>
      </c>
      <c r="AE186" s="231">
        <f t="shared" si="16"/>
        <v>0</v>
      </c>
      <c r="AF186" s="184">
        <f t="shared" si="17"/>
        <v>0</v>
      </c>
      <c r="AG186" s="184">
        <f t="shared" ref="AG186:AL186" si="560">IF($D186&gt;0,IF($AD186&lt;=U$5,IF(SUM($AF186:AF186)&gt;0,IF($L186-SUM($AF186:AF186)&gt;52,52,$L186-SUM($AF186:AF186)),IF($AD186=U$5,IF(($D186+($L186*7))&gt;=U$5,ROUND(($AD186-$D186)/7+0.5,0),$L186))),0),0)</f>
        <v>0</v>
      </c>
      <c r="AH186" s="184">
        <f t="shared" si="560"/>
        <v>0</v>
      </c>
      <c r="AI186" s="184">
        <f t="shared" si="560"/>
        <v>0</v>
      </c>
      <c r="AJ186" s="184">
        <f t="shared" si="560"/>
        <v>0</v>
      </c>
      <c r="AK186" s="184">
        <f t="shared" si="560"/>
        <v>0</v>
      </c>
      <c r="AL186" s="184">
        <f t="shared" si="560"/>
        <v>0</v>
      </c>
      <c r="AM186" s="52" t="str">
        <f t="shared" si="19"/>
        <v/>
      </c>
      <c r="AN186" s="52" t="str">
        <f t="shared" si="20"/>
        <v/>
      </c>
      <c r="AO186" s="184" t="str">
        <f t="shared" si="21"/>
        <v/>
      </c>
      <c r="AP186" s="192" t="str">
        <f t="shared" si="22"/>
        <v/>
      </c>
      <c r="AQ186" s="232">
        <f t="shared" si="23"/>
        <v>0</v>
      </c>
      <c r="AR186" s="232">
        <f t="shared" si="24"/>
        <v>0</v>
      </c>
      <c r="AS186" s="52">
        <f t="shared" si="25"/>
        <v>0</v>
      </c>
      <c r="AT186" s="52">
        <f t="shared" si="26"/>
        <v>0</v>
      </c>
      <c r="AU186" s="232">
        <f t="shared" si="27"/>
        <v>0</v>
      </c>
      <c r="AV186" s="232">
        <f t="shared" ref="AV186:AW186" si="561">IF($AD186=V$5,$W186,0)</f>
        <v>0</v>
      </c>
      <c r="AW186" s="232">
        <f t="shared" si="561"/>
        <v>0</v>
      </c>
      <c r="AX186" s="233">
        <f t="shared" si="29"/>
        <v>0</v>
      </c>
      <c r="AY186" s="234">
        <f t="shared" si="30"/>
        <v>0</v>
      </c>
      <c r="AZ186" s="184">
        <f t="shared" si="31"/>
        <v>0</v>
      </c>
      <c r="BA186" s="235" t="str">
        <f>IF(B186&lt;&gt;"",VLOOKUP(B186,'1 Pricing Length'!A$8:B$50,2),"")</f>
        <v/>
      </c>
    </row>
    <row r="187" spans="1:53" ht="12.75" customHeight="1">
      <c r="A187" s="217"/>
      <c r="B187" s="217"/>
      <c r="C187" s="236"/>
      <c r="D187" s="237"/>
      <c r="E187" s="238"/>
      <c r="F187" s="238"/>
      <c r="G187" s="239"/>
      <c r="H187" s="239"/>
      <c r="I187" s="239"/>
      <c r="J187" s="239"/>
      <c r="K187" s="1"/>
      <c r="L187" s="223">
        <f>IF(B187&lt;&gt;"",IF(D187&gt;0,IF(D187&lt;=V$5,IF(M187&gt;0,M187,VLOOKUP(B187,'1 Pricing Length'!A$8:C$50,3)),VLOOKUP(B187,'1 Pricing Length'!A$8:C$50,3)),0),0)</f>
        <v>0</v>
      </c>
      <c r="M187" s="223">
        <f t="shared" si="4"/>
        <v>0</v>
      </c>
      <c r="N187" s="224">
        <f>IF(B187&lt;&gt;"",IF(D187&lt;&gt;0,IF(AD187&lt;Y$5,IF(AD187&lt;X$5,IF(AD187&lt;W$5,IF(AD187&lt;V$5,IF(AD187&lt;U$5,VLOOKUP(B187,'1 Pricing Length'!A$8:I$50,4),VLOOKUP(B187,'1 Pricing Length'!A$8:I$50,5)),VLOOKUP(B187,'1 Pricing Length'!A$8:I$50,6)),VLOOKUP(B187,'1 Pricing Length'!A$8:I$50,7)),VLOOKUP(B187,'1 Pricing Length'!A$8:I$50,8)),0),0),0)</f>
        <v>0</v>
      </c>
      <c r="O187" s="128">
        <f t="shared" si="5"/>
        <v>0</v>
      </c>
      <c r="P187" s="128">
        <f>'3 CY Interim'!P187</f>
        <v>0</v>
      </c>
      <c r="Q187" s="128">
        <f t="shared" si="6"/>
        <v>0</v>
      </c>
      <c r="R187" s="128">
        <f t="shared" si="7"/>
        <v>0</v>
      </c>
      <c r="S187" s="226">
        <f t="shared" si="8"/>
        <v>0</v>
      </c>
      <c r="T187" s="192">
        <f t="shared" ref="T187:W187" si="562">$G187*$AE187*AF187</f>
        <v>0</v>
      </c>
      <c r="U187" s="192">
        <f t="shared" si="562"/>
        <v>0</v>
      </c>
      <c r="V187" s="192">
        <f t="shared" si="562"/>
        <v>0</v>
      </c>
      <c r="W187" s="227">
        <f t="shared" si="562"/>
        <v>0</v>
      </c>
      <c r="X187" s="192">
        <f t="shared" si="10"/>
        <v>0</v>
      </c>
      <c r="Y187" s="192">
        <f t="shared" si="11"/>
        <v>0</v>
      </c>
      <c r="Z187" s="192">
        <f t="shared" si="12"/>
        <v>0</v>
      </c>
      <c r="AA187" s="227">
        <f t="shared" si="13"/>
        <v>0</v>
      </c>
      <c r="AB187" s="228">
        <f t="shared" si="14"/>
        <v>0</v>
      </c>
      <c r="AC187" s="229"/>
      <c r="AD187" s="230">
        <f t="shared" si="15"/>
        <v>44742</v>
      </c>
      <c r="AE187" s="231">
        <f t="shared" si="16"/>
        <v>0</v>
      </c>
      <c r="AF187" s="184">
        <f t="shared" si="17"/>
        <v>0</v>
      </c>
      <c r="AG187" s="184">
        <f t="shared" ref="AG187:AL187" si="563">IF($D187&gt;0,IF($AD187&lt;=U$5,IF(SUM($AF187:AF187)&gt;0,IF($L187-SUM($AF187:AF187)&gt;52,52,$L187-SUM($AF187:AF187)),IF($AD187=U$5,IF(($D187+($L187*7))&gt;=U$5,ROUND(($AD187-$D187)/7+0.5,0),$L187))),0),0)</f>
        <v>0</v>
      </c>
      <c r="AH187" s="184">
        <f t="shared" si="563"/>
        <v>0</v>
      </c>
      <c r="AI187" s="184">
        <f t="shared" si="563"/>
        <v>0</v>
      </c>
      <c r="AJ187" s="184">
        <f t="shared" si="563"/>
        <v>0</v>
      </c>
      <c r="AK187" s="184">
        <f t="shared" si="563"/>
        <v>0</v>
      </c>
      <c r="AL187" s="184">
        <f t="shared" si="563"/>
        <v>0</v>
      </c>
      <c r="AM187" s="52" t="str">
        <f t="shared" si="19"/>
        <v/>
      </c>
      <c r="AN187" s="52" t="str">
        <f t="shared" si="20"/>
        <v/>
      </c>
      <c r="AO187" s="184" t="str">
        <f t="shared" si="21"/>
        <v/>
      </c>
      <c r="AP187" s="192" t="str">
        <f t="shared" si="22"/>
        <v/>
      </c>
      <c r="AQ187" s="232">
        <f t="shared" si="23"/>
        <v>0</v>
      </c>
      <c r="AR187" s="232">
        <f t="shared" si="24"/>
        <v>0</v>
      </c>
      <c r="AS187" s="52">
        <f t="shared" si="25"/>
        <v>0</v>
      </c>
      <c r="AT187" s="52">
        <f t="shared" si="26"/>
        <v>0</v>
      </c>
      <c r="AU187" s="232">
        <f t="shared" si="27"/>
        <v>0</v>
      </c>
      <c r="AV187" s="232">
        <f t="shared" ref="AV187:AW187" si="564">IF($AD187=V$5,$W187,0)</f>
        <v>0</v>
      </c>
      <c r="AW187" s="232">
        <f t="shared" si="564"/>
        <v>0</v>
      </c>
      <c r="AX187" s="233">
        <f t="shared" si="29"/>
        <v>0</v>
      </c>
      <c r="AY187" s="234">
        <f t="shared" si="30"/>
        <v>0</v>
      </c>
      <c r="AZ187" s="184">
        <f t="shared" si="31"/>
        <v>0</v>
      </c>
      <c r="BA187" s="235" t="str">
        <f>IF(B187&lt;&gt;"",VLOOKUP(B187,'1 Pricing Length'!A$8:B$50,2),"")</f>
        <v/>
      </c>
    </row>
    <row r="188" spans="1:53" ht="12.75" customHeight="1">
      <c r="A188" s="217"/>
      <c r="B188" s="217"/>
      <c r="C188" s="236"/>
      <c r="D188" s="237"/>
      <c r="E188" s="238"/>
      <c r="F188" s="238"/>
      <c r="G188" s="239"/>
      <c r="H188" s="239"/>
      <c r="I188" s="239"/>
      <c r="J188" s="239"/>
      <c r="K188" s="1"/>
      <c r="L188" s="223">
        <f>IF(B188&lt;&gt;"",IF(D188&gt;0,IF(D188&lt;=V$5,IF(M188&gt;0,M188,VLOOKUP(B188,'1 Pricing Length'!A$8:C$50,3)),VLOOKUP(B188,'1 Pricing Length'!A$8:C$50,3)),0),0)</f>
        <v>0</v>
      </c>
      <c r="M188" s="223">
        <f t="shared" si="4"/>
        <v>0</v>
      </c>
      <c r="N188" s="224">
        <f>IF(B188&lt;&gt;"",IF(D188&lt;&gt;0,IF(AD188&lt;Y$5,IF(AD188&lt;X$5,IF(AD188&lt;W$5,IF(AD188&lt;V$5,IF(AD188&lt;U$5,VLOOKUP(B188,'1 Pricing Length'!A$8:I$50,4),VLOOKUP(B188,'1 Pricing Length'!A$8:I$50,5)),VLOOKUP(B188,'1 Pricing Length'!A$8:I$50,6)),VLOOKUP(B188,'1 Pricing Length'!A$8:I$50,7)),VLOOKUP(B188,'1 Pricing Length'!A$8:I$50,8)),0),0),0)</f>
        <v>0</v>
      </c>
      <c r="O188" s="128">
        <f t="shared" si="5"/>
        <v>0</v>
      </c>
      <c r="P188" s="128">
        <f>'3 CY Interim'!P188</f>
        <v>0</v>
      </c>
      <c r="Q188" s="128">
        <f t="shared" si="6"/>
        <v>0</v>
      </c>
      <c r="R188" s="128">
        <f t="shared" si="7"/>
        <v>0</v>
      </c>
      <c r="S188" s="226">
        <f t="shared" si="8"/>
        <v>0</v>
      </c>
      <c r="T188" s="192">
        <f t="shared" ref="T188:W188" si="565">$G188*$AE188*AF188</f>
        <v>0</v>
      </c>
      <c r="U188" s="192">
        <f t="shared" si="565"/>
        <v>0</v>
      </c>
      <c r="V188" s="192">
        <f t="shared" si="565"/>
        <v>0</v>
      </c>
      <c r="W188" s="227">
        <f t="shared" si="565"/>
        <v>0</v>
      </c>
      <c r="X188" s="192">
        <f t="shared" si="10"/>
        <v>0</v>
      </c>
      <c r="Y188" s="192">
        <f t="shared" si="11"/>
        <v>0</v>
      </c>
      <c r="Z188" s="192">
        <f t="shared" si="12"/>
        <v>0</v>
      </c>
      <c r="AA188" s="227">
        <f t="shared" si="13"/>
        <v>0</v>
      </c>
      <c r="AB188" s="228">
        <f t="shared" si="14"/>
        <v>0</v>
      </c>
      <c r="AC188" s="229"/>
      <c r="AD188" s="230">
        <f t="shared" si="15"/>
        <v>44742</v>
      </c>
      <c r="AE188" s="231">
        <f t="shared" si="16"/>
        <v>0</v>
      </c>
      <c r="AF188" s="184">
        <f t="shared" si="17"/>
        <v>0</v>
      </c>
      <c r="AG188" s="184">
        <f t="shared" ref="AG188:AL188" si="566">IF($D188&gt;0,IF($AD188&lt;=U$5,IF(SUM($AF188:AF188)&gt;0,IF($L188-SUM($AF188:AF188)&gt;52,52,$L188-SUM($AF188:AF188)),IF($AD188=U$5,IF(($D188+($L188*7))&gt;=U$5,ROUND(($AD188-$D188)/7+0.5,0),$L188))),0),0)</f>
        <v>0</v>
      </c>
      <c r="AH188" s="184">
        <f t="shared" si="566"/>
        <v>0</v>
      </c>
      <c r="AI188" s="184">
        <f t="shared" si="566"/>
        <v>0</v>
      </c>
      <c r="AJ188" s="184">
        <f t="shared" si="566"/>
        <v>0</v>
      </c>
      <c r="AK188" s="184">
        <f t="shared" si="566"/>
        <v>0</v>
      </c>
      <c r="AL188" s="184">
        <f t="shared" si="566"/>
        <v>0</v>
      </c>
      <c r="AM188" s="52" t="str">
        <f t="shared" si="19"/>
        <v/>
      </c>
      <c r="AN188" s="52" t="str">
        <f t="shared" si="20"/>
        <v/>
      </c>
      <c r="AO188" s="184" t="str">
        <f t="shared" si="21"/>
        <v/>
      </c>
      <c r="AP188" s="192" t="str">
        <f t="shared" si="22"/>
        <v/>
      </c>
      <c r="AQ188" s="232">
        <f t="shared" si="23"/>
        <v>0</v>
      </c>
      <c r="AR188" s="232">
        <f t="shared" si="24"/>
        <v>0</v>
      </c>
      <c r="AS188" s="52">
        <f t="shared" si="25"/>
        <v>0</v>
      </c>
      <c r="AT188" s="52">
        <f t="shared" si="26"/>
        <v>0</v>
      </c>
      <c r="AU188" s="232">
        <f t="shared" si="27"/>
        <v>0</v>
      </c>
      <c r="AV188" s="232">
        <f t="shared" ref="AV188:AW188" si="567">IF($AD188=V$5,$W188,0)</f>
        <v>0</v>
      </c>
      <c r="AW188" s="232">
        <f t="shared" si="567"/>
        <v>0</v>
      </c>
      <c r="AX188" s="233">
        <f t="shared" si="29"/>
        <v>0</v>
      </c>
      <c r="AY188" s="234">
        <f t="shared" si="30"/>
        <v>0</v>
      </c>
      <c r="AZ188" s="184">
        <f t="shared" si="31"/>
        <v>0</v>
      </c>
      <c r="BA188" s="235" t="str">
        <f>IF(B188&lt;&gt;"",VLOOKUP(B188,'1 Pricing Length'!A$8:B$50,2),"")</f>
        <v/>
      </c>
    </row>
    <row r="189" spans="1:53" ht="12.75" customHeight="1">
      <c r="A189" s="217"/>
      <c r="B189" s="217"/>
      <c r="C189" s="236"/>
      <c r="D189" s="237"/>
      <c r="E189" s="238"/>
      <c r="F189" s="238"/>
      <c r="G189" s="239"/>
      <c r="H189" s="239"/>
      <c r="I189" s="239"/>
      <c r="J189" s="239"/>
      <c r="K189" s="1"/>
      <c r="L189" s="223">
        <f>IF(B189&lt;&gt;"",IF(D189&gt;0,IF(D189&lt;=V$5,IF(M189&gt;0,M189,VLOOKUP(B189,'1 Pricing Length'!A$8:C$50,3)),VLOOKUP(B189,'1 Pricing Length'!A$8:C$50,3)),0),0)</f>
        <v>0</v>
      </c>
      <c r="M189" s="223">
        <f t="shared" si="4"/>
        <v>0</v>
      </c>
      <c r="N189" s="224">
        <f>IF(B189&lt;&gt;"",IF(D189&lt;&gt;0,IF(AD189&lt;Y$5,IF(AD189&lt;X$5,IF(AD189&lt;W$5,IF(AD189&lt;V$5,IF(AD189&lt;U$5,VLOOKUP(B189,'1 Pricing Length'!A$8:I$50,4),VLOOKUP(B189,'1 Pricing Length'!A$8:I$50,5)),VLOOKUP(B189,'1 Pricing Length'!A$8:I$50,6)),VLOOKUP(B189,'1 Pricing Length'!A$8:I$50,7)),VLOOKUP(B189,'1 Pricing Length'!A$8:I$50,8)),0),0),0)</f>
        <v>0</v>
      </c>
      <c r="O189" s="128">
        <f t="shared" si="5"/>
        <v>0</v>
      </c>
      <c r="P189" s="128">
        <f>'3 CY Interim'!P189</f>
        <v>0</v>
      </c>
      <c r="Q189" s="128">
        <f t="shared" si="6"/>
        <v>0</v>
      </c>
      <c r="R189" s="128">
        <f t="shared" si="7"/>
        <v>0</v>
      </c>
      <c r="S189" s="226">
        <f t="shared" si="8"/>
        <v>0</v>
      </c>
      <c r="T189" s="192">
        <f t="shared" ref="T189:W189" si="568">$G189*$AE189*AF189</f>
        <v>0</v>
      </c>
      <c r="U189" s="192">
        <f t="shared" si="568"/>
        <v>0</v>
      </c>
      <c r="V189" s="192">
        <f t="shared" si="568"/>
        <v>0</v>
      </c>
      <c r="W189" s="227">
        <f t="shared" si="568"/>
        <v>0</v>
      </c>
      <c r="X189" s="192">
        <f t="shared" si="10"/>
        <v>0</v>
      </c>
      <c r="Y189" s="192">
        <f t="shared" si="11"/>
        <v>0</v>
      </c>
      <c r="Z189" s="192">
        <f t="shared" si="12"/>
        <v>0</v>
      </c>
      <c r="AA189" s="227">
        <f t="shared" si="13"/>
        <v>0</v>
      </c>
      <c r="AB189" s="228">
        <f t="shared" si="14"/>
        <v>0</v>
      </c>
      <c r="AC189" s="229"/>
      <c r="AD189" s="230">
        <f t="shared" si="15"/>
        <v>44742</v>
      </c>
      <c r="AE189" s="231">
        <f t="shared" si="16"/>
        <v>0</v>
      </c>
      <c r="AF189" s="184">
        <f t="shared" si="17"/>
        <v>0</v>
      </c>
      <c r="AG189" s="184">
        <f t="shared" ref="AG189:AL189" si="569">IF($D189&gt;0,IF($AD189&lt;=U$5,IF(SUM($AF189:AF189)&gt;0,IF($L189-SUM($AF189:AF189)&gt;52,52,$L189-SUM($AF189:AF189)),IF($AD189=U$5,IF(($D189+($L189*7))&gt;=U$5,ROUND(($AD189-$D189)/7+0.5,0),$L189))),0),0)</f>
        <v>0</v>
      </c>
      <c r="AH189" s="184">
        <f t="shared" si="569"/>
        <v>0</v>
      </c>
      <c r="AI189" s="184">
        <f t="shared" si="569"/>
        <v>0</v>
      </c>
      <c r="AJ189" s="184">
        <f t="shared" si="569"/>
        <v>0</v>
      </c>
      <c r="AK189" s="184">
        <f t="shared" si="569"/>
        <v>0</v>
      </c>
      <c r="AL189" s="184">
        <f t="shared" si="569"/>
        <v>0</v>
      </c>
      <c r="AM189" s="52" t="str">
        <f t="shared" si="19"/>
        <v/>
      </c>
      <c r="AN189" s="52" t="str">
        <f t="shared" si="20"/>
        <v/>
      </c>
      <c r="AO189" s="184" t="str">
        <f t="shared" si="21"/>
        <v/>
      </c>
      <c r="AP189" s="192" t="str">
        <f t="shared" si="22"/>
        <v/>
      </c>
      <c r="AQ189" s="232">
        <f t="shared" si="23"/>
        <v>0</v>
      </c>
      <c r="AR189" s="232">
        <f t="shared" si="24"/>
        <v>0</v>
      </c>
      <c r="AS189" s="52">
        <f t="shared" si="25"/>
        <v>0</v>
      </c>
      <c r="AT189" s="52">
        <f t="shared" si="26"/>
        <v>0</v>
      </c>
      <c r="AU189" s="232">
        <f t="shared" si="27"/>
        <v>0</v>
      </c>
      <c r="AV189" s="232">
        <f t="shared" ref="AV189:AW189" si="570">IF($AD189=V$5,$W189,0)</f>
        <v>0</v>
      </c>
      <c r="AW189" s="232">
        <f t="shared" si="570"/>
        <v>0</v>
      </c>
      <c r="AX189" s="233">
        <f t="shared" si="29"/>
        <v>0</v>
      </c>
      <c r="AY189" s="234">
        <f t="shared" si="30"/>
        <v>0</v>
      </c>
      <c r="AZ189" s="184">
        <f t="shared" si="31"/>
        <v>0</v>
      </c>
      <c r="BA189" s="235" t="str">
        <f>IF(B189&lt;&gt;"",VLOOKUP(B189,'1 Pricing Length'!A$8:B$50,2),"")</f>
        <v/>
      </c>
    </row>
    <row r="190" spans="1:53" ht="12.75" customHeight="1">
      <c r="A190" s="217"/>
      <c r="B190" s="217"/>
      <c r="C190" s="236"/>
      <c r="D190" s="237"/>
      <c r="E190" s="238"/>
      <c r="F190" s="238"/>
      <c r="G190" s="239"/>
      <c r="H190" s="239"/>
      <c r="I190" s="239"/>
      <c r="J190" s="239"/>
      <c r="K190" s="1"/>
      <c r="L190" s="223">
        <f>IF(B190&lt;&gt;"",IF(D190&gt;0,IF(D190&lt;=V$5,IF(M190&gt;0,M190,VLOOKUP(B190,'1 Pricing Length'!A$8:C$50,3)),VLOOKUP(B190,'1 Pricing Length'!A$8:C$50,3)),0),0)</f>
        <v>0</v>
      </c>
      <c r="M190" s="223">
        <f t="shared" si="4"/>
        <v>0</v>
      </c>
      <c r="N190" s="224">
        <f>IF(B190&lt;&gt;"",IF(D190&lt;&gt;0,IF(AD190&lt;Y$5,IF(AD190&lt;X$5,IF(AD190&lt;W$5,IF(AD190&lt;V$5,IF(AD190&lt;U$5,VLOOKUP(B190,'1 Pricing Length'!A$8:I$50,4),VLOOKUP(B190,'1 Pricing Length'!A$8:I$50,5)),VLOOKUP(B190,'1 Pricing Length'!A$8:I$50,6)),VLOOKUP(B190,'1 Pricing Length'!A$8:I$50,7)),VLOOKUP(B190,'1 Pricing Length'!A$8:I$50,8)),0),0),0)</f>
        <v>0</v>
      </c>
      <c r="O190" s="128">
        <f t="shared" si="5"/>
        <v>0</v>
      </c>
      <c r="P190" s="128">
        <f>'3 CY Interim'!P190</f>
        <v>0</v>
      </c>
      <c r="Q190" s="128">
        <f t="shared" si="6"/>
        <v>0</v>
      </c>
      <c r="R190" s="128">
        <f t="shared" si="7"/>
        <v>0</v>
      </c>
      <c r="S190" s="226">
        <f t="shared" si="8"/>
        <v>0</v>
      </c>
      <c r="T190" s="192">
        <f t="shared" ref="T190:W190" si="571">$G190*$AE190*AF190</f>
        <v>0</v>
      </c>
      <c r="U190" s="192">
        <f t="shared" si="571"/>
        <v>0</v>
      </c>
      <c r="V190" s="192">
        <f t="shared" si="571"/>
        <v>0</v>
      </c>
      <c r="W190" s="227">
        <f t="shared" si="571"/>
        <v>0</v>
      </c>
      <c r="X190" s="192">
        <f t="shared" si="10"/>
        <v>0</v>
      </c>
      <c r="Y190" s="192">
        <f t="shared" si="11"/>
        <v>0</v>
      </c>
      <c r="Z190" s="192">
        <f t="shared" si="12"/>
        <v>0</v>
      </c>
      <c r="AA190" s="227">
        <f t="shared" si="13"/>
        <v>0</v>
      </c>
      <c r="AB190" s="228">
        <f t="shared" si="14"/>
        <v>0</v>
      </c>
      <c r="AC190" s="229"/>
      <c r="AD190" s="230">
        <f t="shared" si="15"/>
        <v>44742</v>
      </c>
      <c r="AE190" s="231">
        <f t="shared" si="16"/>
        <v>0</v>
      </c>
      <c r="AF190" s="184">
        <f t="shared" si="17"/>
        <v>0</v>
      </c>
      <c r="AG190" s="184">
        <f t="shared" ref="AG190:AL190" si="572">IF($D190&gt;0,IF($AD190&lt;=U$5,IF(SUM($AF190:AF190)&gt;0,IF($L190-SUM($AF190:AF190)&gt;52,52,$L190-SUM($AF190:AF190)),IF($AD190=U$5,IF(($D190+($L190*7))&gt;=U$5,ROUND(($AD190-$D190)/7+0.5,0),$L190))),0),0)</f>
        <v>0</v>
      </c>
      <c r="AH190" s="184">
        <f t="shared" si="572"/>
        <v>0</v>
      </c>
      <c r="AI190" s="184">
        <f t="shared" si="572"/>
        <v>0</v>
      </c>
      <c r="AJ190" s="184">
        <f t="shared" si="572"/>
        <v>0</v>
      </c>
      <c r="AK190" s="184">
        <f t="shared" si="572"/>
        <v>0</v>
      </c>
      <c r="AL190" s="184">
        <f t="shared" si="572"/>
        <v>0</v>
      </c>
      <c r="AM190" s="52" t="str">
        <f t="shared" si="19"/>
        <v/>
      </c>
      <c r="AN190" s="52" t="str">
        <f t="shared" si="20"/>
        <v/>
      </c>
      <c r="AO190" s="184" t="str">
        <f t="shared" si="21"/>
        <v/>
      </c>
      <c r="AP190" s="192" t="str">
        <f t="shared" si="22"/>
        <v/>
      </c>
      <c r="AQ190" s="232">
        <f t="shared" si="23"/>
        <v>0</v>
      </c>
      <c r="AR190" s="232">
        <f t="shared" si="24"/>
        <v>0</v>
      </c>
      <c r="AS190" s="52">
        <f t="shared" si="25"/>
        <v>0</v>
      </c>
      <c r="AT190" s="52">
        <f t="shared" si="26"/>
        <v>0</v>
      </c>
      <c r="AU190" s="232">
        <f t="shared" si="27"/>
        <v>0</v>
      </c>
      <c r="AV190" s="232">
        <f t="shared" ref="AV190:AW190" si="573">IF($AD190=V$5,$W190,0)</f>
        <v>0</v>
      </c>
      <c r="AW190" s="232">
        <f t="shared" si="573"/>
        <v>0</v>
      </c>
      <c r="AX190" s="233">
        <f t="shared" si="29"/>
        <v>0</v>
      </c>
      <c r="AY190" s="234">
        <f t="shared" si="30"/>
        <v>0</v>
      </c>
      <c r="AZ190" s="184">
        <f t="shared" si="31"/>
        <v>0</v>
      </c>
      <c r="BA190" s="235" t="str">
        <f>IF(B190&lt;&gt;"",VLOOKUP(B190,'1 Pricing Length'!A$8:B$50,2),"")</f>
        <v/>
      </c>
    </row>
    <row r="191" spans="1:53" ht="12.75" customHeight="1">
      <c r="A191" s="217"/>
      <c r="B191" s="217"/>
      <c r="C191" s="236"/>
      <c r="D191" s="237"/>
      <c r="E191" s="238"/>
      <c r="F191" s="238"/>
      <c r="G191" s="239"/>
      <c r="H191" s="239"/>
      <c r="I191" s="239"/>
      <c r="J191" s="239"/>
      <c r="K191" s="1"/>
      <c r="L191" s="223">
        <f>IF(B191&lt;&gt;"",IF(D191&gt;0,IF(D191&lt;=V$5,IF(M191&gt;0,M191,VLOOKUP(B191,'1 Pricing Length'!A$8:C$50,3)),VLOOKUP(B191,'1 Pricing Length'!A$8:C$50,3)),0),0)</f>
        <v>0</v>
      </c>
      <c r="M191" s="223">
        <f t="shared" si="4"/>
        <v>0</v>
      </c>
      <c r="N191" s="224">
        <f>IF(B191&lt;&gt;"",IF(D191&lt;&gt;0,IF(AD191&lt;Y$5,IF(AD191&lt;X$5,IF(AD191&lt;W$5,IF(AD191&lt;V$5,IF(AD191&lt;U$5,VLOOKUP(B191,'1 Pricing Length'!A$8:I$50,4),VLOOKUP(B191,'1 Pricing Length'!A$8:I$50,5)),VLOOKUP(B191,'1 Pricing Length'!A$8:I$50,6)),VLOOKUP(B191,'1 Pricing Length'!A$8:I$50,7)),VLOOKUP(B191,'1 Pricing Length'!A$8:I$50,8)),0),0),0)</f>
        <v>0</v>
      </c>
      <c r="O191" s="128">
        <f t="shared" si="5"/>
        <v>0</v>
      </c>
      <c r="P191" s="128">
        <f>'3 CY Interim'!P191</f>
        <v>0</v>
      </c>
      <c r="Q191" s="128">
        <f t="shared" si="6"/>
        <v>0</v>
      </c>
      <c r="R191" s="128">
        <f t="shared" si="7"/>
        <v>0</v>
      </c>
      <c r="S191" s="226">
        <f t="shared" si="8"/>
        <v>0</v>
      </c>
      <c r="T191" s="192">
        <f t="shared" ref="T191:W191" si="574">$G191*$AE191*AF191</f>
        <v>0</v>
      </c>
      <c r="U191" s="192">
        <f t="shared" si="574"/>
        <v>0</v>
      </c>
      <c r="V191" s="192">
        <f t="shared" si="574"/>
        <v>0</v>
      </c>
      <c r="W191" s="227">
        <f t="shared" si="574"/>
        <v>0</v>
      </c>
      <c r="X191" s="192">
        <f t="shared" si="10"/>
        <v>0</v>
      </c>
      <c r="Y191" s="192">
        <f t="shared" si="11"/>
        <v>0</v>
      </c>
      <c r="Z191" s="192">
        <f t="shared" si="12"/>
        <v>0</v>
      </c>
      <c r="AA191" s="227">
        <f t="shared" si="13"/>
        <v>0</v>
      </c>
      <c r="AB191" s="228">
        <f t="shared" si="14"/>
        <v>0</v>
      </c>
      <c r="AC191" s="229"/>
      <c r="AD191" s="230">
        <f t="shared" si="15"/>
        <v>44742</v>
      </c>
      <c r="AE191" s="231">
        <f t="shared" si="16"/>
        <v>0</v>
      </c>
      <c r="AF191" s="184">
        <f t="shared" si="17"/>
        <v>0</v>
      </c>
      <c r="AG191" s="184">
        <f t="shared" ref="AG191:AL191" si="575">IF($D191&gt;0,IF($AD191&lt;=U$5,IF(SUM($AF191:AF191)&gt;0,IF($L191-SUM($AF191:AF191)&gt;52,52,$L191-SUM($AF191:AF191)),IF($AD191=U$5,IF(($D191+($L191*7))&gt;=U$5,ROUND(($AD191-$D191)/7+0.5,0),$L191))),0),0)</f>
        <v>0</v>
      </c>
      <c r="AH191" s="184">
        <f t="shared" si="575"/>
        <v>0</v>
      </c>
      <c r="AI191" s="184">
        <f t="shared" si="575"/>
        <v>0</v>
      </c>
      <c r="AJ191" s="184">
        <f t="shared" si="575"/>
        <v>0</v>
      </c>
      <c r="AK191" s="184">
        <f t="shared" si="575"/>
        <v>0</v>
      </c>
      <c r="AL191" s="184">
        <f t="shared" si="575"/>
        <v>0</v>
      </c>
      <c r="AM191" s="52" t="str">
        <f t="shared" si="19"/>
        <v/>
      </c>
      <c r="AN191" s="52" t="str">
        <f t="shared" si="20"/>
        <v/>
      </c>
      <c r="AO191" s="184" t="str">
        <f t="shared" si="21"/>
        <v/>
      </c>
      <c r="AP191" s="192" t="str">
        <f t="shared" si="22"/>
        <v/>
      </c>
      <c r="AQ191" s="232">
        <f t="shared" si="23"/>
        <v>0</v>
      </c>
      <c r="AR191" s="232">
        <f t="shared" si="24"/>
        <v>0</v>
      </c>
      <c r="AS191" s="52">
        <f t="shared" si="25"/>
        <v>0</v>
      </c>
      <c r="AT191" s="52">
        <f t="shared" si="26"/>
        <v>0</v>
      </c>
      <c r="AU191" s="232">
        <f t="shared" si="27"/>
        <v>0</v>
      </c>
      <c r="AV191" s="232">
        <f t="shared" ref="AV191:AW191" si="576">IF($AD191=V$5,$W191,0)</f>
        <v>0</v>
      </c>
      <c r="AW191" s="232">
        <f t="shared" si="576"/>
        <v>0</v>
      </c>
      <c r="AX191" s="233">
        <f t="shared" si="29"/>
        <v>0</v>
      </c>
      <c r="AY191" s="234">
        <f t="shared" si="30"/>
        <v>0</v>
      </c>
      <c r="AZ191" s="184">
        <f t="shared" si="31"/>
        <v>0</v>
      </c>
      <c r="BA191" s="235" t="str">
        <f>IF(B191&lt;&gt;"",VLOOKUP(B191,'1 Pricing Length'!A$8:B$50,2),"")</f>
        <v/>
      </c>
    </row>
    <row r="192" spans="1:53" ht="12.75" customHeight="1">
      <c r="A192" s="217"/>
      <c r="B192" s="217"/>
      <c r="C192" s="236"/>
      <c r="D192" s="237"/>
      <c r="E192" s="238"/>
      <c r="F192" s="238"/>
      <c r="G192" s="239"/>
      <c r="H192" s="239"/>
      <c r="I192" s="239"/>
      <c r="J192" s="239"/>
      <c r="K192" s="1"/>
      <c r="L192" s="223">
        <f>IF(B192&lt;&gt;"",IF(D192&gt;0,IF(D192&lt;=V$5,IF(M192&gt;0,M192,VLOOKUP(B192,'1 Pricing Length'!A$8:C$50,3)),VLOOKUP(B192,'1 Pricing Length'!A$8:C$50,3)),0),0)</f>
        <v>0</v>
      </c>
      <c r="M192" s="223">
        <f t="shared" si="4"/>
        <v>0</v>
      </c>
      <c r="N192" s="224">
        <f>IF(B192&lt;&gt;"",IF(D192&lt;&gt;0,IF(AD192&lt;Y$5,IF(AD192&lt;X$5,IF(AD192&lt;W$5,IF(AD192&lt;V$5,IF(AD192&lt;U$5,VLOOKUP(B192,'1 Pricing Length'!A$8:I$50,4),VLOOKUP(B192,'1 Pricing Length'!A$8:I$50,5)),VLOOKUP(B192,'1 Pricing Length'!A$8:I$50,6)),VLOOKUP(B192,'1 Pricing Length'!A$8:I$50,7)),VLOOKUP(B192,'1 Pricing Length'!A$8:I$50,8)),0),0),0)</f>
        <v>0</v>
      </c>
      <c r="O192" s="128">
        <f t="shared" si="5"/>
        <v>0</v>
      </c>
      <c r="P192" s="128">
        <f>'3 CY Interim'!P192</f>
        <v>0</v>
      </c>
      <c r="Q192" s="128">
        <f t="shared" si="6"/>
        <v>0</v>
      </c>
      <c r="R192" s="128">
        <f t="shared" si="7"/>
        <v>0</v>
      </c>
      <c r="S192" s="226">
        <f t="shared" si="8"/>
        <v>0</v>
      </c>
      <c r="T192" s="192">
        <f t="shared" ref="T192:W192" si="577">$G192*$AE192*AF192</f>
        <v>0</v>
      </c>
      <c r="U192" s="192">
        <f t="shared" si="577"/>
        <v>0</v>
      </c>
      <c r="V192" s="192">
        <f t="shared" si="577"/>
        <v>0</v>
      </c>
      <c r="W192" s="227">
        <f t="shared" si="577"/>
        <v>0</v>
      </c>
      <c r="X192" s="192">
        <f t="shared" si="10"/>
        <v>0</v>
      </c>
      <c r="Y192" s="192">
        <f t="shared" si="11"/>
        <v>0</v>
      </c>
      <c r="Z192" s="192">
        <f t="shared" si="12"/>
        <v>0</v>
      </c>
      <c r="AA192" s="227">
        <f t="shared" si="13"/>
        <v>0</v>
      </c>
      <c r="AB192" s="228">
        <f t="shared" si="14"/>
        <v>0</v>
      </c>
      <c r="AC192" s="229"/>
      <c r="AD192" s="230">
        <f t="shared" si="15"/>
        <v>44742</v>
      </c>
      <c r="AE192" s="231">
        <f t="shared" si="16"/>
        <v>0</v>
      </c>
      <c r="AF192" s="184">
        <f t="shared" si="17"/>
        <v>0</v>
      </c>
      <c r="AG192" s="184">
        <f t="shared" ref="AG192:AL192" si="578">IF($D192&gt;0,IF($AD192&lt;=U$5,IF(SUM($AF192:AF192)&gt;0,IF($L192-SUM($AF192:AF192)&gt;52,52,$L192-SUM($AF192:AF192)),IF($AD192=U$5,IF(($D192+($L192*7))&gt;=U$5,ROUND(($AD192-$D192)/7+0.5,0),$L192))),0),0)</f>
        <v>0</v>
      </c>
      <c r="AH192" s="184">
        <f t="shared" si="578"/>
        <v>0</v>
      </c>
      <c r="AI192" s="184">
        <f t="shared" si="578"/>
        <v>0</v>
      </c>
      <c r="AJ192" s="184">
        <f t="shared" si="578"/>
        <v>0</v>
      </c>
      <c r="AK192" s="184">
        <f t="shared" si="578"/>
        <v>0</v>
      </c>
      <c r="AL192" s="184">
        <f t="shared" si="578"/>
        <v>0</v>
      </c>
      <c r="AM192" s="52" t="str">
        <f t="shared" si="19"/>
        <v/>
      </c>
      <c r="AN192" s="52" t="str">
        <f t="shared" si="20"/>
        <v/>
      </c>
      <c r="AO192" s="184" t="str">
        <f t="shared" si="21"/>
        <v/>
      </c>
      <c r="AP192" s="192" t="str">
        <f t="shared" si="22"/>
        <v/>
      </c>
      <c r="AQ192" s="232">
        <f t="shared" si="23"/>
        <v>0</v>
      </c>
      <c r="AR192" s="232">
        <f t="shared" si="24"/>
        <v>0</v>
      </c>
      <c r="AS192" s="52">
        <f t="shared" si="25"/>
        <v>0</v>
      </c>
      <c r="AT192" s="52">
        <f t="shared" si="26"/>
        <v>0</v>
      </c>
      <c r="AU192" s="232">
        <f t="shared" si="27"/>
        <v>0</v>
      </c>
      <c r="AV192" s="232">
        <f t="shared" ref="AV192:AW192" si="579">IF($AD192=V$5,$W192,0)</f>
        <v>0</v>
      </c>
      <c r="AW192" s="232">
        <f t="shared" si="579"/>
        <v>0</v>
      </c>
      <c r="AX192" s="233">
        <f t="shared" si="29"/>
        <v>0</v>
      </c>
      <c r="AY192" s="234">
        <f t="shared" si="30"/>
        <v>0</v>
      </c>
      <c r="AZ192" s="184">
        <f t="shared" si="31"/>
        <v>0</v>
      </c>
      <c r="BA192" s="235" t="str">
        <f>IF(B192&lt;&gt;"",VLOOKUP(B192,'1 Pricing Length'!A$8:B$50,2),"")</f>
        <v/>
      </c>
    </row>
    <row r="193" spans="1:53" ht="12.75" customHeight="1">
      <c r="A193" s="217"/>
      <c r="B193" s="217"/>
      <c r="C193" s="236"/>
      <c r="D193" s="237"/>
      <c r="E193" s="238"/>
      <c r="F193" s="238"/>
      <c r="G193" s="239"/>
      <c r="H193" s="239"/>
      <c r="I193" s="239"/>
      <c r="J193" s="239"/>
      <c r="K193" s="1"/>
      <c r="L193" s="223">
        <f>IF(B193&lt;&gt;"",IF(D193&gt;0,IF(D193&lt;=V$5,IF(M193&gt;0,M193,VLOOKUP(B193,'1 Pricing Length'!A$8:C$50,3)),VLOOKUP(B193,'1 Pricing Length'!A$8:C$50,3)),0),0)</f>
        <v>0</v>
      </c>
      <c r="M193" s="223">
        <f t="shared" si="4"/>
        <v>0</v>
      </c>
      <c r="N193" s="224">
        <f>IF(B193&lt;&gt;"",IF(D193&lt;&gt;0,IF(AD193&lt;Y$5,IF(AD193&lt;X$5,IF(AD193&lt;W$5,IF(AD193&lt;V$5,IF(AD193&lt;U$5,VLOOKUP(B193,'1 Pricing Length'!A$8:I$50,4),VLOOKUP(B193,'1 Pricing Length'!A$8:I$50,5)),VLOOKUP(B193,'1 Pricing Length'!A$8:I$50,6)),VLOOKUP(B193,'1 Pricing Length'!A$8:I$50,7)),VLOOKUP(B193,'1 Pricing Length'!A$8:I$50,8)),0),0),0)</f>
        <v>0</v>
      </c>
      <c r="O193" s="128">
        <f t="shared" si="5"/>
        <v>0</v>
      </c>
      <c r="P193" s="128">
        <f>'3 CY Interim'!P193</f>
        <v>0</v>
      </c>
      <c r="Q193" s="128">
        <f t="shared" si="6"/>
        <v>0</v>
      </c>
      <c r="R193" s="128">
        <f t="shared" si="7"/>
        <v>0</v>
      </c>
      <c r="S193" s="226">
        <f t="shared" si="8"/>
        <v>0</v>
      </c>
      <c r="T193" s="192">
        <f t="shared" ref="T193:W193" si="580">$G193*$AE193*AF193</f>
        <v>0</v>
      </c>
      <c r="U193" s="192">
        <f t="shared" si="580"/>
        <v>0</v>
      </c>
      <c r="V193" s="192">
        <f t="shared" si="580"/>
        <v>0</v>
      </c>
      <c r="W193" s="227">
        <f t="shared" si="580"/>
        <v>0</v>
      </c>
      <c r="X193" s="192">
        <f t="shared" si="10"/>
        <v>0</v>
      </c>
      <c r="Y193" s="192">
        <f t="shared" si="11"/>
        <v>0</v>
      </c>
      <c r="Z193" s="192">
        <f t="shared" si="12"/>
        <v>0</v>
      </c>
      <c r="AA193" s="227">
        <f t="shared" si="13"/>
        <v>0</v>
      </c>
      <c r="AB193" s="228">
        <f t="shared" si="14"/>
        <v>0</v>
      </c>
      <c r="AC193" s="229"/>
      <c r="AD193" s="230">
        <f t="shared" si="15"/>
        <v>44742</v>
      </c>
      <c r="AE193" s="231">
        <f t="shared" si="16"/>
        <v>0</v>
      </c>
      <c r="AF193" s="184">
        <f t="shared" si="17"/>
        <v>0</v>
      </c>
      <c r="AG193" s="184">
        <f t="shared" ref="AG193:AL193" si="581">IF($D193&gt;0,IF($AD193&lt;=U$5,IF(SUM($AF193:AF193)&gt;0,IF($L193-SUM($AF193:AF193)&gt;52,52,$L193-SUM($AF193:AF193)),IF($AD193=U$5,IF(($D193+($L193*7))&gt;=U$5,ROUND(($AD193-$D193)/7+0.5,0),$L193))),0),0)</f>
        <v>0</v>
      </c>
      <c r="AH193" s="184">
        <f t="shared" si="581"/>
        <v>0</v>
      </c>
      <c r="AI193" s="184">
        <f t="shared" si="581"/>
        <v>0</v>
      </c>
      <c r="AJ193" s="184">
        <f t="shared" si="581"/>
        <v>0</v>
      </c>
      <c r="AK193" s="184">
        <f t="shared" si="581"/>
        <v>0</v>
      </c>
      <c r="AL193" s="184">
        <f t="shared" si="581"/>
        <v>0</v>
      </c>
      <c r="AM193" s="52" t="str">
        <f t="shared" si="19"/>
        <v/>
      </c>
      <c r="AN193" s="52" t="str">
        <f t="shared" si="20"/>
        <v/>
      </c>
      <c r="AO193" s="184" t="str">
        <f t="shared" si="21"/>
        <v/>
      </c>
      <c r="AP193" s="192" t="str">
        <f t="shared" si="22"/>
        <v/>
      </c>
      <c r="AQ193" s="232">
        <f t="shared" si="23"/>
        <v>0</v>
      </c>
      <c r="AR193" s="232">
        <f t="shared" si="24"/>
        <v>0</v>
      </c>
      <c r="AS193" s="52">
        <f t="shared" si="25"/>
        <v>0</v>
      </c>
      <c r="AT193" s="52">
        <f t="shared" si="26"/>
        <v>0</v>
      </c>
      <c r="AU193" s="232">
        <f t="shared" si="27"/>
        <v>0</v>
      </c>
      <c r="AV193" s="232">
        <f t="shared" ref="AV193:AW193" si="582">IF($AD193=V$5,$W193,0)</f>
        <v>0</v>
      </c>
      <c r="AW193" s="232">
        <f t="shared" si="582"/>
        <v>0</v>
      </c>
      <c r="AX193" s="233">
        <f t="shared" si="29"/>
        <v>0</v>
      </c>
      <c r="AY193" s="234">
        <f t="shared" si="30"/>
        <v>0</v>
      </c>
      <c r="AZ193" s="184">
        <f t="shared" si="31"/>
        <v>0</v>
      </c>
      <c r="BA193" s="235" t="str">
        <f>IF(B193&lt;&gt;"",VLOOKUP(B193,'1 Pricing Length'!A$8:B$50,2),"")</f>
        <v/>
      </c>
    </row>
    <row r="194" spans="1:53" ht="12.75" customHeight="1">
      <c r="A194" s="217"/>
      <c r="B194" s="217"/>
      <c r="C194" s="236"/>
      <c r="D194" s="237"/>
      <c r="E194" s="238"/>
      <c r="F194" s="238"/>
      <c r="G194" s="239"/>
      <c r="H194" s="239"/>
      <c r="I194" s="239"/>
      <c r="J194" s="239"/>
      <c r="K194" s="1"/>
      <c r="L194" s="223">
        <f>IF(B194&lt;&gt;"",IF(D194&gt;0,IF(D194&lt;=V$5,IF(M194&gt;0,M194,VLOOKUP(B194,'1 Pricing Length'!A$8:C$50,3)),VLOOKUP(B194,'1 Pricing Length'!A$8:C$50,3)),0),0)</f>
        <v>0</v>
      </c>
      <c r="M194" s="223">
        <f t="shared" si="4"/>
        <v>0</v>
      </c>
      <c r="N194" s="224">
        <f>IF(B194&lt;&gt;"",IF(D194&lt;&gt;0,IF(AD194&lt;Y$5,IF(AD194&lt;X$5,IF(AD194&lt;W$5,IF(AD194&lt;V$5,IF(AD194&lt;U$5,VLOOKUP(B194,'1 Pricing Length'!A$8:I$50,4),VLOOKUP(B194,'1 Pricing Length'!A$8:I$50,5)),VLOOKUP(B194,'1 Pricing Length'!A$8:I$50,6)),VLOOKUP(B194,'1 Pricing Length'!A$8:I$50,7)),VLOOKUP(B194,'1 Pricing Length'!A$8:I$50,8)),0),0),0)</f>
        <v>0</v>
      </c>
      <c r="O194" s="128">
        <f t="shared" si="5"/>
        <v>0</v>
      </c>
      <c r="P194" s="128">
        <f>'3 CY Interim'!P194</f>
        <v>0</v>
      </c>
      <c r="Q194" s="128">
        <f t="shared" si="6"/>
        <v>0</v>
      </c>
      <c r="R194" s="128">
        <f t="shared" si="7"/>
        <v>0</v>
      </c>
      <c r="S194" s="226">
        <f t="shared" si="8"/>
        <v>0</v>
      </c>
      <c r="T194" s="192">
        <f t="shared" ref="T194:W194" si="583">$G194*$AE194*AF194</f>
        <v>0</v>
      </c>
      <c r="U194" s="192">
        <f t="shared" si="583"/>
        <v>0</v>
      </c>
      <c r="V194" s="192">
        <f t="shared" si="583"/>
        <v>0</v>
      </c>
      <c r="W194" s="227">
        <f t="shared" si="583"/>
        <v>0</v>
      </c>
      <c r="X194" s="192">
        <f t="shared" si="10"/>
        <v>0</v>
      </c>
      <c r="Y194" s="192">
        <f t="shared" si="11"/>
        <v>0</v>
      </c>
      <c r="Z194" s="192">
        <f t="shared" si="12"/>
        <v>0</v>
      </c>
      <c r="AA194" s="227">
        <f t="shared" si="13"/>
        <v>0</v>
      </c>
      <c r="AB194" s="228">
        <f t="shared" si="14"/>
        <v>0</v>
      </c>
      <c r="AC194" s="229"/>
      <c r="AD194" s="230">
        <f t="shared" si="15"/>
        <v>44742</v>
      </c>
      <c r="AE194" s="231">
        <f t="shared" si="16"/>
        <v>0</v>
      </c>
      <c r="AF194" s="184">
        <f t="shared" si="17"/>
        <v>0</v>
      </c>
      <c r="AG194" s="184">
        <f t="shared" ref="AG194:AL194" si="584">IF($D194&gt;0,IF($AD194&lt;=U$5,IF(SUM($AF194:AF194)&gt;0,IF($L194-SUM($AF194:AF194)&gt;52,52,$L194-SUM($AF194:AF194)),IF($AD194=U$5,IF(($D194+($L194*7))&gt;=U$5,ROUND(($AD194-$D194)/7+0.5,0),$L194))),0),0)</f>
        <v>0</v>
      </c>
      <c r="AH194" s="184">
        <f t="shared" si="584"/>
        <v>0</v>
      </c>
      <c r="AI194" s="184">
        <f t="shared" si="584"/>
        <v>0</v>
      </c>
      <c r="AJ194" s="184">
        <f t="shared" si="584"/>
        <v>0</v>
      </c>
      <c r="AK194" s="184">
        <f t="shared" si="584"/>
        <v>0</v>
      </c>
      <c r="AL194" s="184">
        <f t="shared" si="584"/>
        <v>0</v>
      </c>
      <c r="AM194" s="52" t="str">
        <f t="shared" si="19"/>
        <v/>
      </c>
      <c r="AN194" s="52" t="str">
        <f t="shared" si="20"/>
        <v/>
      </c>
      <c r="AO194" s="184" t="str">
        <f t="shared" si="21"/>
        <v/>
      </c>
      <c r="AP194" s="192" t="str">
        <f t="shared" si="22"/>
        <v/>
      </c>
      <c r="AQ194" s="232">
        <f t="shared" si="23"/>
        <v>0</v>
      </c>
      <c r="AR194" s="232">
        <f t="shared" si="24"/>
        <v>0</v>
      </c>
      <c r="AS194" s="52">
        <f t="shared" si="25"/>
        <v>0</v>
      </c>
      <c r="AT194" s="52">
        <f t="shared" si="26"/>
        <v>0</v>
      </c>
      <c r="AU194" s="232">
        <f t="shared" si="27"/>
        <v>0</v>
      </c>
      <c r="AV194" s="232">
        <f t="shared" ref="AV194:AW194" si="585">IF($AD194=V$5,$W194,0)</f>
        <v>0</v>
      </c>
      <c r="AW194" s="232">
        <f t="shared" si="585"/>
        <v>0</v>
      </c>
      <c r="AX194" s="233">
        <f t="shared" si="29"/>
        <v>0</v>
      </c>
      <c r="AY194" s="234">
        <f t="shared" si="30"/>
        <v>0</v>
      </c>
      <c r="AZ194" s="184">
        <f t="shared" si="31"/>
        <v>0</v>
      </c>
      <c r="BA194" s="235" t="str">
        <f>IF(B194&lt;&gt;"",VLOOKUP(B194,'1 Pricing Length'!A$8:B$50,2),"")</f>
        <v/>
      </c>
    </row>
    <row r="195" spans="1:53" ht="12.75" customHeight="1">
      <c r="A195" s="217"/>
      <c r="B195" s="217"/>
      <c r="C195" s="236"/>
      <c r="D195" s="237"/>
      <c r="E195" s="238"/>
      <c r="F195" s="238"/>
      <c r="G195" s="239"/>
      <c r="H195" s="239"/>
      <c r="I195" s="239"/>
      <c r="J195" s="239"/>
      <c r="K195" s="1"/>
      <c r="L195" s="223">
        <f>IF(B195&lt;&gt;"",IF(D195&gt;0,IF(D195&lt;=V$5,IF(M195&gt;0,M195,VLOOKUP(B195,'1 Pricing Length'!A$8:C$50,3)),VLOOKUP(B195,'1 Pricing Length'!A$8:C$50,3)),0),0)</f>
        <v>0</v>
      </c>
      <c r="M195" s="223">
        <f t="shared" si="4"/>
        <v>0</v>
      </c>
      <c r="N195" s="224">
        <f>IF(B195&lt;&gt;"",IF(D195&lt;&gt;0,IF(AD195&lt;Y$5,IF(AD195&lt;X$5,IF(AD195&lt;W$5,IF(AD195&lt;V$5,IF(AD195&lt;U$5,VLOOKUP(B195,'1 Pricing Length'!A$8:I$50,4),VLOOKUP(B195,'1 Pricing Length'!A$8:I$50,5)),VLOOKUP(B195,'1 Pricing Length'!A$8:I$50,6)),VLOOKUP(B195,'1 Pricing Length'!A$8:I$50,7)),VLOOKUP(B195,'1 Pricing Length'!A$8:I$50,8)),0),0),0)</f>
        <v>0</v>
      </c>
      <c r="O195" s="128">
        <f t="shared" si="5"/>
        <v>0</v>
      </c>
      <c r="P195" s="128">
        <f>'3 CY Interim'!P195</f>
        <v>0</v>
      </c>
      <c r="Q195" s="128">
        <f t="shared" si="6"/>
        <v>0</v>
      </c>
      <c r="R195" s="128">
        <f t="shared" si="7"/>
        <v>0</v>
      </c>
      <c r="S195" s="226">
        <f t="shared" si="8"/>
        <v>0</v>
      </c>
      <c r="T195" s="192">
        <f t="shared" ref="T195:W195" si="586">$G195*$AE195*AF195</f>
        <v>0</v>
      </c>
      <c r="U195" s="192">
        <f t="shared" si="586"/>
        <v>0</v>
      </c>
      <c r="V195" s="192">
        <f t="shared" si="586"/>
        <v>0</v>
      </c>
      <c r="W195" s="227">
        <f t="shared" si="586"/>
        <v>0</v>
      </c>
      <c r="X195" s="192">
        <f t="shared" si="10"/>
        <v>0</v>
      </c>
      <c r="Y195" s="192">
        <f t="shared" si="11"/>
        <v>0</v>
      </c>
      <c r="Z195" s="192">
        <f t="shared" si="12"/>
        <v>0</v>
      </c>
      <c r="AA195" s="227">
        <f t="shared" si="13"/>
        <v>0</v>
      </c>
      <c r="AB195" s="228">
        <f t="shared" si="14"/>
        <v>0</v>
      </c>
      <c r="AC195" s="229"/>
      <c r="AD195" s="230">
        <f t="shared" si="15"/>
        <v>44742</v>
      </c>
      <c r="AE195" s="231">
        <f t="shared" si="16"/>
        <v>0</v>
      </c>
      <c r="AF195" s="184">
        <f t="shared" si="17"/>
        <v>0</v>
      </c>
      <c r="AG195" s="184">
        <f t="shared" ref="AG195:AL195" si="587">IF($D195&gt;0,IF($AD195&lt;=U$5,IF(SUM($AF195:AF195)&gt;0,IF($L195-SUM($AF195:AF195)&gt;52,52,$L195-SUM($AF195:AF195)),IF($AD195=U$5,IF(($D195+($L195*7))&gt;=U$5,ROUND(($AD195-$D195)/7+0.5,0),$L195))),0),0)</f>
        <v>0</v>
      </c>
      <c r="AH195" s="184">
        <f t="shared" si="587"/>
        <v>0</v>
      </c>
      <c r="AI195" s="184">
        <f t="shared" si="587"/>
        <v>0</v>
      </c>
      <c r="AJ195" s="184">
        <f t="shared" si="587"/>
        <v>0</v>
      </c>
      <c r="AK195" s="184">
        <f t="shared" si="587"/>
        <v>0</v>
      </c>
      <c r="AL195" s="184">
        <f t="shared" si="587"/>
        <v>0</v>
      </c>
      <c r="AM195" s="52" t="str">
        <f t="shared" si="19"/>
        <v/>
      </c>
      <c r="AN195" s="52" t="str">
        <f t="shared" si="20"/>
        <v/>
      </c>
      <c r="AO195" s="184" t="str">
        <f t="shared" si="21"/>
        <v/>
      </c>
      <c r="AP195" s="192" t="str">
        <f t="shared" si="22"/>
        <v/>
      </c>
      <c r="AQ195" s="232">
        <f t="shared" si="23"/>
        <v>0</v>
      </c>
      <c r="AR195" s="232">
        <f t="shared" si="24"/>
        <v>0</v>
      </c>
      <c r="AS195" s="52">
        <f t="shared" si="25"/>
        <v>0</v>
      </c>
      <c r="AT195" s="52">
        <f t="shared" si="26"/>
        <v>0</v>
      </c>
      <c r="AU195" s="232">
        <f t="shared" si="27"/>
        <v>0</v>
      </c>
      <c r="AV195" s="232">
        <f t="shared" ref="AV195:AW195" si="588">IF($AD195=V$5,$W195,0)</f>
        <v>0</v>
      </c>
      <c r="AW195" s="232">
        <f t="shared" si="588"/>
        <v>0</v>
      </c>
      <c r="AX195" s="233">
        <f t="shared" si="29"/>
        <v>0</v>
      </c>
      <c r="AY195" s="234">
        <f t="shared" si="30"/>
        <v>0</v>
      </c>
      <c r="AZ195" s="184">
        <f t="shared" si="31"/>
        <v>0</v>
      </c>
      <c r="BA195" s="235" t="str">
        <f>IF(B195&lt;&gt;"",VLOOKUP(B195,'1 Pricing Length'!A$8:B$50,2),"")</f>
        <v/>
      </c>
    </row>
    <row r="196" spans="1:53" ht="12.75" customHeight="1">
      <c r="A196" s="217"/>
      <c r="B196" s="217"/>
      <c r="C196" s="236"/>
      <c r="D196" s="237"/>
      <c r="E196" s="238"/>
      <c r="F196" s="238"/>
      <c r="G196" s="239"/>
      <c r="H196" s="239"/>
      <c r="I196" s="239"/>
      <c r="J196" s="239"/>
      <c r="K196" s="1"/>
      <c r="L196" s="223">
        <f>IF(B196&lt;&gt;"",IF(D196&gt;0,IF(D196&lt;=V$5,IF(M196&gt;0,M196,VLOOKUP(B196,'1 Pricing Length'!A$8:C$50,3)),VLOOKUP(B196,'1 Pricing Length'!A$8:C$50,3)),0),0)</f>
        <v>0</v>
      </c>
      <c r="M196" s="223">
        <f t="shared" si="4"/>
        <v>0</v>
      </c>
      <c r="N196" s="224">
        <f>IF(B196&lt;&gt;"",IF(D196&lt;&gt;0,IF(AD196&lt;Y$5,IF(AD196&lt;X$5,IF(AD196&lt;W$5,IF(AD196&lt;V$5,IF(AD196&lt;U$5,VLOOKUP(B196,'1 Pricing Length'!A$8:I$50,4),VLOOKUP(B196,'1 Pricing Length'!A$8:I$50,5)),VLOOKUP(B196,'1 Pricing Length'!A$8:I$50,6)),VLOOKUP(B196,'1 Pricing Length'!A$8:I$50,7)),VLOOKUP(B196,'1 Pricing Length'!A$8:I$50,8)),0),0),0)</f>
        <v>0</v>
      </c>
      <c r="O196" s="128">
        <f t="shared" si="5"/>
        <v>0</v>
      </c>
      <c r="P196" s="128">
        <f>'3 CY Interim'!P196</f>
        <v>0</v>
      </c>
      <c r="Q196" s="128">
        <f t="shared" si="6"/>
        <v>0</v>
      </c>
      <c r="R196" s="128">
        <f t="shared" si="7"/>
        <v>0</v>
      </c>
      <c r="S196" s="226">
        <f t="shared" si="8"/>
        <v>0</v>
      </c>
      <c r="T196" s="192">
        <f t="shared" ref="T196:W196" si="589">$G196*$AE196*AF196</f>
        <v>0</v>
      </c>
      <c r="U196" s="192">
        <f t="shared" si="589"/>
        <v>0</v>
      </c>
      <c r="V196" s="192">
        <f t="shared" si="589"/>
        <v>0</v>
      </c>
      <c r="W196" s="227">
        <f t="shared" si="589"/>
        <v>0</v>
      </c>
      <c r="X196" s="192">
        <f t="shared" si="10"/>
        <v>0</v>
      </c>
      <c r="Y196" s="192">
        <f t="shared" si="11"/>
        <v>0</v>
      </c>
      <c r="Z196" s="192">
        <f t="shared" si="12"/>
        <v>0</v>
      </c>
      <c r="AA196" s="227">
        <f t="shared" si="13"/>
        <v>0</v>
      </c>
      <c r="AB196" s="228">
        <f t="shared" si="14"/>
        <v>0</v>
      </c>
      <c r="AC196" s="229"/>
      <c r="AD196" s="230">
        <f t="shared" si="15"/>
        <v>44742</v>
      </c>
      <c r="AE196" s="231">
        <f t="shared" si="16"/>
        <v>0</v>
      </c>
      <c r="AF196" s="184">
        <f t="shared" si="17"/>
        <v>0</v>
      </c>
      <c r="AG196" s="184">
        <f t="shared" ref="AG196:AL196" si="590">IF($D196&gt;0,IF($AD196&lt;=U$5,IF(SUM($AF196:AF196)&gt;0,IF($L196-SUM($AF196:AF196)&gt;52,52,$L196-SUM($AF196:AF196)),IF($AD196=U$5,IF(($D196+($L196*7))&gt;=U$5,ROUND(($AD196-$D196)/7+0.5,0),$L196))),0),0)</f>
        <v>0</v>
      </c>
      <c r="AH196" s="184">
        <f t="shared" si="590"/>
        <v>0</v>
      </c>
      <c r="AI196" s="184">
        <f t="shared" si="590"/>
        <v>0</v>
      </c>
      <c r="AJ196" s="184">
        <f t="shared" si="590"/>
        <v>0</v>
      </c>
      <c r="AK196" s="184">
        <f t="shared" si="590"/>
        <v>0</v>
      </c>
      <c r="AL196" s="184">
        <f t="shared" si="590"/>
        <v>0</v>
      </c>
      <c r="AM196" s="52" t="str">
        <f t="shared" si="19"/>
        <v/>
      </c>
      <c r="AN196" s="52" t="str">
        <f t="shared" si="20"/>
        <v/>
      </c>
      <c r="AO196" s="184" t="str">
        <f t="shared" si="21"/>
        <v/>
      </c>
      <c r="AP196" s="192" t="str">
        <f t="shared" si="22"/>
        <v/>
      </c>
      <c r="AQ196" s="232">
        <f t="shared" si="23"/>
        <v>0</v>
      </c>
      <c r="AR196" s="232">
        <f t="shared" si="24"/>
        <v>0</v>
      </c>
      <c r="AS196" s="52">
        <f t="shared" si="25"/>
        <v>0</v>
      </c>
      <c r="AT196" s="52">
        <f t="shared" si="26"/>
        <v>0</v>
      </c>
      <c r="AU196" s="232">
        <f t="shared" si="27"/>
        <v>0</v>
      </c>
      <c r="AV196" s="232">
        <f t="shared" ref="AV196:AW196" si="591">IF($AD196=V$5,$W196,0)</f>
        <v>0</v>
      </c>
      <c r="AW196" s="232">
        <f t="shared" si="591"/>
        <v>0</v>
      </c>
      <c r="AX196" s="233">
        <f t="shared" si="29"/>
        <v>0</v>
      </c>
      <c r="AY196" s="234">
        <f t="shared" si="30"/>
        <v>0</v>
      </c>
      <c r="AZ196" s="184">
        <f t="shared" si="31"/>
        <v>0</v>
      </c>
      <c r="BA196" s="235" t="str">
        <f>IF(B196&lt;&gt;"",VLOOKUP(B196,'1 Pricing Length'!A$8:B$50,2),"")</f>
        <v/>
      </c>
    </row>
    <row r="197" spans="1:53" ht="12.75" customHeight="1">
      <c r="A197" s="217"/>
      <c r="B197" s="217"/>
      <c r="C197" s="236"/>
      <c r="D197" s="237"/>
      <c r="E197" s="238"/>
      <c r="F197" s="238"/>
      <c r="G197" s="239"/>
      <c r="H197" s="239"/>
      <c r="I197" s="239"/>
      <c r="J197" s="239"/>
      <c r="K197" s="1"/>
      <c r="L197" s="223">
        <f>IF(B197&lt;&gt;"",IF(D197&gt;0,IF(D197&lt;=V$5,IF(M197&gt;0,M197,VLOOKUP(B197,'1 Pricing Length'!A$8:C$50,3)),VLOOKUP(B197,'1 Pricing Length'!A$8:C$50,3)),0),0)</f>
        <v>0</v>
      </c>
      <c r="M197" s="223">
        <f t="shared" si="4"/>
        <v>0</v>
      </c>
      <c r="N197" s="224">
        <f>IF(B197&lt;&gt;"",IF(D197&lt;&gt;0,IF(AD197&lt;Y$5,IF(AD197&lt;X$5,IF(AD197&lt;W$5,IF(AD197&lt;V$5,IF(AD197&lt;U$5,VLOOKUP(B197,'1 Pricing Length'!A$8:I$50,4),VLOOKUP(B197,'1 Pricing Length'!A$8:I$50,5)),VLOOKUP(B197,'1 Pricing Length'!A$8:I$50,6)),VLOOKUP(B197,'1 Pricing Length'!A$8:I$50,7)),VLOOKUP(B197,'1 Pricing Length'!A$8:I$50,8)),0),0),0)</f>
        <v>0</v>
      </c>
      <c r="O197" s="128">
        <f t="shared" si="5"/>
        <v>0</v>
      </c>
      <c r="P197" s="128">
        <f>'3 CY Interim'!P197</f>
        <v>0</v>
      </c>
      <c r="Q197" s="128">
        <f t="shared" si="6"/>
        <v>0</v>
      </c>
      <c r="R197" s="128">
        <f t="shared" si="7"/>
        <v>0</v>
      </c>
      <c r="S197" s="226">
        <f t="shared" si="8"/>
        <v>0</v>
      </c>
      <c r="T197" s="192">
        <f t="shared" ref="T197:W197" si="592">$G197*$AE197*AF197</f>
        <v>0</v>
      </c>
      <c r="U197" s="192">
        <f t="shared" si="592"/>
        <v>0</v>
      </c>
      <c r="V197" s="192">
        <f t="shared" si="592"/>
        <v>0</v>
      </c>
      <c r="W197" s="227">
        <f t="shared" si="592"/>
        <v>0</v>
      </c>
      <c r="X197" s="192">
        <f t="shared" si="10"/>
        <v>0</v>
      </c>
      <c r="Y197" s="192">
        <f t="shared" si="11"/>
        <v>0</v>
      </c>
      <c r="Z197" s="192">
        <f t="shared" si="12"/>
        <v>0</v>
      </c>
      <c r="AA197" s="227">
        <f t="shared" si="13"/>
        <v>0</v>
      </c>
      <c r="AB197" s="228">
        <f t="shared" si="14"/>
        <v>0</v>
      </c>
      <c r="AC197" s="229"/>
      <c r="AD197" s="230">
        <f t="shared" si="15"/>
        <v>44742</v>
      </c>
      <c r="AE197" s="231">
        <f t="shared" si="16"/>
        <v>0</v>
      </c>
      <c r="AF197" s="184">
        <f t="shared" si="17"/>
        <v>0</v>
      </c>
      <c r="AG197" s="184">
        <f t="shared" ref="AG197:AL197" si="593">IF($D197&gt;0,IF($AD197&lt;=U$5,IF(SUM($AF197:AF197)&gt;0,IF($L197-SUM($AF197:AF197)&gt;52,52,$L197-SUM($AF197:AF197)),IF($AD197=U$5,IF(($D197+($L197*7))&gt;=U$5,ROUND(($AD197-$D197)/7+0.5,0),$L197))),0),0)</f>
        <v>0</v>
      </c>
      <c r="AH197" s="184">
        <f t="shared" si="593"/>
        <v>0</v>
      </c>
      <c r="AI197" s="184">
        <f t="shared" si="593"/>
        <v>0</v>
      </c>
      <c r="AJ197" s="184">
        <f t="shared" si="593"/>
        <v>0</v>
      </c>
      <c r="AK197" s="184">
        <f t="shared" si="593"/>
        <v>0</v>
      </c>
      <c r="AL197" s="184">
        <f t="shared" si="593"/>
        <v>0</v>
      </c>
      <c r="AM197" s="52" t="str">
        <f t="shared" si="19"/>
        <v/>
      </c>
      <c r="AN197" s="52" t="str">
        <f t="shared" si="20"/>
        <v/>
      </c>
      <c r="AO197" s="184" t="str">
        <f t="shared" si="21"/>
        <v/>
      </c>
      <c r="AP197" s="192" t="str">
        <f t="shared" si="22"/>
        <v/>
      </c>
      <c r="AQ197" s="232">
        <f t="shared" si="23"/>
        <v>0</v>
      </c>
      <c r="AR197" s="232">
        <f t="shared" si="24"/>
        <v>0</v>
      </c>
      <c r="AS197" s="52">
        <f t="shared" si="25"/>
        <v>0</v>
      </c>
      <c r="AT197" s="52">
        <f t="shared" si="26"/>
        <v>0</v>
      </c>
      <c r="AU197" s="232">
        <f t="shared" si="27"/>
        <v>0</v>
      </c>
      <c r="AV197" s="232">
        <f t="shared" ref="AV197:AW197" si="594">IF($AD197=V$5,$W197,0)</f>
        <v>0</v>
      </c>
      <c r="AW197" s="232">
        <f t="shared" si="594"/>
        <v>0</v>
      </c>
      <c r="AX197" s="233">
        <f t="shared" si="29"/>
        <v>0</v>
      </c>
      <c r="AY197" s="234">
        <f t="shared" si="30"/>
        <v>0</v>
      </c>
      <c r="AZ197" s="184">
        <f t="shared" si="31"/>
        <v>0</v>
      </c>
      <c r="BA197" s="235" t="str">
        <f>IF(B197&lt;&gt;"",VLOOKUP(B197,'1 Pricing Length'!A$8:B$50,2),"")</f>
        <v/>
      </c>
    </row>
    <row r="198" spans="1:53" ht="12.75" customHeight="1">
      <c r="A198" s="217"/>
      <c r="B198" s="217"/>
      <c r="C198" s="236"/>
      <c r="D198" s="237"/>
      <c r="E198" s="238"/>
      <c r="F198" s="238"/>
      <c r="G198" s="239"/>
      <c r="H198" s="239"/>
      <c r="I198" s="239"/>
      <c r="J198" s="239"/>
      <c r="K198" s="1"/>
      <c r="L198" s="223">
        <f>IF(B198&lt;&gt;"",IF(D198&gt;0,IF(D198&lt;=V$5,IF(M198&gt;0,M198,VLOOKUP(B198,'1 Pricing Length'!A$8:C$50,3)),VLOOKUP(B198,'1 Pricing Length'!A$8:C$50,3)),0),0)</f>
        <v>0</v>
      </c>
      <c r="M198" s="223">
        <f t="shared" si="4"/>
        <v>0</v>
      </c>
      <c r="N198" s="224">
        <f>IF(B198&lt;&gt;"",IF(D198&lt;&gt;0,IF(AD198&lt;Y$5,IF(AD198&lt;X$5,IF(AD198&lt;W$5,IF(AD198&lt;V$5,IF(AD198&lt;U$5,VLOOKUP(B198,'1 Pricing Length'!A$8:I$50,4),VLOOKUP(B198,'1 Pricing Length'!A$8:I$50,5)),VLOOKUP(B198,'1 Pricing Length'!A$8:I$50,6)),VLOOKUP(B198,'1 Pricing Length'!A$8:I$50,7)),VLOOKUP(B198,'1 Pricing Length'!A$8:I$50,8)),0),0),0)</f>
        <v>0</v>
      </c>
      <c r="O198" s="128">
        <f t="shared" si="5"/>
        <v>0</v>
      </c>
      <c r="P198" s="128">
        <f>'3 CY Interim'!P198</f>
        <v>0</v>
      </c>
      <c r="Q198" s="128">
        <f t="shared" si="6"/>
        <v>0</v>
      </c>
      <c r="R198" s="128">
        <f t="shared" si="7"/>
        <v>0</v>
      </c>
      <c r="S198" s="226">
        <f t="shared" si="8"/>
        <v>0</v>
      </c>
      <c r="T198" s="192">
        <f t="shared" ref="T198:W198" si="595">$G198*$AE198*AF198</f>
        <v>0</v>
      </c>
      <c r="U198" s="192">
        <f t="shared" si="595"/>
        <v>0</v>
      </c>
      <c r="V198" s="192">
        <f t="shared" si="595"/>
        <v>0</v>
      </c>
      <c r="W198" s="227">
        <f t="shared" si="595"/>
        <v>0</v>
      </c>
      <c r="X198" s="192">
        <f t="shared" si="10"/>
        <v>0</v>
      </c>
      <c r="Y198" s="192">
        <f t="shared" si="11"/>
        <v>0</v>
      </c>
      <c r="Z198" s="192">
        <f t="shared" si="12"/>
        <v>0</v>
      </c>
      <c r="AA198" s="227">
        <f t="shared" si="13"/>
        <v>0</v>
      </c>
      <c r="AB198" s="228">
        <f t="shared" si="14"/>
        <v>0</v>
      </c>
      <c r="AC198" s="229"/>
      <c r="AD198" s="230">
        <f t="shared" si="15"/>
        <v>44742</v>
      </c>
      <c r="AE198" s="231">
        <f t="shared" si="16"/>
        <v>0</v>
      </c>
      <c r="AF198" s="184">
        <f t="shared" si="17"/>
        <v>0</v>
      </c>
      <c r="AG198" s="184">
        <f t="shared" ref="AG198:AL198" si="596">IF($D198&gt;0,IF($AD198&lt;=U$5,IF(SUM($AF198:AF198)&gt;0,IF($L198-SUM($AF198:AF198)&gt;52,52,$L198-SUM($AF198:AF198)),IF($AD198=U$5,IF(($D198+($L198*7))&gt;=U$5,ROUND(($AD198-$D198)/7+0.5,0),$L198))),0),0)</f>
        <v>0</v>
      </c>
      <c r="AH198" s="184">
        <f t="shared" si="596"/>
        <v>0</v>
      </c>
      <c r="AI198" s="184">
        <f t="shared" si="596"/>
        <v>0</v>
      </c>
      <c r="AJ198" s="184">
        <f t="shared" si="596"/>
        <v>0</v>
      </c>
      <c r="AK198" s="184">
        <f t="shared" si="596"/>
        <v>0</v>
      </c>
      <c r="AL198" s="184">
        <f t="shared" si="596"/>
        <v>0</v>
      </c>
      <c r="AM198" s="52" t="str">
        <f t="shared" si="19"/>
        <v/>
      </c>
      <c r="AN198" s="52" t="str">
        <f t="shared" si="20"/>
        <v/>
      </c>
      <c r="AO198" s="184" t="str">
        <f t="shared" si="21"/>
        <v/>
      </c>
      <c r="AP198" s="192" t="str">
        <f t="shared" si="22"/>
        <v/>
      </c>
      <c r="AQ198" s="232">
        <f t="shared" si="23"/>
        <v>0</v>
      </c>
      <c r="AR198" s="232">
        <f t="shared" si="24"/>
        <v>0</v>
      </c>
      <c r="AS198" s="52">
        <f t="shared" si="25"/>
        <v>0</v>
      </c>
      <c r="AT198" s="52">
        <f t="shared" si="26"/>
        <v>0</v>
      </c>
      <c r="AU198" s="232">
        <f t="shared" si="27"/>
        <v>0</v>
      </c>
      <c r="AV198" s="232">
        <f t="shared" ref="AV198:AW198" si="597">IF($AD198=V$5,$W198,0)</f>
        <v>0</v>
      </c>
      <c r="AW198" s="232">
        <f t="shared" si="597"/>
        <v>0</v>
      </c>
      <c r="AX198" s="233">
        <f t="shared" si="29"/>
        <v>0</v>
      </c>
      <c r="AY198" s="234">
        <f t="shared" si="30"/>
        <v>0</v>
      </c>
      <c r="AZ198" s="184">
        <f t="shared" si="31"/>
        <v>0</v>
      </c>
      <c r="BA198" s="235" t="str">
        <f>IF(B198&lt;&gt;"",VLOOKUP(B198,'1 Pricing Length'!A$8:B$50,2),"")</f>
        <v/>
      </c>
    </row>
    <row r="199" spans="1:53" ht="12.75" customHeight="1">
      <c r="A199" s="217"/>
      <c r="B199" s="217"/>
      <c r="C199" s="236"/>
      <c r="D199" s="237"/>
      <c r="E199" s="238"/>
      <c r="F199" s="238"/>
      <c r="G199" s="239"/>
      <c r="H199" s="239"/>
      <c r="I199" s="239"/>
      <c r="J199" s="239"/>
      <c r="K199" s="1"/>
      <c r="L199" s="223">
        <f>IF(B199&lt;&gt;"",IF(D199&gt;0,IF(D199&lt;=V$5,IF(M199&gt;0,M199,VLOOKUP(B199,'1 Pricing Length'!A$8:C$50,3)),VLOOKUP(B199,'1 Pricing Length'!A$8:C$50,3)),0),0)</f>
        <v>0</v>
      </c>
      <c r="M199" s="223">
        <f t="shared" si="4"/>
        <v>0</v>
      </c>
      <c r="N199" s="224">
        <f>IF(B199&lt;&gt;"",IF(D199&lt;&gt;0,IF(AD199&lt;Y$5,IF(AD199&lt;X$5,IF(AD199&lt;W$5,IF(AD199&lt;V$5,IF(AD199&lt;U$5,VLOOKUP(B199,'1 Pricing Length'!A$8:I$50,4),VLOOKUP(B199,'1 Pricing Length'!A$8:I$50,5)),VLOOKUP(B199,'1 Pricing Length'!A$8:I$50,6)),VLOOKUP(B199,'1 Pricing Length'!A$8:I$50,7)),VLOOKUP(B199,'1 Pricing Length'!A$8:I$50,8)),0),0),0)</f>
        <v>0</v>
      </c>
      <c r="O199" s="128">
        <f t="shared" si="5"/>
        <v>0</v>
      </c>
      <c r="P199" s="128">
        <f>'3 CY Interim'!P199</f>
        <v>0</v>
      </c>
      <c r="Q199" s="128">
        <f t="shared" si="6"/>
        <v>0</v>
      </c>
      <c r="R199" s="128">
        <f t="shared" si="7"/>
        <v>0</v>
      </c>
      <c r="S199" s="226">
        <f t="shared" si="8"/>
        <v>0</v>
      </c>
      <c r="T199" s="192">
        <f t="shared" ref="T199:W199" si="598">$G199*$AE199*AF199</f>
        <v>0</v>
      </c>
      <c r="U199" s="192">
        <f t="shared" si="598"/>
        <v>0</v>
      </c>
      <c r="V199" s="192">
        <f t="shared" si="598"/>
        <v>0</v>
      </c>
      <c r="W199" s="227">
        <f t="shared" si="598"/>
        <v>0</v>
      </c>
      <c r="X199" s="192">
        <f t="shared" si="10"/>
        <v>0</v>
      </c>
      <c r="Y199" s="192">
        <f t="shared" si="11"/>
        <v>0</v>
      </c>
      <c r="Z199" s="192">
        <f t="shared" si="12"/>
        <v>0</v>
      </c>
      <c r="AA199" s="227">
        <f t="shared" si="13"/>
        <v>0</v>
      </c>
      <c r="AB199" s="228">
        <f t="shared" si="14"/>
        <v>0</v>
      </c>
      <c r="AC199" s="229"/>
      <c r="AD199" s="230">
        <f t="shared" si="15"/>
        <v>44742</v>
      </c>
      <c r="AE199" s="231">
        <f t="shared" si="16"/>
        <v>0</v>
      </c>
      <c r="AF199" s="184">
        <f t="shared" si="17"/>
        <v>0</v>
      </c>
      <c r="AG199" s="184">
        <f t="shared" ref="AG199:AL199" si="599">IF($D199&gt;0,IF($AD199&lt;=U$5,IF(SUM($AF199:AF199)&gt;0,IF($L199-SUM($AF199:AF199)&gt;52,52,$L199-SUM($AF199:AF199)),IF($AD199=U$5,IF(($D199+($L199*7))&gt;=U$5,ROUND(($AD199-$D199)/7+0.5,0),$L199))),0),0)</f>
        <v>0</v>
      </c>
      <c r="AH199" s="184">
        <f t="shared" si="599"/>
        <v>0</v>
      </c>
      <c r="AI199" s="184">
        <f t="shared" si="599"/>
        <v>0</v>
      </c>
      <c r="AJ199" s="184">
        <f t="shared" si="599"/>
        <v>0</v>
      </c>
      <c r="AK199" s="184">
        <f t="shared" si="599"/>
        <v>0</v>
      </c>
      <c r="AL199" s="184">
        <f t="shared" si="599"/>
        <v>0</v>
      </c>
      <c r="AM199" s="52" t="str">
        <f t="shared" si="19"/>
        <v/>
      </c>
      <c r="AN199" s="52" t="str">
        <f t="shared" si="20"/>
        <v/>
      </c>
      <c r="AO199" s="184" t="str">
        <f t="shared" si="21"/>
        <v/>
      </c>
      <c r="AP199" s="192" t="str">
        <f t="shared" si="22"/>
        <v/>
      </c>
      <c r="AQ199" s="232">
        <f t="shared" si="23"/>
        <v>0</v>
      </c>
      <c r="AR199" s="232">
        <f t="shared" si="24"/>
        <v>0</v>
      </c>
      <c r="AS199" s="52">
        <f t="shared" si="25"/>
        <v>0</v>
      </c>
      <c r="AT199" s="52">
        <f t="shared" si="26"/>
        <v>0</v>
      </c>
      <c r="AU199" s="232">
        <f t="shared" si="27"/>
        <v>0</v>
      </c>
      <c r="AV199" s="232">
        <f t="shared" ref="AV199:AW199" si="600">IF($AD199=V$5,$W199,0)</f>
        <v>0</v>
      </c>
      <c r="AW199" s="232">
        <f t="shared" si="600"/>
        <v>0</v>
      </c>
      <c r="AX199" s="233">
        <f t="shared" si="29"/>
        <v>0</v>
      </c>
      <c r="AY199" s="234">
        <f t="shared" si="30"/>
        <v>0</v>
      </c>
      <c r="AZ199" s="184">
        <f t="shared" si="31"/>
        <v>0</v>
      </c>
      <c r="BA199" s="235" t="str">
        <f>IF(B199&lt;&gt;"",VLOOKUP(B199,'1 Pricing Length'!A$8:B$50,2),"")</f>
        <v/>
      </c>
    </row>
    <row r="200" spans="1:53" ht="12.75" customHeight="1">
      <c r="A200" s="217"/>
      <c r="B200" s="217"/>
      <c r="C200" s="236"/>
      <c r="D200" s="237"/>
      <c r="E200" s="238"/>
      <c r="F200" s="238"/>
      <c r="G200" s="239"/>
      <c r="H200" s="239"/>
      <c r="I200" s="239"/>
      <c r="J200" s="239"/>
      <c r="K200" s="1"/>
      <c r="L200" s="223">
        <f>IF(B200&lt;&gt;"",IF(D200&gt;0,IF(D200&lt;=V$5,IF(M200&gt;0,M200,VLOOKUP(B200,'1 Pricing Length'!A$8:C$50,3)),VLOOKUP(B200,'1 Pricing Length'!A$8:C$50,3)),0),0)</f>
        <v>0</v>
      </c>
      <c r="M200" s="223">
        <f t="shared" si="4"/>
        <v>0</v>
      </c>
      <c r="N200" s="224">
        <f>IF(B200&lt;&gt;"",IF(D200&lt;&gt;0,IF(AD200&lt;Y$5,IF(AD200&lt;X$5,IF(AD200&lt;W$5,IF(AD200&lt;V$5,IF(AD200&lt;U$5,VLOOKUP(B200,'1 Pricing Length'!A$8:I$50,4),VLOOKUP(B200,'1 Pricing Length'!A$8:I$50,5)),VLOOKUP(B200,'1 Pricing Length'!A$8:I$50,6)),VLOOKUP(B200,'1 Pricing Length'!A$8:I$50,7)),VLOOKUP(B200,'1 Pricing Length'!A$8:I$50,8)),0),0),0)</f>
        <v>0</v>
      </c>
      <c r="O200" s="128">
        <f t="shared" si="5"/>
        <v>0</v>
      </c>
      <c r="P200" s="128">
        <f>'3 CY Interim'!P200</f>
        <v>0</v>
      </c>
      <c r="Q200" s="128">
        <f t="shared" si="6"/>
        <v>0</v>
      </c>
      <c r="R200" s="128">
        <f t="shared" si="7"/>
        <v>0</v>
      </c>
      <c r="S200" s="226">
        <f t="shared" si="8"/>
        <v>0</v>
      </c>
      <c r="T200" s="192">
        <f t="shared" ref="T200:W200" si="601">$G200*$AE200*AF200</f>
        <v>0</v>
      </c>
      <c r="U200" s="192">
        <f t="shared" si="601"/>
        <v>0</v>
      </c>
      <c r="V200" s="192">
        <f t="shared" si="601"/>
        <v>0</v>
      </c>
      <c r="W200" s="227">
        <f t="shared" si="601"/>
        <v>0</v>
      </c>
      <c r="X200" s="192">
        <f t="shared" si="10"/>
        <v>0</v>
      </c>
      <c r="Y200" s="192">
        <f t="shared" si="11"/>
        <v>0</v>
      </c>
      <c r="Z200" s="192">
        <f t="shared" si="12"/>
        <v>0</v>
      </c>
      <c r="AA200" s="227">
        <f t="shared" si="13"/>
        <v>0</v>
      </c>
      <c r="AB200" s="228">
        <f t="shared" si="14"/>
        <v>0</v>
      </c>
      <c r="AC200" s="229"/>
      <c r="AD200" s="230">
        <f t="shared" si="15"/>
        <v>44742</v>
      </c>
      <c r="AE200" s="231">
        <f t="shared" si="16"/>
        <v>0</v>
      </c>
      <c r="AF200" s="184">
        <f t="shared" si="17"/>
        <v>0</v>
      </c>
      <c r="AG200" s="184">
        <f t="shared" ref="AG200:AL200" si="602">IF($D200&gt;0,IF($AD200&lt;=U$5,IF(SUM($AF200:AF200)&gt;0,IF($L200-SUM($AF200:AF200)&gt;52,52,$L200-SUM($AF200:AF200)),IF($AD200=U$5,IF(($D200+($L200*7))&gt;=U$5,ROUND(($AD200-$D200)/7+0.5,0),$L200))),0),0)</f>
        <v>0</v>
      </c>
      <c r="AH200" s="184">
        <f t="shared" si="602"/>
        <v>0</v>
      </c>
      <c r="AI200" s="184">
        <f t="shared" si="602"/>
        <v>0</v>
      </c>
      <c r="AJ200" s="184">
        <f t="shared" si="602"/>
        <v>0</v>
      </c>
      <c r="AK200" s="184">
        <f t="shared" si="602"/>
        <v>0</v>
      </c>
      <c r="AL200" s="184">
        <f t="shared" si="602"/>
        <v>0</v>
      </c>
      <c r="AM200" s="52" t="str">
        <f t="shared" si="19"/>
        <v/>
      </c>
      <c r="AN200" s="52" t="str">
        <f t="shared" si="20"/>
        <v/>
      </c>
      <c r="AO200" s="184" t="str">
        <f t="shared" si="21"/>
        <v/>
      </c>
      <c r="AP200" s="192" t="str">
        <f t="shared" si="22"/>
        <v/>
      </c>
      <c r="AQ200" s="232">
        <f t="shared" si="23"/>
        <v>0</v>
      </c>
      <c r="AR200" s="232">
        <f t="shared" si="24"/>
        <v>0</v>
      </c>
      <c r="AS200" s="52">
        <f t="shared" si="25"/>
        <v>0</v>
      </c>
      <c r="AT200" s="52">
        <f t="shared" si="26"/>
        <v>0</v>
      </c>
      <c r="AU200" s="232">
        <f t="shared" si="27"/>
        <v>0</v>
      </c>
      <c r="AV200" s="232">
        <f t="shared" ref="AV200:AW200" si="603">IF($AD200=V$5,$W200,0)</f>
        <v>0</v>
      </c>
      <c r="AW200" s="232">
        <f t="shared" si="603"/>
        <v>0</v>
      </c>
      <c r="AX200" s="233">
        <f t="shared" si="29"/>
        <v>0</v>
      </c>
      <c r="AY200" s="234">
        <f t="shared" si="30"/>
        <v>0</v>
      </c>
      <c r="AZ200" s="184">
        <f t="shared" si="31"/>
        <v>0</v>
      </c>
      <c r="BA200" s="235" t="str">
        <f>IF(B200&lt;&gt;"",VLOOKUP(B200,'1 Pricing Length'!A$8:B$50,2),"")</f>
        <v/>
      </c>
    </row>
    <row r="201" spans="1:53" ht="12.75" customHeight="1">
      <c r="A201" s="217"/>
      <c r="B201" s="217"/>
      <c r="C201" s="236"/>
      <c r="D201" s="237"/>
      <c r="E201" s="238"/>
      <c r="F201" s="238"/>
      <c r="G201" s="239"/>
      <c r="H201" s="239"/>
      <c r="I201" s="239"/>
      <c r="J201" s="239"/>
      <c r="K201" s="1"/>
      <c r="L201" s="223">
        <f>IF(B201&lt;&gt;"",IF(D201&gt;0,IF(D201&lt;=V$5,IF(M201&gt;0,M201,VLOOKUP(B201,'1 Pricing Length'!A$8:C$50,3)),VLOOKUP(B201,'1 Pricing Length'!A$8:C$50,3)),0),0)</f>
        <v>0</v>
      </c>
      <c r="M201" s="223">
        <f t="shared" si="4"/>
        <v>0</v>
      </c>
      <c r="N201" s="224">
        <f>IF(B201&lt;&gt;"",IF(D201&lt;&gt;0,IF(AD201&lt;Y$5,IF(AD201&lt;X$5,IF(AD201&lt;W$5,IF(AD201&lt;V$5,IF(AD201&lt;U$5,VLOOKUP(B201,'1 Pricing Length'!A$8:I$50,4),VLOOKUP(B201,'1 Pricing Length'!A$8:I$50,5)),VLOOKUP(B201,'1 Pricing Length'!A$8:I$50,6)),VLOOKUP(B201,'1 Pricing Length'!A$8:I$50,7)),VLOOKUP(B201,'1 Pricing Length'!A$8:I$50,8)),0),0),0)</f>
        <v>0</v>
      </c>
      <c r="O201" s="128">
        <f t="shared" si="5"/>
        <v>0</v>
      </c>
      <c r="P201" s="128">
        <f>'3 CY Interim'!P201</f>
        <v>0</v>
      </c>
      <c r="Q201" s="128">
        <f t="shared" si="6"/>
        <v>0</v>
      </c>
      <c r="R201" s="128">
        <f t="shared" si="7"/>
        <v>0</v>
      </c>
      <c r="S201" s="226">
        <f t="shared" si="8"/>
        <v>0</v>
      </c>
      <c r="T201" s="192">
        <f t="shared" ref="T201:W201" si="604">$G201*$AE201*AF201</f>
        <v>0</v>
      </c>
      <c r="U201" s="192">
        <f t="shared" si="604"/>
        <v>0</v>
      </c>
      <c r="V201" s="192">
        <f t="shared" si="604"/>
        <v>0</v>
      </c>
      <c r="W201" s="227">
        <f t="shared" si="604"/>
        <v>0</v>
      </c>
      <c r="X201" s="192">
        <f t="shared" si="10"/>
        <v>0</v>
      </c>
      <c r="Y201" s="192">
        <f t="shared" si="11"/>
        <v>0</v>
      </c>
      <c r="Z201" s="192">
        <f t="shared" si="12"/>
        <v>0</v>
      </c>
      <c r="AA201" s="227">
        <f t="shared" si="13"/>
        <v>0</v>
      </c>
      <c r="AB201" s="228">
        <f t="shared" si="14"/>
        <v>0</v>
      </c>
      <c r="AC201" s="229"/>
      <c r="AD201" s="230">
        <f t="shared" si="15"/>
        <v>44742</v>
      </c>
      <c r="AE201" s="231">
        <f t="shared" si="16"/>
        <v>0</v>
      </c>
      <c r="AF201" s="184">
        <f t="shared" si="17"/>
        <v>0</v>
      </c>
      <c r="AG201" s="184">
        <f t="shared" ref="AG201:AL201" si="605">IF($D201&gt;0,IF($AD201&lt;=U$5,IF(SUM($AF201:AF201)&gt;0,IF($L201-SUM($AF201:AF201)&gt;52,52,$L201-SUM($AF201:AF201)),IF($AD201=U$5,IF(($D201+($L201*7))&gt;=U$5,ROUND(($AD201-$D201)/7+0.5,0),$L201))),0),0)</f>
        <v>0</v>
      </c>
      <c r="AH201" s="184">
        <f t="shared" si="605"/>
        <v>0</v>
      </c>
      <c r="AI201" s="184">
        <f t="shared" si="605"/>
        <v>0</v>
      </c>
      <c r="AJ201" s="184">
        <f t="shared" si="605"/>
        <v>0</v>
      </c>
      <c r="AK201" s="184">
        <f t="shared" si="605"/>
        <v>0</v>
      </c>
      <c r="AL201" s="184">
        <f t="shared" si="605"/>
        <v>0</v>
      </c>
      <c r="AM201" s="52" t="str">
        <f t="shared" si="19"/>
        <v/>
      </c>
      <c r="AN201" s="52" t="str">
        <f t="shared" si="20"/>
        <v/>
      </c>
      <c r="AO201" s="184" t="str">
        <f t="shared" si="21"/>
        <v/>
      </c>
      <c r="AP201" s="192" t="str">
        <f t="shared" si="22"/>
        <v/>
      </c>
      <c r="AQ201" s="232">
        <f t="shared" si="23"/>
        <v>0</v>
      </c>
      <c r="AR201" s="232">
        <f t="shared" si="24"/>
        <v>0</v>
      </c>
      <c r="AS201" s="52">
        <f t="shared" si="25"/>
        <v>0</v>
      </c>
      <c r="AT201" s="52">
        <f t="shared" si="26"/>
        <v>0</v>
      </c>
      <c r="AU201" s="232">
        <f t="shared" si="27"/>
        <v>0</v>
      </c>
      <c r="AV201" s="232">
        <f t="shared" ref="AV201:AW201" si="606">IF($AD201=V$5,$W201,0)</f>
        <v>0</v>
      </c>
      <c r="AW201" s="232">
        <f t="shared" si="606"/>
        <v>0</v>
      </c>
      <c r="AX201" s="233">
        <f t="shared" si="29"/>
        <v>0</v>
      </c>
      <c r="AY201" s="234">
        <f t="shared" si="30"/>
        <v>0</v>
      </c>
      <c r="AZ201" s="184">
        <f t="shared" si="31"/>
        <v>0</v>
      </c>
      <c r="BA201" s="235" t="str">
        <f>IF(B201&lt;&gt;"",VLOOKUP(B201,'1 Pricing Length'!A$8:B$50,2),"")</f>
        <v/>
      </c>
    </row>
    <row r="202" spans="1:53" ht="12.75" customHeight="1">
      <c r="A202" s="217"/>
      <c r="B202" s="217"/>
      <c r="C202" s="236"/>
      <c r="D202" s="237"/>
      <c r="E202" s="238"/>
      <c r="F202" s="238"/>
      <c r="G202" s="239"/>
      <c r="H202" s="239"/>
      <c r="I202" s="239"/>
      <c r="J202" s="239"/>
      <c r="K202" s="1"/>
      <c r="L202" s="223">
        <f>IF(B202&lt;&gt;"",IF(D202&gt;0,IF(D202&lt;=V$5,IF(M202&gt;0,M202,VLOOKUP(B202,'1 Pricing Length'!A$8:C$50,3)),VLOOKUP(B202,'1 Pricing Length'!A$8:C$50,3)),0),0)</f>
        <v>0</v>
      </c>
      <c r="M202" s="223">
        <f t="shared" si="4"/>
        <v>0</v>
      </c>
      <c r="N202" s="224">
        <f>IF(B202&lt;&gt;"",IF(D202&lt;&gt;0,IF(AD202&lt;Y$5,IF(AD202&lt;X$5,IF(AD202&lt;W$5,IF(AD202&lt;V$5,IF(AD202&lt;U$5,VLOOKUP(B202,'1 Pricing Length'!A$8:I$50,4),VLOOKUP(B202,'1 Pricing Length'!A$8:I$50,5)),VLOOKUP(B202,'1 Pricing Length'!A$8:I$50,6)),VLOOKUP(B202,'1 Pricing Length'!A$8:I$50,7)),VLOOKUP(B202,'1 Pricing Length'!A$8:I$50,8)),0),0),0)</f>
        <v>0</v>
      </c>
      <c r="O202" s="128">
        <f t="shared" si="5"/>
        <v>0</v>
      </c>
      <c r="P202" s="128">
        <f>'3 CY Interim'!P202</f>
        <v>0</v>
      </c>
      <c r="Q202" s="128">
        <f t="shared" si="6"/>
        <v>0</v>
      </c>
      <c r="R202" s="128">
        <f t="shared" si="7"/>
        <v>0</v>
      </c>
      <c r="S202" s="226">
        <f t="shared" si="8"/>
        <v>0</v>
      </c>
      <c r="T202" s="192">
        <f t="shared" ref="T202:W202" si="607">$G202*$AE202*AF202</f>
        <v>0</v>
      </c>
      <c r="U202" s="192">
        <f t="shared" si="607"/>
        <v>0</v>
      </c>
      <c r="V202" s="192">
        <f t="shared" si="607"/>
        <v>0</v>
      </c>
      <c r="W202" s="227">
        <f t="shared" si="607"/>
        <v>0</v>
      </c>
      <c r="X202" s="192">
        <f t="shared" si="10"/>
        <v>0</v>
      </c>
      <c r="Y202" s="192">
        <f t="shared" si="11"/>
        <v>0</v>
      </c>
      <c r="Z202" s="192">
        <f t="shared" si="12"/>
        <v>0</v>
      </c>
      <c r="AA202" s="227">
        <f t="shared" si="13"/>
        <v>0</v>
      </c>
      <c r="AB202" s="228">
        <f t="shared" si="14"/>
        <v>0</v>
      </c>
      <c r="AC202" s="229"/>
      <c r="AD202" s="230">
        <f t="shared" si="15"/>
        <v>44742</v>
      </c>
      <c r="AE202" s="231">
        <f t="shared" si="16"/>
        <v>0</v>
      </c>
      <c r="AF202" s="184">
        <f t="shared" si="17"/>
        <v>0</v>
      </c>
      <c r="AG202" s="184">
        <f t="shared" ref="AG202:AL202" si="608">IF($D202&gt;0,IF($AD202&lt;=U$5,IF(SUM($AF202:AF202)&gt;0,IF($L202-SUM($AF202:AF202)&gt;52,52,$L202-SUM($AF202:AF202)),IF($AD202=U$5,IF(($D202+($L202*7))&gt;=U$5,ROUND(($AD202-$D202)/7+0.5,0),$L202))),0),0)</f>
        <v>0</v>
      </c>
      <c r="AH202" s="184">
        <f t="shared" si="608"/>
        <v>0</v>
      </c>
      <c r="AI202" s="184">
        <f t="shared" si="608"/>
        <v>0</v>
      </c>
      <c r="AJ202" s="184">
        <f t="shared" si="608"/>
        <v>0</v>
      </c>
      <c r="AK202" s="184">
        <f t="shared" si="608"/>
        <v>0</v>
      </c>
      <c r="AL202" s="184">
        <f t="shared" si="608"/>
        <v>0</v>
      </c>
      <c r="AM202" s="52" t="str">
        <f t="shared" si="19"/>
        <v/>
      </c>
      <c r="AN202" s="52" t="str">
        <f t="shared" si="20"/>
        <v/>
      </c>
      <c r="AO202" s="184" t="str">
        <f t="shared" si="21"/>
        <v/>
      </c>
      <c r="AP202" s="192" t="str">
        <f t="shared" si="22"/>
        <v/>
      </c>
      <c r="AQ202" s="232">
        <f t="shared" si="23"/>
        <v>0</v>
      </c>
      <c r="AR202" s="232">
        <f t="shared" si="24"/>
        <v>0</v>
      </c>
      <c r="AS202" s="52">
        <f t="shared" si="25"/>
        <v>0</v>
      </c>
      <c r="AT202" s="52">
        <f t="shared" si="26"/>
        <v>0</v>
      </c>
      <c r="AU202" s="232">
        <f t="shared" si="27"/>
        <v>0</v>
      </c>
      <c r="AV202" s="232">
        <f t="shared" ref="AV202:AW202" si="609">IF($AD202=V$5,$W202,0)</f>
        <v>0</v>
      </c>
      <c r="AW202" s="232">
        <f t="shared" si="609"/>
        <v>0</v>
      </c>
      <c r="AX202" s="233">
        <f t="shared" si="29"/>
        <v>0</v>
      </c>
      <c r="AY202" s="234">
        <f t="shared" si="30"/>
        <v>0</v>
      </c>
      <c r="AZ202" s="184">
        <f t="shared" si="31"/>
        <v>0</v>
      </c>
      <c r="BA202" s="235" t="str">
        <f>IF(B202&lt;&gt;"",VLOOKUP(B202,'1 Pricing Length'!A$8:B$50,2),"")</f>
        <v/>
      </c>
    </row>
    <row r="203" spans="1:53" ht="12.75" customHeight="1">
      <c r="A203" s="217"/>
      <c r="B203" s="217"/>
      <c r="C203" s="236"/>
      <c r="D203" s="237"/>
      <c r="E203" s="238"/>
      <c r="F203" s="238"/>
      <c r="G203" s="239"/>
      <c r="H203" s="239"/>
      <c r="I203" s="239"/>
      <c r="J203" s="239"/>
      <c r="K203" s="1"/>
      <c r="L203" s="223">
        <f>IF(B203&lt;&gt;"",IF(D203&gt;0,IF(D203&lt;=V$5,IF(M203&gt;0,M203,VLOOKUP(B203,'1 Pricing Length'!A$8:C$50,3)),VLOOKUP(B203,'1 Pricing Length'!A$8:C$50,3)),0),0)</f>
        <v>0</v>
      </c>
      <c r="M203" s="223">
        <f t="shared" si="4"/>
        <v>0</v>
      </c>
      <c r="N203" s="224">
        <f>IF(B203&lt;&gt;"",IF(D203&lt;&gt;0,IF(AD203&lt;Y$5,IF(AD203&lt;X$5,IF(AD203&lt;W$5,IF(AD203&lt;V$5,IF(AD203&lt;U$5,VLOOKUP(B203,'1 Pricing Length'!A$8:I$50,4),VLOOKUP(B203,'1 Pricing Length'!A$8:I$50,5)),VLOOKUP(B203,'1 Pricing Length'!A$8:I$50,6)),VLOOKUP(B203,'1 Pricing Length'!A$8:I$50,7)),VLOOKUP(B203,'1 Pricing Length'!A$8:I$50,8)),0),0),0)</f>
        <v>0</v>
      </c>
      <c r="O203" s="128">
        <f t="shared" si="5"/>
        <v>0</v>
      </c>
      <c r="P203" s="128">
        <f>'3 CY Interim'!P203</f>
        <v>0</v>
      </c>
      <c r="Q203" s="128">
        <f t="shared" si="6"/>
        <v>0</v>
      </c>
      <c r="R203" s="128">
        <f t="shared" si="7"/>
        <v>0</v>
      </c>
      <c r="S203" s="226">
        <f t="shared" si="8"/>
        <v>0</v>
      </c>
      <c r="T203" s="192">
        <f t="shared" ref="T203:W203" si="610">$G203*$AE203*AF203</f>
        <v>0</v>
      </c>
      <c r="U203" s="192">
        <f t="shared" si="610"/>
        <v>0</v>
      </c>
      <c r="V203" s="192">
        <f t="shared" si="610"/>
        <v>0</v>
      </c>
      <c r="W203" s="227">
        <f t="shared" si="610"/>
        <v>0</v>
      </c>
      <c r="X203" s="192">
        <f t="shared" si="10"/>
        <v>0</v>
      </c>
      <c r="Y203" s="192">
        <f t="shared" si="11"/>
        <v>0</v>
      </c>
      <c r="Z203" s="192">
        <f t="shared" si="12"/>
        <v>0</v>
      </c>
      <c r="AA203" s="227">
        <f t="shared" si="13"/>
        <v>0</v>
      </c>
      <c r="AB203" s="228">
        <f t="shared" si="14"/>
        <v>0</v>
      </c>
      <c r="AC203" s="229"/>
      <c r="AD203" s="230">
        <f t="shared" si="15"/>
        <v>44742</v>
      </c>
      <c r="AE203" s="231">
        <f t="shared" si="16"/>
        <v>0</v>
      </c>
      <c r="AF203" s="184">
        <f t="shared" si="17"/>
        <v>0</v>
      </c>
      <c r="AG203" s="184">
        <f t="shared" ref="AG203:AL203" si="611">IF($D203&gt;0,IF($AD203&lt;=U$5,IF(SUM($AF203:AF203)&gt;0,IF($L203-SUM($AF203:AF203)&gt;52,52,$L203-SUM($AF203:AF203)),IF($AD203=U$5,IF(($D203+($L203*7))&gt;=U$5,ROUND(($AD203-$D203)/7+0.5,0),$L203))),0),0)</f>
        <v>0</v>
      </c>
      <c r="AH203" s="184">
        <f t="shared" si="611"/>
        <v>0</v>
      </c>
      <c r="AI203" s="184">
        <f t="shared" si="611"/>
        <v>0</v>
      </c>
      <c r="AJ203" s="184">
        <f t="shared" si="611"/>
        <v>0</v>
      </c>
      <c r="AK203" s="184">
        <f t="shared" si="611"/>
        <v>0</v>
      </c>
      <c r="AL203" s="184">
        <f t="shared" si="611"/>
        <v>0</v>
      </c>
      <c r="AM203" s="52" t="str">
        <f t="shared" si="19"/>
        <v/>
      </c>
      <c r="AN203" s="52" t="str">
        <f t="shared" si="20"/>
        <v/>
      </c>
      <c r="AO203" s="184" t="str">
        <f t="shared" si="21"/>
        <v/>
      </c>
      <c r="AP203" s="192" t="str">
        <f t="shared" si="22"/>
        <v/>
      </c>
      <c r="AQ203" s="232">
        <f t="shared" si="23"/>
        <v>0</v>
      </c>
      <c r="AR203" s="232">
        <f t="shared" si="24"/>
        <v>0</v>
      </c>
      <c r="AS203" s="52">
        <f t="shared" si="25"/>
        <v>0</v>
      </c>
      <c r="AT203" s="52">
        <f t="shared" si="26"/>
        <v>0</v>
      </c>
      <c r="AU203" s="232">
        <f t="shared" si="27"/>
        <v>0</v>
      </c>
      <c r="AV203" s="232">
        <f t="shared" ref="AV203:AW203" si="612">IF($AD203=V$5,$W203,0)</f>
        <v>0</v>
      </c>
      <c r="AW203" s="232">
        <f t="shared" si="612"/>
        <v>0</v>
      </c>
      <c r="AX203" s="233">
        <f t="shared" si="29"/>
        <v>0</v>
      </c>
      <c r="AY203" s="234">
        <f t="shared" si="30"/>
        <v>0</v>
      </c>
      <c r="AZ203" s="184">
        <f t="shared" si="31"/>
        <v>0</v>
      </c>
      <c r="BA203" s="235" t="str">
        <f>IF(B203&lt;&gt;"",VLOOKUP(B203,'1 Pricing Length'!A$8:B$50,2),"")</f>
        <v/>
      </c>
    </row>
    <row r="204" spans="1:53" ht="12.75" customHeight="1">
      <c r="A204" s="217"/>
      <c r="B204" s="217"/>
      <c r="C204" s="236"/>
      <c r="D204" s="237"/>
      <c r="E204" s="238"/>
      <c r="F204" s="238"/>
      <c r="G204" s="239"/>
      <c r="H204" s="239"/>
      <c r="I204" s="239"/>
      <c r="J204" s="239"/>
      <c r="K204" s="1"/>
      <c r="L204" s="223">
        <f>IF(B204&lt;&gt;"",IF(D204&gt;0,IF(D204&lt;=V$5,IF(M204&gt;0,M204,VLOOKUP(B204,'1 Pricing Length'!A$8:C$50,3)),VLOOKUP(B204,'1 Pricing Length'!A$8:C$50,3)),0),0)</f>
        <v>0</v>
      </c>
      <c r="M204" s="223">
        <f t="shared" si="4"/>
        <v>0</v>
      </c>
      <c r="N204" s="224">
        <f>IF(B204&lt;&gt;"",IF(D204&lt;&gt;0,IF(AD204&lt;Y$5,IF(AD204&lt;X$5,IF(AD204&lt;W$5,IF(AD204&lt;V$5,IF(AD204&lt;U$5,VLOOKUP(B204,'1 Pricing Length'!A$8:I$50,4),VLOOKUP(B204,'1 Pricing Length'!A$8:I$50,5)),VLOOKUP(B204,'1 Pricing Length'!A$8:I$50,6)),VLOOKUP(B204,'1 Pricing Length'!A$8:I$50,7)),VLOOKUP(B204,'1 Pricing Length'!A$8:I$50,8)),0),0),0)</f>
        <v>0</v>
      </c>
      <c r="O204" s="128">
        <f t="shared" si="5"/>
        <v>0</v>
      </c>
      <c r="P204" s="128">
        <f>'3 CY Interim'!P204</f>
        <v>0</v>
      </c>
      <c r="Q204" s="128">
        <f t="shared" si="6"/>
        <v>0</v>
      </c>
      <c r="R204" s="128">
        <f t="shared" si="7"/>
        <v>0</v>
      </c>
      <c r="S204" s="226">
        <f t="shared" si="8"/>
        <v>0</v>
      </c>
      <c r="T204" s="192">
        <f t="shared" ref="T204:W204" si="613">$G204*$AE204*AF204</f>
        <v>0</v>
      </c>
      <c r="U204" s="192">
        <f t="shared" si="613"/>
        <v>0</v>
      </c>
      <c r="V204" s="192">
        <f t="shared" si="613"/>
        <v>0</v>
      </c>
      <c r="W204" s="227">
        <f t="shared" si="613"/>
        <v>0</v>
      </c>
      <c r="X204" s="192">
        <f t="shared" si="10"/>
        <v>0</v>
      </c>
      <c r="Y204" s="192">
        <f t="shared" si="11"/>
        <v>0</v>
      </c>
      <c r="Z204" s="192">
        <f t="shared" si="12"/>
        <v>0</v>
      </c>
      <c r="AA204" s="227">
        <f t="shared" si="13"/>
        <v>0</v>
      </c>
      <c r="AB204" s="228">
        <f t="shared" si="14"/>
        <v>0</v>
      </c>
      <c r="AC204" s="229"/>
      <c r="AD204" s="230">
        <f t="shared" si="15"/>
        <v>44742</v>
      </c>
      <c r="AE204" s="231">
        <f t="shared" si="16"/>
        <v>0</v>
      </c>
      <c r="AF204" s="184">
        <f t="shared" si="17"/>
        <v>0</v>
      </c>
      <c r="AG204" s="184">
        <f t="shared" ref="AG204:AL204" si="614">IF($D204&gt;0,IF($AD204&lt;=U$5,IF(SUM($AF204:AF204)&gt;0,IF($L204-SUM($AF204:AF204)&gt;52,52,$L204-SUM($AF204:AF204)),IF($AD204=U$5,IF(($D204+($L204*7))&gt;=U$5,ROUND(($AD204-$D204)/7+0.5,0),$L204))),0),0)</f>
        <v>0</v>
      </c>
      <c r="AH204" s="184">
        <f t="shared" si="614"/>
        <v>0</v>
      </c>
      <c r="AI204" s="184">
        <f t="shared" si="614"/>
        <v>0</v>
      </c>
      <c r="AJ204" s="184">
        <f t="shared" si="614"/>
        <v>0</v>
      </c>
      <c r="AK204" s="184">
        <f t="shared" si="614"/>
        <v>0</v>
      </c>
      <c r="AL204" s="184">
        <f t="shared" si="614"/>
        <v>0</v>
      </c>
      <c r="AM204" s="52" t="str">
        <f t="shared" si="19"/>
        <v/>
      </c>
      <c r="AN204" s="52" t="str">
        <f t="shared" si="20"/>
        <v/>
      </c>
      <c r="AO204" s="184" t="str">
        <f t="shared" si="21"/>
        <v/>
      </c>
      <c r="AP204" s="192" t="str">
        <f t="shared" si="22"/>
        <v/>
      </c>
      <c r="AQ204" s="232">
        <f t="shared" si="23"/>
        <v>0</v>
      </c>
      <c r="AR204" s="232">
        <f t="shared" si="24"/>
        <v>0</v>
      </c>
      <c r="AS204" s="52">
        <f t="shared" si="25"/>
        <v>0</v>
      </c>
      <c r="AT204" s="52">
        <f t="shared" si="26"/>
        <v>0</v>
      </c>
      <c r="AU204" s="232">
        <f t="shared" si="27"/>
        <v>0</v>
      </c>
      <c r="AV204" s="232">
        <f t="shared" ref="AV204:AW204" si="615">IF($AD204=V$5,$W204,0)</f>
        <v>0</v>
      </c>
      <c r="AW204" s="232">
        <f t="shared" si="615"/>
        <v>0</v>
      </c>
      <c r="AX204" s="233">
        <f t="shared" si="29"/>
        <v>0</v>
      </c>
      <c r="AY204" s="234">
        <f t="shared" si="30"/>
        <v>0</v>
      </c>
      <c r="AZ204" s="184">
        <f t="shared" si="31"/>
        <v>0</v>
      </c>
      <c r="BA204" s="235" t="str">
        <f>IF(B204&lt;&gt;"",VLOOKUP(B204,'1 Pricing Length'!A$8:B$50,2),"")</f>
        <v/>
      </c>
    </row>
    <row r="205" spans="1:53" ht="12.75" customHeight="1">
      <c r="A205" s="217"/>
      <c r="B205" s="217"/>
      <c r="C205" s="236"/>
      <c r="D205" s="237"/>
      <c r="E205" s="238"/>
      <c r="F205" s="238"/>
      <c r="G205" s="239"/>
      <c r="H205" s="239"/>
      <c r="I205" s="239"/>
      <c r="J205" s="239"/>
      <c r="K205" s="1"/>
      <c r="L205" s="223">
        <f>IF(B205&lt;&gt;"",IF(D205&gt;0,IF(D205&lt;=V$5,IF(M205&gt;0,M205,VLOOKUP(B205,'1 Pricing Length'!A$8:C$50,3)),VLOOKUP(B205,'1 Pricing Length'!A$8:C$50,3)),0),0)</f>
        <v>0</v>
      </c>
      <c r="M205" s="223">
        <f t="shared" si="4"/>
        <v>0</v>
      </c>
      <c r="N205" s="224">
        <f>IF(B205&lt;&gt;"",IF(D205&lt;&gt;0,IF(AD205&lt;Y$5,IF(AD205&lt;X$5,IF(AD205&lt;W$5,IF(AD205&lt;V$5,IF(AD205&lt;U$5,VLOOKUP(B205,'1 Pricing Length'!A$8:I$50,4),VLOOKUP(B205,'1 Pricing Length'!A$8:I$50,5)),VLOOKUP(B205,'1 Pricing Length'!A$8:I$50,6)),VLOOKUP(B205,'1 Pricing Length'!A$8:I$50,7)),VLOOKUP(B205,'1 Pricing Length'!A$8:I$50,8)),0),0),0)</f>
        <v>0</v>
      </c>
      <c r="O205" s="128">
        <f t="shared" si="5"/>
        <v>0</v>
      </c>
      <c r="P205" s="128">
        <f>'3 CY Interim'!P205</f>
        <v>0</v>
      </c>
      <c r="Q205" s="128">
        <f t="shared" si="6"/>
        <v>0</v>
      </c>
      <c r="R205" s="128">
        <f t="shared" si="7"/>
        <v>0</v>
      </c>
      <c r="S205" s="226">
        <f t="shared" si="8"/>
        <v>0</v>
      </c>
      <c r="T205" s="192">
        <f t="shared" ref="T205:W205" si="616">$G205*$AE205*AF205</f>
        <v>0</v>
      </c>
      <c r="U205" s="192">
        <f t="shared" si="616"/>
        <v>0</v>
      </c>
      <c r="V205" s="192">
        <f t="shared" si="616"/>
        <v>0</v>
      </c>
      <c r="W205" s="227">
        <f t="shared" si="616"/>
        <v>0</v>
      </c>
      <c r="X205" s="192">
        <f t="shared" si="10"/>
        <v>0</v>
      </c>
      <c r="Y205" s="192">
        <f t="shared" si="11"/>
        <v>0</v>
      </c>
      <c r="Z205" s="192">
        <f t="shared" si="12"/>
        <v>0</v>
      </c>
      <c r="AA205" s="227">
        <f t="shared" si="13"/>
        <v>0</v>
      </c>
      <c r="AB205" s="228">
        <f t="shared" si="14"/>
        <v>0</v>
      </c>
      <c r="AC205" s="229"/>
      <c r="AD205" s="230">
        <f t="shared" si="15"/>
        <v>44742</v>
      </c>
      <c r="AE205" s="231">
        <f t="shared" si="16"/>
        <v>0</v>
      </c>
      <c r="AF205" s="184">
        <f t="shared" si="17"/>
        <v>0</v>
      </c>
      <c r="AG205" s="184">
        <f t="shared" ref="AG205:AL205" si="617">IF($D205&gt;0,IF($AD205&lt;=U$5,IF(SUM($AF205:AF205)&gt;0,IF($L205-SUM($AF205:AF205)&gt;52,52,$L205-SUM($AF205:AF205)),IF($AD205=U$5,IF(($D205+($L205*7))&gt;=U$5,ROUND(($AD205-$D205)/7+0.5,0),$L205))),0),0)</f>
        <v>0</v>
      </c>
      <c r="AH205" s="184">
        <f t="shared" si="617"/>
        <v>0</v>
      </c>
      <c r="AI205" s="184">
        <f t="shared" si="617"/>
        <v>0</v>
      </c>
      <c r="AJ205" s="184">
        <f t="shared" si="617"/>
        <v>0</v>
      </c>
      <c r="AK205" s="184">
        <f t="shared" si="617"/>
        <v>0</v>
      </c>
      <c r="AL205" s="184">
        <f t="shared" si="617"/>
        <v>0</v>
      </c>
      <c r="AM205" s="52" t="str">
        <f t="shared" si="19"/>
        <v/>
      </c>
      <c r="AN205" s="52" t="str">
        <f t="shared" si="20"/>
        <v/>
      </c>
      <c r="AO205" s="184" t="str">
        <f t="shared" si="21"/>
        <v/>
      </c>
      <c r="AP205" s="192" t="str">
        <f t="shared" si="22"/>
        <v/>
      </c>
      <c r="AQ205" s="232">
        <f t="shared" si="23"/>
        <v>0</v>
      </c>
      <c r="AR205" s="232">
        <f t="shared" si="24"/>
        <v>0</v>
      </c>
      <c r="AS205" s="52">
        <f t="shared" si="25"/>
        <v>0</v>
      </c>
      <c r="AT205" s="52">
        <f t="shared" si="26"/>
        <v>0</v>
      </c>
      <c r="AU205" s="232">
        <f t="shared" si="27"/>
        <v>0</v>
      </c>
      <c r="AV205" s="232">
        <f t="shared" ref="AV205:AW205" si="618">IF($AD205=V$5,$W205,0)</f>
        <v>0</v>
      </c>
      <c r="AW205" s="232">
        <f t="shared" si="618"/>
        <v>0</v>
      </c>
      <c r="AX205" s="233">
        <f t="shared" si="29"/>
        <v>0</v>
      </c>
      <c r="AY205" s="234">
        <f t="shared" si="30"/>
        <v>0</v>
      </c>
      <c r="AZ205" s="184">
        <f t="shared" si="31"/>
        <v>0</v>
      </c>
      <c r="BA205" s="235" t="str">
        <f>IF(B205&lt;&gt;"",VLOOKUP(B205,'1 Pricing Length'!A$8:B$50,2),"")</f>
        <v/>
      </c>
    </row>
    <row r="206" spans="1:53" ht="12.75" customHeight="1">
      <c r="A206" s="217"/>
      <c r="B206" s="217"/>
      <c r="C206" s="236"/>
      <c r="D206" s="237"/>
      <c r="E206" s="238"/>
      <c r="F206" s="238"/>
      <c r="G206" s="239"/>
      <c r="H206" s="239"/>
      <c r="I206" s="239"/>
      <c r="J206" s="239"/>
      <c r="K206" s="1"/>
      <c r="L206" s="223">
        <f>IF(B206&lt;&gt;"",IF(D206&gt;0,IF(D206&lt;=V$5,IF(M206&gt;0,M206,VLOOKUP(B206,'1 Pricing Length'!A$8:C$50,3)),VLOOKUP(B206,'1 Pricing Length'!A$8:C$50,3)),0),0)</f>
        <v>0</v>
      </c>
      <c r="M206" s="223">
        <f t="shared" si="4"/>
        <v>0</v>
      </c>
      <c r="N206" s="224">
        <f>IF(B206&lt;&gt;"",IF(D206&lt;&gt;0,IF(AD206&lt;Y$5,IF(AD206&lt;X$5,IF(AD206&lt;W$5,IF(AD206&lt;V$5,IF(AD206&lt;U$5,VLOOKUP(B206,'1 Pricing Length'!A$8:I$50,4),VLOOKUP(B206,'1 Pricing Length'!A$8:I$50,5)),VLOOKUP(B206,'1 Pricing Length'!A$8:I$50,6)),VLOOKUP(B206,'1 Pricing Length'!A$8:I$50,7)),VLOOKUP(B206,'1 Pricing Length'!A$8:I$50,8)),0),0),0)</f>
        <v>0</v>
      </c>
      <c r="O206" s="128">
        <f t="shared" si="5"/>
        <v>0</v>
      </c>
      <c r="P206" s="128">
        <f>'3 CY Interim'!P206</f>
        <v>0</v>
      </c>
      <c r="Q206" s="128">
        <f t="shared" si="6"/>
        <v>0</v>
      </c>
      <c r="R206" s="128">
        <f t="shared" si="7"/>
        <v>0</v>
      </c>
      <c r="S206" s="226">
        <f t="shared" si="8"/>
        <v>0</v>
      </c>
      <c r="T206" s="192">
        <f t="shared" ref="T206:W206" si="619">$G206*$AE206*AF206</f>
        <v>0</v>
      </c>
      <c r="U206" s="192">
        <f t="shared" si="619"/>
        <v>0</v>
      </c>
      <c r="V206" s="192">
        <f t="shared" si="619"/>
        <v>0</v>
      </c>
      <c r="W206" s="227">
        <f t="shared" si="619"/>
        <v>0</v>
      </c>
      <c r="X206" s="192">
        <f t="shared" si="10"/>
        <v>0</v>
      </c>
      <c r="Y206" s="192">
        <f t="shared" si="11"/>
        <v>0</v>
      </c>
      <c r="Z206" s="192">
        <f t="shared" si="12"/>
        <v>0</v>
      </c>
      <c r="AA206" s="227">
        <f t="shared" si="13"/>
        <v>0</v>
      </c>
      <c r="AB206" s="228">
        <f t="shared" si="14"/>
        <v>0</v>
      </c>
      <c r="AC206" s="229"/>
      <c r="AD206" s="230">
        <f t="shared" si="15"/>
        <v>44742</v>
      </c>
      <c r="AE206" s="231">
        <f t="shared" si="16"/>
        <v>0</v>
      </c>
      <c r="AF206" s="184">
        <f t="shared" si="17"/>
        <v>0</v>
      </c>
      <c r="AG206" s="184">
        <f t="shared" ref="AG206:AL206" si="620">IF($D206&gt;0,IF($AD206&lt;=U$5,IF(SUM($AF206:AF206)&gt;0,IF($L206-SUM($AF206:AF206)&gt;52,52,$L206-SUM($AF206:AF206)),IF($AD206=U$5,IF(($D206+($L206*7))&gt;=U$5,ROUND(($AD206-$D206)/7+0.5,0),$L206))),0),0)</f>
        <v>0</v>
      </c>
      <c r="AH206" s="184">
        <f t="shared" si="620"/>
        <v>0</v>
      </c>
      <c r="AI206" s="184">
        <f t="shared" si="620"/>
        <v>0</v>
      </c>
      <c r="AJ206" s="184">
        <f t="shared" si="620"/>
        <v>0</v>
      </c>
      <c r="AK206" s="184">
        <f t="shared" si="620"/>
        <v>0</v>
      </c>
      <c r="AL206" s="184">
        <f t="shared" si="620"/>
        <v>0</v>
      </c>
      <c r="AM206" s="52" t="str">
        <f t="shared" si="19"/>
        <v/>
      </c>
      <c r="AN206" s="52" t="str">
        <f t="shared" si="20"/>
        <v/>
      </c>
      <c r="AO206" s="184" t="str">
        <f t="shared" si="21"/>
        <v/>
      </c>
      <c r="AP206" s="192" t="str">
        <f t="shared" si="22"/>
        <v/>
      </c>
      <c r="AQ206" s="232">
        <f t="shared" si="23"/>
        <v>0</v>
      </c>
      <c r="AR206" s="232">
        <f t="shared" si="24"/>
        <v>0</v>
      </c>
      <c r="AS206" s="52">
        <f t="shared" si="25"/>
        <v>0</v>
      </c>
      <c r="AT206" s="52">
        <f t="shared" si="26"/>
        <v>0</v>
      </c>
      <c r="AU206" s="232">
        <f t="shared" si="27"/>
        <v>0</v>
      </c>
      <c r="AV206" s="232">
        <f t="shared" ref="AV206:AW206" si="621">IF($AD206=V$5,$W206,0)</f>
        <v>0</v>
      </c>
      <c r="AW206" s="232">
        <f t="shared" si="621"/>
        <v>0</v>
      </c>
      <c r="AX206" s="233">
        <f t="shared" si="29"/>
        <v>0</v>
      </c>
      <c r="AY206" s="234">
        <f t="shared" si="30"/>
        <v>0</v>
      </c>
      <c r="AZ206" s="184">
        <f t="shared" si="31"/>
        <v>0</v>
      </c>
      <c r="BA206" s="235" t="str">
        <f>IF(B206&lt;&gt;"",VLOOKUP(B206,'1 Pricing Length'!A$8:B$50,2),"")</f>
        <v/>
      </c>
    </row>
    <row r="207" spans="1:53" ht="12.75" customHeight="1">
      <c r="A207" s="217"/>
      <c r="B207" s="217"/>
      <c r="C207" s="236"/>
      <c r="D207" s="237"/>
      <c r="E207" s="238"/>
      <c r="F207" s="238"/>
      <c r="G207" s="239"/>
      <c r="H207" s="239"/>
      <c r="I207" s="239"/>
      <c r="J207" s="239"/>
      <c r="K207" s="1"/>
      <c r="L207" s="223">
        <f>IF(B207&lt;&gt;"",IF(D207&gt;0,IF(D207&lt;=V$5,IF(M207&gt;0,M207,VLOOKUP(B207,'1 Pricing Length'!A$8:C$50,3)),VLOOKUP(B207,'1 Pricing Length'!A$8:C$50,3)),0),0)</f>
        <v>0</v>
      </c>
      <c r="M207" s="223">
        <f t="shared" si="4"/>
        <v>0</v>
      </c>
      <c r="N207" s="224">
        <f>IF(B207&lt;&gt;"",IF(D207&lt;&gt;0,IF(AD207&lt;Y$5,IF(AD207&lt;X$5,IF(AD207&lt;W$5,IF(AD207&lt;V$5,IF(AD207&lt;U$5,VLOOKUP(B207,'1 Pricing Length'!A$8:I$50,4),VLOOKUP(B207,'1 Pricing Length'!A$8:I$50,5)),VLOOKUP(B207,'1 Pricing Length'!A$8:I$50,6)),VLOOKUP(B207,'1 Pricing Length'!A$8:I$50,7)),VLOOKUP(B207,'1 Pricing Length'!A$8:I$50,8)),0),0),0)</f>
        <v>0</v>
      </c>
      <c r="O207" s="128">
        <f t="shared" si="5"/>
        <v>0</v>
      </c>
      <c r="P207" s="128">
        <f>'3 CY Interim'!P207</f>
        <v>0</v>
      </c>
      <c r="Q207" s="128">
        <f t="shared" si="6"/>
        <v>0</v>
      </c>
      <c r="R207" s="128">
        <f t="shared" si="7"/>
        <v>0</v>
      </c>
      <c r="S207" s="226">
        <f t="shared" si="8"/>
        <v>0</v>
      </c>
      <c r="T207" s="192">
        <f t="shared" ref="T207:W207" si="622">$G207*$AE207*AF207</f>
        <v>0</v>
      </c>
      <c r="U207" s="192">
        <f t="shared" si="622"/>
        <v>0</v>
      </c>
      <c r="V207" s="192">
        <f t="shared" si="622"/>
        <v>0</v>
      </c>
      <c r="W207" s="227">
        <f t="shared" si="622"/>
        <v>0</v>
      </c>
      <c r="X207" s="192">
        <f t="shared" si="10"/>
        <v>0</v>
      </c>
      <c r="Y207" s="192">
        <f t="shared" si="11"/>
        <v>0</v>
      </c>
      <c r="Z207" s="192">
        <f t="shared" si="12"/>
        <v>0</v>
      </c>
      <c r="AA207" s="227">
        <f t="shared" si="13"/>
        <v>0</v>
      </c>
      <c r="AB207" s="228">
        <f t="shared" si="14"/>
        <v>0</v>
      </c>
      <c r="AC207" s="229"/>
      <c r="AD207" s="230">
        <f t="shared" si="15"/>
        <v>44742</v>
      </c>
      <c r="AE207" s="231">
        <f t="shared" si="16"/>
        <v>0</v>
      </c>
      <c r="AF207" s="184">
        <f t="shared" si="17"/>
        <v>0</v>
      </c>
      <c r="AG207" s="184">
        <f t="shared" ref="AG207:AL207" si="623">IF($D207&gt;0,IF($AD207&lt;=U$5,IF(SUM($AF207:AF207)&gt;0,IF($L207-SUM($AF207:AF207)&gt;52,52,$L207-SUM($AF207:AF207)),IF($AD207=U$5,IF(($D207+($L207*7))&gt;=U$5,ROUND(($AD207-$D207)/7+0.5,0),$L207))),0),0)</f>
        <v>0</v>
      </c>
      <c r="AH207" s="184">
        <f t="shared" si="623"/>
        <v>0</v>
      </c>
      <c r="AI207" s="184">
        <f t="shared" si="623"/>
        <v>0</v>
      </c>
      <c r="AJ207" s="184">
        <f t="shared" si="623"/>
        <v>0</v>
      </c>
      <c r="AK207" s="184">
        <f t="shared" si="623"/>
        <v>0</v>
      </c>
      <c r="AL207" s="184">
        <f t="shared" si="623"/>
        <v>0</v>
      </c>
      <c r="AM207" s="52" t="str">
        <f t="shared" si="19"/>
        <v/>
      </c>
      <c r="AN207" s="52" t="str">
        <f t="shared" si="20"/>
        <v/>
      </c>
      <c r="AO207" s="184" t="str">
        <f t="shared" si="21"/>
        <v/>
      </c>
      <c r="AP207" s="192" t="str">
        <f t="shared" si="22"/>
        <v/>
      </c>
      <c r="AQ207" s="232">
        <f t="shared" si="23"/>
        <v>0</v>
      </c>
      <c r="AR207" s="232">
        <f t="shared" si="24"/>
        <v>0</v>
      </c>
      <c r="AS207" s="52">
        <f t="shared" si="25"/>
        <v>0</v>
      </c>
      <c r="AT207" s="52">
        <f t="shared" si="26"/>
        <v>0</v>
      </c>
      <c r="AU207" s="232">
        <f t="shared" si="27"/>
        <v>0</v>
      </c>
      <c r="AV207" s="232">
        <f t="shared" ref="AV207:AW207" si="624">IF($AD207=V$5,$W207,0)</f>
        <v>0</v>
      </c>
      <c r="AW207" s="232">
        <f t="shared" si="624"/>
        <v>0</v>
      </c>
      <c r="AX207" s="233">
        <f t="shared" si="29"/>
        <v>0</v>
      </c>
      <c r="AY207" s="234">
        <f t="shared" si="30"/>
        <v>0</v>
      </c>
      <c r="AZ207" s="184">
        <f t="shared" si="31"/>
        <v>0</v>
      </c>
      <c r="BA207" s="235" t="str">
        <f>IF(B207&lt;&gt;"",VLOOKUP(B207,'1 Pricing Length'!A$8:B$50,2),"")</f>
        <v/>
      </c>
    </row>
    <row r="208" spans="1:53" ht="12.75" customHeight="1">
      <c r="A208" s="217"/>
      <c r="B208" s="217"/>
      <c r="C208" s="236"/>
      <c r="D208" s="237"/>
      <c r="E208" s="238"/>
      <c r="F208" s="238"/>
      <c r="G208" s="239"/>
      <c r="H208" s="239"/>
      <c r="I208" s="239"/>
      <c r="J208" s="239"/>
      <c r="K208" s="1"/>
      <c r="L208" s="223">
        <f>IF(B208&lt;&gt;"",IF(D208&gt;0,IF(D208&lt;=V$5,IF(M208&gt;0,M208,VLOOKUP(B208,'1 Pricing Length'!A$8:C$50,3)),VLOOKUP(B208,'1 Pricing Length'!A$8:C$50,3)),0),0)</f>
        <v>0</v>
      </c>
      <c r="M208" s="223">
        <f t="shared" si="4"/>
        <v>0</v>
      </c>
      <c r="N208" s="224">
        <f>IF(B208&lt;&gt;"",IF(D208&lt;&gt;0,IF(AD208&lt;Y$5,IF(AD208&lt;X$5,IF(AD208&lt;W$5,IF(AD208&lt;V$5,IF(AD208&lt;U$5,VLOOKUP(B208,'1 Pricing Length'!A$8:I$50,4),VLOOKUP(B208,'1 Pricing Length'!A$8:I$50,5)),VLOOKUP(B208,'1 Pricing Length'!A$8:I$50,6)),VLOOKUP(B208,'1 Pricing Length'!A$8:I$50,7)),VLOOKUP(B208,'1 Pricing Length'!A$8:I$50,8)),0),0),0)</f>
        <v>0</v>
      </c>
      <c r="O208" s="128">
        <f t="shared" si="5"/>
        <v>0</v>
      </c>
      <c r="P208" s="128">
        <f>'3 CY Interim'!P208</f>
        <v>0</v>
      </c>
      <c r="Q208" s="128">
        <f t="shared" si="6"/>
        <v>0</v>
      </c>
      <c r="R208" s="128">
        <f t="shared" si="7"/>
        <v>0</v>
      </c>
      <c r="S208" s="226">
        <f t="shared" si="8"/>
        <v>0</v>
      </c>
      <c r="T208" s="192">
        <f t="shared" ref="T208:W208" si="625">$G208*$AE208*AF208</f>
        <v>0</v>
      </c>
      <c r="U208" s="192">
        <f t="shared" si="625"/>
        <v>0</v>
      </c>
      <c r="V208" s="192">
        <f t="shared" si="625"/>
        <v>0</v>
      </c>
      <c r="W208" s="227">
        <f t="shared" si="625"/>
        <v>0</v>
      </c>
      <c r="X208" s="192">
        <f t="shared" si="10"/>
        <v>0</v>
      </c>
      <c r="Y208" s="192">
        <f t="shared" si="11"/>
        <v>0</v>
      </c>
      <c r="Z208" s="192">
        <f t="shared" si="12"/>
        <v>0</v>
      </c>
      <c r="AA208" s="227">
        <f t="shared" si="13"/>
        <v>0</v>
      </c>
      <c r="AB208" s="228">
        <f t="shared" si="14"/>
        <v>0</v>
      </c>
      <c r="AC208" s="229"/>
      <c r="AD208" s="230">
        <f t="shared" si="15"/>
        <v>44742</v>
      </c>
      <c r="AE208" s="231">
        <f t="shared" si="16"/>
        <v>0</v>
      </c>
      <c r="AF208" s="184">
        <f t="shared" si="17"/>
        <v>0</v>
      </c>
      <c r="AG208" s="184">
        <f t="shared" ref="AG208:AL208" si="626">IF($D208&gt;0,IF($AD208&lt;=U$5,IF(SUM($AF208:AF208)&gt;0,IF($L208-SUM($AF208:AF208)&gt;52,52,$L208-SUM($AF208:AF208)),IF($AD208=U$5,IF(($D208+($L208*7))&gt;=U$5,ROUND(($AD208-$D208)/7+0.5,0),$L208))),0),0)</f>
        <v>0</v>
      </c>
      <c r="AH208" s="184">
        <f t="shared" si="626"/>
        <v>0</v>
      </c>
      <c r="AI208" s="184">
        <f t="shared" si="626"/>
        <v>0</v>
      </c>
      <c r="AJ208" s="184">
        <f t="shared" si="626"/>
        <v>0</v>
      </c>
      <c r="AK208" s="184">
        <f t="shared" si="626"/>
        <v>0</v>
      </c>
      <c r="AL208" s="184">
        <f t="shared" si="626"/>
        <v>0</v>
      </c>
      <c r="AM208" s="52" t="str">
        <f t="shared" si="19"/>
        <v/>
      </c>
      <c r="AN208" s="52" t="str">
        <f t="shared" si="20"/>
        <v/>
      </c>
      <c r="AO208" s="184" t="str">
        <f t="shared" si="21"/>
        <v/>
      </c>
      <c r="AP208" s="192" t="str">
        <f t="shared" si="22"/>
        <v/>
      </c>
      <c r="AQ208" s="232">
        <f t="shared" si="23"/>
        <v>0</v>
      </c>
      <c r="AR208" s="232">
        <f t="shared" si="24"/>
        <v>0</v>
      </c>
      <c r="AS208" s="52">
        <f t="shared" si="25"/>
        <v>0</v>
      </c>
      <c r="AT208" s="52">
        <f t="shared" si="26"/>
        <v>0</v>
      </c>
      <c r="AU208" s="232">
        <f t="shared" si="27"/>
        <v>0</v>
      </c>
      <c r="AV208" s="232">
        <f t="shared" ref="AV208:AW208" si="627">IF($AD208=V$5,$W208,0)</f>
        <v>0</v>
      </c>
      <c r="AW208" s="232">
        <f t="shared" si="627"/>
        <v>0</v>
      </c>
      <c r="AX208" s="233">
        <f t="shared" si="29"/>
        <v>0</v>
      </c>
      <c r="AY208" s="234">
        <f t="shared" si="30"/>
        <v>0</v>
      </c>
      <c r="AZ208" s="184">
        <f t="shared" si="31"/>
        <v>0</v>
      </c>
      <c r="BA208" s="235" t="str">
        <f>IF(B208&lt;&gt;"",VLOOKUP(B208,'1 Pricing Length'!A$8:B$50,2),"")</f>
        <v/>
      </c>
    </row>
    <row r="209" spans="1:53" ht="12.75" customHeight="1">
      <c r="A209" s="217"/>
      <c r="B209" s="217"/>
      <c r="C209" s="236"/>
      <c r="D209" s="237"/>
      <c r="E209" s="238"/>
      <c r="F209" s="238"/>
      <c r="G209" s="239"/>
      <c r="H209" s="239"/>
      <c r="I209" s="239"/>
      <c r="J209" s="239"/>
      <c r="K209" s="1"/>
      <c r="L209" s="223">
        <f>IF(B209&lt;&gt;"",IF(D209&gt;0,IF(D209&lt;=V$5,IF(M209&gt;0,M209,VLOOKUP(B209,'1 Pricing Length'!A$8:C$50,3)),VLOOKUP(B209,'1 Pricing Length'!A$8:C$50,3)),0),0)</f>
        <v>0</v>
      </c>
      <c r="M209" s="223">
        <f t="shared" si="4"/>
        <v>0</v>
      </c>
      <c r="N209" s="224">
        <f>IF(B209&lt;&gt;"",IF(D209&lt;&gt;0,IF(AD209&lt;Y$5,IF(AD209&lt;X$5,IF(AD209&lt;W$5,IF(AD209&lt;V$5,IF(AD209&lt;U$5,VLOOKUP(B209,'1 Pricing Length'!A$8:I$50,4),VLOOKUP(B209,'1 Pricing Length'!A$8:I$50,5)),VLOOKUP(B209,'1 Pricing Length'!A$8:I$50,6)),VLOOKUP(B209,'1 Pricing Length'!A$8:I$50,7)),VLOOKUP(B209,'1 Pricing Length'!A$8:I$50,8)),0),0),0)</f>
        <v>0</v>
      </c>
      <c r="O209" s="128">
        <f t="shared" si="5"/>
        <v>0</v>
      </c>
      <c r="P209" s="128">
        <f>'3 CY Interim'!P209</f>
        <v>0</v>
      </c>
      <c r="Q209" s="128">
        <f t="shared" si="6"/>
        <v>0</v>
      </c>
      <c r="R209" s="128">
        <f t="shared" si="7"/>
        <v>0</v>
      </c>
      <c r="S209" s="226">
        <f t="shared" si="8"/>
        <v>0</v>
      </c>
      <c r="T209" s="192">
        <f t="shared" ref="T209:W209" si="628">$G209*$AE209*AF209</f>
        <v>0</v>
      </c>
      <c r="U209" s="192">
        <f t="shared" si="628"/>
        <v>0</v>
      </c>
      <c r="V209" s="192">
        <f t="shared" si="628"/>
        <v>0</v>
      </c>
      <c r="W209" s="227">
        <f t="shared" si="628"/>
        <v>0</v>
      </c>
      <c r="X209" s="192">
        <f t="shared" si="10"/>
        <v>0</v>
      </c>
      <c r="Y209" s="192">
        <f t="shared" si="11"/>
        <v>0</v>
      </c>
      <c r="Z209" s="192">
        <f t="shared" si="12"/>
        <v>0</v>
      </c>
      <c r="AA209" s="227">
        <f t="shared" si="13"/>
        <v>0</v>
      </c>
      <c r="AB209" s="228">
        <f t="shared" si="14"/>
        <v>0</v>
      </c>
      <c r="AC209" s="229"/>
      <c r="AD209" s="230">
        <f t="shared" si="15"/>
        <v>44742</v>
      </c>
      <c r="AE209" s="231">
        <f t="shared" si="16"/>
        <v>0</v>
      </c>
      <c r="AF209" s="184">
        <f t="shared" si="17"/>
        <v>0</v>
      </c>
      <c r="AG209" s="184">
        <f t="shared" ref="AG209:AL209" si="629">IF($D209&gt;0,IF($AD209&lt;=U$5,IF(SUM($AF209:AF209)&gt;0,IF($L209-SUM($AF209:AF209)&gt;52,52,$L209-SUM($AF209:AF209)),IF($AD209=U$5,IF(($D209+($L209*7))&gt;=U$5,ROUND(($AD209-$D209)/7+0.5,0),$L209))),0),0)</f>
        <v>0</v>
      </c>
      <c r="AH209" s="184">
        <f t="shared" si="629"/>
        <v>0</v>
      </c>
      <c r="AI209" s="184">
        <f t="shared" si="629"/>
        <v>0</v>
      </c>
      <c r="AJ209" s="184">
        <f t="shared" si="629"/>
        <v>0</v>
      </c>
      <c r="AK209" s="184">
        <f t="shared" si="629"/>
        <v>0</v>
      </c>
      <c r="AL209" s="184">
        <f t="shared" si="629"/>
        <v>0</v>
      </c>
      <c r="AM209" s="52" t="str">
        <f t="shared" si="19"/>
        <v/>
      </c>
      <c r="AN209" s="52" t="str">
        <f t="shared" si="20"/>
        <v/>
      </c>
      <c r="AO209" s="184" t="str">
        <f t="shared" si="21"/>
        <v/>
      </c>
      <c r="AP209" s="192" t="str">
        <f t="shared" si="22"/>
        <v/>
      </c>
      <c r="AQ209" s="232">
        <f t="shared" si="23"/>
        <v>0</v>
      </c>
      <c r="AR209" s="232">
        <f t="shared" si="24"/>
        <v>0</v>
      </c>
      <c r="AS209" s="52">
        <f t="shared" si="25"/>
        <v>0</v>
      </c>
      <c r="AT209" s="52">
        <f t="shared" si="26"/>
        <v>0</v>
      </c>
      <c r="AU209" s="232">
        <f t="shared" si="27"/>
        <v>0</v>
      </c>
      <c r="AV209" s="232">
        <f t="shared" ref="AV209:AW209" si="630">IF($AD209=V$5,$W209,0)</f>
        <v>0</v>
      </c>
      <c r="AW209" s="232">
        <f t="shared" si="630"/>
        <v>0</v>
      </c>
      <c r="AX209" s="233">
        <f t="shared" si="29"/>
        <v>0</v>
      </c>
      <c r="AY209" s="234">
        <f t="shared" si="30"/>
        <v>0</v>
      </c>
      <c r="AZ209" s="184">
        <f t="shared" si="31"/>
        <v>0</v>
      </c>
      <c r="BA209" s="235" t="str">
        <f>IF(B209&lt;&gt;"",VLOOKUP(B209,'1 Pricing Length'!A$8:B$50,2),"")</f>
        <v/>
      </c>
    </row>
    <row r="210" spans="1:53" ht="12.75" customHeight="1">
      <c r="A210" s="217"/>
      <c r="B210" s="217"/>
      <c r="C210" s="236"/>
      <c r="D210" s="237"/>
      <c r="E210" s="238"/>
      <c r="F210" s="238"/>
      <c r="G210" s="239"/>
      <c r="H210" s="239"/>
      <c r="I210" s="239"/>
      <c r="J210" s="239"/>
      <c r="K210" s="1"/>
      <c r="L210" s="223">
        <f>IF(B210&lt;&gt;"",IF(D210&gt;0,IF(D210&lt;=V$5,IF(M210&gt;0,M210,VLOOKUP(B210,'1 Pricing Length'!A$8:C$50,3)),VLOOKUP(B210,'1 Pricing Length'!A$8:C$50,3)),0),0)</f>
        <v>0</v>
      </c>
      <c r="M210" s="223">
        <f t="shared" si="4"/>
        <v>0</v>
      </c>
      <c r="N210" s="224">
        <f>IF(B210&lt;&gt;"",IF(D210&lt;&gt;0,IF(AD210&lt;Y$5,IF(AD210&lt;X$5,IF(AD210&lt;W$5,IF(AD210&lt;V$5,IF(AD210&lt;U$5,VLOOKUP(B210,'1 Pricing Length'!A$8:I$50,4),VLOOKUP(B210,'1 Pricing Length'!A$8:I$50,5)),VLOOKUP(B210,'1 Pricing Length'!A$8:I$50,6)),VLOOKUP(B210,'1 Pricing Length'!A$8:I$50,7)),VLOOKUP(B210,'1 Pricing Length'!A$8:I$50,8)),0),0),0)</f>
        <v>0</v>
      </c>
      <c r="O210" s="128">
        <f t="shared" si="5"/>
        <v>0</v>
      </c>
      <c r="P210" s="128">
        <f>'3 CY Interim'!P210</f>
        <v>0</v>
      </c>
      <c r="Q210" s="128">
        <f t="shared" si="6"/>
        <v>0</v>
      </c>
      <c r="R210" s="128">
        <f t="shared" si="7"/>
        <v>0</v>
      </c>
      <c r="S210" s="226">
        <f t="shared" si="8"/>
        <v>0</v>
      </c>
      <c r="T210" s="192">
        <f t="shared" ref="T210:W210" si="631">$G210*$AE210*AF210</f>
        <v>0</v>
      </c>
      <c r="U210" s="192">
        <f t="shared" si="631"/>
        <v>0</v>
      </c>
      <c r="V210" s="192">
        <f t="shared" si="631"/>
        <v>0</v>
      </c>
      <c r="W210" s="227">
        <f t="shared" si="631"/>
        <v>0</v>
      </c>
      <c r="X210" s="192">
        <f t="shared" si="10"/>
        <v>0</v>
      </c>
      <c r="Y210" s="192">
        <f t="shared" si="11"/>
        <v>0</v>
      </c>
      <c r="Z210" s="192">
        <f t="shared" si="12"/>
        <v>0</v>
      </c>
      <c r="AA210" s="227">
        <f t="shared" si="13"/>
        <v>0</v>
      </c>
      <c r="AB210" s="228">
        <f t="shared" si="14"/>
        <v>0</v>
      </c>
      <c r="AC210" s="229"/>
      <c r="AD210" s="230">
        <f t="shared" si="15"/>
        <v>44742</v>
      </c>
      <c r="AE210" s="231">
        <f t="shared" si="16"/>
        <v>0</v>
      </c>
      <c r="AF210" s="184">
        <f t="shared" si="17"/>
        <v>0</v>
      </c>
      <c r="AG210" s="184">
        <f t="shared" ref="AG210:AL210" si="632">IF($D210&gt;0,IF($AD210&lt;=U$5,IF(SUM($AF210:AF210)&gt;0,IF($L210-SUM($AF210:AF210)&gt;52,52,$L210-SUM($AF210:AF210)),IF($AD210=U$5,IF(($D210+($L210*7))&gt;=U$5,ROUND(($AD210-$D210)/7+0.5,0),$L210))),0),0)</f>
        <v>0</v>
      </c>
      <c r="AH210" s="184">
        <f t="shared" si="632"/>
        <v>0</v>
      </c>
      <c r="AI210" s="184">
        <f t="shared" si="632"/>
        <v>0</v>
      </c>
      <c r="AJ210" s="184">
        <f t="shared" si="632"/>
        <v>0</v>
      </c>
      <c r="AK210" s="184">
        <f t="shared" si="632"/>
        <v>0</v>
      </c>
      <c r="AL210" s="184">
        <f t="shared" si="632"/>
        <v>0</v>
      </c>
      <c r="AM210" s="52" t="str">
        <f t="shared" si="19"/>
        <v/>
      </c>
      <c r="AN210" s="52" t="str">
        <f t="shared" si="20"/>
        <v/>
      </c>
      <c r="AO210" s="184" t="str">
        <f t="shared" si="21"/>
        <v/>
      </c>
      <c r="AP210" s="192" t="str">
        <f t="shared" si="22"/>
        <v/>
      </c>
      <c r="AQ210" s="232">
        <f t="shared" si="23"/>
        <v>0</v>
      </c>
      <c r="AR210" s="232">
        <f t="shared" si="24"/>
        <v>0</v>
      </c>
      <c r="AS210" s="52">
        <f t="shared" si="25"/>
        <v>0</v>
      </c>
      <c r="AT210" s="52">
        <f t="shared" si="26"/>
        <v>0</v>
      </c>
      <c r="AU210" s="232">
        <f t="shared" si="27"/>
        <v>0</v>
      </c>
      <c r="AV210" s="232">
        <f t="shared" ref="AV210:AW210" si="633">IF($AD210=V$5,$W210,0)</f>
        <v>0</v>
      </c>
      <c r="AW210" s="232">
        <f t="shared" si="633"/>
        <v>0</v>
      </c>
      <c r="AX210" s="233">
        <f t="shared" si="29"/>
        <v>0</v>
      </c>
      <c r="AY210" s="234">
        <f t="shared" si="30"/>
        <v>0</v>
      </c>
      <c r="AZ210" s="184">
        <f t="shared" si="31"/>
        <v>0</v>
      </c>
      <c r="BA210" s="235" t="str">
        <f>IF(B210&lt;&gt;"",VLOOKUP(B210,'1 Pricing Length'!A$8:B$50,2),"")</f>
        <v/>
      </c>
    </row>
    <row r="211" spans="1:53" ht="12.75" customHeight="1">
      <c r="A211" s="217"/>
      <c r="B211" s="217"/>
      <c r="C211" s="236"/>
      <c r="D211" s="237"/>
      <c r="E211" s="238"/>
      <c r="F211" s="238"/>
      <c r="G211" s="239"/>
      <c r="H211" s="239"/>
      <c r="I211" s="239"/>
      <c r="J211" s="239"/>
      <c r="K211" s="1"/>
      <c r="L211" s="223">
        <f>IF(B211&lt;&gt;"",IF(D211&gt;0,IF(D211&lt;=V$5,IF(M211&gt;0,M211,VLOOKUP(B211,'1 Pricing Length'!A$8:C$50,3)),VLOOKUP(B211,'1 Pricing Length'!A$8:C$50,3)),0),0)</f>
        <v>0</v>
      </c>
      <c r="M211" s="223">
        <f t="shared" si="4"/>
        <v>0</v>
      </c>
      <c r="N211" s="224">
        <f>IF(B211&lt;&gt;"",IF(D211&lt;&gt;0,IF(AD211&lt;Y$5,IF(AD211&lt;X$5,IF(AD211&lt;W$5,IF(AD211&lt;V$5,IF(AD211&lt;U$5,VLOOKUP(B211,'1 Pricing Length'!A$8:I$50,4),VLOOKUP(B211,'1 Pricing Length'!A$8:I$50,5)),VLOOKUP(B211,'1 Pricing Length'!A$8:I$50,6)),VLOOKUP(B211,'1 Pricing Length'!A$8:I$50,7)),VLOOKUP(B211,'1 Pricing Length'!A$8:I$50,8)),0),0),0)</f>
        <v>0</v>
      </c>
      <c r="O211" s="128">
        <f t="shared" si="5"/>
        <v>0</v>
      </c>
      <c r="P211" s="128">
        <f>'3 CY Interim'!P211</f>
        <v>0</v>
      </c>
      <c r="Q211" s="128">
        <f t="shared" si="6"/>
        <v>0</v>
      </c>
      <c r="R211" s="128">
        <f t="shared" si="7"/>
        <v>0</v>
      </c>
      <c r="S211" s="226">
        <f t="shared" si="8"/>
        <v>0</v>
      </c>
      <c r="T211" s="192">
        <f t="shared" ref="T211:W211" si="634">$G211*$AE211*AF211</f>
        <v>0</v>
      </c>
      <c r="U211" s="192">
        <f t="shared" si="634"/>
        <v>0</v>
      </c>
      <c r="V211" s="192">
        <f t="shared" si="634"/>
        <v>0</v>
      </c>
      <c r="W211" s="227">
        <f t="shared" si="634"/>
        <v>0</v>
      </c>
      <c r="X211" s="192">
        <f t="shared" si="10"/>
        <v>0</v>
      </c>
      <c r="Y211" s="192">
        <f t="shared" si="11"/>
        <v>0</v>
      </c>
      <c r="Z211" s="192">
        <f t="shared" si="12"/>
        <v>0</v>
      </c>
      <c r="AA211" s="227">
        <f t="shared" si="13"/>
        <v>0</v>
      </c>
      <c r="AB211" s="228">
        <f t="shared" si="14"/>
        <v>0</v>
      </c>
      <c r="AC211" s="229"/>
      <c r="AD211" s="230">
        <f t="shared" si="15"/>
        <v>44742</v>
      </c>
      <c r="AE211" s="231">
        <f t="shared" si="16"/>
        <v>0</v>
      </c>
      <c r="AF211" s="184">
        <f t="shared" si="17"/>
        <v>0</v>
      </c>
      <c r="AG211" s="184">
        <f t="shared" ref="AG211:AL211" si="635">IF($D211&gt;0,IF($AD211&lt;=U$5,IF(SUM($AF211:AF211)&gt;0,IF($L211-SUM($AF211:AF211)&gt;52,52,$L211-SUM($AF211:AF211)),IF($AD211=U$5,IF(($D211+($L211*7))&gt;=U$5,ROUND(($AD211-$D211)/7+0.5,0),$L211))),0),0)</f>
        <v>0</v>
      </c>
      <c r="AH211" s="184">
        <f t="shared" si="635"/>
        <v>0</v>
      </c>
      <c r="AI211" s="184">
        <f t="shared" si="635"/>
        <v>0</v>
      </c>
      <c r="AJ211" s="184">
        <f t="shared" si="635"/>
        <v>0</v>
      </c>
      <c r="AK211" s="184">
        <f t="shared" si="635"/>
        <v>0</v>
      </c>
      <c r="AL211" s="184">
        <f t="shared" si="635"/>
        <v>0</v>
      </c>
      <c r="AM211" s="52" t="str">
        <f t="shared" si="19"/>
        <v/>
      </c>
      <c r="AN211" s="52" t="str">
        <f t="shared" si="20"/>
        <v/>
      </c>
      <c r="AO211" s="184" t="str">
        <f t="shared" si="21"/>
        <v/>
      </c>
      <c r="AP211" s="192" t="str">
        <f t="shared" si="22"/>
        <v/>
      </c>
      <c r="AQ211" s="232">
        <f t="shared" si="23"/>
        <v>0</v>
      </c>
      <c r="AR211" s="232">
        <f t="shared" si="24"/>
        <v>0</v>
      </c>
      <c r="AS211" s="52">
        <f t="shared" si="25"/>
        <v>0</v>
      </c>
      <c r="AT211" s="52">
        <f t="shared" si="26"/>
        <v>0</v>
      </c>
      <c r="AU211" s="232">
        <f t="shared" si="27"/>
        <v>0</v>
      </c>
      <c r="AV211" s="232">
        <f t="shared" ref="AV211:AW211" si="636">IF($AD211=V$5,$W211,0)</f>
        <v>0</v>
      </c>
      <c r="AW211" s="232">
        <f t="shared" si="636"/>
        <v>0</v>
      </c>
      <c r="AX211" s="233">
        <f t="shared" si="29"/>
        <v>0</v>
      </c>
      <c r="AY211" s="234">
        <f t="shared" si="30"/>
        <v>0</v>
      </c>
      <c r="AZ211" s="184">
        <f t="shared" si="31"/>
        <v>0</v>
      </c>
      <c r="BA211" s="235" t="str">
        <f>IF(B211&lt;&gt;"",VLOOKUP(B211,'1 Pricing Length'!A$8:B$50,2),"")</f>
        <v/>
      </c>
    </row>
    <row r="212" spans="1:53" ht="12.75" customHeight="1">
      <c r="A212" s="217"/>
      <c r="B212" s="217"/>
      <c r="C212" s="236"/>
      <c r="D212" s="237"/>
      <c r="E212" s="238"/>
      <c r="F212" s="238"/>
      <c r="G212" s="239"/>
      <c r="H212" s="239"/>
      <c r="I212" s="239"/>
      <c r="J212" s="239"/>
      <c r="K212" s="1"/>
      <c r="L212" s="223">
        <f>IF(B212&lt;&gt;"",IF(D212&gt;0,IF(D212&lt;=V$5,IF(M212&gt;0,M212,VLOOKUP(B212,'1 Pricing Length'!A$8:C$50,3)),VLOOKUP(B212,'1 Pricing Length'!A$8:C$50,3)),0),0)</f>
        <v>0</v>
      </c>
      <c r="M212" s="223">
        <f t="shared" si="4"/>
        <v>0</v>
      </c>
      <c r="N212" s="224">
        <f>IF(B212&lt;&gt;"",IF(D212&lt;&gt;0,IF(AD212&lt;Y$5,IF(AD212&lt;X$5,IF(AD212&lt;W$5,IF(AD212&lt;V$5,IF(AD212&lt;U$5,VLOOKUP(B212,'1 Pricing Length'!A$8:I$50,4),VLOOKUP(B212,'1 Pricing Length'!A$8:I$50,5)),VLOOKUP(B212,'1 Pricing Length'!A$8:I$50,6)),VLOOKUP(B212,'1 Pricing Length'!A$8:I$50,7)),VLOOKUP(B212,'1 Pricing Length'!A$8:I$50,8)),0),0),0)</f>
        <v>0</v>
      </c>
      <c r="O212" s="128">
        <f t="shared" si="5"/>
        <v>0</v>
      </c>
      <c r="P212" s="128">
        <f>'3 CY Interim'!P212</f>
        <v>0</v>
      </c>
      <c r="Q212" s="128">
        <f t="shared" si="6"/>
        <v>0</v>
      </c>
      <c r="R212" s="128">
        <f t="shared" si="7"/>
        <v>0</v>
      </c>
      <c r="S212" s="226">
        <f t="shared" si="8"/>
        <v>0</v>
      </c>
      <c r="T212" s="192">
        <f t="shared" ref="T212:W212" si="637">$G212*$AE212*AF212</f>
        <v>0</v>
      </c>
      <c r="U212" s="192">
        <f t="shared" si="637"/>
        <v>0</v>
      </c>
      <c r="V212" s="192">
        <f t="shared" si="637"/>
        <v>0</v>
      </c>
      <c r="W212" s="227">
        <f t="shared" si="637"/>
        <v>0</v>
      </c>
      <c r="X212" s="192">
        <f t="shared" si="10"/>
        <v>0</v>
      </c>
      <c r="Y212" s="192">
        <f t="shared" si="11"/>
        <v>0</v>
      </c>
      <c r="Z212" s="192">
        <f t="shared" si="12"/>
        <v>0</v>
      </c>
      <c r="AA212" s="227">
        <f t="shared" si="13"/>
        <v>0</v>
      </c>
      <c r="AB212" s="228">
        <f t="shared" si="14"/>
        <v>0</v>
      </c>
      <c r="AC212" s="229"/>
      <c r="AD212" s="230">
        <f t="shared" si="15"/>
        <v>44742</v>
      </c>
      <c r="AE212" s="231">
        <f t="shared" si="16"/>
        <v>0</v>
      </c>
      <c r="AF212" s="184">
        <f t="shared" si="17"/>
        <v>0</v>
      </c>
      <c r="AG212" s="184">
        <f t="shared" ref="AG212:AL212" si="638">IF($D212&gt;0,IF($AD212&lt;=U$5,IF(SUM($AF212:AF212)&gt;0,IF($L212-SUM($AF212:AF212)&gt;52,52,$L212-SUM($AF212:AF212)),IF($AD212=U$5,IF(($D212+($L212*7))&gt;=U$5,ROUND(($AD212-$D212)/7+0.5,0),$L212))),0),0)</f>
        <v>0</v>
      </c>
      <c r="AH212" s="184">
        <f t="shared" si="638"/>
        <v>0</v>
      </c>
      <c r="AI212" s="184">
        <f t="shared" si="638"/>
        <v>0</v>
      </c>
      <c r="AJ212" s="184">
        <f t="shared" si="638"/>
        <v>0</v>
      </c>
      <c r="AK212" s="184">
        <f t="shared" si="638"/>
        <v>0</v>
      </c>
      <c r="AL212" s="184">
        <f t="shared" si="638"/>
        <v>0</v>
      </c>
      <c r="AM212" s="52" t="str">
        <f t="shared" si="19"/>
        <v/>
      </c>
      <c r="AN212" s="52" t="str">
        <f t="shared" si="20"/>
        <v/>
      </c>
      <c r="AO212" s="184" t="str">
        <f t="shared" si="21"/>
        <v/>
      </c>
      <c r="AP212" s="192" t="str">
        <f t="shared" si="22"/>
        <v/>
      </c>
      <c r="AQ212" s="232">
        <f t="shared" si="23"/>
        <v>0</v>
      </c>
      <c r="AR212" s="232">
        <f t="shared" si="24"/>
        <v>0</v>
      </c>
      <c r="AS212" s="52">
        <f t="shared" si="25"/>
        <v>0</v>
      </c>
      <c r="AT212" s="52">
        <f t="shared" si="26"/>
        <v>0</v>
      </c>
      <c r="AU212" s="232">
        <f t="shared" si="27"/>
        <v>0</v>
      </c>
      <c r="AV212" s="232">
        <f t="shared" ref="AV212:AW212" si="639">IF($AD212=V$5,$W212,0)</f>
        <v>0</v>
      </c>
      <c r="AW212" s="232">
        <f t="shared" si="639"/>
        <v>0</v>
      </c>
      <c r="AX212" s="233">
        <f t="shared" si="29"/>
        <v>0</v>
      </c>
      <c r="AY212" s="234">
        <f t="shared" si="30"/>
        <v>0</v>
      </c>
      <c r="AZ212" s="184">
        <f t="shared" si="31"/>
        <v>0</v>
      </c>
      <c r="BA212" s="235" t="str">
        <f>IF(B212&lt;&gt;"",VLOOKUP(B212,'1 Pricing Length'!A$8:B$50,2),"")</f>
        <v/>
      </c>
    </row>
    <row r="213" spans="1:53" ht="12.75" customHeight="1">
      <c r="A213" s="217"/>
      <c r="B213" s="217"/>
      <c r="C213" s="236"/>
      <c r="D213" s="237"/>
      <c r="E213" s="238"/>
      <c r="F213" s="238"/>
      <c r="G213" s="239"/>
      <c r="H213" s="239"/>
      <c r="I213" s="239"/>
      <c r="J213" s="239"/>
      <c r="K213" s="1"/>
      <c r="L213" s="223">
        <f>IF(B213&lt;&gt;"",IF(D213&gt;0,IF(D213&lt;=V$5,IF(M213&gt;0,M213,VLOOKUP(B213,'1 Pricing Length'!A$8:C$50,3)),VLOOKUP(B213,'1 Pricing Length'!A$8:C$50,3)),0),0)</f>
        <v>0</v>
      </c>
      <c r="M213" s="223">
        <f t="shared" si="4"/>
        <v>0</v>
      </c>
      <c r="N213" s="224">
        <f>IF(B213&lt;&gt;"",IF(D213&lt;&gt;0,IF(AD213&lt;Y$5,IF(AD213&lt;X$5,IF(AD213&lt;W$5,IF(AD213&lt;V$5,IF(AD213&lt;U$5,VLOOKUP(B213,'1 Pricing Length'!A$8:I$50,4),VLOOKUP(B213,'1 Pricing Length'!A$8:I$50,5)),VLOOKUP(B213,'1 Pricing Length'!A$8:I$50,6)),VLOOKUP(B213,'1 Pricing Length'!A$8:I$50,7)),VLOOKUP(B213,'1 Pricing Length'!A$8:I$50,8)),0),0),0)</f>
        <v>0</v>
      </c>
      <c r="O213" s="128">
        <f t="shared" si="5"/>
        <v>0</v>
      </c>
      <c r="P213" s="128">
        <f>'3 CY Interim'!P213</f>
        <v>0</v>
      </c>
      <c r="Q213" s="128">
        <f t="shared" si="6"/>
        <v>0</v>
      </c>
      <c r="R213" s="128">
        <f t="shared" si="7"/>
        <v>0</v>
      </c>
      <c r="S213" s="226">
        <f t="shared" si="8"/>
        <v>0</v>
      </c>
      <c r="T213" s="192">
        <f t="shared" ref="T213:W213" si="640">$G213*$AE213*AF213</f>
        <v>0</v>
      </c>
      <c r="U213" s="192">
        <f t="shared" si="640"/>
        <v>0</v>
      </c>
      <c r="V213" s="192">
        <f t="shared" si="640"/>
        <v>0</v>
      </c>
      <c r="W213" s="227">
        <f t="shared" si="640"/>
        <v>0</v>
      </c>
      <c r="X213" s="192">
        <f t="shared" si="10"/>
        <v>0</v>
      </c>
      <c r="Y213" s="192">
        <f t="shared" si="11"/>
        <v>0</v>
      </c>
      <c r="Z213" s="192">
        <f t="shared" si="12"/>
        <v>0</v>
      </c>
      <c r="AA213" s="227">
        <f t="shared" si="13"/>
        <v>0</v>
      </c>
      <c r="AB213" s="228">
        <f t="shared" si="14"/>
        <v>0</v>
      </c>
      <c r="AC213" s="229"/>
      <c r="AD213" s="230">
        <f t="shared" si="15"/>
        <v>44742</v>
      </c>
      <c r="AE213" s="231">
        <f t="shared" si="16"/>
        <v>0</v>
      </c>
      <c r="AF213" s="184">
        <f t="shared" si="17"/>
        <v>0</v>
      </c>
      <c r="AG213" s="184">
        <f t="shared" ref="AG213:AL213" si="641">IF($D213&gt;0,IF($AD213&lt;=U$5,IF(SUM($AF213:AF213)&gt;0,IF($L213-SUM($AF213:AF213)&gt;52,52,$L213-SUM($AF213:AF213)),IF($AD213=U$5,IF(($D213+($L213*7))&gt;=U$5,ROUND(($AD213-$D213)/7+0.5,0),$L213))),0),0)</f>
        <v>0</v>
      </c>
      <c r="AH213" s="184">
        <f t="shared" si="641"/>
        <v>0</v>
      </c>
      <c r="AI213" s="184">
        <f t="shared" si="641"/>
        <v>0</v>
      </c>
      <c r="AJ213" s="184">
        <f t="shared" si="641"/>
        <v>0</v>
      </c>
      <c r="AK213" s="184">
        <f t="shared" si="641"/>
        <v>0</v>
      </c>
      <c r="AL213" s="184">
        <f t="shared" si="641"/>
        <v>0</v>
      </c>
      <c r="AM213" s="52" t="str">
        <f t="shared" si="19"/>
        <v/>
      </c>
      <c r="AN213" s="52" t="str">
        <f t="shared" si="20"/>
        <v/>
      </c>
      <c r="AO213" s="184" t="str">
        <f t="shared" si="21"/>
        <v/>
      </c>
      <c r="AP213" s="192" t="str">
        <f t="shared" si="22"/>
        <v/>
      </c>
      <c r="AQ213" s="232">
        <f t="shared" si="23"/>
        <v>0</v>
      </c>
      <c r="AR213" s="232">
        <f t="shared" si="24"/>
        <v>0</v>
      </c>
      <c r="AS213" s="52">
        <f t="shared" si="25"/>
        <v>0</v>
      </c>
      <c r="AT213" s="52">
        <f t="shared" si="26"/>
        <v>0</v>
      </c>
      <c r="AU213" s="232">
        <f t="shared" si="27"/>
        <v>0</v>
      </c>
      <c r="AV213" s="232">
        <f t="shared" ref="AV213:AW213" si="642">IF($AD213=V$5,$W213,0)</f>
        <v>0</v>
      </c>
      <c r="AW213" s="232">
        <f t="shared" si="642"/>
        <v>0</v>
      </c>
      <c r="AX213" s="233">
        <f t="shared" si="29"/>
        <v>0</v>
      </c>
      <c r="AY213" s="234">
        <f t="shared" si="30"/>
        <v>0</v>
      </c>
      <c r="AZ213" s="184">
        <f t="shared" si="31"/>
        <v>0</v>
      </c>
      <c r="BA213" s="235" t="str">
        <f>IF(B213&lt;&gt;"",VLOOKUP(B213,'1 Pricing Length'!A$8:B$50,2),"")</f>
        <v/>
      </c>
    </row>
    <row r="214" spans="1:53" ht="12.75" customHeight="1">
      <c r="A214" s="217"/>
      <c r="B214" s="217"/>
      <c r="C214" s="236"/>
      <c r="D214" s="237"/>
      <c r="E214" s="238"/>
      <c r="F214" s="238"/>
      <c r="G214" s="239"/>
      <c r="H214" s="239"/>
      <c r="I214" s="239"/>
      <c r="J214" s="239"/>
      <c r="K214" s="1"/>
      <c r="L214" s="223">
        <f>IF(B214&lt;&gt;"",IF(D214&gt;0,IF(D214&lt;=V$5,IF(M214&gt;0,M214,VLOOKUP(B214,'1 Pricing Length'!A$8:C$50,3)),VLOOKUP(B214,'1 Pricing Length'!A$8:C$50,3)),0),0)</f>
        <v>0</v>
      </c>
      <c r="M214" s="223">
        <f t="shared" si="4"/>
        <v>0</v>
      </c>
      <c r="N214" s="224">
        <f>IF(B214&lt;&gt;"",IF(D214&lt;&gt;0,IF(AD214&lt;Y$5,IF(AD214&lt;X$5,IF(AD214&lt;W$5,IF(AD214&lt;V$5,IF(AD214&lt;U$5,VLOOKUP(B214,'1 Pricing Length'!A$8:I$50,4),VLOOKUP(B214,'1 Pricing Length'!A$8:I$50,5)),VLOOKUP(B214,'1 Pricing Length'!A$8:I$50,6)),VLOOKUP(B214,'1 Pricing Length'!A$8:I$50,7)),VLOOKUP(B214,'1 Pricing Length'!A$8:I$50,8)),0),0),0)</f>
        <v>0</v>
      </c>
      <c r="O214" s="128">
        <f t="shared" si="5"/>
        <v>0</v>
      </c>
      <c r="P214" s="128">
        <f>'3 CY Interim'!P214</f>
        <v>0</v>
      </c>
      <c r="Q214" s="128">
        <f t="shared" si="6"/>
        <v>0</v>
      </c>
      <c r="R214" s="128">
        <f t="shared" si="7"/>
        <v>0</v>
      </c>
      <c r="S214" s="226">
        <f t="shared" si="8"/>
        <v>0</v>
      </c>
      <c r="T214" s="192">
        <f t="shared" ref="T214:W214" si="643">$G214*$AE214*AF214</f>
        <v>0</v>
      </c>
      <c r="U214" s="192">
        <f t="shared" si="643"/>
        <v>0</v>
      </c>
      <c r="V214" s="192">
        <f t="shared" si="643"/>
        <v>0</v>
      </c>
      <c r="W214" s="227">
        <f t="shared" si="643"/>
        <v>0</v>
      </c>
      <c r="X214" s="192">
        <f t="shared" si="10"/>
        <v>0</v>
      </c>
      <c r="Y214" s="192">
        <f t="shared" si="11"/>
        <v>0</v>
      </c>
      <c r="Z214" s="192">
        <f t="shared" si="12"/>
        <v>0</v>
      </c>
      <c r="AA214" s="227">
        <f t="shared" si="13"/>
        <v>0</v>
      </c>
      <c r="AB214" s="228">
        <f t="shared" si="14"/>
        <v>0</v>
      </c>
      <c r="AC214" s="229"/>
      <c r="AD214" s="230">
        <f t="shared" si="15"/>
        <v>44742</v>
      </c>
      <c r="AE214" s="231">
        <f t="shared" si="16"/>
        <v>0</v>
      </c>
      <c r="AF214" s="184">
        <f t="shared" si="17"/>
        <v>0</v>
      </c>
      <c r="AG214" s="184">
        <f t="shared" ref="AG214:AL214" si="644">IF($D214&gt;0,IF($AD214&lt;=U$5,IF(SUM($AF214:AF214)&gt;0,IF($L214-SUM($AF214:AF214)&gt;52,52,$L214-SUM($AF214:AF214)),IF($AD214=U$5,IF(($D214+($L214*7))&gt;=U$5,ROUND(($AD214-$D214)/7+0.5,0),$L214))),0),0)</f>
        <v>0</v>
      </c>
      <c r="AH214" s="184">
        <f t="shared" si="644"/>
        <v>0</v>
      </c>
      <c r="AI214" s="184">
        <f t="shared" si="644"/>
        <v>0</v>
      </c>
      <c r="AJ214" s="184">
        <f t="shared" si="644"/>
        <v>0</v>
      </c>
      <c r="AK214" s="184">
        <f t="shared" si="644"/>
        <v>0</v>
      </c>
      <c r="AL214" s="184">
        <f t="shared" si="644"/>
        <v>0</v>
      </c>
      <c r="AM214" s="52" t="str">
        <f t="shared" si="19"/>
        <v/>
      </c>
      <c r="AN214" s="52" t="str">
        <f t="shared" si="20"/>
        <v/>
      </c>
      <c r="AO214" s="184" t="str">
        <f t="shared" si="21"/>
        <v/>
      </c>
      <c r="AP214" s="192" t="str">
        <f t="shared" si="22"/>
        <v/>
      </c>
      <c r="AQ214" s="232">
        <f t="shared" si="23"/>
        <v>0</v>
      </c>
      <c r="AR214" s="232">
        <f t="shared" si="24"/>
        <v>0</v>
      </c>
      <c r="AS214" s="52">
        <f t="shared" si="25"/>
        <v>0</v>
      </c>
      <c r="AT214" s="52">
        <f t="shared" si="26"/>
        <v>0</v>
      </c>
      <c r="AU214" s="232">
        <f t="shared" si="27"/>
        <v>0</v>
      </c>
      <c r="AV214" s="232">
        <f t="shared" ref="AV214:AW214" si="645">IF($AD214=V$5,$W214,0)</f>
        <v>0</v>
      </c>
      <c r="AW214" s="232">
        <f t="shared" si="645"/>
        <v>0</v>
      </c>
      <c r="AX214" s="233">
        <f t="shared" si="29"/>
        <v>0</v>
      </c>
      <c r="AY214" s="234">
        <f t="shared" si="30"/>
        <v>0</v>
      </c>
      <c r="AZ214" s="184">
        <f t="shared" si="31"/>
        <v>0</v>
      </c>
      <c r="BA214" s="235" t="str">
        <f>IF(B214&lt;&gt;"",VLOOKUP(B214,'1 Pricing Length'!A$8:B$50,2),"")</f>
        <v/>
      </c>
    </row>
    <row r="215" spans="1:53" ht="12.75" customHeight="1">
      <c r="A215" s="217"/>
      <c r="B215" s="217"/>
      <c r="C215" s="236"/>
      <c r="D215" s="237"/>
      <c r="E215" s="238"/>
      <c r="F215" s="238"/>
      <c r="G215" s="239"/>
      <c r="H215" s="239"/>
      <c r="I215" s="239"/>
      <c r="J215" s="239"/>
      <c r="K215" s="1"/>
      <c r="L215" s="223">
        <f>IF(B215&lt;&gt;"",IF(D215&gt;0,IF(D215&lt;=V$5,IF(M215&gt;0,M215,VLOOKUP(B215,'1 Pricing Length'!A$8:C$50,3)),VLOOKUP(B215,'1 Pricing Length'!A$8:C$50,3)),0),0)</f>
        <v>0</v>
      </c>
      <c r="M215" s="223">
        <f t="shared" si="4"/>
        <v>0</v>
      </c>
      <c r="N215" s="224">
        <f>IF(B215&lt;&gt;"",IF(D215&lt;&gt;0,IF(AD215&lt;Y$5,IF(AD215&lt;X$5,IF(AD215&lt;W$5,IF(AD215&lt;V$5,IF(AD215&lt;U$5,VLOOKUP(B215,'1 Pricing Length'!A$8:I$50,4),VLOOKUP(B215,'1 Pricing Length'!A$8:I$50,5)),VLOOKUP(B215,'1 Pricing Length'!A$8:I$50,6)),VLOOKUP(B215,'1 Pricing Length'!A$8:I$50,7)),VLOOKUP(B215,'1 Pricing Length'!A$8:I$50,8)),0),0),0)</f>
        <v>0</v>
      </c>
      <c r="O215" s="128">
        <f t="shared" si="5"/>
        <v>0</v>
      </c>
      <c r="P215" s="128">
        <f>'3 CY Interim'!P215</f>
        <v>0</v>
      </c>
      <c r="Q215" s="128">
        <f t="shared" si="6"/>
        <v>0</v>
      </c>
      <c r="R215" s="128">
        <f t="shared" si="7"/>
        <v>0</v>
      </c>
      <c r="S215" s="226">
        <f t="shared" si="8"/>
        <v>0</v>
      </c>
      <c r="T215" s="192">
        <f t="shared" ref="T215:W215" si="646">$G215*$AE215*AF215</f>
        <v>0</v>
      </c>
      <c r="U215" s="192">
        <f t="shared" si="646"/>
        <v>0</v>
      </c>
      <c r="V215" s="192">
        <f t="shared" si="646"/>
        <v>0</v>
      </c>
      <c r="W215" s="227">
        <f t="shared" si="646"/>
        <v>0</v>
      </c>
      <c r="X215" s="192">
        <f t="shared" si="10"/>
        <v>0</v>
      </c>
      <c r="Y215" s="192">
        <f t="shared" si="11"/>
        <v>0</v>
      </c>
      <c r="Z215" s="192">
        <f t="shared" si="12"/>
        <v>0</v>
      </c>
      <c r="AA215" s="227">
        <f t="shared" si="13"/>
        <v>0</v>
      </c>
      <c r="AB215" s="228">
        <f t="shared" si="14"/>
        <v>0</v>
      </c>
      <c r="AC215" s="229"/>
      <c r="AD215" s="230">
        <f t="shared" si="15"/>
        <v>44742</v>
      </c>
      <c r="AE215" s="231">
        <f t="shared" si="16"/>
        <v>0</v>
      </c>
      <c r="AF215" s="184">
        <f t="shared" si="17"/>
        <v>0</v>
      </c>
      <c r="AG215" s="184">
        <f t="shared" ref="AG215:AL215" si="647">IF($D215&gt;0,IF($AD215&lt;=U$5,IF(SUM($AF215:AF215)&gt;0,IF($L215-SUM($AF215:AF215)&gt;52,52,$L215-SUM($AF215:AF215)),IF($AD215=U$5,IF(($D215+($L215*7))&gt;=U$5,ROUND(($AD215-$D215)/7+0.5,0),$L215))),0),0)</f>
        <v>0</v>
      </c>
      <c r="AH215" s="184">
        <f t="shared" si="647"/>
        <v>0</v>
      </c>
      <c r="AI215" s="184">
        <f t="shared" si="647"/>
        <v>0</v>
      </c>
      <c r="AJ215" s="184">
        <f t="shared" si="647"/>
        <v>0</v>
      </c>
      <c r="AK215" s="184">
        <f t="shared" si="647"/>
        <v>0</v>
      </c>
      <c r="AL215" s="184">
        <f t="shared" si="647"/>
        <v>0</v>
      </c>
      <c r="AM215" s="52" t="str">
        <f t="shared" si="19"/>
        <v/>
      </c>
      <c r="AN215" s="52" t="str">
        <f t="shared" si="20"/>
        <v/>
      </c>
      <c r="AO215" s="184" t="str">
        <f t="shared" si="21"/>
        <v/>
      </c>
      <c r="AP215" s="192" t="str">
        <f t="shared" si="22"/>
        <v/>
      </c>
      <c r="AQ215" s="232">
        <f t="shared" si="23"/>
        <v>0</v>
      </c>
      <c r="AR215" s="232">
        <f t="shared" si="24"/>
        <v>0</v>
      </c>
      <c r="AS215" s="52">
        <f t="shared" si="25"/>
        <v>0</v>
      </c>
      <c r="AT215" s="52">
        <f t="shared" si="26"/>
        <v>0</v>
      </c>
      <c r="AU215" s="232">
        <f t="shared" si="27"/>
        <v>0</v>
      </c>
      <c r="AV215" s="232">
        <f t="shared" ref="AV215:AW215" si="648">IF($AD215=V$5,$W215,0)</f>
        <v>0</v>
      </c>
      <c r="AW215" s="232">
        <f t="shared" si="648"/>
        <v>0</v>
      </c>
      <c r="AX215" s="233">
        <f t="shared" si="29"/>
        <v>0</v>
      </c>
      <c r="AY215" s="234">
        <f t="shared" si="30"/>
        <v>0</v>
      </c>
      <c r="AZ215" s="184">
        <f t="shared" si="31"/>
        <v>0</v>
      </c>
      <c r="BA215" s="235" t="str">
        <f>IF(B215&lt;&gt;"",VLOOKUP(B215,'1 Pricing Length'!A$8:B$50,2),"")</f>
        <v/>
      </c>
    </row>
    <row r="216" spans="1:53" ht="12.75" customHeight="1">
      <c r="A216" s="217"/>
      <c r="B216" s="217"/>
      <c r="C216" s="236"/>
      <c r="D216" s="237"/>
      <c r="E216" s="238"/>
      <c r="F216" s="238"/>
      <c r="G216" s="239"/>
      <c r="H216" s="239"/>
      <c r="I216" s="239"/>
      <c r="J216" s="239"/>
      <c r="K216" s="1"/>
      <c r="L216" s="223">
        <f>IF(B216&lt;&gt;"",IF(D216&gt;0,IF(D216&lt;=V$5,IF(M216&gt;0,M216,VLOOKUP(B216,'1 Pricing Length'!A$8:C$50,3)),VLOOKUP(B216,'1 Pricing Length'!A$8:C$50,3)),0),0)</f>
        <v>0</v>
      </c>
      <c r="M216" s="223">
        <f t="shared" si="4"/>
        <v>0</v>
      </c>
      <c r="N216" s="224">
        <f>IF(B216&lt;&gt;"",IF(D216&lt;&gt;0,IF(AD216&lt;Y$5,IF(AD216&lt;X$5,IF(AD216&lt;W$5,IF(AD216&lt;V$5,IF(AD216&lt;U$5,VLOOKUP(B216,'1 Pricing Length'!A$8:I$50,4),VLOOKUP(B216,'1 Pricing Length'!A$8:I$50,5)),VLOOKUP(B216,'1 Pricing Length'!A$8:I$50,6)),VLOOKUP(B216,'1 Pricing Length'!A$8:I$50,7)),VLOOKUP(B216,'1 Pricing Length'!A$8:I$50,8)),0),0),0)</f>
        <v>0</v>
      </c>
      <c r="O216" s="128">
        <f t="shared" si="5"/>
        <v>0</v>
      </c>
      <c r="P216" s="128">
        <f>'3 CY Interim'!P216</f>
        <v>0</v>
      </c>
      <c r="Q216" s="128">
        <f t="shared" si="6"/>
        <v>0</v>
      </c>
      <c r="R216" s="128">
        <f t="shared" si="7"/>
        <v>0</v>
      </c>
      <c r="S216" s="226">
        <f t="shared" si="8"/>
        <v>0</v>
      </c>
      <c r="T216" s="192">
        <f t="shared" ref="T216:W216" si="649">$G216*$AE216*AF216</f>
        <v>0</v>
      </c>
      <c r="U216" s="192">
        <f t="shared" si="649"/>
        <v>0</v>
      </c>
      <c r="V216" s="192">
        <f t="shared" si="649"/>
        <v>0</v>
      </c>
      <c r="W216" s="227">
        <f t="shared" si="649"/>
        <v>0</v>
      </c>
      <c r="X216" s="192">
        <f t="shared" si="10"/>
        <v>0</v>
      </c>
      <c r="Y216" s="192">
        <f t="shared" si="11"/>
        <v>0</v>
      </c>
      <c r="Z216" s="192">
        <f t="shared" si="12"/>
        <v>0</v>
      </c>
      <c r="AA216" s="227">
        <f t="shared" si="13"/>
        <v>0</v>
      </c>
      <c r="AB216" s="228">
        <f t="shared" si="14"/>
        <v>0</v>
      </c>
      <c r="AC216" s="229"/>
      <c r="AD216" s="230">
        <f t="shared" si="15"/>
        <v>44742</v>
      </c>
      <c r="AE216" s="231">
        <f t="shared" si="16"/>
        <v>0</v>
      </c>
      <c r="AF216" s="184">
        <f t="shared" si="17"/>
        <v>0</v>
      </c>
      <c r="AG216" s="184">
        <f t="shared" ref="AG216:AL216" si="650">IF($D216&gt;0,IF($AD216&lt;=U$5,IF(SUM($AF216:AF216)&gt;0,IF($L216-SUM($AF216:AF216)&gt;52,52,$L216-SUM($AF216:AF216)),IF($AD216=U$5,IF(($D216+($L216*7))&gt;=U$5,ROUND(($AD216-$D216)/7+0.5,0),$L216))),0),0)</f>
        <v>0</v>
      </c>
      <c r="AH216" s="184">
        <f t="shared" si="650"/>
        <v>0</v>
      </c>
      <c r="AI216" s="184">
        <f t="shared" si="650"/>
        <v>0</v>
      </c>
      <c r="AJ216" s="184">
        <f t="shared" si="650"/>
        <v>0</v>
      </c>
      <c r="AK216" s="184">
        <f t="shared" si="650"/>
        <v>0</v>
      </c>
      <c r="AL216" s="184">
        <f t="shared" si="650"/>
        <v>0</v>
      </c>
      <c r="AM216" s="52" t="str">
        <f t="shared" si="19"/>
        <v/>
      </c>
      <c r="AN216" s="52" t="str">
        <f t="shared" si="20"/>
        <v/>
      </c>
      <c r="AO216" s="184" t="str">
        <f t="shared" si="21"/>
        <v/>
      </c>
      <c r="AP216" s="192" t="str">
        <f t="shared" si="22"/>
        <v/>
      </c>
      <c r="AQ216" s="232">
        <f t="shared" si="23"/>
        <v>0</v>
      </c>
      <c r="AR216" s="232">
        <f t="shared" si="24"/>
        <v>0</v>
      </c>
      <c r="AS216" s="52">
        <f t="shared" si="25"/>
        <v>0</v>
      </c>
      <c r="AT216" s="52">
        <f t="shared" si="26"/>
        <v>0</v>
      </c>
      <c r="AU216" s="232">
        <f t="shared" si="27"/>
        <v>0</v>
      </c>
      <c r="AV216" s="232">
        <f t="shared" ref="AV216:AW216" si="651">IF($AD216=V$5,$W216,0)</f>
        <v>0</v>
      </c>
      <c r="AW216" s="232">
        <f t="shared" si="651"/>
        <v>0</v>
      </c>
      <c r="AX216" s="233">
        <f t="shared" si="29"/>
        <v>0</v>
      </c>
      <c r="AY216" s="234">
        <f t="shared" si="30"/>
        <v>0</v>
      </c>
      <c r="AZ216" s="184">
        <f t="shared" si="31"/>
        <v>0</v>
      </c>
      <c r="BA216" s="235" t="str">
        <f>IF(B216&lt;&gt;"",VLOOKUP(B216,'1 Pricing Length'!A$8:B$50,2),"")</f>
        <v/>
      </c>
    </row>
    <row r="217" spans="1:53" ht="12.75" customHeight="1">
      <c r="A217" s="217"/>
      <c r="B217" s="217"/>
      <c r="C217" s="236"/>
      <c r="D217" s="237"/>
      <c r="E217" s="238"/>
      <c r="F217" s="238"/>
      <c r="G217" s="239"/>
      <c r="H217" s="239"/>
      <c r="I217" s="239"/>
      <c r="J217" s="239"/>
      <c r="K217" s="1"/>
      <c r="L217" s="223">
        <f>IF(B217&lt;&gt;"",IF(D217&gt;0,IF(D217&lt;=V$5,IF(M217&gt;0,M217,VLOOKUP(B217,'1 Pricing Length'!A$8:C$50,3)),VLOOKUP(B217,'1 Pricing Length'!A$8:C$50,3)),0),0)</f>
        <v>0</v>
      </c>
      <c r="M217" s="223">
        <f t="shared" si="4"/>
        <v>0</v>
      </c>
      <c r="N217" s="224">
        <f>IF(B217&lt;&gt;"",IF(D217&lt;&gt;0,IF(AD217&lt;Y$5,IF(AD217&lt;X$5,IF(AD217&lt;W$5,IF(AD217&lt;V$5,IF(AD217&lt;U$5,VLOOKUP(B217,'1 Pricing Length'!A$8:I$50,4),VLOOKUP(B217,'1 Pricing Length'!A$8:I$50,5)),VLOOKUP(B217,'1 Pricing Length'!A$8:I$50,6)),VLOOKUP(B217,'1 Pricing Length'!A$8:I$50,7)),VLOOKUP(B217,'1 Pricing Length'!A$8:I$50,8)),0),0),0)</f>
        <v>0</v>
      </c>
      <c r="O217" s="128">
        <f t="shared" si="5"/>
        <v>0</v>
      </c>
      <c r="P217" s="128">
        <f>'3 CY Interim'!P217</f>
        <v>0</v>
      </c>
      <c r="Q217" s="128">
        <f t="shared" si="6"/>
        <v>0</v>
      </c>
      <c r="R217" s="128">
        <f t="shared" si="7"/>
        <v>0</v>
      </c>
      <c r="S217" s="226">
        <f t="shared" si="8"/>
        <v>0</v>
      </c>
      <c r="T217" s="192">
        <f t="shared" ref="T217:W217" si="652">$G217*$AE217*AF217</f>
        <v>0</v>
      </c>
      <c r="U217" s="192">
        <f t="shared" si="652"/>
        <v>0</v>
      </c>
      <c r="V217" s="192">
        <f t="shared" si="652"/>
        <v>0</v>
      </c>
      <c r="W217" s="227">
        <f t="shared" si="652"/>
        <v>0</v>
      </c>
      <c r="X217" s="192">
        <f t="shared" si="10"/>
        <v>0</v>
      </c>
      <c r="Y217" s="192">
        <f t="shared" si="11"/>
        <v>0</v>
      </c>
      <c r="Z217" s="192">
        <f t="shared" si="12"/>
        <v>0</v>
      </c>
      <c r="AA217" s="227">
        <f t="shared" si="13"/>
        <v>0</v>
      </c>
      <c r="AB217" s="228">
        <f t="shared" si="14"/>
        <v>0</v>
      </c>
      <c r="AC217" s="229"/>
      <c r="AD217" s="230">
        <f t="shared" si="15"/>
        <v>44742</v>
      </c>
      <c r="AE217" s="231">
        <f t="shared" si="16"/>
        <v>0</v>
      </c>
      <c r="AF217" s="184">
        <f t="shared" si="17"/>
        <v>0</v>
      </c>
      <c r="AG217" s="184">
        <f t="shared" ref="AG217:AL217" si="653">IF($D217&gt;0,IF($AD217&lt;=U$5,IF(SUM($AF217:AF217)&gt;0,IF($L217-SUM($AF217:AF217)&gt;52,52,$L217-SUM($AF217:AF217)),IF($AD217=U$5,IF(($D217+($L217*7))&gt;=U$5,ROUND(($AD217-$D217)/7+0.5,0),$L217))),0),0)</f>
        <v>0</v>
      </c>
      <c r="AH217" s="184">
        <f t="shared" si="653"/>
        <v>0</v>
      </c>
      <c r="AI217" s="184">
        <f t="shared" si="653"/>
        <v>0</v>
      </c>
      <c r="AJ217" s="184">
        <f t="shared" si="653"/>
        <v>0</v>
      </c>
      <c r="AK217" s="184">
        <f t="shared" si="653"/>
        <v>0</v>
      </c>
      <c r="AL217" s="184">
        <f t="shared" si="653"/>
        <v>0</v>
      </c>
      <c r="AM217" s="52" t="str">
        <f t="shared" si="19"/>
        <v/>
      </c>
      <c r="AN217" s="52" t="str">
        <f t="shared" si="20"/>
        <v/>
      </c>
      <c r="AO217" s="184" t="str">
        <f t="shared" si="21"/>
        <v/>
      </c>
      <c r="AP217" s="192" t="str">
        <f t="shared" si="22"/>
        <v/>
      </c>
      <c r="AQ217" s="232">
        <f t="shared" si="23"/>
        <v>0</v>
      </c>
      <c r="AR217" s="232">
        <f t="shared" si="24"/>
        <v>0</v>
      </c>
      <c r="AS217" s="52">
        <f t="shared" si="25"/>
        <v>0</v>
      </c>
      <c r="AT217" s="52">
        <f t="shared" si="26"/>
        <v>0</v>
      </c>
      <c r="AU217" s="232">
        <f t="shared" si="27"/>
        <v>0</v>
      </c>
      <c r="AV217" s="232">
        <f t="shared" ref="AV217:AW217" si="654">IF($AD217=V$5,$W217,0)</f>
        <v>0</v>
      </c>
      <c r="AW217" s="232">
        <f t="shared" si="654"/>
        <v>0</v>
      </c>
      <c r="AX217" s="233">
        <f t="shared" si="29"/>
        <v>0</v>
      </c>
      <c r="AY217" s="234">
        <f t="shared" si="30"/>
        <v>0</v>
      </c>
      <c r="AZ217" s="184">
        <f t="shared" si="31"/>
        <v>0</v>
      </c>
      <c r="BA217" s="235" t="str">
        <f>IF(B217&lt;&gt;"",VLOOKUP(B217,'1 Pricing Length'!A$8:B$50,2),"")</f>
        <v/>
      </c>
    </row>
    <row r="218" spans="1:53" ht="12.75" customHeight="1">
      <c r="A218" s="217"/>
      <c r="B218" s="217"/>
      <c r="C218" s="236"/>
      <c r="D218" s="237"/>
      <c r="E218" s="238"/>
      <c r="F218" s="238"/>
      <c r="G218" s="239"/>
      <c r="H218" s="239"/>
      <c r="I218" s="239"/>
      <c r="J218" s="239"/>
      <c r="K218" s="1"/>
      <c r="L218" s="223">
        <f>IF(B218&lt;&gt;"",IF(D218&gt;0,IF(D218&lt;=V$5,IF(M218&gt;0,M218,VLOOKUP(B218,'1 Pricing Length'!A$8:C$50,3)),VLOOKUP(B218,'1 Pricing Length'!A$8:C$50,3)),0),0)</f>
        <v>0</v>
      </c>
      <c r="M218" s="223">
        <f t="shared" si="4"/>
        <v>0</v>
      </c>
      <c r="N218" s="224">
        <f>IF(B218&lt;&gt;"",IF(D218&lt;&gt;0,IF(AD218&lt;Y$5,IF(AD218&lt;X$5,IF(AD218&lt;W$5,IF(AD218&lt;V$5,IF(AD218&lt;U$5,VLOOKUP(B218,'1 Pricing Length'!A$8:I$50,4),VLOOKUP(B218,'1 Pricing Length'!A$8:I$50,5)),VLOOKUP(B218,'1 Pricing Length'!A$8:I$50,6)),VLOOKUP(B218,'1 Pricing Length'!A$8:I$50,7)),VLOOKUP(B218,'1 Pricing Length'!A$8:I$50,8)),0),0),0)</f>
        <v>0</v>
      </c>
      <c r="O218" s="128">
        <f t="shared" si="5"/>
        <v>0</v>
      </c>
      <c r="P218" s="128">
        <f>'3 CY Interim'!P218</f>
        <v>0</v>
      </c>
      <c r="Q218" s="128">
        <f t="shared" si="6"/>
        <v>0</v>
      </c>
      <c r="R218" s="128">
        <f t="shared" si="7"/>
        <v>0</v>
      </c>
      <c r="S218" s="226">
        <f t="shared" si="8"/>
        <v>0</v>
      </c>
      <c r="T218" s="192">
        <f t="shared" ref="T218:W218" si="655">$G218*$AE218*AF218</f>
        <v>0</v>
      </c>
      <c r="U218" s="192">
        <f t="shared" si="655"/>
        <v>0</v>
      </c>
      <c r="V218" s="192">
        <f t="shared" si="655"/>
        <v>0</v>
      </c>
      <c r="W218" s="227">
        <f t="shared" si="655"/>
        <v>0</v>
      </c>
      <c r="X218" s="192">
        <f t="shared" si="10"/>
        <v>0</v>
      </c>
      <c r="Y218" s="192">
        <f t="shared" si="11"/>
        <v>0</v>
      </c>
      <c r="Z218" s="192">
        <f t="shared" si="12"/>
        <v>0</v>
      </c>
      <c r="AA218" s="227">
        <f t="shared" si="13"/>
        <v>0</v>
      </c>
      <c r="AB218" s="228">
        <f t="shared" si="14"/>
        <v>0</v>
      </c>
      <c r="AC218" s="229"/>
      <c r="AD218" s="230">
        <f t="shared" si="15"/>
        <v>44742</v>
      </c>
      <c r="AE218" s="231">
        <f t="shared" si="16"/>
        <v>0</v>
      </c>
      <c r="AF218" s="184">
        <f t="shared" si="17"/>
        <v>0</v>
      </c>
      <c r="AG218" s="184">
        <f t="shared" ref="AG218:AL218" si="656">IF($D218&gt;0,IF($AD218&lt;=U$5,IF(SUM($AF218:AF218)&gt;0,IF($L218-SUM($AF218:AF218)&gt;52,52,$L218-SUM($AF218:AF218)),IF($AD218=U$5,IF(($D218+($L218*7))&gt;=U$5,ROUND(($AD218-$D218)/7+0.5,0),$L218))),0),0)</f>
        <v>0</v>
      </c>
      <c r="AH218" s="184">
        <f t="shared" si="656"/>
        <v>0</v>
      </c>
      <c r="AI218" s="184">
        <f t="shared" si="656"/>
        <v>0</v>
      </c>
      <c r="AJ218" s="184">
        <f t="shared" si="656"/>
        <v>0</v>
      </c>
      <c r="AK218" s="184">
        <f t="shared" si="656"/>
        <v>0</v>
      </c>
      <c r="AL218" s="184">
        <f t="shared" si="656"/>
        <v>0</v>
      </c>
      <c r="AM218" s="52" t="str">
        <f t="shared" si="19"/>
        <v/>
      </c>
      <c r="AN218" s="52" t="str">
        <f t="shared" si="20"/>
        <v/>
      </c>
      <c r="AO218" s="184" t="str">
        <f t="shared" si="21"/>
        <v/>
      </c>
      <c r="AP218" s="192" t="str">
        <f t="shared" si="22"/>
        <v/>
      </c>
      <c r="AQ218" s="232">
        <f t="shared" si="23"/>
        <v>0</v>
      </c>
      <c r="AR218" s="232">
        <f t="shared" si="24"/>
        <v>0</v>
      </c>
      <c r="AS218" s="52">
        <f t="shared" si="25"/>
        <v>0</v>
      </c>
      <c r="AT218" s="52">
        <f t="shared" si="26"/>
        <v>0</v>
      </c>
      <c r="AU218" s="232">
        <f t="shared" si="27"/>
        <v>0</v>
      </c>
      <c r="AV218" s="232">
        <f t="shared" ref="AV218:AW218" si="657">IF($AD218=V$5,$W218,0)</f>
        <v>0</v>
      </c>
      <c r="AW218" s="232">
        <f t="shared" si="657"/>
        <v>0</v>
      </c>
      <c r="AX218" s="233">
        <f t="shared" si="29"/>
        <v>0</v>
      </c>
      <c r="AY218" s="234">
        <f t="shared" si="30"/>
        <v>0</v>
      </c>
      <c r="AZ218" s="184">
        <f t="shared" si="31"/>
        <v>0</v>
      </c>
      <c r="BA218" s="235" t="str">
        <f>IF(B218&lt;&gt;"",VLOOKUP(B218,'1 Pricing Length'!A$8:B$50,2),"")</f>
        <v/>
      </c>
    </row>
    <row r="219" spans="1:53" ht="12.75" customHeight="1">
      <c r="A219" s="217"/>
      <c r="B219" s="217"/>
      <c r="C219" s="236"/>
      <c r="D219" s="237"/>
      <c r="E219" s="238"/>
      <c r="F219" s="238"/>
      <c r="G219" s="239"/>
      <c r="H219" s="239"/>
      <c r="I219" s="239"/>
      <c r="J219" s="239"/>
      <c r="K219" s="1"/>
      <c r="L219" s="223">
        <f>IF(B219&lt;&gt;"",IF(D219&gt;0,IF(D219&lt;=V$5,IF(M219&gt;0,M219,VLOOKUP(B219,'1 Pricing Length'!A$8:C$50,3)),VLOOKUP(B219,'1 Pricing Length'!A$8:C$50,3)),0),0)</f>
        <v>0</v>
      </c>
      <c r="M219" s="223">
        <f t="shared" si="4"/>
        <v>0</v>
      </c>
      <c r="N219" s="224">
        <f>IF(B219&lt;&gt;"",IF(D219&lt;&gt;0,IF(AD219&lt;Y$5,IF(AD219&lt;X$5,IF(AD219&lt;W$5,IF(AD219&lt;V$5,IF(AD219&lt;U$5,VLOOKUP(B219,'1 Pricing Length'!A$8:I$50,4),VLOOKUP(B219,'1 Pricing Length'!A$8:I$50,5)),VLOOKUP(B219,'1 Pricing Length'!A$8:I$50,6)),VLOOKUP(B219,'1 Pricing Length'!A$8:I$50,7)),VLOOKUP(B219,'1 Pricing Length'!A$8:I$50,8)),0),0),0)</f>
        <v>0</v>
      </c>
      <c r="O219" s="128">
        <f t="shared" si="5"/>
        <v>0</v>
      </c>
      <c r="P219" s="128">
        <f>'3 CY Interim'!P219</f>
        <v>0</v>
      </c>
      <c r="Q219" s="128">
        <f t="shared" si="6"/>
        <v>0</v>
      </c>
      <c r="R219" s="128">
        <f t="shared" si="7"/>
        <v>0</v>
      </c>
      <c r="S219" s="226">
        <f t="shared" si="8"/>
        <v>0</v>
      </c>
      <c r="T219" s="192">
        <f t="shared" ref="T219:W219" si="658">$G219*$AE219*AF219</f>
        <v>0</v>
      </c>
      <c r="U219" s="192">
        <f t="shared" si="658"/>
        <v>0</v>
      </c>
      <c r="V219" s="192">
        <f t="shared" si="658"/>
        <v>0</v>
      </c>
      <c r="W219" s="227">
        <f t="shared" si="658"/>
        <v>0</v>
      </c>
      <c r="X219" s="192">
        <f t="shared" si="10"/>
        <v>0</v>
      </c>
      <c r="Y219" s="192">
        <f t="shared" si="11"/>
        <v>0</v>
      </c>
      <c r="Z219" s="192">
        <f t="shared" si="12"/>
        <v>0</v>
      </c>
      <c r="AA219" s="227">
        <f t="shared" si="13"/>
        <v>0</v>
      </c>
      <c r="AB219" s="228">
        <f t="shared" si="14"/>
        <v>0</v>
      </c>
      <c r="AC219" s="229"/>
      <c r="AD219" s="230">
        <f t="shared" si="15"/>
        <v>44742</v>
      </c>
      <c r="AE219" s="231">
        <f t="shared" si="16"/>
        <v>0</v>
      </c>
      <c r="AF219" s="184">
        <f t="shared" si="17"/>
        <v>0</v>
      </c>
      <c r="AG219" s="184">
        <f t="shared" ref="AG219:AL219" si="659">IF($D219&gt;0,IF($AD219&lt;=U$5,IF(SUM($AF219:AF219)&gt;0,IF($L219-SUM($AF219:AF219)&gt;52,52,$L219-SUM($AF219:AF219)),IF($AD219=U$5,IF(($D219+($L219*7))&gt;=U$5,ROUND(($AD219-$D219)/7+0.5,0),$L219))),0),0)</f>
        <v>0</v>
      </c>
      <c r="AH219" s="184">
        <f t="shared" si="659"/>
        <v>0</v>
      </c>
      <c r="AI219" s="184">
        <f t="shared" si="659"/>
        <v>0</v>
      </c>
      <c r="AJ219" s="184">
        <f t="shared" si="659"/>
        <v>0</v>
      </c>
      <c r="AK219" s="184">
        <f t="shared" si="659"/>
        <v>0</v>
      </c>
      <c r="AL219" s="184">
        <f t="shared" si="659"/>
        <v>0</v>
      </c>
      <c r="AM219" s="52" t="str">
        <f t="shared" si="19"/>
        <v/>
      </c>
      <c r="AN219" s="52" t="str">
        <f t="shared" si="20"/>
        <v/>
      </c>
      <c r="AO219" s="184" t="str">
        <f t="shared" si="21"/>
        <v/>
      </c>
      <c r="AP219" s="192" t="str">
        <f t="shared" si="22"/>
        <v/>
      </c>
      <c r="AQ219" s="232">
        <f t="shared" si="23"/>
        <v>0</v>
      </c>
      <c r="AR219" s="232">
        <f t="shared" si="24"/>
        <v>0</v>
      </c>
      <c r="AS219" s="52">
        <f t="shared" si="25"/>
        <v>0</v>
      </c>
      <c r="AT219" s="52">
        <f t="shared" si="26"/>
        <v>0</v>
      </c>
      <c r="AU219" s="232">
        <f t="shared" si="27"/>
        <v>0</v>
      </c>
      <c r="AV219" s="232">
        <f t="shared" ref="AV219:AW219" si="660">IF($AD219=V$5,$W219,0)</f>
        <v>0</v>
      </c>
      <c r="AW219" s="232">
        <f t="shared" si="660"/>
        <v>0</v>
      </c>
      <c r="AX219" s="233">
        <f t="shared" si="29"/>
        <v>0</v>
      </c>
      <c r="AY219" s="234">
        <f t="shared" si="30"/>
        <v>0</v>
      </c>
      <c r="AZ219" s="184">
        <f t="shared" si="31"/>
        <v>0</v>
      </c>
      <c r="BA219" s="235" t="str">
        <f>IF(B219&lt;&gt;"",VLOOKUP(B219,'1 Pricing Length'!A$8:B$50,2),"")</f>
        <v/>
      </c>
    </row>
    <row r="220" spans="1:53" ht="12.75" customHeight="1">
      <c r="A220" s="217"/>
      <c r="B220" s="217"/>
      <c r="C220" s="236"/>
      <c r="D220" s="237"/>
      <c r="E220" s="238"/>
      <c r="F220" s="238"/>
      <c r="G220" s="239"/>
      <c r="H220" s="239"/>
      <c r="I220" s="239"/>
      <c r="J220" s="239"/>
      <c r="K220" s="1"/>
      <c r="L220" s="223">
        <f>IF(B220&lt;&gt;"",IF(D220&gt;0,IF(D220&lt;=V$5,IF(M220&gt;0,M220,VLOOKUP(B220,'1 Pricing Length'!A$8:C$50,3)),VLOOKUP(B220,'1 Pricing Length'!A$8:C$50,3)),0),0)</f>
        <v>0</v>
      </c>
      <c r="M220" s="223">
        <f t="shared" si="4"/>
        <v>0</v>
      </c>
      <c r="N220" s="224">
        <f>IF(B220&lt;&gt;"",IF(D220&lt;&gt;0,IF(AD220&lt;Y$5,IF(AD220&lt;X$5,IF(AD220&lt;W$5,IF(AD220&lt;V$5,IF(AD220&lt;U$5,VLOOKUP(B220,'1 Pricing Length'!A$8:I$50,4),VLOOKUP(B220,'1 Pricing Length'!A$8:I$50,5)),VLOOKUP(B220,'1 Pricing Length'!A$8:I$50,6)),VLOOKUP(B220,'1 Pricing Length'!A$8:I$50,7)),VLOOKUP(B220,'1 Pricing Length'!A$8:I$50,8)),0),0),0)</f>
        <v>0</v>
      </c>
      <c r="O220" s="128">
        <f t="shared" si="5"/>
        <v>0</v>
      </c>
      <c r="P220" s="128">
        <f>'3 CY Interim'!P220</f>
        <v>0</v>
      </c>
      <c r="Q220" s="128">
        <f t="shared" si="6"/>
        <v>0</v>
      </c>
      <c r="R220" s="128">
        <f t="shared" si="7"/>
        <v>0</v>
      </c>
      <c r="S220" s="226">
        <f t="shared" si="8"/>
        <v>0</v>
      </c>
      <c r="T220" s="192">
        <f t="shared" ref="T220:W220" si="661">$G220*$AE220*AF220</f>
        <v>0</v>
      </c>
      <c r="U220" s="192">
        <f t="shared" si="661"/>
        <v>0</v>
      </c>
      <c r="V220" s="192">
        <f t="shared" si="661"/>
        <v>0</v>
      </c>
      <c r="W220" s="227">
        <f t="shared" si="661"/>
        <v>0</v>
      </c>
      <c r="X220" s="192">
        <f t="shared" si="10"/>
        <v>0</v>
      </c>
      <c r="Y220" s="192">
        <f t="shared" si="11"/>
        <v>0</v>
      </c>
      <c r="Z220" s="192">
        <f t="shared" si="12"/>
        <v>0</v>
      </c>
      <c r="AA220" s="227">
        <f t="shared" si="13"/>
        <v>0</v>
      </c>
      <c r="AB220" s="228">
        <f t="shared" si="14"/>
        <v>0</v>
      </c>
      <c r="AC220" s="229"/>
      <c r="AD220" s="230">
        <f t="shared" si="15"/>
        <v>44742</v>
      </c>
      <c r="AE220" s="231">
        <f t="shared" si="16"/>
        <v>0</v>
      </c>
      <c r="AF220" s="184">
        <f t="shared" si="17"/>
        <v>0</v>
      </c>
      <c r="AG220" s="184">
        <f t="shared" ref="AG220:AL220" si="662">IF($D220&gt;0,IF($AD220&lt;=U$5,IF(SUM($AF220:AF220)&gt;0,IF($L220-SUM($AF220:AF220)&gt;52,52,$L220-SUM($AF220:AF220)),IF($AD220=U$5,IF(($D220+($L220*7))&gt;=U$5,ROUND(($AD220-$D220)/7+0.5,0),$L220))),0),0)</f>
        <v>0</v>
      </c>
      <c r="AH220" s="184">
        <f t="shared" si="662"/>
        <v>0</v>
      </c>
      <c r="AI220" s="184">
        <f t="shared" si="662"/>
        <v>0</v>
      </c>
      <c r="AJ220" s="184">
        <f t="shared" si="662"/>
        <v>0</v>
      </c>
      <c r="AK220" s="184">
        <f t="shared" si="662"/>
        <v>0</v>
      </c>
      <c r="AL220" s="184">
        <f t="shared" si="662"/>
        <v>0</v>
      </c>
      <c r="AM220" s="52" t="str">
        <f t="shared" si="19"/>
        <v/>
      </c>
      <c r="AN220" s="52" t="str">
        <f t="shared" si="20"/>
        <v/>
      </c>
      <c r="AO220" s="184" t="str">
        <f t="shared" si="21"/>
        <v/>
      </c>
      <c r="AP220" s="192" t="str">
        <f t="shared" si="22"/>
        <v/>
      </c>
      <c r="AQ220" s="232">
        <f t="shared" si="23"/>
        <v>0</v>
      </c>
      <c r="AR220" s="232">
        <f t="shared" si="24"/>
        <v>0</v>
      </c>
      <c r="AS220" s="52">
        <f t="shared" si="25"/>
        <v>0</v>
      </c>
      <c r="AT220" s="52">
        <f t="shared" si="26"/>
        <v>0</v>
      </c>
      <c r="AU220" s="232">
        <f t="shared" si="27"/>
        <v>0</v>
      </c>
      <c r="AV220" s="232">
        <f t="shared" ref="AV220:AW220" si="663">IF($AD220=V$5,$W220,0)</f>
        <v>0</v>
      </c>
      <c r="AW220" s="232">
        <f t="shared" si="663"/>
        <v>0</v>
      </c>
      <c r="AX220" s="233">
        <f t="shared" si="29"/>
        <v>0</v>
      </c>
      <c r="AY220" s="234">
        <f t="shared" si="30"/>
        <v>0</v>
      </c>
      <c r="AZ220" s="184">
        <f t="shared" si="31"/>
        <v>0</v>
      </c>
      <c r="BA220" s="235" t="str">
        <f>IF(B220&lt;&gt;"",VLOOKUP(B220,'1 Pricing Length'!A$8:B$50,2),"")</f>
        <v/>
      </c>
    </row>
    <row r="221" spans="1:53" ht="12.75" customHeight="1">
      <c r="A221" s="217"/>
      <c r="B221" s="217"/>
      <c r="C221" s="236"/>
      <c r="D221" s="237"/>
      <c r="E221" s="238"/>
      <c r="F221" s="238"/>
      <c r="G221" s="239"/>
      <c r="H221" s="239"/>
      <c r="I221" s="239"/>
      <c r="J221" s="239"/>
      <c r="K221" s="1"/>
      <c r="L221" s="223">
        <f>IF(B221&lt;&gt;"",IF(D221&gt;0,IF(D221&lt;=V$5,IF(M221&gt;0,M221,VLOOKUP(B221,'1 Pricing Length'!A$8:C$50,3)),VLOOKUP(B221,'1 Pricing Length'!A$8:C$50,3)),0),0)</f>
        <v>0</v>
      </c>
      <c r="M221" s="223">
        <f t="shared" si="4"/>
        <v>0</v>
      </c>
      <c r="N221" s="224">
        <f>IF(B221&lt;&gt;"",IF(D221&lt;&gt;0,IF(AD221&lt;Y$5,IF(AD221&lt;X$5,IF(AD221&lt;W$5,IF(AD221&lt;V$5,IF(AD221&lt;U$5,VLOOKUP(B221,'1 Pricing Length'!A$8:I$50,4),VLOOKUP(B221,'1 Pricing Length'!A$8:I$50,5)),VLOOKUP(B221,'1 Pricing Length'!A$8:I$50,6)),VLOOKUP(B221,'1 Pricing Length'!A$8:I$50,7)),VLOOKUP(B221,'1 Pricing Length'!A$8:I$50,8)),0),0),0)</f>
        <v>0</v>
      </c>
      <c r="O221" s="128">
        <f t="shared" si="5"/>
        <v>0</v>
      </c>
      <c r="P221" s="128">
        <f>'3 CY Interim'!P221</f>
        <v>0</v>
      </c>
      <c r="Q221" s="128">
        <f t="shared" si="6"/>
        <v>0</v>
      </c>
      <c r="R221" s="128">
        <f t="shared" si="7"/>
        <v>0</v>
      </c>
      <c r="S221" s="226">
        <f t="shared" si="8"/>
        <v>0</v>
      </c>
      <c r="T221" s="192">
        <f t="shared" ref="T221:W221" si="664">$G221*$AE221*AF221</f>
        <v>0</v>
      </c>
      <c r="U221" s="192">
        <f t="shared" si="664"/>
        <v>0</v>
      </c>
      <c r="V221" s="192">
        <f t="shared" si="664"/>
        <v>0</v>
      </c>
      <c r="W221" s="227">
        <f t="shared" si="664"/>
        <v>0</v>
      </c>
      <c r="X221" s="192">
        <f t="shared" si="10"/>
        <v>0</v>
      </c>
      <c r="Y221" s="192">
        <f t="shared" si="11"/>
        <v>0</v>
      </c>
      <c r="Z221" s="192">
        <f t="shared" si="12"/>
        <v>0</v>
      </c>
      <c r="AA221" s="227">
        <f t="shared" si="13"/>
        <v>0</v>
      </c>
      <c r="AB221" s="228">
        <f t="shared" si="14"/>
        <v>0</v>
      </c>
      <c r="AC221" s="229"/>
      <c r="AD221" s="230">
        <f t="shared" si="15"/>
        <v>44742</v>
      </c>
      <c r="AE221" s="231">
        <f t="shared" si="16"/>
        <v>0</v>
      </c>
      <c r="AF221" s="184">
        <f t="shared" si="17"/>
        <v>0</v>
      </c>
      <c r="AG221" s="184">
        <f t="shared" ref="AG221:AL221" si="665">IF($D221&gt;0,IF($AD221&lt;=U$5,IF(SUM($AF221:AF221)&gt;0,IF($L221-SUM($AF221:AF221)&gt;52,52,$L221-SUM($AF221:AF221)),IF($AD221=U$5,IF(($D221+($L221*7))&gt;=U$5,ROUND(($AD221-$D221)/7+0.5,0),$L221))),0),0)</f>
        <v>0</v>
      </c>
      <c r="AH221" s="184">
        <f t="shared" si="665"/>
        <v>0</v>
      </c>
      <c r="AI221" s="184">
        <f t="shared" si="665"/>
        <v>0</v>
      </c>
      <c r="AJ221" s="184">
        <f t="shared" si="665"/>
        <v>0</v>
      </c>
      <c r="AK221" s="184">
        <f t="shared" si="665"/>
        <v>0</v>
      </c>
      <c r="AL221" s="184">
        <f t="shared" si="665"/>
        <v>0</v>
      </c>
      <c r="AM221" s="52" t="str">
        <f t="shared" si="19"/>
        <v/>
      </c>
      <c r="AN221" s="52" t="str">
        <f t="shared" si="20"/>
        <v/>
      </c>
      <c r="AO221" s="184" t="str">
        <f t="shared" si="21"/>
        <v/>
      </c>
      <c r="AP221" s="192" t="str">
        <f t="shared" si="22"/>
        <v/>
      </c>
      <c r="AQ221" s="232">
        <f t="shared" si="23"/>
        <v>0</v>
      </c>
      <c r="AR221" s="232">
        <f t="shared" si="24"/>
        <v>0</v>
      </c>
      <c r="AS221" s="52">
        <f t="shared" si="25"/>
        <v>0</v>
      </c>
      <c r="AT221" s="52">
        <f t="shared" si="26"/>
        <v>0</v>
      </c>
      <c r="AU221" s="232">
        <f t="shared" si="27"/>
        <v>0</v>
      </c>
      <c r="AV221" s="232">
        <f t="shared" ref="AV221:AW221" si="666">IF($AD221=V$5,$W221,0)</f>
        <v>0</v>
      </c>
      <c r="AW221" s="232">
        <f t="shared" si="666"/>
        <v>0</v>
      </c>
      <c r="AX221" s="233">
        <f t="shared" si="29"/>
        <v>0</v>
      </c>
      <c r="AY221" s="234">
        <f t="shared" si="30"/>
        <v>0</v>
      </c>
      <c r="AZ221" s="184">
        <f t="shared" si="31"/>
        <v>0</v>
      </c>
      <c r="BA221" s="235" t="str">
        <f>IF(B221&lt;&gt;"",VLOOKUP(B221,'1 Pricing Length'!A$8:B$50,2),"")</f>
        <v/>
      </c>
    </row>
    <row r="222" spans="1:53" ht="12.75" customHeight="1">
      <c r="A222" s="217"/>
      <c r="B222" s="217"/>
      <c r="C222" s="236"/>
      <c r="D222" s="237"/>
      <c r="E222" s="238"/>
      <c r="F222" s="238"/>
      <c r="G222" s="239"/>
      <c r="H222" s="239"/>
      <c r="I222" s="239"/>
      <c r="J222" s="239"/>
      <c r="K222" s="1"/>
      <c r="L222" s="223">
        <f>IF(B222&lt;&gt;"",IF(D222&gt;0,IF(D222&lt;=V$5,IF(M222&gt;0,M222,VLOOKUP(B222,'1 Pricing Length'!A$8:C$50,3)),VLOOKUP(B222,'1 Pricing Length'!A$8:C$50,3)),0),0)</f>
        <v>0</v>
      </c>
      <c r="M222" s="223">
        <f t="shared" si="4"/>
        <v>0</v>
      </c>
      <c r="N222" s="224">
        <f>IF(B222&lt;&gt;"",IF(D222&lt;&gt;0,IF(AD222&lt;Y$5,IF(AD222&lt;X$5,IF(AD222&lt;W$5,IF(AD222&lt;V$5,IF(AD222&lt;U$5,VLOOKUP(B222,'1 Pricing Length'!A$8:I$50,4),VLOOKUP(B222,'1 Pricing Length'!A$8:I$50,5)),VLOOKUP(B222,'1 Pricing Length'!A$8:I$50,6)),VLOOKUP(B222,'1 Pricing Length'!A$8:I$50,7)),VLOOKUP(B222,'1 Pricing Length'!A$8:I$50,8)),0),0),0)</f>
        <v>0</v>
      </c>
      <c r="O222" s="128">
        <f t="shared" si="5"/>
        <v>0</v>
      </c>
      <c r="P222" s="128">
        <f>'3 CY Interim'!P222</f>
        <v>0</v>
      </c>
      <c r="Q222" s="128">
        <f t="shared" si="6"/>
        <v>0</v>
      </c>
      <c r="R222" s="128">
        <f t="shared" si="7"/>
        <v>0</v>
      </c>
      <c r="S222" s="226">
        <f t="shared" si="8"/>
        <v>0</v>
      </c>
      <c r="T222" s="192">
        <f t="shared" ref="T222:W222" si="667">$G222*$AE222*AF222</f>
        <v>0</v>
      </c>
      <c r="U222" s="192">
        <f t="shared" si="667"/>
        <v>0</v>
      </c>
      <c r="V222" s="192">
        <f t="shared" si="667"/>
        <v>0</v>
      </c>
      <c r="W222" s="227">
        <f t="shared" si="667"/>
        <v>0</v>
      </c>
      <c r="X222" s="192">
        <f t="shared" si="10"/>
        <v>0</v>
      </c>
      <c r="Y222" s="192">
        <f t="shared" si="11"/>
        <v>0</v>
      </c>
      <c r="Z222" s="192">
        <f t="shared" si="12"/>
        <v>0</v>
      </c>
      <c r="AA222" s="227">
        <f t="shared" si="13"/>
        <v>0</v>
      </c>
      <c r="AB222" s="228">
        <f t="shared" si="14"/>
        <v>0</v>
      </c>
      <c r="AC222" s="229"/>
      <c r="AD222" s="230">
        <f t="shared" si="15"/>
        <v>44742</v>
      </c>
      <c r="AE222" s="231">
        <f t="shared" si="16"/>
        <v>0</v>
      </c>
      <c r="AF222" s="184">
        <f t="shared" si="17"/>
        <v>0</v>
      </c>
      <c r="AG222" s="184">
        <f t="shared" ref="AG222:AL222" si="668">IF($D222&gt;0,IF($AD222&lt;=U$5,IF(SUM($AF222:AF222)&gt;0,IF($L222-SUM($AF222:AF222)&gt;52,52,$L222-SUM($AF222:AF222)),IF($AD222=U$5,IF(($D222+($L222*7))&gt;=U$5,ROUND(($AD222-$D222)/7+0.5,0),$L222))),0),0)</f>
        <v>0</v>
      </c>
      <c r="AH222" s="184">
        <f t="shared" si="668"/>
        <v>0</v>
      </c>
      <c r="AI222" s="184">
        <f t="shared" si="668"/>
        <v>0</v>
      </c>
      <c r="AJ222" s="184">
        <f t="shared" si="668"/>
        <v>0</v>
      </c>
      <c r="AK222" s="184">
        <f t="shared" si="668"/>
        <v>0</v>
      </c>
      <c r="AL222" s="184">
        <f t="shared" si="668"/>
        <v>0</v>
      </c>
      <c r="AM222" s="52" t="str">
        <f t="shared" si="19"/>
        <v/>
      </c>
      <c r="AN222" s="52" t="str">
        <f t="shared" si="20"/>
        <v/>
      </c>
      <c r="AO222" s="184" t="str">
        <f t="shared" si="21"/>
        <v/>
      </c>
      <c r="AP222" s="192" t="str">
        <f t="shared" si="22"/>
        <v/>
      </c>
      <c r="AQ222" s="232">
        <f t="shared" si="23"/>
        <v>0</v>
      </c>
      <c r="AR222" s="232">
        <f t="shared" si="24"/>
        <v>0</v>
      </c>
      <c r="AS222" s="52">
        <f t="shared" si="25"/>
        <v>0</v>
      </c>
      <c r="AT222" s="52">
        <f t="shared" si="26"/>
        <v>0</v>
      </c>
      <c r="AU222" s="232">
        <f t="shared" si="27"/>
        <v>0</v>
      </c>
      <c r="AV222" s="232">
        <f t="shared" ref="AV222:AW222" si="669">IF($AD222=V$5,$W222,0)</f>
        <v>0</v>
      </c>
      <c r="AW222" s="232">
        <f t="shared" si="669"/>
        <v>0</v>
      </c>
      <c r="AX222" s="233">
        <f t="shared" si="29"/>
        <v>0</v>
      </c>
      <c r="AY222" s="234">
        <f t="shared" si="30"/>
        <v>0</v>
      </c>
      <c r="AZ222" s="184">
        <f t="shared" si="31"/>
        <v>0</v>
      </c>
      <c r="BA222" s="235" t="str">
        <f>IF(B222&lt;&gt;"",VLOOKUP(B222,'1 Pricing Length'!A$8:B$50,2),"")</f>
        <v/>
      </c>
    </row>
    <row r="223" spans="1:53" ht="12.75" customHeight="1">
      <c r="A223" s="217"/>
      <c r="B223" s="217"/>
      <c r="C223" s="236"/>
      <c r="D223" s="237"/>
      <c r="E223" s="238"/>
      <c r="F223" s="238"/>
      <c r="G223" s="239"/>
      <c r="H223" s="239"/>
      <c r="I223" s="239"/>
      <c r="J223" s="239"/>
      <c r="K223" s="1"/>
      <c r="L223" s="223">
        <f>IF(B223&lt;&gt;"",IF(D223&gt;0,IF(D223&lt;=V$5,IF(M223&gt;0,M223,VLOOKUP(B223,'1 Pricing Length'!A$8:C$50,3)),VLOOKUP(B223,'1 Pricing Length'!A$8:C$50,3)),0),0)</f>
        <v>0</v>
      </c>
      <c r="M223" s="223">
        <f t="shared" si="4"/>
        <v>0</v>
      </c>
      <c r="N223" s="224">
        <f>IF(B223&lt;&gt;"",IF(D223&lt;&gt;0,IF(AD223&lt;Y$5,IF(AD223&lt;X$5,IF(AD223&lt;W$5,IF(AD223&lt;V$5,IF(AD223&lt;U$5,VLOOKUP(B223,'1 Pricing Length'!A$8:I$50,4),VLOOKUP(B223,'1 Pricing Length'!A$8:I$50,5)),VLOOKUP(B223,'1 Pricing Length'!A$8:I$50,6)),VLOOKUP(B223,'1 Pricing Length'!A$8:I$50,7)),VLOOKUP(B223,'1 Pricing Length'!A$8:I$50,8)),0),0),0)</f>
        <v>0</v>
      </c>
      <c r="O223" s="128">
        <f t="shared" si="5"/>
        <v>0</v>
      </c>
      <c r="P223" s="128">
        <f>'3 CY Interim'!P223</f>
        <v>0</v>
      </c>
      <c r="Q223" s="128">
        <f t="shared" si="6"/>
        <v>0</v>
      </c>
      <c r="R223" s="128">
        <f t="shared" si="7"/>
        <v>0</v>
      </c>
      <c r="S223" s="226">
        <f t="shared" si="8"/>
        <v>0</v>
      </c>
      <c r="T223" s="192">
        <f t="shared" ref="T223:W223" si="670">$G223*$AE223*AF223</f>
        <v>0</v>
      </c>
      <c r="U223" s="192">
        <f t="shared" si="670"/>
        <v>0</v>
      </c>
      <c r="V223" s="192">
        <f t="shared" si="670"/>
        <v>0</v>
      </c>
      <c r="W223" s="227">
        <f t="shared" si="670"/>
        <v>0</v>
      </c>
      <c r="X223" s="192">
        <f t="shared" si="10"/>
        <v>0</v>
      </c>
      <c r="Y223" s="192">
        <f t="shared" si="11"/>
        <v>0</v>
      </c>
      <c r="Z223" s="192">
        <f t="shared" si="12"/>
        <v>0</v>
      </c>
      <c r="AA223" s="227">
        <f t="shared" si="13"/>
        <v>0</v>
      </c>
      <c r="AB223" s="228">
        <f t="shared" si="14"/>
        <v>0</v>
      </c>
      <c r="AC223" s="229"/>
      <c r="AD223" s="230">
        <f t="shared" si="15"/>
        <v>44742</v>
      </c>
      <c r="AE223" s="231">
        <f t="shared" si="16"/>
        <v>0</v>
      </c>
      <c r="AF223" s="184">
        <f t="shared" si="17"/>
        <v>0</v>
      </c>
      <c r="AG223" s="184">
        <f t="shared" ref="AG223:AL223" si="671">IF($D223&gt;0,IF($AD223&lt;=U$5,IF(SUM($AF223:AF223)&gt;0,IF($L223-SUM($AF223:AF223)&gt;52,52,$L223-SUM($AF223:AF223)),IF($AD223=U$5,IF(($D223+($L223*7))&gt;=U$5,ROUND(($AD223-$D223)/7+0.5,0),$L223))),0),0)</f>
        <v>0</v>
      </c>
      <c r="AH223" s="184">
        <f t="shared" si="671"/>
        <v>0</v>
      </c>
      <c r="AI223" s="184">
        <f t="shared" si="671"/>
        <v>0</v>
      </c>
      <c r="AJ223" s="184">
        <f t="shared" si="671"/>
        <v>0</v>
      </c>
      <c r="AK223" s="184">
        <f t="shared" si="671"/>
        <v>0</v>
      </c>
      <c r="AL223" s="184">
        <f t="shared" si="671"/>
        <v>0</v>
      </c>
      <c r="AM223" s="52" t="str">
        <f t="shared" si="19"/>
        <v/>
      </c>
      <c r="AN223" s="52" t="str">
        <f t="shared" si="20"/>
        <v/>
      </c>
      <c r="AO223" s="184" t="str">
        <f t="shared" si="21"/>
        <v/>
      </c>
      <c r="AP223" s="192" t="str">
        <f t="shared" si="22"/>
        <v/>
      </c>
      <c r="AQ223" s="232">
        <f t="shared" si="23"/>
        <v>0</v>
      </c>
      <c r="AR223" s="232">
        <f t="shared" si="24"/>
        <v>0</v>
      </c>
      <c r="AS223" s="52">
        <f t="shared" si="25"/>
        <v>0</v>
      </c>
      <c r="AT223" s="52">
        <f t="shared" si="26"/>
        <v>0</v>
      </c>
      <c r="AU223" s="232">
        <f t="shared" si="27"/>
        <v>0</v>
      </c>
      <c r="AV223" s="232">
        <f t="shared" ref="AV223:AW223" si="672">IF($AD223=V$5,$W223,0)</f>
        <v>0</v>
      </c>
      <c r="AW223" s="232">
        <f t="shared" si="672"/>
        <v>0</v>
      </c>
      <c r="AX223" s="233">
        <f t="shared" si="29"/>
        <v>0</v>
      </c>
      <c r="AY223" s="234">
        <f t="shared" si="30"/>
        <v>0</v>
      </c>
      <c r="AZ223" s="184">
        <f t="shared" si="31"/>
        <v>0</v>
      </c>
      <c r="BA223" s="235" t="str">
        <f>IF(B223&lt;&gt;"",VLOOKUP(B223,'1 Pricing Length'!A$8:B$50,2),"")</f>
        <v/>
      </c>
    </row>
    <row r="224" spans="1:53" ht="12.75" customHeight="1">
      <c r="A224" s="217"/>
      <c r="B224" s="217"/>
      <c r="C224" s="236"/>
      <c r="D224" s="237"/>
      <c r="E224" s="238"/>
      <c r="F224" s="238"/>
      <c r="G224" s="239"/>
      <c r="H224" s="239"/>
      <c r="I224" s="239"/>
      <c r="J224" s="239"/>
      <c r="K224" s="1"/>
      <c r="L224" s="223">
        <f>IF(B224&lt;&gt;"",IF(D224&gt;0,IF(D224&lt;=V$5,IF(M224&gt;0,M224,VLOOKUP(B224,'1 Pricing Length'!A$8:C$50,3)),VLOOKUP(B224,'1 Pricing Length'!A$8:C$50,3)),0),0)</f>
        <v>0</v>
      </c>
      <c r="M224" s="223">
        <f t="shared" si="4"/>
        <v>0</v>
      </c>
      <c r="N224" s="224">
        <f>IF(B224&lt;&gt;"",IF(D224&lt;&gt;0,IF(AD224&lt;Y$5,IF(AD224&lt;X$5,IF(AD224&lt;W$5,IF(AD224&lt;V$5,IF(AD224&lt;U$5,VLOOKUP(B224,'1 Pricing Length'!A$8:I$50,4),VLOOKUP(B224,'1 Pricing Length'!A$8:I$50,5)),VLOOKUP(B224,'1 Pricing Length'!A$8:I$50,6)),VLOOKUP(B224,'1 Pricing Length'!A$8:I$50,7)),VLOOKUP(B224,'1 Pricing Length'!A$8:I$50,8)),0),0),0)</f>
        <v>0</v>
      </c>
      <c r="O224" s="128">
        <f t="shared" si="5"/>
        <v>0</v>
      </c>
      <c r="P224" s="128">
        <f>'3 CY Interim'!P224</f>
        <v>0</v>
      </c>
      <c r="Q224" s="128">
        <f t="shared" si="6"/>
        <v>0</v>
      </c>
      <c r="R224" s="128">
        <f t="shared" si="7"/>
        <v>0</v>
      </c>
      <c r="S224" s="226">
        <f t="shared" si="8"/>
        <v>0</v>
      </c>
      <c r="T224" s="192">
        <f t="shared" ref="T224:W224" si="673">$G224*$AE224*AF224</f>
        <v>0</v>
      </c>
      <c r="U224" s="192">
        <f t="shared" si="673"/>
        <v>0</v>
      </c>
      <c r="V224" s="192">
        <f t="shared" si="673"/>
        <v>0</v>
      </c>
      <c r="W224" s="227">
        <f t="shared" si="673"/>
        <v>0</v>
      </c>
      <c r="X224" s="192">
        <f t="shared" si="10"/>
        <v>0</v>
      </c>
      <c r="Y224" s="192">
        <f t="shared" si="11"/>
        <v>0</v>
      </c>
      <c r="Z224" s="192">
        <f t="shared" si="12"/>
        <v>0</v>
      </c>
      <c r="AA224" s="227">
        <f t="shared" si="13"/>
        <v>0</v>
      </c>
      <c r="AB224" s="228">
        <f t="shared" si="14"/>
        <v>0</v>
      </c>
      <c r="AC224" s="229"/>
      <c r="AD224" s="230">
        <f t="shared" si="15"/>
        <v>44742</v>
      </c>
      <c r="AE224" s="231">
        <f t="shared" si="16"/>
        <v>0</v>
      </c>
      <c r="AF224" s="184">
        <f t="shared" si="17"/>
        <v>0</v>
      </c>
      <c r="AG224" s="184">
        <f t="shared" ref="AG224:AL224" si="674">IF($D224&gt;0,IF($AD224&lt;=U$5,IF(SUM($AF224:AF224)&gt;0,IF($L224-SUM($AF224:AF224)&gt;52,52,$L224-SUM($AF224:AF224)),IF($AD224=U$5,IF(($D224+($L224*7))&gt;=U$5,ROUND(($AD224-$D224)/7+0.5,0),$L224))),0),0)</f>
        <v>0</v>
      </c>
      <c r="AH224" s="184">
        <f t="shared" si="674"/>
        <v>0</v>
      </c>
      <c r="AI224" s="184">
        <f t="shared" si="674"/>
        <v>0</v>
      </c>
      <c r="AJ224" s="184">
        <f t="shared" si="674"/>
        <v>0</v>
      </c>
      <c r="AK224" s="184">
        <f t="shared" si="674"/>
        <v>0</v>
      </c>
      <c r="AL224" s="184">
        <f t="shared" si="674"/>
        <v>0</v>
      </c>
      <c r="AM224" s="52" t="str">
        <f t="shared" si="19"/>
        <v/>
      </c>
      <c r="AN224" s="52" t="str">
        <f t="shared" si="20"/>
        <v/>
      </c>
      <c r="AO224" s="184" t="str">
        <f t="shared" si="21"/>
        <v/>
      </c>
      <c r="AP224" s="192" t="str">
        <f t="shared" si="22"/>
        <v/>
      </c>
      <c r="AQ224" s="232">
        <f t="shared" si="23"/>
        <v>0</v>
      </c>
      <c r="AR224" s="232">
        <f t="shared" si="24"/>
        <v>0</v>
      </c>
      <c r="AS224" s="52">
        <f t="shared" si="25"/>
        <v>0</v>
      </c>
      <c r="AT224" s="52">
        <f t="shared" si="26"/>
        <v>0</v>
      </c>
      <c r="AU224" s="232">
        <f t="shared" si="27"/>
        <v>0</v>
      </c>
      <c r="AV224" s="232">
        <f t="shared" ref="AV224:AW224" si="675">IF($AD224=V$5,$W224,0)</f>
        <v>0</v>
      </c>
      <c r="AW224" s="232">
        <f t="shared" si="675"/>
        <v>0</v>
      </c>
      <c r="AX224" s="233">
        <f t="shared" si="29"/>
        <v>0</v>
      </c>
      <c r="AY224" s="234">
        <f t="shared" si="30"/>
        <v>0</v>
      </c>
      <c r="AZ224" s="184">
        <f t="shared" si="31"/>
        <v>0</v>
      </c>
      <c r="BA224" s="235" t="str">
        <f>IF(B224&lt;&gt;"",VLOOKUP(B224,'1 Pricing Length'!A$8:B$50,2),"")</f>
        <v/>
      </c>
    </row>
    <row r="225" spans="1:53" ht="12.75" customHeight="1">
      <c r="A225" s="217"/>
      <c r="B225" s="217"/>
      <c r="C225" s="236"/>
      <c r="D225" s="237"/>
      <c r="E225" s="238"/>
      <c r="F225" s="238"/>
      <c r="G225" s="239"/>
      <c r="H225" s="239"/>
      <c r="I225" s="239"/>
      <c r="J225" s="239"/>
      <c r="K225" s="1"/>
      <c r="L225" s="223">
        <f>IF(B225&lt;&gt;"",IF(D225&gt;0,IF(D225&lt;=V$5,IF(M225&gt;0,M225,VLOOKUP(B225,'1 Pricing Length'!A$8:C$50,3)),VLOOKUP(B225,'1 Pricing Length'!A$8:C$50,3)),0),0)</f>
        <v>0</v>
      </c>
      <c r="M225" s="223">
        <f t="shared" si="4"/>
        <v>0</v>
      </c>
      <c r="N225" s="224">
        <f>IF(B225&lt;&gt;"",IF(D225&lt;&gt;0,IF(AD225&lt;Y$5,IF(AD225&lt;X$5,IF(AD225&lt;W$5,IF(AD225&lt;V$5,IF(AD225&lt;U$5,VLOOKUP(B225,'1 Pricing Length'!A$8:I$50,4),VLOOKUP(B225,'1 Pricing Length'!A$8:I$50,5)),VLOOKUP(B225,'1 Pricing Length'!A$8:I$50,6)),VLOOKUP(B225,'1 Pricing Length'!A$8:I$50,7)),VLOOKUP(B225,'1 Pricing Length'!A$8:I$50,8)),0),0),0)</f>
        <v>0</v>
      </c>
      <c r="O225" s="128">
        <f t="shared" si="5"/>
        <v>0</v>
      </c>
      <c r="P225" s="128">
        <f>'3 CY Interim'!P225</f>
        <v>0</v>
      </c>
      <c r="Q225" s="128">
        <f t="shared" si="6"/>
        <v>0</v>
      </c>
      <c r="R225" s="128">
        <f t="shared" si="7"/>
        <v>0</v>
      </c>
      <c r="S225" s="226">
        <f t="shared" si="8"/>
        <v>0</v>
      </c>
      <c r="T225" s="192">
        <f t="shared" ref="T225:W225" si="676">$G225*$AE225*AF225</f>
        <v>0</v>
      </c>
      <c r="U225" s="192">
        <f t="shared" si="676"/>
        <v>0</v>
      </c>
      <c r="V225" s="192">
        <f t="shared" si="676"/>
        <v>0</v>
      </c>
      <c r="W225" s="227">
        <f t="shared" si="676"/>
        <v>0</v>
      </c>
      <c r="X225" s="192">
        <f t="shared" si="10"/>
        <v>0</v>
      </c>
      <c r="Y225" s="192">
        <f t="shared" si="11"/>
        <v>0</v>
      </c>
      <c r="Z225" s="192">
        <f t="shared" si="12"/>
        <v>0</v>
      </c>
      <c r="AA225" s="227">
        <f t="shared" si="13"/>
        <v>0</v>
      </c>
      <c r="AB225" s="228">
        <f t="shared" si="14"/>
        <v>0</v>
      </c>
      <c r="AC225" s="229"/>
      <c r="AD225" s="230">
        <f t="shared" si="15"/>
        <v>44742</v>
      </c>
      <c r="AE225" s="231">
        <f t="shared" si="16"/>
        <v>0</v>
      </c>
      <c r="AF225" s="184">
        <f t="shared" si="17"/>
        <v>0</v>
      </c>
      <c r="AG225" s="184">
        <f t="shared" ref="AG225:AL225" si="677">IF($D225&gt;0,IF($AD225&lt;=U$5,IF(SUM($AF225:AF225)&gt;0,IF($L225-SUM($AF225:AF225)&gt;52,52,$L225-SUM($AF225:AF225)),IF($AD225=U$5,IF(($D225+($L225*7))&gt;=U$5,ROUND(($AD225-$D225)/7+0.5,0),$L225))),0),0)</f>
        <v>0</v>
      </c>
      <c r="AH225" s="184">
        <f t="shared" si="677"/>
        <v>0</v>
      </c>
      <c r="AI225" s="184">
        <f t="shared" si="677"/>
        <v>0</v>
      </c>
      <c r="AJ225" s="184">
        <f t="shared" si="677"/>
        <v>0</v>
      </c>
      <c r="AK225" s="184">
        <f t="shared" si="677"/>
        <v>0</v>
      </c>
      <c r="AL225" s="184">
        <f t="shared" si="677"/>
        <v>0</v>
      </c>
      <c r="AM225" s="52" t="str">
        <f t="shared" si="19"/>
        <v/>
      </c>
      <c r="AN225" s="52" t="str">
        <f t="shared" si="20"/>
        <v/>
      </c>
      <c r="AO225" s="184" t="str">
        <f t="shared" si="21"/>
        <v/>
      </c>
      <c r="AP225" s="192" t="str">
        <f t="shared" si="22"/>
        <v/>
      </c>
      <c r="AQ225" s="232">
        <f t="shared" si="23"/>
        <v>0</v>
      </c>
      <c r="AR225" s="232">
        <f t="shared" si="24"/>
        <v>0</v>
      </c>
      <c r="AS225" s="52">
        <f t="shared" si="25"/>
        <v>0</v>
      </c>
      <c r="AT225" s="52">
        <f t="shared" si="26"/>
        <v>0</v>
      </c>
      <c r="AU225" s="232">
        <f t="shared" si="27"/>
        <v>0</v>
      </c>
      <c r="AV225" s="232">
        <f t="shared" ref="AV225:AW225" si="678">IF($AD225=V$5,$W225,0)</f>
        <v>0</v>
      </c>
      <c r="AW225" s="232">
        <f t="shared" si="678"/>
        <v>0</v>
      </c>
      <c r="AX225" s="233">
        <f t="shared" si="29"/>
        <v>0</v>
      </c>
      <c r="AY225" s="234">
        <f t="shared" si="30"/>
        <v>0</v>
      </c>
      <c r="AZ225" s="184">
        <f t="shared" si="31"/>
        <v>0</v>
      </c>
      <c r="BA225" s="235" t="str">
        <f>IF(B225&lt;&gt;"",VLOOKUP(B225,'1 Pricing Length'!A$8:B$50,2),"")</f>
        <v/>
      </c>
    </row>
    <row r="226" spans="1:53" ht="12.75" customHeight="1">
      <c r="A226" s="217"/>
      <c r="B226" s="217"/>
      <c r="C226" s="236"/>
      <c r="D226" s="237"/>
      <c r="E226" s="238"/>
      <c r="F226" s="238"/>
      <c r="G226" s="239"/>
      <c r="H226" s="239"/>
      <c r="I226" s="239"/>
      <c r="J226" s="239"/>
      <c r="K226" s="1"/>
      <c r="L226" s="223">
        <f>IF(B226&lt;&gt;"",IF(D226&gt;0,IF(D226&lt;=V$5,IF(M226&gt;0,M226,VLOOKUP(B226,'1 Pricing Length'!A$8:C$50,3)),VLOOKUP(B226,'1 Pricing Length'!A$8:C$50,3)),0),0)</f>
        <v>0</v>
      </c>
      <c r="M226" s="223">
        <f t="shared" si="4"/>
        <v>0</v>
      </c>
      <c r="N226" s="224">
        <f>IF(B226&lt;&gt;"",IF(D226&lt;&gt;0,IF(AD226&lt;Y$5,IF(AD226&lt;X$5,IF(AD226&lt;W$5,IF(AD226&lt;V$5,IF(AD226&lt;U$5,VLOOKUP(B226,'1 Pricing Length'!A$8:I$50,4),VLOOKUP(B226,'1 Pricing Length'!A$8:I$50,5)),VLOOKUP(B226,'1 Pricing Length'!A$8:I$50,6)),VLOOKUP(B226,'1 Pricing Length'!A$8:I$50,7)),VLOOKUP(B226,'1 Pricing Length'!A$8:I$50,8)),0),0),0)</f>
        <v>0</v>
      </c>
      <c r="O226" s="128">
        <f t="shared" si="5"/>
        <v>0</v>
      </c>
      <c r="P226" s="128">
        <f>'3 CY Interim'!P226</f>
        <v>0</v>
      </c>
      <c r="Q226" s="128">
        <f t="shared" si="6"/>
        <v>0</v>
      </c>
      <c r="R226" s="128">
        <f t="shared" si="7"/>
        <v>0</v>
      </c>
      <c r="S226" s="226">
        <f t="shared" si="8"/>
        <v>0</v>
      </c>
      <c r="T226" s="192">
        <f t="shared" ref="T226:W226" si="679">$G226*$AE226*AF226</f>
        <v>0</v>
      </c>
      <c r="U226" s="192">
        <f t="shared" si="679"/>
        <v>0</v>
      </c>
      <c r="V226" s="192">
        <f t="shared" si="679"/>
        <v>0</v>
      </c>
      <c r="W226" s="227">
        <f t="shared" si="679"/>
        <v>0</v>
      </c>
      <c r="X226" s="192">
        <f t="shared" si="10"/>
        <v>0</v>
      </c>
      <c r="Y226" s="192">
        <f t="shared" si="11"/>
        <v>0</v>
      </c>
      <c r="Z226" s="192">
        <f t="shared" si="12"/>
        <v>0</v>
      </c>
      <c r="AA226" s="227">
        <f t="shared" si="13"/>
        <v>0</v>
      </c>
      <c r="AB226" s="228">
        <f t="shared" si="14"/>
        <v>0</v>
      </c>
      <c r="AC226" s="229"/>
      <c r="AD226" s="230">
        <f t="shared" si="15"/>
        <v>44742</v>
      </c>
      <c r="AE226" s="231">
        <f t="shared" si="16"/>
        <v>0</v>
      </c>
      <c r="AF226" s="184">
        <f t="shared" si="17"/>
        <v>0</v>
      </c>
      <c r="AG226" s="184">
        <f t="shared" ref="AG226:AL226" si="680">IF($D226&gt;0,IF($AD226&lt;=U$5,IF(SUM($AF226:AF226)&gt;0,IF($L226-SUM($AF226:AF226)&gt;52,52,$L226-SUM($AF226:AF226)),IF($AD226=U$5,IF(($D226+($L226*7))&gt;=U$5,ROUND(($AD226-$D226)/7+0.5,0),$L226))),0),0)</f>
        <v>0</v>
      </c>
      <c r="AH226" s="184">
        <f t="shared" si="680"/>
        <v>0</v>
      </c>
      <c r="AI226" s="184">
        <f t="shared" si="680"/>
        <v>0</v>
      </c>
      <c r="AJ226" s="184">
        <f t="shared" si="680"/>
        <v>0</v>
      </c>
      <c r="AK226" s="184">
        <f t="shared" si="680"/>
        <v>0</v>
      </c>
      <c r="AL226" s="184">
        <f t="shared" si="680"/>
        <v>0</v>
      </c>
      <c r="AM226" s="52" t="str">
        <f t="shared" si="19"/>
        <v/>
      </c>
      <c r="AN226" s="52" t="str">
        <f t="shared" si="20"/>
        <v/>
      </c>
      <c r="AO226" s="184" t="str">
        <f t="shared" si="21"/>
        <v/>
      </c>
      <c r="AP226" s="192" t="str">
        <f t="shared" si="22"/>
        <v/>
      </c>
      <c r="AQ226" s="232">
        <f t="shared" si="23"/>
        <v>0</v>
      </c>
      <c r="AR226" s="232">
        <f t="shared" si="24"/>
        <v>0</v>
      </c>
      <c r="AS226" s="52">
        <f t="shared" si="25"/>
        <v>0</v>
      </c>
      <c r="AT226" s="52">
        <f t="shared" si="26"/>
        <v>0</v>
      </c>
      <c r="AU226" s="232">
        <f t="shared" si="27"/>
        <v>0</v>
      </c>
      <c r="AV226" s="232">
        <f t="shared" ref="AV226:AW226" si="681">IF($AD226=V$5,$W226,0)</f>
        <v>0</v>
      </c>
      <c r="AW226" s="232">
        <f t="shared" si="681"/>
        <v>0</v>
      </c>
      <c r="AX226" s="233">
        <f t="shared" si="29"/>
        <v>0</v>
      </c>
      <c r="AY226" s="234">
        <f t="shared" si="30"/>
        <v>0</v>
      </c>
      <c r="AZ226" s="184">
        <f t="shared" si="31"/>
        <v>0</v>
      </c>
      <c r="BA226" s="235" t="str">
        <f>IF(B226&lt;&gt;"",VLOOKUP(B226,'1 Pricing Length'!A$8:B$50,2),"")</f>
        <v/>
      </c>
    </row>
    <row r="227" spans="1:53" ht="12.75" customHeight="1">
      <c r="A227" s="217"/>
      <c r="B227" s="217"/>
      <c r="C227" s="236"/>
      <c r="D227" s="237"/>
      <c r="E227" s="238"/>
      <c r="F227" s="238"/>
      <c r="G227" s="239"/>
      <c r="H227" s="239"/>
      <c r="I227" s="239"/>
      <c r="J227" s="239"/>
      <c r="K227" s="1"/>
      <c r="L227" s="223">
        <f>IF(B227&lt;&gt;"",IF(D227&gt;0,IF(D227&lt;=V$5,IF(M227&gt;0,M227,VLOOKUP(B227,'1 Pricing Length'!A$8:C$50,3)),VLOOKUP(B227,'1 Pricing Length'!A$8:C$50,3)),0),0)</f>
        <v>0</v>
      </c>
      <c r="M227" s="223">
        <f t="shared" si="4"/>
        <v>0</v>
      </c>
      <c r="N227" s="224">
        <f>IF(B227&lt;&gt;"",IF(D227&lt;&gt;0,IF(AD227&lt;Y$5,IF(AD227&lt;X$5,IF(AD227&lt;W$5,IF(AD227&lt;V$5,IF(AD227&lt;U$5,VLOOKUP(B227,'1 Pricing Length'!A$8:I$50,4),VLOOKUP(B227,'1 Pricing Length'!A$8:I$50,5)),VLOOKUP(B227,'1 Pricing Length'!A$8:I$50,6)),VLOOKUP(B227,'1 Pricing Length'!A$8:I$50,7)),VLOOKUP(B227,'1 Pricing Length'!A$8:I$50,8)),0),0),0)</f>
        <v>0</v>
      </c>
      <c r="O227" s="128">
        <f t="shared" si="5"/>
        <v>0</v>
      </c>
      <c r="P227" s="128">
        <f>'3 CY Interim'!P227</f>
        <v>0</v>
      </c>
      <c r="Q227" s="128">
        <f t="shared" si="6"/>
        <v>0</v>
      </c>
      <c r="R227" s="128">
        <f t="shared" si="7"/>
        <v>0</v>
      </c>
      <c r="S227" s="226">
        <f t="shared" si="8"/>
        <v>0</v>
      </c>
      <c r="T227" s="192">
        <f t="shared" ref="T227:W227" si="682">$G227*$AE227*AF227</f>
        <v>0</v>
      </c>
      <c r="U227" s="192">
        <f t="shared" si="682"/>
        <v>0</v>
      </c>
      <c r="V227" s="192">
        <f t="shared" si="682"/>
        <v>0</v>
      </c>
      <c r="W227" s="227">
        <f t="shared" si="682"/>
        <v>0</v>
      </c>
      <c r="X227" s="192">
        <f t="shared" si="10"/>
        <v>0</v>
      </c>
      <c r="Y227" s="192">
        <f t="shared" si="11"/>
        <v>0</v>
      </c>
      <c r="Z227" s="192">
        <f t="shared" si="12"/>
        <v>0</v>
      </c>
      <c r="AA227" s="227">
        <f t="shared" si="13"/>
        <v>0</v>
      </c>
      <c r="AB227" s="228">
        <f t="shared" si="14"/>
        <v>0</v>
      </c>
      <c r="AC227" s="229"/>
      <c r="AD227" s="230">
        <f t="shared" si="15"/>
        <v>44742</v>
      </c>
      <c r="AE227" s="231">
        <f t="shared" si="16"/>
        <v>0</v>
      </c>
      <c r="AF227" s="184">
        <f t="shared" si="17"/>
        <v>0</v>
      </c>
      <c r="AG227" s="184">
        <f t="shared" ref="AG227:AL227" si="683">IF($D227&gt;0,IF($AD227&lt;=U$5,IF(SUM($AF227:AF227)&gt;0,IF($L227-SUM($AF227:AF227)&gt;52,52,$L227-SUM($AF227:AF227)),IF($AD227=U$5,IF(($D227+($L227*7))&gt;=U$5,ROUND(($AD227-$D227)/7+0.5,0),$L227))),0),0)</f>
        <v>0</v>
      </c>
      <c r="AH227" s="184">
        <f t="shared" si="683"/>
        <v>0</v>
      </c>
      <c r="AI227" s="184">
        <f t="shared" si="683"/>
        <v>0</v>
      </c>
      <c r="AJ227" s="184">
        <f t="shared" si="683"/>
        <v>0</v>
      </c>
      <c r="AK227" s="184">
        <f t="shared" si="683"/>
        <v>0</v>
      </c>
      <c r="AL227" s="184">
        <f t="shared" si="683"/>
        <v>0</v>
      </c>
      <c r="AM227" s="52" t="str">
        <f t="shared" si="19"/>
        <v/>
      </c>
      <c r="AN227" s="52" t="str">
        <f t="shared" si="20"/>
        <v/>
      </c>
      <c r="AO227" s="184" t="str">
        <f t="shared" si="21"/>
        <v/>
      </c>
      <c r="AP227" s="192" t="str">
        <f t="shared" si="22"/>
        <v/>
      </c>
      <c r="AQ227" s="232">
        <f t="shared" si="23"/>
        <v>0</v>
      </c>
      <c r="AR227" s="232">
        <f t="shared" si="24"/>
        <v>0</v>
      </c>
      <c r="AS227" s="52">
        <f t="shared" si="25"/>
        <v>0</v>
      </c>
      <c r="AT227" s="52">
        <f t="shared" si="26"/>
        <v>0</v>
      </c>
      <c r="AU227" s="232">
        <f t="shared" si="27"/>
        <v>0</v>
      </c>
      <c r="AV227" s="232">
        <f t="shared" ref="AV227:AW227" si="684">IF($AD227=V$5,$W227,0)</f>
        <v>0</v>
      </c>
      <c r="AW227" s="232">
        <f t="shared" si="684"/>
        <v>0</v>
      </c>
      <c r="AX227" s="233">
        <f t="shared" si="29"/>
        <v>0</v>
      </c>
      <c r="AY227" s="234">
        <f t="shared" si="30"/>
        <v>0</v>
      </c>
      <c r="AZ227" s="184">
        <f t="shared" si="31"/>
        <v>0</v>
      </c>
      <c r="BA227" s="235" t="str">
        <f>IF(B227&lt;&gt;"",VLOOKUP(B227,'1 Pricing Length'!A$8:B$50,2),"")</f>
        <v/>
      </c>
    </row>
    <row r="228" spans="1:53" ht="12.75" customHeight="1">
      <c r="A228" s="217"/>
      <c r="B228" s="217"/>
      <c r="C228" s="236"/>
      <c r="D228" s="237"/>
      <c r="E228" s="238"/>
      <c r="F228" s="238"/>
      <c r="G228" s="239"/>
      <c r="H228" s="239"/>
      <c r="I228" s="239"/>
      <c r="J228" s="239"/>
      <c r="K228" s="1"/>
      <c r="L228" s="223">
        <f>IF(B228&lt;&gt;"",IF(D228&gt;0,IF(D228&lt;=V$5,IF(M228&gt;0,M228,VLOOKUP(B228,'1 Pricing Length'!A$8:C$50,3)),VLOOKUP(B228,'1 Pricing Length'!A$8:C$50,3)),0),0)</f>
        <v>0</v>
      </c>
      <c r="M228" s="223">
        <f t="shared" si="4"/>
        <v>0</v>
      </c>
      <c r="N228" s="224">
        <f>IF(B228&lt;&gt;"",IF(D228&lt;&gt;0,IF(AD228&lt;Y$5,IF(AD228&lt;X$5,IF(AD228&lt;W$5,IF(AD228&lt;V$5,IF(AD228&lt;U$5,VLOOKUP(B228,'1 Pricing Length'!A$8:I$50,4),VLOOKUP(B228,'1 Pricing Length'!A$8:I$50,5)),VLOOKUP(B228,'1 Pricing Length'!A$8:I$50,6)),VLOOKUP(B228,'1 Pricing Length'!A$8:I$50,7)),VLOOKUP(B228,'1 Pricing Length'!A$8:I$50,8)),0),0),0)</f>
        <v>0</v>
      </c>
      <c r="O228" s="128">
        <f t="shared" si="5"/>
        <v>0</v>
      </c>
      <c r="P228" s="128">
        <f>'3 CY Interim'!P228</f>
        <v>0</v>
      </c>
      <c r="Q228" s="128">
        <f t="shared" si="6"/>
        <v>0</v>
      </c>
      <c r="R228" s="128">
        <f t="shared" si="7"/>
        <v>0</v>
      </c>
      <c r="S228" s="226">
        <f t="shared" si="8"/>
        <v>0</v>
      </c>
      <c r="T228" s="192">
        <f t="shared" ref="T228:W228" si="685">$G228*$AE228*AF228</f>
        <v>0</v>
      </c>
      <c r="U228" s="192">
        <f t="shared" si="685"/>
        <v>0</v>
      </c>
      <c r="V228" s="192">
        <f t="shared" si="685"/>
        <v>0</v>
      </c>
      <c r="W228" s="227">
        <f t="shared" si="685"/>
        <v>0</v>
      </c>
      <c r="X228" s="192">
        <f t="shared" si="10"/>
        <v>0</v>
      </c>
      <c r="Y228" s="192">
        <f t="shared" si="11"/>
        <v>0</v>
      </c>
      <c r="Z228" s="192">
        <f t="shared" si="12"/>
        <v>0</v>
      </c>
      <c r="AA228" s="227">
        <f t="shared" si="13"/>
        <v>0</v>
      </c>
      <c r="AB228" s="228">
        <f t="shared" si="14"/>
        <v>0</v>
      </c>
      <c r="AC228" s="229"/>
      <c r="AD228" s="230">
        <f t="shared" si="15"/>
        <v>44742</v>
      </c>
      <c r="AE228" s="231">
        <f t="shared" si="16"/>
        <v>0</v>
      </c>
      <c r="AF228" s="184">
        <f t="shared" si="17"/>
        <v>0</v>
      </c>
      <c r="AG228" s="184">
        <f t="shared" ref="AG228:AL228" si="686">IF($D228&gt;0,IF($AD228&lt;=U$5,IF(SUM($AF228:AF228)&gt;0,IF($L228-SUM($AF228:AF228)&gt;52,52,$L228-SUM($AF228:AF228)),IF($AD228=U$5,IF(($D228+($L228*7))&gt;=U$5,ROUND(($AD228-$D228)/7+0.5,0),$L228))),0),0)</f>
        <v>0</v>
      </c>
      <c r="AH228" s="184">
        <f t="shared" si="686"/>
        <v>0</v>
      </c>
      <c r="AI228" s="184">
        <f t="shared" si="686"/>
        <v>0</v>
      </c>
      <c r="AJ228" s="184">
        <f t="shared" si="686"/>
        <v>0</v>
      </c>
      <c r="AK228" s="184">
        <f t="shared" si="686"/>
        <v>0</v>
      </c>
      <c r="AL228" s="184">
        <f t="shared" si="686"/>
        <v>0</v>
      </c>
      <c r="AM228" s="52" t="str">
        <f t="shared" si="19"/>
        <v/>
      </c>
      <c r="AN228" s="52" t="str">
        <f t="shared" si="20"/>
        <v/>
      </c>
      <c r="AO228" s="184" t="str">
        <f t="shared" si="21"/>
        <v/>
      </c>
      <c r="AP228" s="192" t="str">
        <f t="shared" si="22"/>
        <v/>
      </c>
      <c r="AQ228" s="232">
        <f t="shared" si="23"/>
        <v>0</v>
      </c>
      <c r="AR228" s="232">
        <f t="shared" si="24"/>
        <v>0</v>
      </c>
      <c r="AS228" s="52">
        <f t="shared" si="25"/>
        <v>0</v>
      </c>
      <c r="AT228" s="52">
        <f t="shared" si="26"/>
        <v>0</v>
      </c>
      <c r="AU228" s="232">
        <f t="shared" si="27"/>
        <v>0</v>
      </c>
      <c r="AV228" s="232">
        <f t="shared" ref="AV228:AW228" si="687">IF($AD228=V$5,$W228,0)</f>
        <v>0</v>
      </c>
      <c r="AW228" s="232">
        <f t="shared" si="687"/>
        <v>0</v>
      </c>
      <c r="AX228" s="233">
        <f t="shared" si="29"/>
        <v>0</v>
      </c>
      <c r="AY228" s="234">
        <f t="shared" si="30"/>
        <v>0</v>
      </c>
      <c r="AZ228" s="184">
        <f t="shared" si="31"/>
        <v>0</v>
      </c>
      <c r="BA228" s="235" t="str">
        <f>IF(B228&lt;&gt;"",VLOOKUP(B228,'1 Pricing Length'!A$8:B$50,2),"")</f>
        <v/>
      </c>
    </row>
    <row r="229" spans="1:53" ht="12.75" customHeight="1">
      <c r="A229" s="217"/>
      <c r="B229" s="217"/>
      <c r="C229" s="236"/>
      <c r="D229" s="237"/>
      <c r="E229" s="238"/>
      <c r="F229" s="238"/>
      <c r="G229" s="239"/>
      <c r="H229" s="239"/>
      <c r="I229" s="239"/>
      <c r="J229" s="239"/>
      <c r="K229" s="1"/>
      <c r="L229" s="223">
        <f>IF(B229&lt;&gt;"",IF(D229&gt;0,IF(D229&lt;=V$5,IF(M229&gt;0,M229,VLOOKUP(B229,'1 Pricing Length'!A$8:C$50,3)),VLOOKUP(B229,'1 Pricing Length'!A$8:C$50,3)),0),0)</f>
        <v>0</v>
      </c>
      <c r="M229" s="223">
        <f t="shared" si="4"/>
        <v>0</v>
      </c>
      <c r="N229" s="224">
        <f>IF(B229&lt;&gt;"",IF(D229&lt;&gt;0,IF(AD229&lt;Y$5,IF(AD229&lt;X$5,IF(AD229&lt;W$5,IF(AD229&lt;V$5,IF(AD229&lt;U$5,VLOOKUP(B229,'1 Pricing Length'!A$8:I$50,4),VLOOKUP(B229,'1 Pricing Length'!A$8:I$50,5)),VLOOKUP(B229,'1 Pricing Length'!A$8:I$50,6)),VLOOKUP(B229,'1 Pricing Length'!A$8:I$50,7)),VLOOKUP(B229,'1 Pricing Length'!A$8:I$50,8)),0),0),0)</f>
        <v>0</v>
      </c>
      <c r="O229" s="128">
        <f t="shared" si="5"/>
        <v>0</v>
      </c>
      <c r="P229" s="128">
        <f>'3 CY Interim'!P229</f>
        <v>0</v>
      </c>
      <c r="Q229" s="128">
        <f t="shared" si="6"/>
        <v>0</v>
      </c>
      <c r="R229" s="128">
        <f t="shared" si="7"/>
        <v>0</v>
      </c>
      <c r="S229" s="226">
        <f t="shared" si="8"/>
        <v>0</v>
      </c>
      <c r="T229" s="192">
        <f t="shared" ref="T229:W229" si="688">$G229*$AE229*AF229</f>
        <v>0</v>
      </c>
      <c r="U229" s="192">
        <f t="shared" si="688"/>
        <v>0</v>
      </c>
      <c r="V229" s="192">
        <f t="shared" si="688"/>
        <v>0</v>
      </c>
      <c r="W229" s="227">
        <f t="shared" si="688"/>
        <v>0</v>
      </c>
      <c r="X229" s="192">
        <f t="shared" si="10"/>
        <v>0</v>
      </c>
      <c r="Y229" s="192">
        <f t="shared" si="11"/>
        <v>0</v>
      </c>
      <c r="Z229" s="192">
        <f t="shared" si="12"/>
        <v>0</v>
      </c>
      <c r="AA229" s="227">
        <f t="shared" si="13"/>
        <v>0</v>
      </c>
      <c r="AB229" s="228">
        <f t="shared" si="14"/>
        <v>0</v>
      </c>
      <c r="AC229" s="229"/>
      <c r="AD229" s="230">
        <f t="shared" si="15"/>
        <v>44742</v>
      </c>
      <c r="AE229" s="231">
        <f t="shared" si="16"/>
        <v>0</v>
      </c>
      <c r="AF229" s="184">
        <f t="shared" si="17"/>
        <v>0</v>
      </c>
      <c r="AG229" s="184">
        <f t="shared" ref="AG229:AL229" si="689">IF($D229&gt;0,IF($AD229&lt;=U$5,IF(SUM($AF229:AF229)&gt;0,IF($L229-SUM($AF229:AF229)&gt;52,52,$L229-SUM($AF229:AF229)),IF($AD229=U$5,IF(($D229+($L229*7))&gt;=U$5,ROUND(($AD229-$D229)/7+0.5,0),$L229))),0),0)</f>
        <v>0</v>
      </c>
      <c r="AH229" s="184">
        <f t="shared" si="689"/>
        <v>0</v>
      </c>
      <c r="AI229" s="184">
        <f t="shared" si="689"/>
        <v>0</v>
      </c>
      <c r="AJ229" s="184">
        <f t="shared" si="689"/>
        <v>0</v>
      </c>
      <c r="AK229" s="184">
        <f t="shared" si="689"/>
        <v>0</v>
      </c>
      <c r="AL229" s="184">
        <f t="shared" si="689"/>
        <v>0</v>
      </c>
      <c r="AM229" s="52" t="str">
        <f t="shared" si="19"/>
        <v/>
      </c>
      <c r="AN229" s="52" t="str">
        <f t="shared" si="20"/>
        <v/>
      </c>
      <c r="AO229" s="184" t="str">
        <f t="shared" si="21"/>
        <v/>
      </c>
      <c r="AP229" s="192" t="str">
        <f t="shared" si="22"/>
        <v/>
      </c>
      <c r="AQ229" s="232">
        <f t="shared" si="23"/>
        <v>0</v>
      </c>
      <c r="AR229" s="232">
        <f t="shared" si="24"/>
        <v>0</v>
      </c>
      <c r="AS229" s="52">
        <f t="shared" si="25"/>
        <v>0</v>
      </c>
      <c r="AT229" s="52">
        <f t="shared" si="26"/>
        <v>0</v>
      </c>
      <c r="AU229" s="232">
        <f t="shared" si="27"/>
        <v>0</v>
      </c>
      <c r="AV229" s="232">
        <f t="shared" ref="AV229:AW229" si="690">IF($AD229=V$5,$W229,0)</f>
        <v>0</v>
      </c>
      <c r="AW229" s="232">
        <f t="shared" si="690"/>
        <v>0</v>
      </c>
      <c r="AX229" s="233">
        <f t="shared" si="29"/>
        <v>0</v>
      </c>
      <c r="AY229" s="234">
        <f t="shared" si="30"/>
        <v>0</v>
      </c>
      <c r="AZ229" s="184">
        <f t="shared" si="31"/>
        <v>0</v>
      </c>
      <c r="BA229" s="235" t="str">
        <f>IF(B229&lt;&gt;"",VLOOKUP(B229,'1 Pricing Length'!A$8:B$50,2),"")</f>
        <v/>
      </c>
    </row>
    <row r="230" spans="1:53" ht="12.75" customHeight="1">
      <c r="A230" s="217"/>
      <c r="B230" s="217"/>
      <c r="C230" s="236"/>
      <c r="D230" s="237"/>
      <c r="E230" s="238"/>
      <c r="F230" s="238"/>
      <c r="G230" s="239"/>
      <c r="H230" s="239"/>
      <c r="I230" s="239"/>
      <c r="J230" s="239"/>
      <c r="K230" s="1"/>
      <c r="L230" s="223">
        <f>IF(B230&lt;&gt;"",IF(D230&gt;0,IF(D230&lt;=V$5,IF(M230&gt;0,M230,VLOOKUP(B230,'1 Pricing Length'!A$8:C$50,3)),VLOOKUP(B230,'1 Pricing Length'!A$8:C$50,3)),0),0)</f>
        <v>0</v>
      </c>
      <c r="M230" s="223">
        <f t="shared" si="4"/>
        <v>0</v>
      </c>
      <c r="N230" s="224">
        <f>IF(B230&lt;&gt;"",IF(D230&lt;&gt;0,IF(AD230&lt;Y$5,IF(AD230&lt;X$5,IF(AD230&lt;W$5,IF(AD230&lt;V$5,IF(AD230&lt;U$5,VLOOKUP(B230,'1 Pricing Length'!A$8:I$50,4),VLOOKUP(B230,'1 Pricing Length'!A$8:I$50,5)),VLOOKUP(B230,'1 Pricing Length'!A$8:I$50,6)),VLOOKUP(B230,'1 Pricing Length'!A$8:I$50,7)),VLOOKUP(B230,'1 Pricing Length'!A$8:I$50,8)),0),0),0)</f>
        <v>0</v>
      </c>
      <c r="O230" s="128">
        <f t="shared" si="5"/>
        <v>0</v>
      </c>
      <c r="P230" s="128">
        <f>'3 CY Interim'!P230</f>
        <v>0</v>
      </c>
      <c r="Q230" s="128">
        <f t="shared" si="6"/>
        <v>0</v>
      </c>
      <c r="R230" s="128">
        <f t="shared" si="7"/>
        <v>0</v>
      </c>
      <c r="S230" s="226">
        <f t="shared" si="8"/>
        <v>0</v>
      </c>
      <c r="T230" s="192">
        <f t="shared" ref="T230:W230" si="691">$G230*$AE230*AF230</f>
        <v>0</v>
      </c>
      <c r="U230" s="192">
        <f t="shared" si="691"/>
        <v>0</v>
      </c>
      <c r="V230" s="192">
        <f t="shared" si="691"/>
        <v>0</v>
      </c>
      <c r="W230" s="227">
        <f t="shared" si="691"/>
        <v>0</v>
      </c>
      <c r="X230" s="192">
        <f t="shared" si="10"/>
        <v>0</v>
      </c>
      <c r="Y230" s="192">
        <f t="shared" si="11"/>
        <v>0</v>
      </c>
      <c r="Z230" s="192">
        <f t="shared" si="12"/>
        <v>0</v>
      </c>
      <c r="AA230" s="227">
        <f t="shared" si="13"/>
        <v>0</v>
      </c>
      <c r="AB230" s="228">
        <f t="shared" si="14"/>
        <v>0</v>
      </c>
      <c r="AC230" s="229"/>
      <c r="AD230" s="230">
        <f t="shared" si="15"/>
        <v>44742</v>
      </c>
      <c r="AE230" s="231">
        <f t="shared" si="16"/>
        <v>0</v>
      </c>
      <c r="AF230" s="184">
        <f t="shared" si="17"/>
        <v>0</v>
      </c>
      <c r="AG230" s="184">
        <f t="shared" ref="AG230:AL230" si="692">IF($D230&gt;0,IF($AD230&lt;=U$5,IF(SUM($AF230:AF230)&gt;0,IF($L230-SUM($AF230:AF230)&gt;52,52,$L230-SUM($AF230:AF230)),IF($AD230=U$5,IF(($D230+($L230*7))&gt;=U$5,ROUND(($AD230-$D230)/7+0.5,0),$L230))),0),0)</f>
        <v>0</v>
      </c>
      <c r="AH230" s="184">
        <f t="shared" si="692"/>
        <v>0</v>
      </c>
      <c r="AI230" s="184">
        <f t="shared" si="692"/>
        <v>0</v>
      </c>
      <c r="AJ230" s="184">
        <f t="shared" si="692"/>
        <v>0</v>
      </c>
      <c r="AK230" s="184">
        <f t="shared" si="692"/>
        <v>0</v>
      </c>
      <c r="AL230" s="184">
        <f t="shared" si="692"/>
        <v>0</v>
      </c>
      <c r="AM230" s="52" t="str">
        <f t="shared" si="19"/>
        <v/>
      </c>
      <c r="AN230" s="52" t="str">
        <f t="shared" si="20"/>
        <v/>
      </c>
      <c r="AO230" s="184" t="str">
        <f t="shared" si="21"/>
        <v/>
      </c>
      <c r="AP230" s="192" t="str">
        <f t="shared" si="22"/>
        <v/>
      </c>
      <c r="AQ230" s="232">
        <f t="shared" si="23"/>
        <v>0</v>
      </c>
      <c r="AR230" s="232">
        <f t="shared" si="24"/>
        <v>0</v>
      </c>
      <c r="AS230" s="52">
        <f t="shared" si="25"/>
        <v>0</v>
      </c>
      <c r="AT230" s="52">
        <f t="shared" si="26"/>
        <v>0</v>
      </c>
      <c r="AU230" s="232">
        <f t="shared" si="27"/>
        <v>0</v>
      </c>
      <c r="AV230" s="232">
        <f t="shared" ref="AV230:AW230" si="693">IF($AD230=V$5,$W230,0)</f>
        <v>0</v>
      </c>
      <c r="AW230" s="232">
        <f t="shared" si="693"/>
        <v>0</v>
      </c>
      <c r="AX230" s="233">
        <f t="shared" si="29"/>
        <v>0</v>
      </c>
      <c r="AY230" s="234">
        <f t="shared" si="30"/>
        <v>0</v>
      </c>
      <c r="AZ230" s="184">
        <f t="shared" si="31"/>
        <v>0</v>
      </c>
      <c r="BA230" s="235" t="str">
        <f>IF(B230&lt;&gt;"",VLOOKUP(B230,'1 Pricing Length'!A$8:B$50,2),"")</f>
        <v/>
      </c>
    </row>
    <row r="231" spans="1:53" ht="12.75" customHeight="1">
      <c r="A231" s="217"/>
      <c r="B231" s="217"/>
      <c r="C231" s="236"/>
      <c r="D231" s="237"/>
      <c r="E231" s="238"/>
      <c r="F231" s="238"/>
      <c r="G231" s="239"/>
      <c r="H231" s="239"/>
      <c r="I231" s="239"/>
      <c r="J231" s="239"/>
      <c r="K231" s="1"/>
      <c r="L231" s="223">
        <f>IF(B231&lt;&gt;"",IF(D231&gt;0,IF(D231&lt;=V$5,IF(M231&gt;0,M231,VLOOKUP(B231,'1 Pricing Length'!A$8:C$50,3)),VLOOKUP(B231,'1 Pricing Length'!A$8:C$50,3)),0),0)</f>
        <v>0</v>
      </c>
      <c r="M231" s="223">
        <f t="shared" si="4"/>
        <v>0</v>
      </c>
      <c r="N231" s="224">
        <f>IF(B231&lt;&gt;"",IF(D231&lt;&gt;0,IF(AD231&lt;Y$5,IF(AD231&lt;X$5,IF(AD231&lt;W$5,IF(AD231&lt;V$5,IF(AD231&lt;U$5,VLOOKUP(B231,'1 Pricing Length'!A$8:I$50,4),VLOOKUP(B231,'1 Pricing Length'!A$8:I$50,5)),VLOOKUP(B231,'1 Pricing Length'!A$8:I$50,6)),VLOOKUP(B231,'1 Pricing Length'!A$8:I$50,7)),VLOOKUP(B231,'1 Pricing Length'!A$8:I$50,8)),0),0),0)</f>
        <v>0</v>
      </c>
      <c r="O231" s="128">
        <f t="shared" si="5"/>
        <v>0</v>
      </c>
      <c r="P231" s="128">
        <f>'3 CY Interim'!P231</f>
        <v>0</v>
      </c>
      <c r="Q231" s="128">
        <f t="shared" si="6"/>
        <v>0</v>
      </c>
      <c r="R231" s="128">
        <f t="shared" si="7"/>
        <v>0</v>
      </c>
      <c r="S231" s="226">
        <f t="shared" si="8"/>
        <v>0</v>
      </c>
      <c r="T231" s="192">
        <f t="shared" ref="T231:W231" si="694">$G231*$AE231*AF231</f>
        <v>0</v>
      </c>
      <c r="U231" s="192">
        <f t="shared" si="694"/>
        <v>0</v>
      </c>
      <c r="V231" s="192">
        <f t="shared" si="694"/>
        <v>0</v>
      </c>
      <c r="W231" s="227">
        <f t="shared" si="694"/>
        <v>0</v>
      </c>
      <c r="X231" s="192">
        <f t="shared" si="10"/>
        <v>0</v>
      </c>
      <c r="Y231" s="192">
        <f t="shared" si="11"/>
        <v>0</v>
      </c>
      <c r="Z231" s="192">
        <f t="shared" si="12"/>
        <v>0</v>
      </c>
      <c r="AA231" s="227">
        <f t="shared" si="13"/>
        <v>0</v>
      </c>
      <c r="AB231" s="228">
        <f t="shared" si="14"/>
        <v>0</v>
      </c>
      <c r="AC231" s="229"/>
      <c r="AD231" s="230">
        <f t="shared" si="15"/>
        <v>44742</v>
      </c>
      <c r="AE231" s="231">
        <f t="shared" si="16"/>
        <v>0</v>
      </c>
      <c r="AF231" s="184">
        <f t="shared" si="17"/>
        <v>0</v>
      </c>
      <c r="AG231" s="184">
        <f t="shared" ref="AG231:AL231" si="695">IF($D231&gt;0,IF($AD231&lt;=U$5,IF(SUM($AF231:AF231)&gt;0,IF($L231-SUM($AF231:AF231)&gt;52,52,$L231-SUM($AF231:AF231)),IF($AD231=U$5,IF(($D231+($L231*7))&gt;=U$5,ROUND(($AD231-$D231)/7+0.5,0),$L231))),0),0)</f>
        <v>0</v>
      </c>
      <c r="AH231" s="184">
        <f t="shared" si="695"/>
        <v>0</v>
      </c>
      <c r="AI231" s="184">
        <f t="shared" si="695"/>
        <v>0</v>
      </c>
      <c r="AJ231" s="184">
        <f t="shared" si="695"/>
        <v>0</v>
      </c>
      <c r="AK231" s="184">
        <f t="shared" si="695"/>
        <v>0</v>
      </c>
      <c r="AL231" s="184">
        <f t="shared" si="695"/>
        <v>0</v>
      </c>
      <c r="AM231" s="52" t="str">
        <f t="shared" si="19"/>
        <v/>
      </c>
      <c r="AN231" s="52" t="str">
        <f t="shared" si="20"/>
        <v/>
      </c>
      <c r="AO231" s="184" t="str">
        <f t="shared" si="21"/>
        <v/>
      </c>
      <c r="AP231" s="192" t="str">
        <f t="shared" si="22"/>
        <v/>
      </c>
      <c r="AQ231" s="232">
        <f t="shared" si="23"/>
        <v>0</v>
      </c>
      <c r="AR231" s="232">
        <f t="shared" si="24"/>
        <v>0</v>
      </c>
      <c r="AS231" s="52">
        <f t="shared" si="25"/>
        <v>0</v>
      </c>
      <c r="AT231" s="52">
        <f t="shared" si="26"/>
        <v>0</v>
      </c>
      <c r="AU231" s="232">
        <f t="shared" si="27"/>
        <v>0</v>
      </c>
      <c r="AV231" s="232">
        <f t="shared" ref="AV231:AW231" si="696">IF($AD231=V$5,$W231,0)</f>
        <v>0</v>
      </c>
      <c r="AW231" s="232">
        <f t="shared" si="696"/>
        <v>0</v>
      </c>
      <c r="AX231" s="233">
        <f t="shared" si="29"/>
        <v>0</v>
      </c>
      <c r="AY231" s="234">
        <f t="shared" si="30"/>
        <v>0</v>
      </c>
      <c r="AZ231" s="184">
        <f t="shared" si="31"/>
        <v>0</v>
      </c>
      <c r="BA231" s="235" t="str">
        <f>IF(B231&lt;&gt;"",VLOOKUP(B231,'1 Pricing Length'!A$8:B$50,2),"")</f>
        <v/>
      </c>
    </row>
    <row r="232" spans="1:53" ht="12.75" customHeight="1">
      <c r="A232" s="217"/>
      <c r="B232" s="217"/>
      <c r="C232" s="236"/>
      <c r="D232" s="237"/>
      <c r="E232" s="238"/>
      <c r="F232" s="238"/>
      <c r="G232" s="239"/>
      <c r="H232" s="239"/>
      <c r="I232" s="239"/>
      <c r="J232" s="239"/>
      <c r="K232" s="1"/>
      <c r="L232" s="223">
        <f>IF(B232&lt;&gt;"",IF(D232&gt;0,IF(D232&lt;=V$5,IF(M232&gt;0,M232,VLOOKUP(B232,'1 Pricing Length'!A$8:C$50,3)),VLOOKUP(B232,'1 Pricing Length'!A$8:C$50,3)),0),0)</f>
        <v>0</v>
      </c>
      <c r="M232" s="223">
        <f t="shared" si="4"/>
        <v>0</v>
      </c>
      <c r="N232" s="224">
        <f>IF(B232&lt;&gt;"",IF(D232&lt;&gt;0,IF(AD232&lt;Y$5,IF(AD232&lt;X$5,IF(AD232&lt;W$5,IF(AD232&lt;V$5,IF(AD232&lt;U$5,VLOOKUP(B232,'1 Pricing Length'!A$8:I$50,4),VLOOKUP(B232,'1 Pricing Length'!A$8:I$50,5)),VLOOKUP(B232,'1 Pricing Length'!A$8:I$50,6)),VLOOKUP(B232,'1 Pricing Length'!A$8:I$50,7)),VLOOKUP(B232,'1 Pricing Length'!A$8:I$50,8)),0),0),0)</f>
        <v>0</v>
      </c>
      <c r="O232" s="128">
        <f t="shared" si="5"/>
        <v>0</v>
      </c>
      <c r="P232" s="128">
        <f>'3 CY Interim'!P232</f>
        <v>0</v>
      </c>
      <c r="Q232" s="128">
        <f t="shared" si="6"/>
        <v>0</v>
      </c>
      <c r="R232" s="128">
        <f t="shared" si="7"/>
        <v>0</v>
      </c>
      <c r="S232" s="226">
        <f t="shared" si="8"/>
        <v>0</v>
      </c>
      <c r="T232" s="192">
        <f t="shared" ref="T232:W232" si="697">$G232*$AE232*AF232</f>
        <v>0</v>
      </c>
      <c r="U232" s="192">
        <f t="shared" si="697"/>
        <v>0</v>
      </c>
      <c r="V232" s="192">
        <f t="shared" si="697"/>
        <v>0</v>
      </c>
      <c r="W232" s="227">
        <f t="shared" si="697"/>
        <v>0</v>
      </c>
      <c r="X232" s="192">
        <f t="shared" si="10"/>
        <v>0</v>
      </c>
      <c r="Y232" s="192">
        <f t="shared" si="11"/>
        <v>0</v>
      </c>
      <c r="Z232" s="192">
        <f t="shared" si="12"/>
        <v>0</v>
      </c>
      <c r="AA232" s="227">
        <f t="shared" si="13"/>
        <v>0</v>
      </c>
      <c r="AB232" s="228">
        <f t="shared" si="14"/>
        <v>0</v>
      </c>
      <c r="AC232" s="229"/>
      <c r="AD232" s="230">
        <f t="shared" si="15"/>
        <v>44742</v>
      </c>
      <c r="AE232" s="231">
        <f t="shared" si="16"/>
        <v>0</v>
      </c>
      <c r="AF232" s="184">
        <f t="shared" si="17"/>
        <v>0</v>
      </c>
      <c r="AG232" s="184">
        <f t="shared" ref="AG232:AL232" si="698">IF($D232&gt;0,IF($AD232&lt;=U$5,IF(SUM($AF232:AF232)&gt;0,IF($L232-SUM($AF232:AF232)&gt;52,52,$L232-SUM($AF232:AF232)),IF($AD232=U$5,IF(($D232+($L232*7))&gt;=U$5,ROUND(($AD232-$D232)/7+0.5,0),$L232))),0),0)</f>
        <v>0</v>
      </c>
      <c r="AH232" s="184">
        <f t="shared" si="698"/>
        <v>0</v>
      </c>
      <c r="AI232" s="184">
        <f t="shared" si="698"/>
        <v>0</v>
      </c>
      <c r="AJ232" s="184">
        <f t="shared" si="698"/>
        <v>0</v>
      </c>
      <c r="AK232" s="184">
        <f t="shared" si="698"/>
        <v>0</v>
      </c>
      <c r="AL232" s="184">
        <f t="shared" si="698"/>
        <v>0</v>
      </c>
      <c r="AM232" s="52" t="str">
        <f t="shared" si="19"/>
        <v/>
      </c>
      <c r="AN232" s="52" t="str">
        <f t="shared" si="20"/>
        <v/>
      </c>
      <c r="AO232" s="184" t="str">
        <f t="shared" si="21"/>
        <v/>
      </c>
      <c r="AP232" s="192" t="str">
        <f t="shared" si="22"/>
        <v/>
      </c>
      <c r="AQ232" s="232">
        <f t="shared" si="23"/>
        <v>0</v>
      </c>
      <c r="AR232" s="232">
        <f t="shared" si="24"/>
        <v>0</v>
      </c>
      <c r="AS232" s="52">
        <f t="shared" si="25"/>
        <v>0</v>
      </c>
      <c r="AT232" s="52">
        <f t="shared" si="26"/>
        <v>0</v>
      </c>
      <c r="AU232" s="232">
        <f t="shared" si="27"/>
        <v>0</v>
      </c>
      <c r="AV232" s="232">
        <f t="shared" ref="AV232:AW232" si="699">IF($AD232=V$5,$W232,0)</f>
        <v>0</v>
      </c>
      <c r="AW232" s="232">
        <f t="shared" si="699"/>
        <v>0</v>
      </c>
      <c r="AX232" s="233">
        <f t="shared" si="29"/>
        <v>0</v>
      </c>
      <c r="AY232" s="234">
        <f t="shared" si="30"/>
        <v>0</v>
      </c>
      <c r="AZ232" s="184">
        <f t="shared" si="31"/>
        <v>0</v>
      </c>
      <c r="BA232" s="235" t="str">
        <f>IF(B232&lt;&gt;"",VLOOKUP(B232,'1 Pricing Length'!A$8:B$50,2),"")</f>
        <v/>
      </c>
    </row>
    <row r="233" spans="1:53" ht="12.75" customHeight="1">
      <c r="A233" s="217"/>
      <c r="B233" s="217"/>
      <c r="C233" s="236"/>
      <c r="D233" s="237"/>
      <c r="E233" s="238"/>
      <c r="F233" s="238"/>
      <c r="G233" s="239"/>
      <c r="H233" s="239"/>
      <c r="I233" s="239"/>
      <c r="J233" s="239"/>
      <c r="K233" s="1"/>
      <c r="L233" s="223">
        <f>IF(B233&lt;&gt;"",IF(D233&gt;0,IF(D233&lt;=V$5,IF(M233&gt;0,M233,VLOOKUP(B233,'1 Pricing Length'!A$8:C$50,3)),VLOOKUP(B233,'1 Pricing Length'!A$8:C$50,3)),0),0)</f>
        <v>0</v>
      </c>
      <c r="M233" s="223">
        <f t="shared" si="4"/>
        <v>0</v>
      </c>
      <c r="N233" s="224">
        <f>IF(B233&lt;&gt;"",IF(D233&lt;&gt;0,IF(AD233&lt;Y$5,IF(AD233&lt;X$5,IF(AD233&lt;W$5,IF(AD233&lt;V$5,IF(AD233&lt;U$5,VLOOKUP(B233,'1 Pricing Length'!A$8:I$50,4),VLOOKUP(B233,'1 Pricing Length'!A$8:I$50,5)),VLOOKUP(B233,'1 Pricing Length'!A$8:I$50,6)),VLOOKUP(B233,'1 Pricing Length'!A$8:I$50,7)),VLOOKUP(B233,'1 Pricing Length'!A$8:I$50,8)),0),0),0)</f>
        <v>0</v>
      </c>
      <c r="O233" s="128">
        <f t="shared" si="5"/>
        <v>0</v>
      </c>
      <c r="P233" s="128">
        <f>'3 CY Interim'!P233</f>
        <v>0</v>
      </c>
      <c r="Q233" s="128">
        <f t="shared" si="6"/>
        <v>0</v>
      </c>
      <c r="R233" s="128">
        <f t="shared" si="7"/>
        <v>0</v>
      </c>
      <c r="S233" s="226">
        <f t="shared" si="8"/>
        <v>0</v>
      </c>
      <c r="T233" s="192">
        <f t="shared" ref="T233:W233" si="700">$G233*$AE233*AF233</f>
        <v>0</v>
      </c>
      <c r="U233" s="192">
        <f t="shared" si="700"/>
        <v>0</v>
      </c>
      <c r="V233" s="192">
        <f t="shared" si="700"/>
        <v>0</v>
      </c>
      <c r="W233" s="227">
        <f t="shared" si="700"/>
        <v>0</v>
      </c>
      <c r="X233" s="192">
        <f t="shared" si="10"/>
        <v>0</v>
      </c>
      <c r="Y233" s="192">
        <f t="shared" si="11"/>
        <v>0</v>
      </c>
      <c r="Z233" s="192">
        <f t="shared" si="12"/>
        <v>0</v>
      </c>
      <c r="AA233" s="227">
        <f t="shared" si="13"/>
        <v>0</v>
      </c>
      <c r="AB233" s="228">
        <f t="shared" si="14"/>
        <v>0</v>
      </c>
      <c r="AC233" s="229"/>
      <c r="AD233" s="230">
        <f t="shared" si="15"/>
        <v>44742</v>
      </c>
      <c r="AE233" s="231">
        <f t="shared" si="16"/>
        <v>0</v>
      </c>
      <c r="AF233" s="184">
        <f t="shared" si="17"/>
        <v>0</v>
      </c>
      <c r="AG233" s="184">
        <f t="shared" ref="AG233:AL233" si="701">IF($D233&gt;0,IF($AD233&lt;=U$5,IF(SUM($AF233:AF233)&gt;0,IF($L233-SUM($AF233:AF233)&gt;52,52,$L233-SUM($AF233:AF233)),IF($AD233=U$5,IF(($D233+($L233*7))&gt;=U$5,ROUND(($AD233-$D233)/7+0.5,0),$L233))),0),0)</f>
        <v>0</v>
      </c>
      <c r="AH233" s="184">
        <f t="shared" si="701"/>
        <v>0</v>
      </c>
      <c r="AI233" s="184">
        <f t="shared" si="701"/>
        <v>0</v>
      </c>
      <c r="AJ233" s="184">
        <f t="shared" si="701"/>
        <v>0</v>
      </c>
      <c r="AK233" s="184">
        <f t="shared" si="701"/>
        <v>0</v>
      </c>
      <c r="AL233" s="184">
        <f t="shared" si="701"/>
        <v>0</v>
      </c>
      <c r="AM233" s="52" t="str">
        <f t="shared" si="19"/>
        <v/>
      </c>
      <c r="AN233" s="52" t="str">
        <f t="shared" si="20"/>
        <v/>
      </c>
      <c r="AO233" s="184" t="str">
        <f t="shared" si="21"/>
        <v/>
      </c>
      <c r="AP233" s="192" t="str">
        <f t="shared" si="22"/>
        <v/>
      </c>
      <c r="AQ233" s="232">
        <f t="shared" si="23"/>
        <v>0</v>
      </c>
      <c r="AR233" s="232">
        <f t="shared" si="24"/>
        <v>0</v>
      </c>
      <c r="AS233" s="52">
        <f t="shared" si="25"/>
        <v>0</v>
      </c>
      <c r="AT233" s="52">
        <f t="shared" si="26"/>
        <v>0</v>
      </c>
      <c r="AU233" s="232">
        <f t="shared" si="27"/>
        <v>0</v>
      </c>
      <c r="AV233" s="232">
        <f t="shared" ref="AV233:AW233" si="702">IF($AD233=V$5,$W233,0)</f>
        <v>0</v>
      </c>
      <c r="AW233" s="232">
        <f t="shared" si="702"/>
        <v>0</v>
      </c>
      <c r="AX233" s="233">
        <f t="shared" si="29"/>
        <v>0</v>
      </c>
      <c r="AY233" s="234">
        <f t="shared" si="30"/>
        <v>0</v>
      </c>
      <c r="AZ233" s="184">
        <f t="shared" si="31"/>
        <v>0</v>
      </c>
      <c r="BA233" s="235" t="str">
        <f>IF(B233&lt;&gt;"",VLOOKUP(B233,'1 Pricing Length'!A$8:B$50,2),"")</f>
        <v/>
      </c>
    </row>
    <row r="234" spans="1:53" ht="12.75" customHeight="1">
      <c r="A234" s="217"/>
      <c r="B234" s="217"/>
      <c r="C234" s="236"/>
      <c r="D234" s="237"/>
      <c r="E234" s="238"/>
      <c r="F234" s="238"/>
      <c r="G234" s="239"/>
      <c r="H234" s="239"/>
      <c r="I234" s="239"/>
      <c r="J234" s="239"/>
      <c r="K234" s="1"/>
      <c r="L234" s="223">
        <f>IF(B234&lt;&gt;"",IF(D234&gt;0,IF(D234&lt;=V$5,IF(M234&gt;0,M234,VLOOKUP(B234,'1 Pricing Length'!A$8:C$50,3)),VLOOKUP(B234,'1 Pricing Length'!A$8:C$50,3)),0),0)</f>
        <v>0</v>
      </c>
      <c r="M234" s="223">
        <f t="shared" si="4"/>
        <v>0</v>
      </c>
      <c r="N234" s="224">
        <f>IF(B234&lt;&gt;"",IF(D234&lt;&gt;0,IF(AD234&lt;Y$5,IF(AD234&lt;X$5,IF(AD234&lt;W$5,IF(AD234&lt;V$5,IF(AD234&lt;U$5,VLOOKUP(B234,'1 Pricing Length'!A$8:I$50,4),VLOOKUP(B234,'1 Pricing Length'!A$8:I$50,5)),VLOOKUP(B234,'1 Pricing Length'!A$8:I$50,6)),VLOOKUP(B234,'1 Pricing Length'!A$8:I$50,7)),VLOOKUP(B234,'1 Pricing Length'!A$8:I$50,8)),0),0),0)</f>
        <v>0</v>
      </c>
      <c r="O234" s="128">
        <f t="shared" si="5"/>
        <v>0</v>
      </c>
      <c r="P234" s="128">
        <f>'3 CY Interim'!P234</f>
        <v>0</v>
      </c>
      <c r="Q234" s="128">
        <f t="shared" si="6"/>
        <v>0</v>
      </c>
      <c r="R234" s="128">
        <f t="shared" si="7"/>
        <v>0</v>
      </c>
      <c r="S234" s="226">
        <f t="shared" si="8"/>
        <v>0</v>
      </c>
      <c r="T234" s="192">
        <f t="shared" ref="T234:W234" si="703">$G234*$AE234*AF234</f>
        <v>0</v>
      </c>
      <c r="U234" s="192">
        <f t="shared" si="703"/>
        <v>0</v>
      </c>
      <c r="V234" s="192">
        <f t="shared" si="703"/>
        <v>0</v>
      </c>
      <c r="W234" s="227">
        <f t="shared" si="703"/>
        <v>0</v>
      </c>
      <c r="X234" s="192">
        <f t="shared" si="10"/>
        <v>0</v>
      </c>
      <c r="Y234" s="192">
        <f t="shared" si="11"/>
        <v>0</v>
      </c>
      <c r="Z234" s="192">
        <f t="shared" si="12"/>
        <v>0</v>
      </c>
      <c r="AA234" s="227">
        <f t="shared" si="13"/>
        <v>0</v>
      </c>
      <c r="AB234" s="228">
        <f t="shared" si="14"/>
        <v>0</v>
      </c>
      <c r="AC234" s="229"/>
      <c r="AD234" s="230">
        <f t="shared" si="15"/>
        <v>44742</v>
      </c>
      <c r="AE234" s="231">
        <f t="shared" si="16"/>
        <v>0</v>
      </c>
      <c r="AF234" s="184">
        <f t="shared" si="17"/>
        <v>0</v>
      </c>
      <c r="AG234" s="184">
        <f t="shared" ref="AG234:AL234" si="704">IF($D234&gt;0,IF($AD234&lt;=U$5,IF(SUM($AF234:AF234)&gt;0,IF($L234-SUM($AF234:AF234)&gt;52,52,$L234-SUM($AF234:AF234)),IF($AD234=U$5,IF(($D234+($L234*7))&gt;=U$5,ROUND(($AD234-$D234)/7+0.5,0),$L234))),0),0)</f>
        <v>0</v>
      </c>
      <c r="AH234" s="184">
        <f t="shared" si="704"/>
        <v>0</v>
      </c>
      <c r="AI234" s="184">
        <f t="shared" si="704"/>
        <v>0</v>
      </c>
      <c r="AJ234" s="184">
        <f t="shared" si="704"/>
        <v>0</v>
      </c>
      <c r="AK234" s="184">
        <f t="shared" si="704"/>
        <v>0</v>
      </c>
      <c r="AL234" s="184">
        <f t="shared" si="704"/>
        <v>0</v>
      </c>
      <c r="AM234" s="52" t="str">
        <f t="shared" si="19"/>
        <v/>
      </c>
      <c r="AN234" s="52" t="str">
        <f t="shared" si="20"/>
        <v/>
      </c>
      <c r="AO234" s="184" t="str">
        <f t="shared" si="21"/>
        <v/>
      </c>
      <c r="AP234" s="192" t="str">
        <f t="shared" si="22"/>
        <v/>
      </c>
      <c r="AQ234" s="232">
        <f t="shared" si="23"/>
        <v>0</v>
      </c>
      <c r="AR234" s="232">
        <f t="shared" si="24"/>
        <v>0</v>
      </c>
      <c r="AS234" s="52">
        <f t="shared" si="25"/>
        <v>0</v>
      </c>
      <c r="AT234" s="52">
        <f t="shared" si="26"/>
        <v>0</v>
      </c>
      <c r="AU234" s="232">
        <f t="shared" si="27"/>
        <v>0</v>
      </c>
      <c r="AV234" s="232">
        <f t="shared" ref="AV234:AW234" si="705">IF($AD234=V$5,$W234,0)</f>
        <v>0</v>
      </c>
      <c r="AW234" s="232">
        <f t="shared" si="705"/>
        <v>0</v>
      </c>
      <c r="AX234" s="233">
        <f t="shared" si="29"/>
        <v>0</v>
      </c>
      <c r="AY234" s="234">
        <f t="shared" si="30"/>
        <v>0</v>
      </c>
      <c r="AZ234" s="184">
        <f t="shared" si="31"/>
        <v>0</v>
      </c>
      <c r="BA234" s="235" t="str">
        <f>IF(B234&lt;&gt;"",VLOOKUP(B234,'1 Pricing Length'!A$8:B$50,2),"")</f>
        <v/>
      </c>
    </row>
    <row r="235" spans="1:53" ht="12.75" customHeight="1">
      <c r="A235" s="217"/>
      <c r="B235" s="217"/>
      <c r="C235" s="236"/>
      <c r="D235" s="237"/>
      <c r="E235" s="238"/>
      <c r="F235" s="238"/>
      <c r="G235" s="239"/>
      <c r="H235" s="239"/>
      <c r="I235" s="239"/>
      <c r="J235" s="239"/>
      <c r="K235" s="1"/>
      <c r="L235" s="223">
        <f>IF(B235&lt;&gt;"",IF(D235&gt;0,IF(D235&lt;=V$5,IF(M235&gt;0,M235,VLOOKUP(B235,'1 Pricing Length'!A$8:C$50,3)),VLOOKUP(B235,'1 Pricing Length'!A$8:C$50,3)),0),0)</f>
        <v>0</v>
      </c>
      <c r="M235" s="223">
        <f t="shared" si="4"/>
        <v>0</v>
      </c>
      <c r="N235" s="224">
        <f>IF(B235&lt;&gt;"",IF(D235&lt;&gt;0,IF(AD235&lt;Y$5,IF(AD235&lt;X$5,IF(AD235&lt;W$5,IF(AD235&lt;V$5,IF(AD235&lt;U$5,VLOOKUP(B235,'1 Pricing Length'!A$8:I$50,4),VLOOKUP(B235,'1 Pricing Length'!A$8:I$50,5)),VLOOKUP(B235,'1 Pricing Length'!A$8:I$50,6)),VLOOKUP(B235,'1 Pricing Length'!A$8:I$50,7)),VLOOKUP(B235,'1 Pricing Length'!A$8:I$50,8)),0),0),0)</f>
        <v>0</v>
      </c>
      <c r="O235" s="128">
        <f t="shared" si="5"/>
        <v>0</v>
      </c>
      <c r="P235" s="128">
        <f>'3 CY Interim'!P235</f>
        <v>0</v>
      </c>
      <c r="Q235" s="128">
        <f t="shared" si="6"/>
        <v>0</v>
      </c>
      <c r="R235" s="128">
        <f t="shared" si="7"/>
        <v>0</v>
      </c>
      <c r="S235" s="226">
        <f t="shared" si="8"/>
        <v>0</v>
      </c>
      <c r="T235" s="192">
        <f t="shared" ref="T235:W235" si="706">$G235*$AE235*AF235</f>
        <v>0</v>
      </c>
      <c r="U235" s="192">
        <f t="shared" si="706"/>
        <v>0</v>
      </c>
      <c r="V235" s="192">
        <f t="shared" si="706"/>
        <v>0</v>
      </c>
      <c r="W235" s="227">
        <f t="shared" si="706"/>
        <v>0</v>
      </c>
      <c r="X235" s="192">
        <f t="shared" si="10"/>
        <v>0</v>
      </c>
      <c r="Y235" s="192">
        <f t="shared" si="11"/>
        <v>0</v>
      </c>
      <c r="Z235" s="192">
        <f t="shared" si="12"/>
        <v>0</v>
      </c>
      <c r="AA235" s="227">
        <f t="shared" si="13"/>
        <v>0</v>
      </c>
      <c r="AB235" s="228">
        <f t="shared" si="14"/>
        <v>0</v>
      </c>
      <c r="AC235" s="229"/>
      <c r="AD235" s="230">
        <f t="shared" si="15"/>
        <v>44742</v>
      </c>
      <c r="AE235" s="231">
        <f t="shared" si="16"/>
        <v>0</v>
      </c>
      <c r="AF235" s="184">
        <f t="shared" si="17"/>
        <v>0</v>
      </c>
      <c r="AG235" s="184">
        <f t="shared" ref="AG235:AL235" si="707">IF($D235&gt;0,IF($AD235&lt;=U$5,IF(SUM($AF235:AF235)&gt;0,IF($L235-SUM($AF235:AF235)&gt;52,52,$L235-SUM($AF235:AF235)),IF($AD235=U$5,IF(($D235+($L235*7))&gt;=U$5,ROUND(($AD235-$D235)/7+0.5,0),$L235))),0),0)</f>
        <v>0</v>
      </c>
      <c r="AH235" s="184">
        <f t="shared" si="707"/>
        <v>0</v>
      </c>
      <c r="AI235" s="184">
        <f t="shared" si="707"/>
        <v>0</v>
      </c>
      <c r="AJ235" s="184">
        <f t="shared" si="707"/>
        <v>0</v>
      </c>
      <c r="AK235" s="184">
        <f t="shared" si="707"/>
        <v>0</v>
      </c>
      <c r="AL235" s="184">
        <f t="shared" si="707"/>
        <v>0</v>
      </c>
      <c r="AM235" s="52" t="str">
        <f t="shared" si="19"/>
        <v/>
      </c>
      <c r="AN235" s="52" t="str">
        <f t="shared" si="20"/>
        <v/>
      </c>
      <c r="AO235" s="184" t="str">
        <f t="shared" si="21"/>
        <v/>
      </c>
      <c r="AP235" s="192" t="str">
        <f t="shared" si="22"/>
        <v/>
      </c>
      <c r="AQ235" s="232">
        <f t="shared" si="23"/>
        <v>0</v>
      </c>
      <c r="AR235" s="232">
        <f t="shared" si="24"/>
        <v>0</v>
      </c>
      <c r="AS235" s="52">
        <f t="shared" si="25"/>
        <v>0</v>
      </c>
      <c r="AT235" s="52">
        <f t="shared" si="26"/>
        <v>0</v>
      </c>
      <c r="AU235" s="232">
        <f t="shared" si="27"/>
        <v>0</v>
      </c>
      <c r="AV235" s="232">
        <f t="shared" ref="AV235:AW235" si="708">IF($AD235=V$5,$W235,0)</f>
        <v>0</v>
      </c>
      <c r="AW235" s="232">
        <f t="shared" si="708"/>
        <v>0</v>
      </c>
      <c r="AX235" s="233">
        <f t="shared" si="29"/>
        <v>0</v>
      </c>
      <c r="AY235" s="234">
        <f t="shared" si="30"/>
        <v>0</v>
      </c>
      <c r="AZ235" s="184">
        <f t="shared" si="31"/>
        <v>0</v>
      </c>
      <c r="BA235" s="235" t="str">
        <f>IF(B235&lt;&gt;"",VLOOKUP(B235,'1 Pricing Length'!A$8:B$50,2),"")</f>
        <v/>
      </c>
    </row>
    <row r="236" spans="1:53" ht="12.75" customHeight="1">
      <c r="A236" s="217"/>
      <c r="B236" s="217"/>
      <c r="C236" s="236"/>
      <c r="D236" s="237"/>
      <c r="E236" s="238"/>
      <c r="F236" s="238"/>
      <c r="G236" s="239"/>
      <c r="H236" s="239"/>
      <c r="I236" s="239"/>
      <c r="J236" s="239"/>
      <c r="K236" s="1"/>
      <c r="L236" s="223">
        <f>IF(B236&lt;&gt;"",IF(D236&gt;0,IF(D236&lt;=V$5,IF(M236&gt;0,M236,VLOOKUP(B236,'1 Pricing Length'!A$8:C$50,3)),VLOOKUP(B236,'1 Pricing Length'!A$8:C$50,3)),0),0)</f>
        <v>0</v>
      </c>
      <c r="M236" s="223">
        <f t="shared" si="4"/>
        <v>0</v>
      </c>
      <c r="N236" s="224">
        <f>IF(B236&lt;&gt;"",IF(D236&lt;&gt;0,IF(AD236&lt;Y$5,IF(AD236&lt;X$5,IF(AD236&lt;W$5,IF(AD236&lt;V$5,IF(AD236&lt;U$5,VLOOKUP(B236,'1 Pricing Length'!A$8:I$50,4),VLOOKUP(B236,'1 Pricing Length'!A$8:I$50,5)),VLOOKUP(B236,'1 Pricing Length'!A$8:I$50,6)),VLOOKUP(B236,'1 Pricing Length'!A$8:I$50,7)),VLOOKUP(B236,'1 Pricing Length'!A$8:I$50,8)),0),0),0)</f>
        <v>0</v>
      </c>
      <c r="O236" s="128">
        <f t="shared" si="5"/>
        <v>0</v>
      </c>
      <c r="P236" s="128">
        <f>'3 CY Interim'!P236</f>
        <v>0</v>
      </c>
      <c r="Q236" s="128">
        <f t="shared" si="6"/>
        <v>0</v>
      </c>
      <c r="R236" s="128">
        <f t="shared" si="7"/>
        <v>0</v>
      </c>
      <c r="S236" s="226">
        <f t="shared" si="8"/>
        <v>0</v>
      </c>
      <c r="T236" s="192">
        <f t="shared" ref="T236:W236" si="709">$G236*$AE236*AF236</f>
        <v>0</v>
      </c>
      <c r="U236" s="192">
        <f t="shared" si="709"/>
        <v>0</v>
      </c>
      <c r="V236" s="192">
        <f t="shared" si="709"/>
        <v>0</v>
      </c>
      <c r="W236" s="227">
        <f t="shared" si="709"/>
        <v>0</v>
      </c>
      <c r="X236" s="192">
        <f t="shared" si="10"/>
        <v>0</v>
      </c>
      <c r="Y236" s="192">
        <f t="shared" si="11"/>
        <v>0</v>
      </c>
      <c r="Z236" s="192">
        <f t="shared" si="12"/>
        <v>0</v>
      </c>
      <c r="AA236" s="227">
        <f t="shared" si="13"/>
        <v>0</v>
      </c>
      <c r="AB236" s="228">
        <f t="shared" si="14"/>
        <v>0</v>
      </c>
      <c r="AC236" s="229"/>
      <c r="AD236" s="230">
        <f t="shared" si="15"/>
        <v>44742</v>
      </c>
      <c r="AE236" s="231">
        <f t="shared" si="16"/>
        <v>0</v>
      </c>
      <c r="AF236" s="184">
        <f t="shared" si="17"/>
        <v>0</v>
      </c>
      <c r="AG236" s="184">
        <f t="shared" ref="AG236:AL236" si="710">IF($D236&gt;0,IF($AD236&lt;=U$5,IF(SUM($AF236:AF236)&gt;0,IF($L236-SUM($AF236:AF236)&gt;52,52,$L236-SUM($AF236:AF236)),IF($AD236=U$5,IF(($D236+($L236*7))&gt;=U$5,ROUND(($AD236-$D236)/7+0.5,0),$L236))),0),0)</f>
        <v>0</v>
      </c>
      <c r="AH236" s="184">
        <f t="shared" si="710"/>
        <v>0</v>
      </c>
      <c r="AI236" s="184">
        <f t="shared" si="710"/>
        <v>0</v>
      </c>
      <c r="AJ236" s="184">
        <f t="shared" si="710"/>
        <v>0</v>
      </c>
      <c r="AK236" s="184">
        <f t="shared" si="710"/>
        <v>0</v>
      </c>
      <c r="AL236" s="184">
        <f t="shared" si="710"/>
        <v>0</v>
      </c>
      <c r="AM236" s="52" t="str">
        <f t="shared" si="19"/>
        <v/>
      </c>
      <c r="AN236" s="52" t="str">
        <f t="shared" si="20"/>
        <v/>
      </c>
      <c r="AO236" s="184" t="str">
        <f t="shared" si="21"/>
        <v/>
      </c>
      <c r="AP236" s="192" t="str">
        <f t="shared" si="22"/>
        <v/>
      </c>
      <c r="AQ236" s="232">
        <f t="shared" si="23"/>
        <v>0</v>
      </c>
      <c r="AR236" s="232">
        <f t="shared" si="24"/>
        <v>0</v>
      </c>
      <c r="AS236" s="52">
        <f t="shared" si="25"/>
        <v>0</v>
      </c>
      <c r="AT236" s="52">
        <f t="shared" si="26"/>
        <v>0</v>
      </c>
      <c r="AU236" s="232">
        <f t="shared" si="27"/>
        <v>0</v>
      </c>
      <c r="AV236" s="232">
        <f t="shared" ref="AV236:AW236" si="711">IF($AD236=V$5,$W236,0)</f>
        <v>0</v>
      </c>
      <c r="AW236" s="232">
        <f t="shared" si="711"/>
        <v>0</v>
      </c>
      <c r="AX236" s="233">
        <f t="shared" si="29"/>
        <v>0</v>
      </c>
      <c r="AY236" s="234">
        <f t="shared" si="30"/>
        <v>0</v>
      </c>
      <c r="AZ236" s="184">
        <f t="shared" si="31"/>
        <v>0</v>
      </c>
      <c r="BA236" s="235" t="str">
        <f>IF(B236&lt;&gt;"",VLOOKUP(B236,'1 Pricing Length'!A$8:B$50,2),"")</f>
        <v/>
      </c>
    </row>
    <row r="237" spans="1:53" ht="12.75" customHeight="1">
      <c r="A237" s="217"/>
      <c r="B237" s="217"/>
      <c r="C237" s="236"/>
      <c r="D237" s="237"/>
      <c r="E237" s="238"/>
      <c r="F237" s="238"/>
      <c r="G237" s="239"/>
      <c r="H237" s="239"/>
      <c r="I237" s="239"/>
      <c r="J237" s="239"/>
      <c r="K237" s="1"/>
      <c r="L237" s="223">
        <f>IF(B237&lt;&gt;"",IF(D237&gt;0,IF(D237&lt;=V$5,IF(M237&gt;0,M237,VLOOKUP(B237,'1 Pricing Length'!A$8:C$50,3)),VLOOKUP(B237,'1 Pricing Length'!A$8:C$50,3)),0),0)</f>
        <v>0</v>
      </c>
      <c r="M237" s="223">
        <f t="shared" si="4"/>
        <v>0</v>
      </c>
      <c r="N237" s="224">
        <f>IF(B237&lt;&gt;"",IF(D237&lt;&gt;0,IF(AD237&lt;Y$5,IF(AD237&lt;X$5,IF(AD237&lt;W$5,IF(AD237&lt;V$5,IF(AD237&lt;U$5,VLOOKUP(B237,'1 Pricing Length'!A$8:I$50,4),VLOOKUP(B237,'1 Pricing Length'!A$8:I$50,5)),VLOOKUP(B237,'1 Pricing Length'!A$8:I$50,6)),VLOOKUP(B237,'1 Pricing Length'!A$8:I$50,7)),VLOOKUP(B237,'1 Pricing Length'!A$8:I$50,8)),0),0),0)</f>
        <v>0</v>
      </c>
      <c r="O237" s="128">
        <f t="shared" si="5"/>
        <v>0</v>
      </c>
      <c r="P237" s="128">
        <f>'3 CY Interim'!P237</f>
        <v>0</v>
      </c>
      <c r="Q237" s="128">
        <f t="shared" si="6"/>
        <v>0</v>
      </c>
      <c r="R237" s="128">
        <f t="shared" si="7"/>
        <v>0</v>
      </c>
      <c r="S237" s="226">
        <f t="shared" si="8"/>
        <v>0</v>
      </c>
      <c r="T237" s="192">
        <f t="shared" ref="T237:W237" si="712">$G237*$AE237*AF237</f>
        <v>0</v>
      </c>
      <c r="U237" s="192">
        <f t="shared" si="712"/>
        <v>0</v>
      </c>
      <c r="V237" s="192">
        <f t="shared" si="712"/>
        <v>0</v>
      </c>
      <c r="W237" s="227">
        <f t="shared" si="712"/>
        <v>0</v>
      </c>
      <c r="X237" s="192">
        <f t="shared" si="10"/>
        <v>0</v>
      </c>
      <c r="Y237" s="192">
        <f t="shared" si="11"/>
        <v>0</v>
      </c>
      <c r="Z237" s="192">
        <f t="shared" si="12"/>
        <v>0</v>
      </c>
      <c r="AA237" s="227">
        <f t="shared" si="13"/>
        <v>0</v>
      </c>
      <c r="AB237" s="228">
        <f t="shared" si="14"/>
        <v>0</v>
      </c>
      <c r="AC237" s="229"/>
      <c r="AD237" s="230">
        <f t="shared" si="15"/>
        <v>44742</v>
      </c>
      <c r="AE237" s="231">
        <f t="shared" si="16"/>
        <v>0</v>
      </c>
      <c r="AF237" s="184">
        <f t="shared" si="17"/>
        <v>0</v>
      </c>
      <c r="AG237" s="184">
        <f t="shared" ref="AG237:AL237" si="713">IF($D237&gt;0,IF($AD237&lt;=U$5,IF(SUM($AF237:AF237)&gt;0,IF($L237-SUM($AF237:AF237)&gt;52,52,$L237-SUM($AF237:AF237)),IF($AD237=U$5,IF(($D237+($L237*7))&gt;=U$5,ROUND(($AD237-$D237)/7+0.5,0),$L237))),0),0)</f>
        <v>0</v>
      </c>
      <c r="AH237" s="184">
        <f t="shared" si="713"/>
        <v>0</v>
      </c>
      <c r="AI237" s="184">
        <f t="shared" si="713"/>
        <v>0</v>
      </c>
      <c r="AJ237" s="184">
        <f t="shared" si="713"/>
        <v>0</v>
      </c>
      <c r="AK237" s="184">
        <f t="shared" si="713"/>
        <v>0</v>
      </c>
      <c r="AL237" s="184">
        <f t="shared" si="713"/>
        <v>0</v>
      </c>
      <c r="AM237" s="52" t="str">
        <f t="shared" si="19"/>
        <v/>
      </c>
      <c r="AN237" s="52" t="str">
        <f t="shared" si="20"/>
        <v/>
      </c>
      <c r="AO237" s="184" t="str">
        <f t="shared" si="21"/>
        <v/>
      </c>
      <c r="AP237" s="192" t="str">
        <f t="shared" si="22"/>
        <v/>
      </c>
      <c r="AQ237" s="232">
        <f t="shared" si="23"/>
        <v>0</v>
      </c>
      <c r="AR237" s="232">
        <f t="shared" si="24"/>
        <v>0</v>
      </c>
      <c r="AS237" s="52">
        <f t="shared" si="25"/>
        <v>0</v>
      </c>
      <c r="AT237" s="52">
        <f t="shared" si="26"/>
        <v>0</v>
      </c>
      <c r="AU237" s="232">
        <f t="shared" si="27"/>
        <v>0</v>
      </c>
      <c r="AV237" s="232">
        <f t="shared" ref="AV237:AW237" si="714">IF($AD237=V$5,$W237,0)</f>
        <v>0</v>
      </c>
      <c r="AW237" s="232">
        <f t="shared" si="714"/>
        <v>0</v>
      </c>
      <c r="AX237" s="233">
        <f t="shared" si="29"/>
        <v>0</v>
      </c>
      <c r="AY237" s="234">
        <f t="shared" si="30"/>
        <v>0</v>
      </c>
      <c r="AZ237" s="184">
        <f t="shared" si="31"/>
        <v>0</v>
      </c>
      <c r="BA237" s="235" t="str">
        <f>IF(B237&lt;&gt;"",VLOOKUP(B237,'1 Pricing Length'!A$8:B$50,2),"")</f>
        <v/>
      </c>
    </row>
    <row r="238" spans="1:53" ht="12.75" customHeight="1">
      <c r="A238" s="217"/>
      <c r="B238" s="217"/>
      <c r="C238" s="236"/>
      <c r="D238" s="237"/>
      <c r="E238" s="238"/>
      <c r="F238" s="238"/>
      <c r="G238" s="239"/>
      <c r="H238" s="239"/>
      <c r="I238" s="239"/>
      <c r="J238" s="239"/>
      <c r="K238" s="1"/>
      <c r="L238" s="223">
        <f>IF(B238&lt;&gt;"",IF(D238&gt;0,IF(D238&lt;=V$5,IF(M238&gt;0,M238,VLOOKUP(B238,'1 Pricing Length'!A$8:C$50,3)),VLOOKUP(B238,'1 Pricing Length'!A$8:C$50,3)),0),0)</f>
        <v>0</v>
      </c>
      <c r="M238" s="223">
        <f t="shared" si="4"/>
        <v>0</v>
      </c>
      <c r="N238" s="224">
        <f>IF(B238&lt;&gt;"",IF(D238&lt;&gt;0,IF(AD238&lt;Y$5,IF(AD238&lt;X$5,IF(AD238&lt;W$5,IF(AD238&lt;V$5,IF(AD238&lt;U$5,VLOOKUP(B238,'1 Pricing Length'!A$8:I$50,4),VLOOKUP(B238,'1 Pricing Length'!A$8:I$50,5)),VLOOKUP(B238,'1 Pricing Length'!A$8:I$50,6)),VLOOKUP(B238,'1 Pricing Length'!A$8:I$50,7)),VLOOKUP(B238,'1 Pricing Length'!A$8:I$50,8)),0),0),0)</f>
        <v>0</v>
      </c>
      <c r="O238" s="128">
        <f t="shared" si="5"/>
        <v>0</v>
      </c>
      <c r="P238" s="128">
        <f>'3 CY Interim'!P238</f>
        <v>0</v>
      </c>
      <c r="Q238" s="128">
        <f t="shared" si="6"/>
        <v>0</v>
      </c>
      <c r="R238" s="128">
        <f t="shared" si="7"/>
        <v>0</v>
      </c>
      <c r="S238" s="226">
        <f t="shared" si="8"/>
        <v>0</v>
      </c>
      <c r="T238" s="192">
        <f t="shared" ref="T238:W238" si="715">$G238*$AE238*AF238</f>
        <v>0</v>
      </c>
      <c r="U238" s="192">
        <f t="shared" si="715"/>
        <v>0</v>
      </c>
      <c r="V238" s="192">
        <f t="shared" si="715"/>
        <v>0</v>
      </c>
      <c r="W238" s="227">
        <f t="shared" si="715"/>
        <v>0</v>
      </c>
      <c r="X238" s="192">
        <f t="shared" si="10"/>
        <v>0</v>
      </c>
      <c r="Y238" s="192">
        <f t="shared" si="11"/>
        <v>0</v>
      </c>
      <c r="Z238" s="192">
        <f t="shared" si="12"/>
        <v>0</v>
      </c>
      <c r="AA238" s="227">
        <f t="shared" si="13"/>
        <v>0</v>
      </c>
      <c r="AB238" s="228">
        <f t="shared" si="14"/>
        <v>0</v>
      </c>
      <c r="AC238" s="229"/>
      <c r="AD238" s="230">
        <f t="shared" si="15"/>
        <v>44742</v>
      </c>
      <c r="AE238" s="231">
        <f t="shared" si="16"/>
        <v>0</v>
      </c>
      <c r="AF238" s="184">
        <f t="shared" si="17"/>
        <v>0</v>
      </c>
      <c r="AG238" s="184">
        <f t="shared" ref="AG238:AL238" si="716">IF($D238&gt;0,IF($AD238&lt;=U$5,IF(SUM($AF238:AF238)&gt;0,IF($L238-SUM($AF238:AF238)&gt;52,52,$L238-SUM($AF238:AF238)),IF($AD238=U$5,IF(($D238+($L238*7))&gt;=U$5,ROUND(($AD238-$D238)/7+0.5,0),$L238))),0),0)</f>
        <v>0</v>
      </c>
      <c r="AH238" s="184">
        <f t="shared" si="716"/>
        <v>0</v>
      </c>
      <c r="AI238" s="184">
        <f t="shared" si="716"/>
        <v>0</v>
      </c>
      <c r="AJ238" s="184">
        <f t="shared" si="716"/>
        <v>0</v>
      </c>
      <c r="AK238" s="184">
        <f t="shared" si="716"/>
        <v>0</v>
      </c>
      <c r="AL238" s="184">
        <f t="shared" si="716"/>
        <v>0</v>
      </c>
      <c r="AM238" s="52" t="str">
        <f t="shared" si="19"/>
        <v/>
      </c>
      <c r="AN238" s="52" t="str">
        <f t="shared" si="20"/>
        <v/>
      </c>
      <c r="AO238" s="184" t="str">
        <f t="shared" si="21"/>
        <v/>
      </c>
      <c r="AP238" s="192" t="str">
        <f t="shared" si="22"/>
        <v/>
      </c>
      <c r="AQ238" s="232">
        <f t="shared" si="23"/>
        <v>0</v>
      </c>
      <c r="AR238" s="232">
        <f t="shared" si="24"/>
        <v>0</v>
      </c>
      <c r="AS238" s="52">
        <f t="shared" si="25"/>
        <v>0</v>
      </c>
      <c r="AT238" s="52">
        <f t="shared" si="26"/>
        <v>0</v>
      </c>
      <c r="AU238" s="232">
        <f t="shared" si="27"/>
        <v>0</v>
      </c>
      <c r="AV238" s="232">
        <f t="shared" ref="AV238:AW238" si="717">IF($AD238=V$5,$W238,0)</f>
        <v>0</v>
      </c>
      <c r="AW238" s="232">
        <f t="shared" si="717"/>
        <v>0</v>
      </c>
      <c r="AX238" s="233">
        <f t="shared" si="29"/>
        <v>0</v>
      </c>
      <c r="AY238" s="234">
        <f t="shared" si="30"/>
        <v>0</v>
      </c>
      <c r="AZ238" s="184">
        <f t="shared" si="31"/>
        <v>0</v>
      </c>
      <c r="BA238" s="235" t="str">
        <f>IF(B238&lt;&gt;"",VLOOKUP(B238,'1 Pricing Length'!A$8:B$50,2),"")</f>
        <v/>
      </c>
    </row>
    <row r="239" spans="1:53" ht="12.75" customHeight="1">
      <c r="A239" s="217"/>
      <c r="B239" s="217"/>
      <c r="C239" s="236"/>
      <c r="D239" s="237"/>
      <c r="E239" s="238"/>
      <c r="F239" s="238"/>
      <c r="G239" s="239"/>
      <c r="H239" s="239"/>
      <c r="I239" s="239"/>
      <c r="J239" s="239"/>
      <c r="K239" s="1"/>
      <c r="L239" s="223">
        <f>IF(B239&lt;&gt;"",IF(D239&gt;0,IF(D239&lt;=V$5,IF(M239&gt;0,M239,VLOOKUP(B239,'1 Pricing Length'!A$8:C$50,3)),VLOOKUP(B239,'1 Pricing Length'!A$8:C$50,3)),0),0)</f>
        <v>0</v>
      </c>
      <c r="M239" s="223">
        <f t="shared" si="4"/>
        <v>0</v>
      </c>
      <c r="N239" s="224">
        <f>IF(B239&lt;&gt;"",IF(D239&lt;&gt;0,IF(AD239&lt;Y$5,IF(AD239&lt;X$5,IF(AD239&lt;W$5,IF(AD239&lt;V$5,IF(AD239&lt;U$5,VLOOKUP(B239,'1 Pricing Length'!A$8:I$50,4),VLOOKUP(B239,'1 Pricing Length'!A$8:I$50,5)),VLOOKUP(B239,'1 Pricing Length'!A$8:I$50,6)),VLOOKUP(B239,'1 Pricing Length'!A$8:I$50,7)),VLOOKUP(B239,'1 Pricing Length'!A$8:I$50,8)),0),0),0)</f>
        <v>0</v>
      </c>
      <c r="O239" s="128">
        <f t="shared" si="5"/>
        <v>0</v>
      </c>
      <c r="P239" s="128">
        <f>'3 CY Interim'!P239</f>
        <v>0</v>
      </c>
      <c r="Q239" s="128">
        <f t="shared" si="6"/>
        <v>0</v>
      </c>
      <c r="R239" s="128">
        <f t="shared" si="7"/>
        <v>0</v>
      </c>
      <c r="S239" s="226">
        <f t="shared" si="8"/>
        <v>0</v>
      </c>
      <c r="T239" s="192">
        <f t="shared" ref="T239:W239" si="718">$G239*$AE239*AF239</f>
        <v>0</v>
      </c>
      <c r="U239" s="192">
        <f t="shared" si="718"/>
        <v>0</v>
      </c>
      <c r="V239" s="192">
        <f t="shared" si="718"/>
        <v>0</v>
      </c>
      <c r="W239" s="227">
        <f t="shared" si="718"/>
        <v>0</v>
      </c>
      <c r="X239" s="192">
        <f t="shared" si="10"/>
        <v>0</v>
      </c>
      <c r="Y239" s="192">
        <f t="shared" si="11"/>
        <v>0</v>
      </c>
      <c r="Z239" s="192">
        <f t="shared" si="12"/>
        <v>0</v>
      </c>
      <c r="AA239" s="227">
        <f t="shared" si="13"/>
        <v>0</v>
      </c>
      <c r="AB239" s="228">
        <f t="shared" si="14"/>
        <v>0</v>
      </c>
      <c r="AC239" s="229"/>
      <c r="AD239" s="230">
        <f t="shared" si="15"/>
        <v>44742</v>
      </c>
      <c r="AE239" s="231">
        <f t="shared" si="16"/>
        <v>0</v>
      </c>
      <c r="AF239" s="184">
        <f t="shared" si="17"/>
        <v>0</v>
      </c>
      <c r="AG239" s="184">
        <f t="shared" ref="AG239:AL239" si="719">IF($D239&gt;0,IF($AD239&lt;=U$5,IF(SUM($AF239:AF239)&gt;0,IF($L239-SUM($AF239:AF239)&gt;52,52,$L239-SUM($AF239:AF239)),IF($AD239=U$5,IF(($D239+($L239*7))&gt;=U$5,ROUND(($AD239-$D239)/7+0.5,0),$L239))),0),0)</f>
        <v>0</v>
      </c>
      <c r="AH239" s="184">
        <f t="shared" si="719"/>
        <v>0</v>
      </c>
      <c r="AI239" s="184">
        <f t="shared" si="719"/>
        <v>0</v>
      </c>
      <c r="AJ239" s="184">
        <f t="shared" si="719"/>
        <v>0</v>
      </c>
      <c r="AK239" s="184">
        <f t="shared" si="719"/>
        <v>0</v>
      </c>
      <c r="AL239" s="184">
        <f t="shared" si="719"/>
        <v>0</v>
      </c>
      <c r="AM239" s="52" t="str">
        <f t="shared" si="19"/>
        <v/>
      </c>
      <c r="AN239" s="52" t="str">
        <f t="shared" si="20"/>
        <v/>
      </c>
      <c r="AO239" s="184" t="str">
        <f t="shared" si="21"/>
        <v/>
      </c>
      <c r="AP239" s="192" t="str">
        <f t="shared" si="22"/>
        <v/>
      </c>
      <c r="AQ239" s="232">
        <f t="shared" si="23"/>
        <v>0</v>
      </c>
      <c r="AR239" s="232">
        <f t="shared" si="24"/>
        <v>0</v>
      </c>
      <c r="AS239" s="52">
        <f t="shared" si="25"/>
        <v>0</v>
      </c>
      <c r="AT239" s="52">
        <f t="shared" si="26"/>
        <v>0</v>
      </c>
      <c r="AU239" s="232">
        <f t="shared" si="27"/>
        <v>0</v>
      </c>
      <c r="AV239" s="232">
        <f t="shared" ref="AV239:AW239" si="720">IF($AD239=V$5,$W239,0)</f>
        <v>0</v>
      </c>
      <c r="AW239" s="232">
        <f t="shared" si="720"/>
        <v>0</v>
      </c>
      <c r="AX239" s="233">
        <f t="shared" si="29"/>
        <v>0</v>
      </c>
      <c r="AY239" s="234">
        <f t="shared" si="30"/>
        <v>0</v>
      </c>
      <c r="AZ239" s="184">
        <f t="shared" si="31"/>
        <v>0</v>
      </c>
      <c r="BA239" s="235" t="str">
        <f>IF(B239&lt;&gt;"",VLOOKUP(B239,'1 Pricing Length'!A$8:B$50,2),"")</f>
        <v/>
      </c>
    </row>
    <row r="240" spans="1:53" ht="12.75" customHeight="1">
      <c r="A240" s="217"/>
      <c r="B240" s="217"/>
      <c r="C240" s="236"/>
      <c r="D240" s="237"/>
      <c r="E240" s="238"/>
      <c r="F240" s="238"/>
      <c r="G240" s="239"/>
      <c r="H240" s="239"/>
      <c r="I240" s="239"/>
      <c r="J240" s="239"/>
      <c r="K240" s="1"/>
      <c r="L240" s="223">
        <f>IF(B240&lt;&gt;"",IF(D240&gt;0,IF(D240&lt;=V$5,IF(M240&gt;0,M240,VLOOKUP(B240,'1 Pricing Length'!A$8:C$50,3)),VLOOKUP(B240,'1 Pricing Length'!A$8:C$50,3)),0),0)</f>
        <v>0</v>
      </c>
      <c r="M240" s="223">
        <f t="shared" si="4"/>
        <v>0</v>
      </c>
      <c r="N240" s="224">
        <f>IF(B240&lt;&gt;"",IF(D240&lt;&gt;0,IF(AD240&lt;Y$5,IF(AD240&lt;X$5,IF(AD240&lt;W$5,IF(AD240&lt;V$5,IF(AD240&lt;U$5,VLOOKUP(B240,'1 Pricing Length'!A$8:I$50,4),VLOOKUP(B240,'1 Pricing Length'!A$8:I$50,5)),VLOOKUP(B240,'1 Pricing Length'!A$8:I$50,6)),VLOOKUP(B240,'1 Pricing Length'!A$8:I$50,7)),VLOOKUP(B240,'1 Pricing Length'!A$8:I$50,8)),0),0),0)</f>
        <v>0</v>
      </c>
      <c r="O240" s="128">
        <f t="shared" si="5"/>
        <v>0</v>
      </c>
      <c r="P240" s="128">
        <f>'3 CY Interim'!P240</f>
        <v>0</v>
      </c>
      <c r="Q240" s="128">
        <f t="shared" si="6"/>
        <v>0</v>
      </c>
      <c r="R240" s="128">
        <f t="shared" si="7"/>
        <v>0</v>
      </c>
      <c r="S240" s="226">
        <f t="shared" si="8"/>
        <v>0</v>
      </c>
      <c r="T240" s="192">
        <f t="shared" ref="T240:W240" si="721">$G240*$AE240*AF240</f>
        <v>0</v>
      </c>
      <c r="U240" s="192">
        <f t="shared" si="721"/>
        <v>0</v>
      </c>
      <c r="V240" s="192">
        <f t="shared" si="721"/>
        <v>0</v>
      </c>
      <c r="W240" s="227">
        <f t="shared" si="721"/>
        <v>0</v>
      </c>
      <c r="X240" s="192">
        <f t="shared" si="10"/>
        <v>0</v>
      </c>
      <c r="Y240" s="192">
        <f t="shared" si="11"/>
        <v>0</v>
      </c>
      <c r="Z240" s="192">
        <f t="shared" si="12"/>
        <v>0</v>
      </c>
      <c r="AA240" s="227">
        <f t="shared" si="13"/>
        <v>0</v>
      </c>
      <c r="AB240" s="228">
        <f t="shared" si="14"/>
        <v>0</v>
      </c>
      <c r="AC240" s="229"/>
      <c r="AD240" s="230">
        <f t="shared" si="15"/>
        <v>44742</v>
      </c>
      <c r="AE240" s="231">
        <f t="shared" si="16"/>
        <v>0</v>
      </c>
      <c r="AF240" s="184">
        <f t="shared" si="17"/>
        <v>0</v>
      </c>
      <c r="AG240" s="184">
        <f t="shared" ref="AG240:AL240" si="722">IF($D240&gt;0,IF($AD240&lt;=U$5,IF(SUM($AF240:AF240)&gt;0,IF($L240-SUM($AF240:AF240)&gt;52,52,$L240-SUM($AF240:AF240)),IF($AD240=U$5,IF(($D240+($L240*7))&gt;=U$5,ROUND(($AD240-$D240)/7+0.5,0),$L240))),0),0)</f>
        <v>0</v>
      </c>
      <c r="AH240" s="184">
        <f t="shared" si="722"/>
        <v>0</v>
      </c>
      <c r="AI240" s="184">
        <f t="shared" si="722"/>
        <v>0</v>
      </c>
      <c r="AJ240" s="184">
        <f t="shared" si="722"/>
        <v>0</v>
      </c>
      <c r="AK240" s="184">
        <f t="shared" si="722"/>
        <v>0</v>
      </c>
      <c r="AL240" s="184">
        <f t="shared" si="722"/>
        <v>0</v>
      </c>
      <c r="AM240" s="52" t="str">
        <f t="shared" si="19"/>
        <v/>
      </c>
      <c r="AN240" s="52" t="str">
        <f t="shared" si="20"/>
        <v/>
      </c>
      <c r="AO240" s="184" t="str">
        <f t="shared" si="21"/>
        <v/>
      </c>
      <c r="AP240" s="192" t="str">
        <f t="shared" si="22"/>
        <v/>
      </c>
      <c r="AQ240" s="232">
        <f t="shared" si="23"/>
        <v>0</v>
      </c>
      <c r="AR240" s="232">
        <f t="shared" si="24"/>
        <v>0</v>
      </c>
      <c r="AS240" s="52">
        <f t="shared" si="25"/>
        <v>0</v>
      </c>
      <c r="AT240" s="52">
        <f t="shared" si="26"/>
        <v>0</v>
      </c>
      <c r="AU240" s="232">
        <f t="shared" si="27"/>
        <v>0</v>
      </c>
      <c r="AV240" s="232">
        <f t="shared" ref="AV240:AW240" si="723">IF($AD240=V$5,$W240,0)</f>
        <v>0</v>
      </c>
      <c r="AW240" s="232">
        <f t="shared" si="723"/>
        <v>0</v>
      </c>
      <c r="AX240" s="233">
        <f t="shared" si="29"/>
        <v>0</v>
      </c>
      <c r="AY240" s="234">
        <f t="shared" si="30"/>
        <v>0</v>
      </c>
      <c r="AZ240" s="184">
        <f t="shared" si="31"/>
        <v>0</v>
      </c>
      <c r="BA240" s="235" t="str">
        <f>IF(B240&lt;&gt;"",VLOOKUP(B240,'1 Pricing Length'!A$8:B$50,2),"")</f>
        <v/>
      </c>
    </row>
    <row r="241" spans="1:53" ht="12.75" customHeight="1">
      <c r="A241" s="217"/>
      <c r="B241" s="217"/>
      <c r="C241" s="236"/>
      <c r="D241" s="237"/>
      <c r="E241" s="238"/>
      <c r="F241" s="238"/>
      <c r="G241" s="239"/>
      <c r="H241" s="239"/>
      <c r="I241" s="239"/>
      <c r="J241" s="239"/>
      <c r="K241" s="1"/>
      <c r="L241" s="223">
        <f>IF(B241&lt;&gt;"",IF(D241&gt;0,IF(D241&lt;=V$5,IF(M241&gt;0,M241,VLOOKUP(B241,'1 Pricing Length'!A$8:C$50,3)),VLOOKUP(B241,'1 Pricing Length'!A$8:C$50,3)),0),0)</f>
        <v>0</v>
      </c>
      <c r="M241" s="223">
        <f t="shared" si="4"/>
        <v>0</v>
      </c>
      <c r="N241" s="224">
        <f>IF(B241&lt;&gt;"",IF(D241&lt;&gt;0,IF(AD241&lt;Y$5,IF(AD241&lt;X$5,IF(AD241&lt;W$5,IF(AD241&lt;V$5,IF(AD241&lt;U$5,VLOOKUP(B241,'1 Pricing Length'!A$8:I$50,4),VLOOKUP(B241,'1 Pricing Length'!A$8:I$50,5)),VLOOKUP(B241,'1 Pricing Length'!A$8:I$50,6)),VLOOKUP(B241,'1 Pricing Length'!A$8:I$50,7)),VLOOKUP(B241,'1 Pricing Length'!A$8:I$50,8)),0),0),0)</f>
        <v>0</v>
      </c>
      <c r="O241" s="128">
        <f t="shared" si="5"/>
        <v>0</v>
      </c>
      <c r="P241" s="128">
        <f>'3 CY Interim'!P241</f>
        <v>0</v>
      </c>
      <c r="Q241" s="128">
        <f t="shared" si="6"/>
        <v>0</v>
      </c>
      <c r="R241" s="128">
        <f t="shared" si="7"/>
        <v>0</v>
      </c>
      <c r="S241" s="226">
        <f t="shared" si="8"/>
        <v>0</v>
      </c>
      <c r="T241" s="192">
        <f t="shared" ref="T241:W241" si="724">$G241*$AE241*AF241</f>
        <v>0</v>
      </c>
      <c r="U241" s="192">
        <f t="shared" si="724"/>
        <v>0</v>
      </c>
      <c r="V241" s="192">
        <f t="shared" si="724"/>
        <v>0</v>
      </c>
      <c r="W241" s="227">
        <f t="shared" si="724"/>
        <v>0</v>
      </c>
      <c r="X241" s="192">
        <f t="shared" si="10"/>
        <v>0</v>
      </c>
      <c r="Y241" s="192">
        <f t="shared" si="11"/>
        <v>0</v>
      </c>
      <c r="Z241" s="192">
        <f t="shared" si="12"/>
        <v>0</v>
      </c>
      <c r="AA241" s="227">
        <f t="shared" si="13"/>
        <v>0</v>
      </c>
      <c r="AB241" s="228">
        <f t="shared" si="14"/>
        <v>0</v>
      </c>
      <c r="AC241" s="229"/>
      <c r="AD241" s="230">
        <f t="shared" si="15"/>
        <v>44742</v>
      </c>
      <c r="AE241" s="231">
        <f t="shared" si="16"/>
        <v>0</v>
      </c>
      <c r="AF241" s="184">
        <f t="shared" si="17"/>
        <v>0</v>
      </c>
      <c r="AG241" s="184">
        <f t="shared" ref="AG241:AL241" si="725">IF($D241&gt;0,IF($AD241&lt;=U$5,IF(SUM($AF241:AF241)&gt;0,IF($L241-SUM($AF241:AF241)&gt;52,52,$L241-SUM($AF241:AF241)),IF($AD241=U$5,IF(($D241+($L241*7))&gt;=U$5,ROUND(($AD241-$D241)/7+0.5,0),$L241))),0),0)</f>
        <v>0</v>
      </c>
      <c r="AH241" s="184">
        <f t="shared" si="725"/>
        <v>0</v>
      </c>
      <c r="AI241" s="184">
        <f t="shared" si="725"/>
        <v>0</v>
      </c>
      <c r="AJ241" s="184">
        <f t="shared" si="725"/>
        <v>0</v>
      </c>
      <c r="AK241" s="184">
        <f t="shared" si="725"/>
        <v>0</v>
      </c>
      <c r="AL241" s="184">
        <f t="shared" si="725"/>
        <v>0</v>
      </c>
      <c r="AM241" s="52" t="str">
        <f t="shared" si="19"/>
        <v/>
      </c>
      <c r="AN241" s="52" t="str">
        <f t="shared" si="20"/>
        <v/>
      </c>
      <c r="AO241" s="184" t="str">
        <f t="shared" si="21"/>
        <v/>
      </c>
      <c r="AP241" s="192" t="str">
        <f t="shared" si="22"/>
        <v/>
      </c>
      <c r="AQ241" s="232">
        <f t="shared" si="23"/>
        <v>0</v>
      </c>
      <c r="AR241" s="232">
        <f t="shared" si="24"/>
        <v>0</v>
      </c>
      <c r="AS241" s="52">
        <f t="shared" si="25"/>
        <v>0</v>
      </c>
      <c r="AT241" s="52">
        <f t="shared" si="26"/>
        <v>0</v>
      </c>
      <c r="AU241" s="232">
        <f t="shared" si="27"/>
        <v>0</v>
      </c>
      <c r="AV241" s="232">
        <f t="shared" ref="AV241:AW241" si="726">IF($AD241=V$5,$W241,0)</f>
        <v>0</v>
      </c>
      <c r="AW241" s="232">
        <f t="shared" si="726"/>
        <v>0</v>
      </c>
      <c r="AX241" s="233">
        <f t="shared" si="29"/>
        <v>0</v>
      </c>
      <c r="AY241" s="234">
        <f t="shared" si="30"/>
        <v>0</v>
      </c>
      <c r="AZ241" s="184">
        <f t="shared" si="31"/>
        <v>0</v>
      </c>
      <c r="BA241" s="235" t="str">
        <f>IF(B241&lt;&gt;"",VLOOKUP(B241,'1 Pricing Length'!A$8:B$50,2),"")</f>
        <v/>
      </c>
    </row>
    <row r="242" spans="1:53" ht="12.75" customHeight="1">
      <c r="A242" s="217"/>
      <c r="B242" s="217"/>
      <c r="C242" s="236"/>
      <c r="D242" s="237"/>
      <c r="E242" s="238"/>
      <c r="F242" s="238"/>
      <c r="G242" s="239"/>
      <c r="H242" s="239"/>
      <c r="I242" s="239"/>
      <c r="J242" s="239"/>
      <c r="K242" s="1"/>
      <c r="L242" s="223">
        <f>IF(B242&lt;&gt;"",IF(D242&gt;0,IF(D242&lt;=V$5,IF(M242&gt;0,M242,VLOOKUP(B242,'1 Pricing Length'!A$8:C$50,3)),VLOOKUP(B242,'1 Pricing Length'!A$8:C$50,3)),0),0)</f>
        <v>0</v>
      </c>
      <c r="M242" s="223">
        <f t="shared" si="4"/>
        <v>0</v>
      </c>
      <c r="N242" s="224">
        <f>IF(B242&lt;&gt;"",IF(D242&lt;&gt;0,IF(AD242&lt;Y$5,IF(AD242&lt;X$5,IF(AD242&lt;W$5,IF(AD242&lt;V$5,IF(AD242&lt;U$5,VLOOKUP(B242,'1 Pricing Length'!A$8:I$50,4),VLOOKUP(B242,'1 Pricing Length'!A$8:I$50,5)),VLOOKUP(B242,'1 Pricing Length'!A$8:I$50,6)),VLOOKUP(B242,'1 Pricing Length'!A$8:I$50,7)),VLOOKUP(B242,'1 Pricing Length'!A$8:I$50,8)),0),0),0)</f>
        <v>0</v>
      </c>
      <c r="O242" s="128">
        <f t="shared" si="5"/>
        <v>0</v>
      </c>
      <c r="P242" s="128">
        <f>'3 CY Interim'!P242</f>
        <v>0</v>
      </c>
      <c r="Q242" s="128">
        <f t="shared" si="6"/>
        <v>0</v>
      </c>
      <c r="R242" s="128">
        <f t="shared" si="7"/>
        <v>0</v>
      </c>
      <c r="S242" s="226">
        <f t="shared" si="8"/>
        <v>0</v>
      </c>
      <c r="T242" s="192">
        <f t="shared" ref="T242:W242" si="727">$G242*$AE242*AF242</f>
        <v>0</v>
      </c>
      <c r="U242" s="192">
        <f t="shared" si="727"/>
        <v>0</v>
      </c>
      <c r="V242" s="192">
        <f t="shared" si="727"/>
        <v>0</v>
      </c>
      <c r="W242" s="227">
        <f t="shared" si="727"/>
        <v>0</v>
      </c>
      <c r="X242" s="192">
        <f t="shared" si="10"/>
        <v>0</v>
      </c>
      <c r="Y242" s="192">
        <f t="shared" si="11"/>
        <v>0</v>
      </c>
      <c r="Z242" s="192">
        <f t="shared" si="12"/>
        <v>0</v>
      </c>
      <c r="AA242" s="227">
        <f t="shared" si="13"/>
        <v>0</v>
      </c>
      <c r="AB242" s="228">
        <f t="shared" si="14"/>
        <v>0</v>
      </c>
      <c r="AC242" s="229"/>
      <c r="AD242" s="230">
        <f t="shared" si="15"/>
        <v>44742</v>
      </c>
      <c r="AE242" s="231">
        <f t="shared" si="16"/>
        <v>0</v>
      </c>
      <c r="AF242" s="184">
        <f t="shared" si="17"/>
        <v>0</v>
      </c>
      <c r="AG242" s="184">
        <f t="shared" ref="AG242:AL242" si="728">IF($D242&gt;0,IF($AD242&lt;=U$5,IF(SUM($AF242:AF242)&gt;0,IF($L242-SUM($AF242:AF242)&gt;52,52,$L242-SUM($AF242:AF242)),IF($AD242=U$5,IF(($D242+($L242*7))&gt;=U$5,ROUND(($AD242-$D242)/7+0.5,0),$L242))),0),0)</f>
        <v>0</v>
      </c>
      <c r="AH242" s="184">
        <f t="shared" si="728"/>
        <v>0</v>
      </c>
      <c r="AI242" s="184">
        <f t="shared" si="728"/>
        <v>0</v>
      </c>
      <c r="AJ242" s="184">
        <f t="shared" si="728"/>
        <v>0</v>
      </c>
      <c r="AK242" s="184">
        <f t="shared" si="728"/>
        <v>0</v>
      </c>
      <c r="AL242" s="184">
        <f t="shared" si="728"/>
        <v>0</v>
      </c>
      <c r="AM242" s="52" t="str">
        <f t="shared" si="19"/>
        <v/>
      </c>
      <c r="AN242" s="52" t="str">
        <f t="shared" si="20"/>
        <v/>
      </c>
      <c r="AO242" s="184" t="str">
        <f t="shared" si="21"/>
        <v/>
      </c>
      <c r="AP242" s="192" t="str">
        <f t="shared" si="22"/>
        <v/>
      </c>
      <c r="AQ242" s="232">
        <f t="shared" si="23"/>
        <v>0</v>
      </c>
      <c r="AR242" s="232">
        <f t="shared" si="24"/>
        <v>0</v>
      </c>
      <c r="AS242" s="52">
        <f t="shared" si="25"/>
        <v>0</v>
      </c>
      <c r="AT242" s="52">
        <f t="shared" si="26"/>
        <v>0</v>
      </c>
      <c r="AU242" s="232">
        <f t="shared" si="27"/>
        <v>0</v>
      </c>
      <c r="AV242" s="232">
        <f t="shared" ref="AV242:AW242" si="729">IF($AD242=V$5,$W242,0)</f>
        <v>0</v>
      </c>
      <c r="AW242" s="232">
        <f t="shared" si="729"/>
        <v>0</v>
      </c>
      <c r="AX242" s="233">
        <f t="shared" si="29"/>
        <v>0</v>
      </c>
      <c r="AY242" s="234">
        <f t="shared" si="30"/>
        <v>0</v>
      </c>
      <c r="AZ242" s="184">
        <f t="shared" si="31"/>
        <v>0</v>
      </c>
      <c r="BA242" s="235" t="str">
        <f>IF(B242&lt;&gt;"",VLOOKUP(B242,'1 Pricing Length'!A$8:B$50,2),"")</f>
        <v/>
      </c>
    </row>
    <row r="243" spans="1:53" ht="12.75" customHeight="1">
      <c r="A243" s="217"/>
      <c r="B243" s="217"/>
      <c r="C243" s="236"/>
      <c r="D243" s="237"/>
      <c r="E243" s="238"/>
      <c r="F243" s="238"/>
      <c r="G243" s="239"/>
      <c r="H243" s="239"/>
      <c r="I243" s="239"/>
      <c r="J243" s="239"/>
      <c r="K243" s="1"/>
      <c r="L243" s="223">
        <f>IF(B243&lt;&gt;"",IF(D243&gt;0,IF(D243&lt;=V$5,IF(M243&gt;0,M243,VLOOKUP(B243,'1 Pricing Length'!A$8:C$50,3)),VLOOKUP(B243,'1 Pricing Length'!A$8:C$50,3)),0),0)</f>
        <v>0</v>
      </c>
      <c r="M243" s="223">
        <f t="shared" si="4"/>
        <v>0</v>
      </c>
      <c r="N243" s="224">
        <f>IF(B243&lt;&gt;"",IF(D243&lt;&gt;0,IF(AD243&lt;Y$5,IF(AD243&lt;X$5,IF(AD243&lt;W$5,IF(AD243&lt;V$5,IF(AD243&lt;U$5,VLOOKUP(B243,'1 Pricing Length'!A$8:I$50,4),VLOOKUP(B243,'1 Pricing Length'!A$8:I$50,5)),VLOOKUP(B243,'1 Pricing Length'!A$8:I$50,6)),VLOOKUP(B243,'1 Pricing Length'!A$8:I$50,7)),VLOOKUP(B243,'1 Pricing Length'!A$8:I$50,8)),0),0),0)</f>
        <v>0</v>
      </c>
      <c r="O243" s="128">
        <f t="shared" si="5"/>
        <v>0</v>
      </c>
      <c r="P243" s="128">
        <f>'3 CY Interim'!P243</f>
        <v>0</v>
      </c>
      <c r="Q243" s="128">
        <f t="shared" si="6"/>
        <v>0</v>
      </c>
      <c r="R243" s="128">
        <f t="shared" si="7"/>
        <v>0</v>
      </c>
      <c r="S243" s="226">
        <f t="shared" si="8"/>
        <v>0</v>
      </c>
      <c r="T243" s="192">
        <f t="shared" ref="T243:W243" si="730">$G243*$AE243*AF243</f>
        <v>0</v>
      </c>
      <c r="U243" s="192">
        <f t="shared" si="730"/>
        <v>0</v>
      </c>
      <c r="V243" s="192">
        <f t="shared" si="730"/>
        <v>0</v>
      </c>
      <c r="W243" s="227">
        <f t="shared" si="730"/>
        <v>0</v>
      </c>
      <c r="X243" s="192">
        <f t="shared" si="10"/>
        <v>0</v>
      </c>
      <c r="Y243" s="192">
        <f t="shared" si="11"/>
        <v>0</v>
      </c>
      <c r="Z243" s="192">
        <f t="shared" si="12"/>
        <v>0</v>
      </c>
      <c r="AA243" s="227">
        <f t="shared" si="13"/>
        <v>0</v>
      </c>
      <c r="AB243" s="228">
        <f t="shared" si="14"/>
        <v>0</v>
      </c>
      <c r="AC243" s="229"/>
      <c r="AD243" s="230">
        <f t="shared" si="15"/>
        <v>44742</v>
      </c>
      <c r="AE243" s="231">
        <f t="shared" si="16"/>
        <v>0</v>
      </c>
      <c r="AF243" s="184">
        <f t="shared" si="17"/>
        <v>0</v>
      </c>
      <c r="AG243" s="184">
        <f t="shared" ref="AG243:AL243" si="731">IF($D243&gt;0,IF($AD243&lt;=U$5,IF(SUM($AF243:AF243)&gt;0,IF($L243-SUM($AF243:AF243)&gt;52,52,$L243-SUM($AF243:AF243)),IF($AD243=U$5,IF(($D243+($L243*7))&gt;=U$5,ROUND(($AD243-$D243)/7+0.5,0),$L243))),0),0)</f>
        <v>0</v>
      </c>
      <c r="AH243" s="184">
        <f t="shared" si="731"/>
        <v>0</v>
      </c>
      <c r="AI243" s="184">
        <f t="shared" si="731"/>
        <v>0</v>
      </c>
      <c r="AJ243" s="184">
        <f t="shared" si="731"/>
        <v>0</v>
      </c>
      <c r="AK243" s="184">
        <f t="shared" si="731"/>
        <v>0</v>
      </c>
      <c r="AL243" s="184">
        <f t="shared" si="731"/>
        <v>0</v>
      </c>
      <c r="AM243" s="52" t="str">
        <f t="shared" si="19"/>
        <v/>
      </c>
      <c r="AN243" s="52" t="str">
        <f t="shared" si="20"/>
        <v/>
      </c>
      <c r="AO243" s="184" t="str">
        <f t="shared" si="21"/>
        <v/>
      </c>
      <c r="AP243" s="192" t="str">
        <f t="shared" si="22"/>
        <v/>
      </c>
      <c r="AQ243" s="232">
        <f t="shared" si="23"/>
        <v>0</v>
      </c>
      <c r="AR243" s="232">
        <f t="shared" si="24"/>
        <v>0</v>
      </c>
      <c r="AS243" s="52">
        <f t="shared" si="25"/>
        <v>0</v>
      </c>
      <c r="AT243" s="52">
        <f t="shared" si="26"/>
        <v>0</v>
      </c>
      <c r="AU243" s="232">
        <f t="shared" si="27"/>
        <v>0</v>
      </c>
      <c r="AV243" s="232">
        <f t="shared" ref="AV243:AW243" si="732">IF($AD243=V$5,$W243,0)</f>
        <v>0</v>
      </c>
      <c r="AW243" s="232">
        <f t="shared" si="732"/>
        <v>0</v>
      </c>
      <c r="AX243" s="233">
        <f t="shared" si="29"/>
        <v>0</v>
      </c>
      <c r="AY243" s="234">
        <f t="shared" si="30"/>
        <v>0</v>
      </c>
      <c r="AZ243" s="184">
        <f t="shared" si="31"/>
        <v>0</v>
      </c>
      <c r="BA243" s="235" t="str">
        <f>IF(B243&lt;&gt;"",VLOOKUP(B243,'1 Pricing Length'!A$8:B$50,2),"")</f>
        <v/>
      </c>
    </row>
    <row r="244" spans="1:53" ht="12.75" customHeight="1">
      <c r="A244" s="217"/>
      <c r="B244" s="217"/>
      <c r="C244" s="236"/>
      <c r="D244" s="237"/>
      <c r="E244" s="238"/>
      <c r="F244" s="238"/>
      <c r="G244" s="239"/>
      <c r="H244" s="239"/>
      <c r="I244" s="239"/>
      <c r="J244" s="239"/>
      <c r="K244" s="1"/>
      <c r="L244" s="223">
        <f>IF(B244&lt;&gt;"",IF(D244&gt;0,IF(D244&lt;=V$5,IF(M244&gt;0,M244,VLOOKUP(B244,'1 Pricing Length'!A$8:C$50,3)),VLOOKUP(B244,'1 Pricing Length'!A$8:C$50,3)),0),0)</f>
        <v>0</v>
      </c>
      <c r="M244" s="223">
        <f t="shared" si="4"/>
        <v>0</v>
      </c>
      <c r="N244" s="224">
        <f>IF(B244&lt;&gt;"",IF(D244&lt;&gt;0,IF(AD244&lt;Y$5,IF(AD244&lt;X$5,IF(AD244&lt;W$5,IF(AD244&lt;V$5,IF(AD244&lt;U$5,VLOOKUP(B244,'1 Pricing Length'!A$8:I$50,4),VLOOKUP(B244,'1 Pricing Length'!A$8:I$50,5)),VLOOKUP(B244,'1 Pricing Length'!A$8:I$50,6)),VLOOKUP(B244,'1 Pricing Length'!A$8:I$50,7)),VLOOKUP(B244,'1 Pricing Length'!A$8:I$50,8)),0),0),0)</f>
        <v>0</v>
      </c>
      <c r="O244" s="128">
        <f t="shared" si="5"/>
        <v>0</v>
      </c>
      <c r="P244" s="128">
        <f>'3 CY Interim'!P244</f>
        <v>0</v>
      </c>
      <c r="Q244" s="128">
        <f t="shared" si="6"/>
        <v>0</v>
      </c>
      <c r="R244" s="128">
        <f t="shared" si="7"/>
        <v>0</v>
      </c>
      <c r="S244" s="226">
        <f t="shared" si="8"/>
        <v>0</v>
      </c>
      <c r="T244" s="192">
        <f t="shared" ref="T244:W244" si="733">$G244*$AE244*AF244</f>
        <v>0</v>
      </c>
      <c r="U244" s="192">
        <f t="shared" si="733"/>
        <v>0</v>
      </c>
      <c r="V244" s="192">
        <f t="shared" si="733"/>
        <v>0</v>
      </c>
      <c r="W244" s="227">
        <f t="shared" si="733"/>
        <v>0</v>
      </c>
      <c r="X244" s="192">
        <f t="shared" si="10"/>
        <v>0</v>
      </c>
      <c r="Y244" s="192">
        <f t="shared" si="11"/>
        <v>0</v>
      </c>
      <c r="Z244" s="192">
        <f t="shared" si="12"/>
        <v>0</v>
      </c>
      <c r="AA244" s="227">
        <f t="shared" si="13"/>
        <v>0</v>
      </c>
      <c r="AB244" s="228">
        <f t="shared" si="14"/>
        <v>0</v>
      </c>
      <c r="AC244" s="229"/>
      <c r="AD244" s="230">
        <f t="shared" si="15"/>
        <v>44742</v>
      </c>
      <c r="AE244" s="231">
        <f t="shared" si="16"/>
        <v>0</v>
      </c>
      <c r="AF244" s="184">
        <f t="shared" si="17"/>
        <v>0</v>
      </c>
      <c r="AG244" s="184">
        <f t="shared" ref="AG244:AL244" si="734">IF($D244&gt;0,IF($AD244&lt;=U$5,IF(SUM($AF244:AF244)&gt;0,IF($L244-SUM($AF244:AF244)&gt;52,52,$L244-SUM($AF244:AF244)),IF($AD244=U$5,IF(($D244+($L244*7))&gt;=U$5,ROUND(($AD244-$D244)/7+0.5,0),$L244))),0),0)</f>
        <v>0</v>
      </c>
      <c r="AH244" s="184">
        <f t="shared" si="734"/>
        <v>0</v>
      </c>
      <c r="AI244" s="184">
        <f t="shared" si="734"/>
        <v>0</v>
      </c>
      <c r="AJ244" s="184">
        <f t="shared" si="734"/>
        <v>0</v>
      </c>
      <c r="AK244" s="184">
        <f t="shared" si="734"/>
        <v>0</v>
      </c>
      <c r="AL244" s="184">
        <f t="shared" si="734"/>
        <v>0</v>
      </c>
      <c r="AM244" s="52" t="str">
        <f t="shared" si="19"/>
        <v/>
      </c>
      <c r="AN244" s="52" t="str">
        <f t="shared" si="20"/>
        <v/>
      </c>
      <c r="AO244" s="184" t="str">
        <f t="shared" si="21"/>
        <v/>
      </c>
      <c r="AP244" s="192" t="str">
        <f t="shared" si="22"/>
        <v/>
      </c>
      <c r="AQ244" s="232">
        <f t="shared" si="23"/>
        <v>0</v>
      </c>
      <c r="AR244" s="232">
        <f t="shared" si="24"/>
        <v>0</v>
      </c>
      <c r="AS244" s="52">
        <f t="shared" si="25"/>
        <v>0</v>
      </c>
      <c r="AT244" s="52">
        <f t="shared" si="26"/>
        <v>0</v>
      </c>
      <c r="AU244" s="232">
        <f t="shared" si="27"/>
        <v>0</v>
      </c>
      <c r="AV244" s="232">
        <f t="shared" ref="AV244:AW244" si="735">IF($AD244=V$5,$W244,0)</f>
        <v>0</v>
      </c>
      <c r="AW244" s="232">
        <f t="shared" si="735"/>
        <v>0</v>
      </c>
      <c r="AX244" s="233">
        <f t="shared" si="29"/>
        <v>0</v>
      </c>
      <c r="AY244" s="234">
        <f t="shared" si="30"/>
        <v>0</v>
      </c>
      <c r="AZ244" s="184">
        <f t="shared" si="31"/>
        <v>0</v>
      </c>
      <c r="BA244" s="235" t="str">
        <f>IF(B244&lt;&gt;"",VLOOKUP(B244,'1 Pricing Length'!A$8:B$50,2),"")</f>
        <v/>
      </c>
    </row>
    <row r="245" spans="1:53" ht="12.75" customHeight="1">
      <c r="A245" s="217"/>
      <c r="B245" s="217"/>
      <c r="C245" s="236"/>
      <c r="D245" s="237"/>
      <c r="E245" s="238"/>
      <c r="F245" s="238"/>
      <c r="G245" s="239"/>
      <c r="H245" s="239"/>
      <c r="I245" s="239"/>
      <c r="J245" s="239"/>
      <c r="K245" s="1"/>
      <c r="L245" s="223">
        <f>IF(B245&lt;&gt;"",IF(D245&gt;0,IF(D245&lt;=V$5,IF(M245&gt;0,M245,VLOOKUP(B245,'1 Pricing Length'!A$8:C$50,3)),VLOOKUP(B245,'1 Pricing Length'!A$8:C$50,3)),0),0)</f>
        <v>0</v>
      </c>
      <c r="M245" s="223">
        <f t="shared" si="4"/>
        <v>0</v>
      </c>
      <c r="N245" s="224">
        <f>IF(B245&lt;&gt;"",IF(D245&lt;&gt;0,IF(AD245&lt;Y$5,IF(AD245&lt;X$5,IF(AD245&lt;W$5,IF(AD245&lt;V$5,IF(AD245&lt;U$5,VLOOKUP(B245,'1 Pricing Length'!A$8:I$50,4),VLOOKUP(B245,'1 Pricing Length'!A$8:I$50,5)),VLOOKUP(B245,'1 Pricing Length'!A$8:I$50,6)),VLOOKUP(B245,'1 Pricing Length'!A$8:I$50,7)),VLOOKUP(B245,'1 Pricing Length'!A$8:I$50,8)),0),0),0)</f>
        <v>0</v>
      </c>
      <c r="O245" s="128">
        <f t="shared" si="5"/>
        <v>0</v>
      </c>
      <c r="P245" s="128">
        <f>'3 CY Interim'!P245</f>
        <v>0</v>
      </c>
      <c r="Q245" s="128">
        <f t="shared" si="6"/>
        <v>0</v>
      </c>
      <c r="R245" s="128">
        <f t="shared" si="7"/>
        <v>0</v>
      </c>
      <c r="S245" s="226">
        <f t="shared" si="8"/>
        <v>0</v>
      </c>
      <c r="T245" s="192">
        <f t="shared" ref="T245:W245" si="736">$G245*$AE245*AF245</f>
        <v>0</v>
      </c>
      <c r="U245" s="192">
        <f t="shared" si="736"/>
        <v>0</v>
      </c>
      <c r="V245" s="192">
        <f t="shared" si="736"/>
        <v>0</v>
      </c>
      <c r="W245" s="227">
        <f t="shared" si="736"/>
        <v>0</v>
      </c>
      <c r="X245" s="192">
        <f t="shared" si="10"/>
        <v>0</v>
      </c>
      <c r="Y245" s="192">
        <f t="shared" si="11"/>
        <v>0</v>
      </c>
      <c r="Z245" s="192">
        <f t="shared" si="12"/>
        <v>0</v>
      </c>
      <c r="AA245" s="227">
        <f t="shared" si="13"/>
        <v>0</v>
      </c>
      <c r="AB245" s="228">
        <f t="shared" si="14"/>
        <v>0</v>
      </c>
      <c r="AC245" s="229"/>
      <c r="AD245" s="230">
        <f t="shared" si="15"/>
        <v>44742</v>
      </c>
      <c r="AE245" s="231">
        <f t="shared" si="16"/>
        <v>0</v>
      </c>
      <c r="AF245" s="184">
        <f t="shared" si="17"/>
        <v>0</v>
      </c>
      <c r="AG245" s="184">
        <f t="shared" ref="AG245:AL245" si="737">IF($D245&gt;0,IF($AD245&lt;=U$5,IF(SUM($AF245:AF245)&gt;0,IF($L245-SUM($AF245:AF245)&gt;52,52,$L245-SUM($AF245:AF245)),IF($AD245=U$5,IF(($D245+($L245*7))&gt;=U$5,ROUND(($AD245-$D245)/7+0.5,0),$L245))),0),0)</f>
        <v>0</v>
      </c>
      <c r="AH245" s="184">
        <f t="shared" si="737"/>
        <v>0</v>
      </c>
      <c r="AI245" s="184">
        <f t="shared" si="737"/>
        <v>0</v>
      </c>
      <c r="AJ245" s="184">
        <f t="shared" si="737"/>
        <v>0</v>
      </c>
      <c r="AK245" s="184">
        <f t="shared" si="737"/>
        <v>0</v>
      </c>
      <c r="AL245" s="184">
        <f t="shared" si="737"/>
        <v>0</v>
      </c>
      <c r="AM245" s="52" t="str">
        <f t="shared" si="19"/>
        <v/>
      </c>
      <c r="AN245" s="52" t="str">
        <f t="shared" si="20"/>
        <v/>
      </c>
      <c r="AO245" s="184" t="str">
        <f t="shared" si="21"/>
        <v/>
      </c>
      <c r="AP245" s="192" t="str">
        <f t="shared" si="22"/>
        <v/>
      </c>
      <c r="AQ245" s="232">
        <f t="shared" si="23"/>
        <v>0</v>
      </c>
      <c r="AR245" s="232">
        <f t="shared" si="24"/>
        <v>0</v>
      </c>
      <c r="AS245" s="52">
        <f t="shared" si="25"/>
        <v>0</v>
      </c>
      <c r="AT245" s="52">
        <f t="shared" si="26"/>
        <v>0</v>
      </c>
      <c r="AU245" s="232">
        <f t="shared" si="27"/>
        <v>0</v>
      </c>
      <c r="AV245" s="232">
        <f t="shared" ref="AV245:AW245" si="738">IF($AD245=V$5,$W245,0)</f>
        <v>0</v>
      </c>
      <c r="AW245" s="232">
        <f t="shared" si="738"/>
        <v>0</v>
      </c>
      <c r="AX245" s="233">
        <f t="shared" si="29"/>
        <v>0</v>
      </c>
      <c r="AY245" s="234">
        <f t="shared" si="30"/>
        <v>0</v>
      </c>
      <c r="AZ245" s="184">
        <f t="shared" si="31"/>
        <v>0</v>
      </c>
      <c r="BA245" s="235" t="str">
        <f>IF(B245&lt;&gt;"",VLOOKUP(B245,'1 Pricing Length'!A$8:B$50,2),"")</f>
        <v/>
      </c>
    </row>
    <row r="246" spans="1:53" ht="12.75" customHeight="1">
      <c r="A246" s="217"/>
      <c r="B246" s="217"/>
      <c r="C246" s="236"/>
      <c r="D246" s="237"/>
      <c r="E246" s="238"/>
      <c r="F246" s="238"/>
      <c r="G246" s="239"/>
      <c r="H246" s="239"/>
      <c r="I246" s="239"/>
      <c r="J246" s="239"/>
      <c r="K246" s="1"/>
      <c r="L246" s="223">
        <f>IF(B246&lt;&gt;"",IF(D246&gt;0,IF(D246&lt;=V$5,IF(M246&gt;0,M246,VLOOKUP(B246,'1 Pricing Length'!A$8:C$50,3)),VLOOKUP(B246,'1 Pricing Length'!A$8:C$50,3)),0),0)</f>
        <v>0</v>
      </c>
      <c r="M246" s="223">
        <f t="shared" si="4"/>
        <v>0</v>
      </c>
      <c r="N246" s="224">
        <f>IF(B246&lt;&gt;"",IF(D246&lt;&gt;0,IF(AD246&lt;Y$5,IF(AD246&lt;X$5,IF(AD246&lt;W$5,IF(AD246&lt;V$5,IF(AD246&lt;U$5,VLOOKUP(B246,'1 Pricing Length'!A$8:I$50,4),VLOOKUP(B246,'1 Pricing Length'!A$8:I$50,5)),VLOOKUP(B246,'1 Pricing Length'!A$8:I$50,6)),VLOOKUP(B246,'1 Pricing Length'!A$8:I$50,7)),VLOOKUP(B246,'1 Pricing Length'!A$8:I$50,8)),0),0),0)</f>
        <v>0</v>
      </c>
      <c r="O246" s="128">
        <f t="shared" si="5"/>
        <v>0</v>
      </c>
      <c r="P246" s="128">
        <f>'3 CY Interim'!P246</f>
        <v>0</v>
      </c>
      <c r="Q246" s="128">
        <f t="shared" si="6"/>
        <v>0</v>
      </c>
      <c r="R246" s="128">
        <f t="shared" si="7"/>
        <v>0</v>
      </c>
      <c r="S246" s="226">
        <f t="shared" si="8"/>
        <v>0</v>
      </c>
      <c r="T246" s="192">
        <f t="shared" ref="T246:W246" si="739">$G246*$AE246*AF246</f>
        <v>0</v>
      </c>
      <c r="U246" s="192">
        <f t="shared" si="739"/>
        <v>0</v>
      </c>
      <c r="V246" s="192">
        <f t="shared" si="739"/>
        <v>0</v>
      </c>
      <c r="W246" s="227">
        <f t="shared" si="739"/>
        <v>0</v>
      </c>
      <c r="X246" s="192">
        <f t="shared" si="10"/>
        <v>0</v>
      </c>
      <c r="Y246" s="192">
        <f t="shared" si="11"/>
        <v>0</v>
      </c>
      <c r="Z246" s="192">
        <f t="shared" si="12"/>
        <v>0</v>
      </c>
      <c r="AA246" s="227">
        <f t="shared" si="13"/>
        <v>0</v>
      </c>
      <c r="AB246" s="228">
        <f t="shared" si="14"/>
        <v>0</v>
      </c>
      <c r="AC246" s="229"/>
      <c r="AD246" s="230">
        <f t="shared" si="15"/>
        <v>44742</v>
      </c>
      <c r="AE246" s="231">
        <f t="shared" si="16"/>
        <v>0</v>
      </c>
      <c r="AF246" s="184">
        <f t="shared" si="17"/>
        <v>0</v>
      </c>
      <c r="AG246" s="184">
        <f t="shared" ref="AG246:AL246" si="740">IF($D246&gt;0,IF($AD246&lt;=U$5,IF(SUM($AF246:AF246)&gt;0,IF($L246-SUM($AF246:AF246)&gt;52,52,$L246-SUM($AF246:AF246)),IF($AD246=U$5,IF(($D246+($L246*7))&gt;=U$5,ROUND(($AD246-$D246)/7+0.5,0),$L246))),0),0)</f>
        <v>0</v>
      </c>
      <c r="AH246" s="184">
        <f t="shared" si="740"/>
        <v>0</v>
      </c>
      <c r="AI246" s="184">
        <f t="shared" si="740"/>
        <v>0</v>
      </c>
      <c r="AJ246" s="184">
        <f t="shared" si="740"/>
        <v>0</v>
      </c>
      <c r="AK246" s="184">
        <f t="shared" si="740"/>
        <v>0</v>
      </c>
      <c r="AL246" s="184">
        <f t="shared" si="740"/>
        <v>0</v>
      </c>
      <c r="AM246" s="52" t="str">
        <f t="shared" si="19"/>
        <v/>
      </c>
      <c r="AN246" s="52" t="str">
        <f t="shared" si="20"/>
        <v/>
      </c>
      <c r="AO246" s="184" t="str">
        <f t="shared" si="21"/>
        <v/>
      </c>
      <c r="AP246" s="192" t="str">
        <f t="shared" si="22"/>
        <v/>
      </c>
      <c r="AQ246" s="232">
        <f t="shared" si="23"/>
        <v>0</v>
      </c>
      <c r="AR246" s="232">
        <f t="shared" si="24"/>
        <v>0</v>
      </c>
      <c r="AS246" s="52">
        <f t="shared" si="25"/>
        <v>0</v>
      </c>
      <c r="AT246" s="52">
        <f t="shared" si="26"/>
        <v>0</v>
      </c>
      <c r="AU246" s="232">
        <f t="shared" si="27"/>
        <v>0</v>
      </c>
      <c r="AV246" s="232">
        <f t="shared" ref="AV246:AW246" si="741">IF($AD246=V$5,$W246,0)</f>
        <v>0</v>
      </c>
      <c r="AW246" s="232">
        <f t="shared" si="741"/>
        <v>0</v>
      </c>
      <c r="AX246" s="233">
        <f t="shared" si="29"/>
        <v>0</v>
      </c>
      <c r="AY246" s="234">
        <f t="shared" si="30"/>
        <v>0</v>
      </c>
      <c r="AZ246" s="184">
        <f t="shared" si="31"/>
        <v>0</v>
      </c>
      <c r="BA246" s="235" t="str">
        <f>IF(B246&lt;&gt;"",VLOOKUP(B246,'1 Pricing Length'!A$8:B$50,2),"")</f>
        <v/>
      </c>
    </row>
    <row r="247" spans="1:53" ht="12.75" customHeight="1">
      <c r="A247" s="217"/>
      <c r="B247" s="217"/>
      <c r="C247" s="236"/>
      <c r="D247" s="237"/>
      <c r="E247" s="238"/>
      <c r="F247" s="238"/>
      <c r="G247" s="239"/>
      <c r="H247" s="239"/>
      <c r="I247" s="239"/>
      <c r="J247" s="239"/>
      <c r="K247" s="1"/>
      <c r="L247" s="223">
        <f>IF(B247&lt;&gt;"",IF(D247&gt;0,IF(D247&lt;=V$5,IF(M247&gt;0,M247,VLOOKUP(B247,'1 Pricing Length'!A$8:C$50,3)),VLOOKUP(B247,'1 Pricing Length'!A$8:C$50,3)),0),0)</f>
        <v>0</v>
      </c>
      <c r="M247" s="223">
        <f t="shared" si="4"/>
        <v>0</v>
      </c>
      <c r="N247" s="224">
        <f>IF(B247&lt;&gt;"",IF(D247&lt;&gt;0,IF(AD247&lt;Y$5,IF(AD247&lt;X$5,IF(AD247&lt;W$5,IF(AD247&lt;V$5,IF(AD247&lt;U$5,VLOOKUP(B247,'1 Pricing Length'!A$8:I$50,4),VLOOKUP(B247,'1 Pricing Length'!A$8:I$50,5)),VLOOKUP(B247,'1 Pricing Length'!A$8:I$50,6)),VLOOKUP(B247,'1 Pricing Length'!A$8:I$50,7)),VLOOKUP(B247,'1 Pricing Length'!A$8:I$50,8)),0),0),0)</f>
        <v>0</v>
      </c>
      <c r="O247" s="128">
        <f t="shared" si="5"/>
        <v>0</v>
      </c>
      <c r="P247" s="128">
        <f>'3 CY Interim'!P247</f>
        <v>0</v>
      </c>
      <c r="Q247" s="128">
        <f t="shared" si="6"/>
        <v>0</v>
      </c>
      <c r="R247" s="128">
        <f t="shared" si="7"/>
        <v>0</v>
      </c>
      <c r="S247" s="226">
        <f t="shared" si="8"/>
        <v>0</v>
      </c>
      <c r="T247" s="192">
        <f t="shared" ref="T247:W247" si="742">$G247*$AE247*AF247</f>
        <v>0</v>
      </c>
      <c r="U247" s="192">
        <f t="shared" si="742"/>
        <v>0</v>
      </c>
      <c r="V247" s="192">
        <f t="shared" si="742"/>
        <v>0</v>
      </c>
      <c r="W247" s="227">
        <f t="shared" si="742"/>
        <v>0</v>
      </c>
      <c r="X247" s="192">
        <f t="shared" si="10"/>
        <v>0</v>
      </c>
      <c r="Y247" s="192">
        <f t="shared" si="11"/>
        <v>0</v>
      </c>
      <c r="Z247" s="192">
        <f t="shared" si="12"/>
        <v>0</v>
      </c>
      <c r="AA247" s="227">
        <f t="shared" si="13"/>
        <v>0</v>
      </c>
      <c r="AB247" s="228">
        <f t="shared" si="14"/>
        <v>0</v>
      </c>
      <c r="AC247" s="229"/>
      <c r="AD247" s="230">
        <f t="shared" si="15"/>
        <v>44742</v>
      </c>
      <c r="AE247" s="231">
        <f t="shared" si="16"/>
        <v>0</v>
      </c>
      <c r="AF247" s="184">
        <f t="shared" si="17"/>
        <v>0</v>
      </c>
      <c r="AG247" s="184">
        <f t="shared" ref="AG247:AL247" si="743">IF($D247&gt;0,IF($AD247&lt;=U$5,IF(SUM($AF247:AF247)&gt;0,IF($L247-SUM($AF247:AF247)&gt;52,52,$L247-SUM($AF247:AF247)),IF($AD247=U$5,IF(($D247+($L247*7))&gt;=U$5,ROUND(($AD247-$D247)/7+0.5,0),$L247))),0),0)</f>
        <v>0</v>
      </c>
      <c r="AH247" s="184">
        <f t="shared" si="743"/>
        <v>0</v>
      </c>
      <c r="AI247" s="184">
        <f t="shared" si="743"/>
        <v>0</v>
      </c>
      <c r="AJ247" s="184">
        <f t="shared" si="743"/>
        <v>0</v>
      </c>
      <c r="AK247" s="184">
        <f t="shared" si="743"/>
        <v>0</v>
      </c>
      <c r="AL247" s="184">
        <f t="shared" si="743"/>
        <v>0</v>
      </c>
      <c r="AM247" s="52" t="str">
        <f t="shared" si="19"/>
        <v/>
      </c>
      <c r="AN247" s="52" t="str">
        <f t="shared" si="20"/>
        <v/>
      </c>
      <c r="AO247" s="184" t="str">
        <f t="shared" si="21"/>
        <v/>
      </c>
      <c r="AP247" s="192" t="str">
        <f t="shared" si="22"/>
        <v/>
      </c>
      <c r="AQ247" s="232">
        <f t="shared" si="23"/>
        <v>0</v>
      </c>
      <c r="AR247" s="232">
        <f t="shared" si="24"/>
        <v>0</v>
      </c>
      <c r="AS247" s="52">
        <f t="shared" si="25"/>
        <v>0</v>
      </c>
      <c r="AT247" s="52">
        <f t="shared" si="26"/>
        <v>0</v>
      </c>
      <c r="AU247" s="232">
        <f t="shared" si="27"/>
        <v>0</v>
      </c>
      <c r="AV247" s="232">
        <f t="shared" ref="AV247:AW247" si="744">IF($AD247=V$5,$W247,0)</f>
        <v>0</v>
      </c>
      <c r="AW247" s="232">
        <f t="shared" si="744"/>
        <v>0</v>
      </c>
      <c r="AX247" s="233">
        <f t="shared" si="29"/>
        <v>0</v>
      </c>
      <c r="AY247" s="234">
        <f t="shared" si="30"/>
        <v>0</v>
      </c>
      <c r="AZ247" s="184">
        <f t="shared" si="31"/>
        <v>0</v>
      </c>
      <c r="BA247" s="235" t="str">
        <f>IF(B247&lt;&gt;"",VLOOKUP(B247,'1 Pricing Length'!A$8:B$50,2),"")</f>
        <v/>
      </c>
    </row>
    <row r="248" spans="1:53" ht="12.75" customHeight="1">
      <c r="A248" s="217"/>
      <c r="B248" s="217"/>
      <c r="C248" s="236"/>
      <c r="D248" s="237"/>
      <c r="E248" s="238"/>
      <c r="F248" s="238"/>
      <c r="G248" s="239"/>
      <c r="H248" s="239"/>
      <c r="I248" s="239"/>
      <c r="J248" s="239"/>
      <c r="K248" s="1"/>
      <c r="L248" s="223">
        <f>IF(B248&lt;&gt;"",IF(D248&gt;0,IF(D248&lt;=V$5,IF(M248&gt;0,M248,VLOOKUP(B248,'1 Pricing Length'!A$8:C$50,3)),VLOOKUP(B248,'1 Pricing Length'!A$8:C$50,3)),0),0)</f>
        <v>0</v>
      </c>
      <c r="M248" s="223">
        <f t="shared" si="4"/>
        <v>0</v>
      </c>
      <c r="N248" s="224">
        <f>IF(B248&lt;&gt;"",IF(D248&lt;&gt;0,IF(AD248&lt;Y$5,IF(AD248&lt;X$5,IF(AD248&lt;W$5,IF(AD248&lt;V$5,IF(AD248&lt;U$5,VLOOKUP(B248,'1 Pricing Length'!A$8:I$50,4),VLOOKUP(B248,'1 Pricing Length'!A$8:I$50,5)),VLOOKUP(B248,'1 Pricing Length'!A$8:I$50,6)),VLOOKUP(B248,'1 Pricing Length'!A$8:I$50,7)),VLOOKUP(B248,'1 Pricing Length'!A$8:I$50,8)),0),0),0)</f>
        <v>0</v>
      </c>
      <c r="O248" s="128">
        <f t="shared" si="5"/>
        <v>0</v>
      </c>
      <c r="P248" s="128">
        <f>'3 CY Interim'!P248</f>
        <v>0</v>
      </c>
      <c r="Q248" s="128">
        <f t="shared" si="6"/>
        <v>0</v>
      </c>
      <c r="R248" s="128">
        <f t="shared" si="7"/>
        <v>0</v>
      </c>
      <c r="S248" s="226">
        <f t="shared" si="8"/>
        <v>0</v>
      </c>
      <c r="T248" s="192">
        <f t="shared" ref="T248:W248" si="745">$G248*$AE248*AF248</f>
        <v>0</v>
      </c>
      <c r="U248" s="192">
        <f t="shared" si="745"/>
        <v>0</v>
      </c>
      <c r="V248" s="192">
        <f t="shared" si="745"/>
        <v>0</v>
      </c>
      <c r="W248" s="227">
        <f t="shared" si="745"/>
        <v>0</v>
      </c>
      <c r="X248" s="192">
        <f t="shared" si="10"/>
        <v>0</v>
      </c>
      <c r="Y248" s="192">
        <f t="shared" si="11"/>
        <v>0</v>
      </c>
      <c r="Z248" s="192">
        <f t="shared" si="12"/>
        <v>0</v>
      </c>
      <c r="AA248" s="227">
        <f t="shared" si="13"/>
        <v>0</v>
      </c>
      <c r="AB248" s="228">
        <f t="shared" si="14"/>
        <v>0</v>
      </c>
      <c r="AC248" s="229"/>
      <c r="AD248" s="230">
        <f t="shared" si="15"/>
        <v>44742</v>
      </c>
      <c r="AE248" s="231">
        <f t="shared" si="16"/>
        <v>0</v>
      </c>
      <c r="AF248" s="184">
        <f t="shared" si="17"/>
        <v>0</v>
      </c>
      <c r="AG248" s="184">
        <f t="shared" ref="AG248:AL248" si="746">IF($D248&gt;0,IF($AD248&lt;=U$5,IF(SUM($AF248:AF248)&gt;0,IF($L248-SUM($AF248:AF248)&gt;52,52,$L248-SUM($AF248:AF248)),IF($AD248=U$5,IF(($D248+($L248*7))&gt;=U$5,ROUND(($AD248-$D248)/7+0.5,0),$L248))),0),0)</f>
        <v>0</v>
      </c>
      <c r="AH248" s="184">
        <f t="shared" si="746"/>
        <v>0</v>
      </c>
      <c r="AI248" s="184">
        <f t="shared" si="746"/>
        <v>0</v>
      </c>
      <c r="AJ248" s="184">
        <f t="shared" si="746"/>
        <v>0</v>
      </c>
      <c r="AK248" s="184">
        <f t="shared" si="746"/>
        <v>0</v>
      </c>
      <c r="AL248" s="184">
        <f t="shared" si="746"/>
        <v>0</v>
      </c>
      <c r="AM248" s="52" t="str">
        <f t="shared" si="19"/>
        <v/>
      </c>
      <c r="AN248" s="52" t="str">
        <f t="shared" si="20"/>
        <v/>
      </c>
      <c r="AO248" s="184" t="str">
        <f t="shared" si="21"/>
        <v/>
      </c>
      <c r="AP248" s="192" t="str">
        <f t="shared" si="22"/>
        <v/>
      </c>
      <c r="AQ248" s="232">
        <f t="shared" si="23"/>
        <v>0</v>
      </c>
      <c r="AR248" s="232">
        <f t="shared" si="24"/>
        <v>0</v>
      </c>
      <c r="AS248" s="52">
        <f t="shared" si="25"/>
        <v>0</v>
      </c>
      <c r="AT248" s="52">
        <f t="shared" si="26"/>
        <v>0</v>
      </c>
      <c r="AU248" s="232">
        <f t="shared" si="27"/>
        <v>0</v>
      </c>
      <c r="AV248" s="232">
        <f t="shared" ref="AV248:AW248" si="747">IF($AD248=V$5,$W248,0)</f>
        <v>0</v>
      </c>
      <c r="AW248" s="232">
        <f t="shared" si="747"/>
        <v>0</v>
      </c>
      <c r="AX248" s="233">
        <f t="shared" si="29"/>
        <v>0</v>
      </c>
      <c r="AY248" s="234">
        <f t="shared" si="30"/>
        <v>0</v>
      </c>
      <c r="AZ248" s="184">
        <f t="shared" si="31"/>
        <v>0</v>
      </c>
      <c r="BA248" s="235" t="str">
        <f>IF(B248&lt;&gt;"",VLOOKUP(B248,'1 Pricing Length'!A$8:B$50,2),"")</f>
        <v/>
      </c>
    </row>
    <row r="249" spans="1:53" ht="12.75" customHeight="1">
      <c r="A249" s="217"/>
      <c r="B249" s="217"/>
      <c r="C249" s="236"/>
      <c r="D249" s="237"/>
      <c r="E249" s="238"/>
      <c r="F249" s="238"/>
      <c r="G249" s="239"/>
      <c r="H249" s="239"/>
      <c r="I249" s="239"/>
      <c r="J249" s="239"/>
      <c r="K249" s="1"/>
      <c r="L249" s="223">
        <f>IF(B249&lt;&gt;"",IF(D249&gt;0,IF(D249&lt;=V$5,IF(M249&gt;0,M249,VLOOKUP(B249,'1 Pricing Length'!A$8:C$50,3)),VLOOKUP(B249,'1 Pricing Length'!A$8:C$50,3)),0),0)</f>
        <v>0</v>
      </c>
      <c r="M249" s="223">
        <f t="shared" si="4"/>
        <v>0</v>
      </c>
      <c r="N249" s="224">
        <f>IF(B249&lt;&gt;"",IF(D249&lt;&gt;0,IF(AD249&lt;Y$5,IF(AD249&lt;X$5,IF(AD249&lt;W$5,IF(AD249&lt;V$5,IF(AD249&lt;U$5,VLOOKUP(B249,'1 Pricing Length'!A$8:I$50,4),VLOOKUP(B249,'1 Pricing Length'!A$8:I$50,5)),VLOOKUP(B249,'1 Pricing Length'!A$8:I$50,6)),VLOOKUP(B249,'1 Pricing Length'!A$8:I$50,7)),VLOOKUP(B249,'1 Pricing Length'!A$8:I$50,8)),0),0),0)</f>
        <v>0</v>
      </c>
      <c r="O249" s="128">
        <f t="shared" si="5"/>
        <v>0</v>
      </c>
      <c r="P249" s="128">
        <f>'3 CY Interim'!P249</f>
        <v>0</v>
      </c>
      <c r="Q249" s="128">
        <f t="shared" si="6"/>
        <v>0</v>
      </c>
      <c r="R249" s="128">
        <f t="shared" si="7"/>
        <v>0</v>
      </c>
      <c r="S249" s="226">
        <f t="shared" si="8"/>
        <v>0</v>
      </c>
      <c r="T249" s="192">
        <f t="shared" ref="T249:W249" si="748">$G249*$AE249*AF249</f>
        <v>0</v>
      </c>
      <c r="U249" s="192">
        <f t="shared" si="748"/>
        <v>0</v>
      </c>
      <c r="V249" s="192">
        <f t="shared" si="748"/>
        <v>0</v>
      </c>
      <c r="W249" s="227">
        <f t="shared" si="748"/>
        <v>0</v>
      </c>
      <c r="X249" s="192">
        <f t="shared" si="10"/>
        <v>0</v>
      </c>
      <c r="Y249" s="192">
        <f t="shared" si="11"/>
        <v>0</v>
      </c>
      <c r="Z249" s="192">
        <f t="shared" si="12"/>
        <v>0</v>
      </c>
      <c r="AA249" s="227">
        <f t="shared" si="13"/>
        <v>0</v>
      </c>
      <c r="AB249" s="228">
        <f t="shared" si="14"/>
        <v>0</v>
      </c>
      <c r="AC249" s="229"/>
      <c r="AD249" s="230">
        <f t="shared" si="15"/>
        <v>44742</v>
      </c>
      <c r="AE249" s="231">
        <f t="shared" si="16"/>
        <v>0</v>
      </c>
      <c r="AF249" s="184">
        <f t="shared" si="17"/>
        <v>0</v>
      </c>
      <c r="AG249" s="184">
        <f t="shared" ref="AG249:AL249" si="749">IF($D249&gt;0,IF($AD249&lt;=U$5,IF(SUM($AF249:AF249)&gt;0,IF($L249-SUM($AF249:AF249)&gt;52,52,$L249-SUM($AF249:AF249)),IF($AD249=U$5,IF(($D249+($L249*7))&gt;=U$5,ROUND(($AD249-$D249)/7+0.5,0),$L249))),0),0)</f>
        <v>0</v>
      </c>
      <c r="AH249" s="184">
        <f t="shared" si="749"/>
        <v>0</v>
      </c>
      <c r="AI249" s="184">
        <f t="shared" si="749"/>
        <v>0</v>
      </c>
      <c r="AJ249" s="184">
        <f t="shared" si="749"/>
        <v>0</v>
      </c>
      <c r="AK249" s="184">
        <f t="shared" si="749"/>
        <v>0</v>
      </c>
      <c r="AL249" s="184">
        <f t="shared" si="749"/>
        <v>0</v>
      </c>
      <c r="AM249" s="52" t="str">
        <f t="shared" si="19"/>
        <v/>
      </c>
      <c r="AN249" s="52" t="str">
        <f t="shared" si="20"/>
        <v/>
      </c>
      <c r="AO249" s="184" t="str">
        <f t="shared" si="21"/>
        <v/>
      </c>
      <c r="AP249" s="192" t="str">
        <f t="shared" si="22"/>
        <v/>
      </c>
      <c r="AQ249" s="232">
        <f t="shared" si="23"/>
        <v>0</v>
      </c>
      <c r="AR249" s="232">
        <f t="shared" si="24"/>
        <v>0</v>
      </c>
      <c r="AS249" s="52">
        <f t="shared" si="25"/>
        <v>0</v>
      </c>
      <c r="AT249" s="52">
        <f t="shared" si="26"/>
        <v>0</v>
      </c>
      <c r="AU249" s="232">
        <f t="shared" si="27"/>
        <v>0</v>
      </c>
      <c r="AV249" s="232">
        <f t="shared" ref="AV249:AW249" si="750">IF($AD249=V$5,$W249,0)</f>
        <v>0</v>
      </c>
      <c r="AW249" s="232">
        <f t="shared" si="750"/>
        <v>0</v>
      </c>
      <c r="AX249" s="233">
        <f t="shared" si="29"/>
        <v>0</v>
      </c>
      <c r="AY249" s="234">
        <f t="shared" si="30"/>
        <v>0</v>
      </c>
      <c r="AZ249" s="184">
        <f t="shared" si="31"/>
        <v>0</v>
      </c>
      <c r="BA249" s="235" t="str">
        <f>IF(B249&lt;&gt;"",VLOOKUP(B249,'1 Pricing Length'!A$8:B$50,2),"")</f>
        <v/>
      </c>
    </row>
    <row r="250" spans="1:53" ht="12.75" customHeight="1">
      <c r="A250" s="217"/>
      <c r="B250" s="217"/>
      <c r="C250" s="236"/>
      <c r="D250" s="237"/>
      <c r="E250" s="238"/>
      <c r="F250" s="238"/>
      <c r="G250" s="239"/>
      <c r="H250" s="239"/>
      <c r="I250" s="239"/>
      <c r="J250" s="239"/>
      <c r="K250" s="124"/>
      <c r="L250" s="223">
        <f>IF(B250&lt;&gt;"",IF(D250&gt;0,IF(D250&lt;=V$5,IF(M250&gt;0,M250,VLOOKUP(B250,'1 Pricing Length'!A$8:C$50,3)),VLOOKUP(B250,'1 Pricing Length'!A$8:C$50,3)),0),0)</f>
        <v>0</v>
      </c>
      <c r="M250" s="223">
        <f t="shared" si="4"/>
        <v>0</v>
      </c>
      <c r="N250" s="224">
        <f>IF(B250&lt;&gt;"",IF(D250&lt;&gt;0,IF(AD250&lt;Y$5,IF(AD250&lt;X$5,IF(AD250&lt;W$5,IF(AD250&lt;V$5,IF(AD250&lt;U$5,VLOOKUP(B250,'1 Pricing Length'!A$8:I$50,4),VLOOKUP(B250,'1 Pricing Length'!A$8:I$50,5)),VLOOKUP(B250,'1 Pricing Length'!A$8:I$50,6)),VLOOKUP(B250,'1 Pricing Length'!A$8:I$50,7)),VLOOKUP(B250,'1 Pricing Length'!A$8:I$50,8)),0),0),0)</f>
        <v>0</v>
      </c>
      <c r="O250" s="128">
        <f t="shared" si="5"/>
        <v>0</v>
      </c>
      <c r="P250" s="128">
        <f>'3 CY Interim'!P250</f>
        <v>0</v>
      </c>
      <c r="Q250" s="128">
        <f t="shared" si="6"/>
        <v>0</v>
      </c>
      <c r="R250" s="128">
        <f t="shared" si="7"/>
        <v>0</v>
      </c>
      <c r="S250" s="226">
        <f t="shared" si="8"/>
        <v>0</v>
      </c>
      <c r="T250" s="192">
        <f t="shared" ref="T250:W250" si="751">$G250*$AE250*AF250</f>
        <v>0</v>
      </c>
      <c r="U250" s="192">
        <f t="shared" si="751"/>
        <v>0</v>
      </c>
      <c r="V250" s="192">
        <f t="shared" si="751"/>
        <v>0</v>
      </c>
      <c r="W250" s="227">
        <f t="shared" si="751"/>
        <v>0</v>
      </c>
      <c r="X250" s="192">
        <f t="shared" si="10"/>
        <v>0</v>
      </c>
      <c r="Y250" s="192">
        <f t="shared" si="11"/>
        <v>0</v>
      </c>
      <c r="Z250" s="192">
        <f t="shared" si="12"/>
        <v>0</v>
      </c>
      <c r="AA250" s="227">
        <f t="shared" si="13"/>
        <v>0</v>
      </c>
      <c r="AB250" s="228">
        <f t="shared" si="14"/>
        <v>0</v>
      </c>
      <c r="AC250" s="229"/>
      <c r="AD250" s="230">
        <f t="shared" si="15"/>
        <v>44742</v>
      </c>
      <c r="AE250" s="231">
        <f t="shared" si="16"/>
        <v>0</v>
      </c>
      <c r="AF250" s="184">
        <f t="shared" si="17"/>
        <v>0</v>
      </c>
      <c r="AG250" s="184">
        <f t="shared" ref="AG250:AL250" si="752">IF($D250&gt;0,IF($AD250&lt;=U$5,IF(SUM($AF250:AF250)&gt;0,IF($L250-SUM($AF250:AF250)&gt;52,52,$L250-SUM($AF250:AF250)),IF($AD250=U$5,IF(($D250+($L250*7))&gt;=U$5,ROUND(($AD250-$D250)/7+0.5,0),$L250))),0),0)</f>
        <v>0</v>
      </c>
      <c r="AH250" s="184">
        <f t="shared" si="752"/>
        <v>0</v>
      </c>
      <c r="AI250" s="184">
        <f t="shared" si="752"/>
        <v>0</v>
      </c>
      <c r="AJ250" s="184">
        <f t="shared" si="752"/>
        <v>0</v>
      </c>
      <c r="AK250" s="184">
        <f t="shared" si="752"/>
        <v>0</v>
      </c>
      <c r="AL250" s="184">
        <f t="shared" si="752"/>
        <v>0</v>
      </c>
      <c r="AM250" s="52" t="str">
        <f t="shared" si="19"/>
        <v/>
      </c>
      <c r="AN250" s="52" t="str">
        <f t="shared" si="20"/>
        <v/>
      </c>
      <c r="AO250" s="184" t="str">
        <f t="shared" si="21"/>
        <v/>
      </c>
      <c r="AP250" s="192" t="str">
        <f t="shared" si="22"/>
        <v/>
      </c>
      <c r="AQ250" s="232">
        <f t="shared" si="23"/>
        <v>0</v>
      </c>
      <c r="AR250" s="232">
        <f t="shared" si="24"/>
        <v>0</v>
      </c>
      <c r="AS250" s="52">
        <f t="shared" si="25"/>
        <v>0</v>
      </c>
      <c r="AT250" s="52">
        <f t="shared" si="26"/>
        <v>0</v>
      </c>
      <c r="AU250" s="232">
        <f t="shared" si="27"/>
        <v>0</v>
      </c>
      <c r="AV250" s="232">
        <f t="shared" ref="AV250:AW250" si="753">IF($AD250=V$5,$W250,0)</f>
        <v>0</v>
      </c>
      <c r="AW250" s="232">
        <f t="shared" si="753"/>
        <v>0</v>
      </c>
      <c r="AX250" s="233">
        <f t="shared" si="29"/>
        <v>0</v>
      </c>
      <c r="AY250" s="234">
        <f t="shared" si="30"/>
        <v>0</v>
      </c>
      <c r="AZ250" s="184">
        <f t="shared" si="31"/>
        <v>0</v>
      </c>
      <c r="BA250" s="235" t="str">
        <f>IF(B250&lt;&gt;"",VLOOKUP(B250,'1 Pricing Length'!A$8:B$50,2),"")</f>
        <v/>
      </c>
    </row>
    <row r="251" spans="1:53" ht="12.75" customHeight="1">
      <c r="A251" s="217"/>
      <c r="B251" s="240"/>
      <c r="C251" s="241"/>
      <c r="D251" s="237"/>
      <c r="E251" s="242"/>
      <c r="F251" s="242"/>
      <c r="G251" s="243"/>
      <c r="H251" s="243"/>
      <c r="I251" s="243"/>
      <c r="J251" s="243"/>
      <c r="K251" s="243"/>
      <c r="L251" s="223"/>
      <c r="M251" s="223"/>
      <c r="N251" s="224"/>
      <c r="O251" s="128"/>
      <c r="P251" s="128"/>
      <c r="Q251" s="128"/>
      <c r="R251" s="128"/>
      <c r="S251" s="226"/>
      <c r="T251" s="192"/>
      <c r="U251" s="192"/>
      <c r="V251" s="244"/>
      <c r="W251" s="227"/>
      <c r="X251" s="192"/>
      <c r="Y251" s="192"/>
      <c r="Z251" s="192"/>
      <c r="AA251" s="227"/>
      <c r="AB251" s="228"/>
      <c r="AC251" s="229"/>
      <c r="AD251" s="230"/>
      <c r="AE251" s="231"/>
      <c r="AF251" s="184"/>
      <c r="AG251" s="184"/>
      <c r="AH251" s="184"/>
      <c r="AI251" s="184"/>
      <c r="AJ251" s="184"/>
      <c r="AK251" s="184"/>
      <c r="AL251" s="184"/>
      <c r="AM251" s="184" t="str">
        <f>IF(AO251&lt;&gt;"",AN251,"")</f>
        <v/>
      </c>
      <c r="AN251" s="52"/>
      <c r="AO251" s="52"/>
      <c r="AP251" s="52"/>
      <c r="AQ251" s="232"/>
      <c r="AR251" s="232"/>
      <c r="AS251" s="52"/>
      <c r="AT251" s="52"/>
      <c r="AU251" s="232"/>
      <c r="AV251" s="232"/>
      <c r="AW251" s="232"/>
      <c r="AX251" s="233"/>
      <c r="AY251" s="234"/>
      <c r="AZ251" s="52"/>
      <c r="BA251" s="52"/>
    </row>
    <row r="252" spans="1:53" ht="12.75" customHeight="1">
      <c r="A252" s="62"/>
      <c r="B252" s="62"/>
      <c r="C252" s="245"/>
      <c r="D252" s="237"/>
      <c r="E252" s="242"/>
      <c r="F252" s="242"/>
      <c r="G252" s="246"/>
      <c r="H252" s="246"/>
      <c r="I252" s="246"/>
      <c r="J252" s="246"/>
      <c r="K252" s="246"/>
      <c r="L252" s="223"/>
      <c r="M252" s="223"/>
      <c r="N252" s="224"/>
      <c r="O252" s="247">
        <f t="shared" ref="O252:W252" si="754">SUBTOTAL(9,O10:O250)</f>
        <v>-442527.92140846234</v>
      </c>
      <c r="P252" s="247">
        <f t="shared" si="754"/>
        <v>337710.736235369</v>
      </c>
      <c r="Q252" s="247">
        <f t="shared" si="754"/>
        <v>4556089.3172538653</v>
      </c>
      <c r="R252" s="247">
        <f t="shared" si="754"/>
        <v>-39392.42424242424</v>
      </c>
      <c r="S252" s="247">
        <f t="shared" si="754"/>
        <v>4411879.7078383481</v>
      </c>
      <c r="T252" s="247">
        <f t="shared" si="754"/>
        <v>0</v>
      </c>
      <c r="U252" s="247">
        <f t="shared" si="754"/>
        <v>61566.018959828209</v>
      </c>
      <c r="V252" s="247">
        <f t="shared" si="754"/>
        <v>1250399.3886467931</v>
      </c>
      <c r="W252" s="247">
        <f t="shared" si="754"/>
        <v>5102609.0773704657</v>
      </c>
      <c r="X252" s="192"/>
      <c r="Y252" s="192"/>
      <c r="Z252" s="192"/>
      <c r="AA252" s="227"/>
      <c r="AB252" s="228"/>
      <c r="AC252" s="229"/>
      <c r="AD252" s="230"/>
      <c r="AE252" s="248"/>
      <c r="AF252" s="184"/>
      <c r="AG252" s="184"/>
      <c r="AH252" s="184"/>
      <c r="AI252" s="184"/>
      <c r="AJ252" s="184"/>
      <c r="AK252" s="184"/>
      <c r="AL252" s="184"/>
      <c r="AM252" s="184"/>
      <c r="AN252" s="52"/>
      <c r="AO252" s="52"/>
      <c r="AP252" s="52"/>
      <c r="AQ252" s="232"/>
      <c r="AR252" s="232"/>
      <c r="AS252" s="52"/>
      <c r="AT252" s="52"/>
      <c r="AU252" s="232"/>
      <c r="AV252" s="232"/>
      <c r="AW252" s="232"/>
      <c r="AX252" s="233"/>
      <c r="AY252" s="234"/>
      <c r="AZ252" s="52"/>
      <c r="BA252" s="52"/>
    </row>
    <row r="253" spans="1:53" ht="18" customHeight="1">
      <c r="A253" s="62"/>
      <c r="B253" s="52"/>
      <c r="C253" s="232"/>
      <c r="D253" s="237"/>
      <c r="E253" s="52"/>
      <c r="F253" s="52"/>
      <c r="G253" s="124"/>
      <c r="H253" s="124"/>
      <c r="I253" s="124"/>
      <c r="J253" s="124"/>
      <c r="K253" s="124"/>
      <c r="L253" s="443" t="s">
        <v>116</v>
      </c>
      <c r="M253" s="419"/>
      <c r="N253" s="52"/>
      <c r="O253" s="249"/>
      <c r="P253" s="249"/>
      <c r="Q253" s="249"/>
      <c r="R253" s="249"/>
      <c r="S253" s="249"/>
      <c r="T253" s="250"/>
      <c r="U253" s="250"/>
      <c r="V253" s="250"/>
      <c r="W253" s="57"/>
      <c r="X253" s="250"/>
      <c r="Y253" s="192"/>
      <c r="Z253" s="192"/>
      <c r="AA253" s="227"/>
      <c r="AB253" s="228"/>
      <c r="AC253" s="229"/>
      <c r="AD253" s="230"/>
      <c r="AE253" s="248"/>
      <c r="AF253" s="184"/>
      <c r="AG253" s="184"/>
      <c r="AH253" s="184"/>
      <c r="AI253" s="184"/>
      <c r="AJ253" s="184"/>
      <c r="AK253" s="184"/>
      <c r="AL253" s="251" t="s">
        <v>117</v>
      </c>
      <c r="AM253" s="252">
        <f t="shared" ref="AM253:AQ253" si="755">SUBTOTAL(1,AM10:AM250)</f>
        <v>18.742857171428572</v>
      </c>
      <c r="AN253" s="252">
        <f t="shared" si="755"/>
        <v>17.8</v>
      </c>
      <c r="AO253" s="252">
        <f t="shared" si="755"/>
        <v>19.066666666666666</v>
      </c>
      <c r="AP253" s="252">
        <f t="shared" si="755"/>
        <v>-1.2666666666666666</v>
      </c>
      <c r="AQ253" s="252">
        <f t="shared" si="755"/>
        <v>5.7468879668049793</v>
      </c>
      <c r="AR253" s="232"/>
      <c r="AS253" s="52"/>
      <c r="AT253" s="54">
        <f>SUM(AT250:AT251)</f>
        <v>0</v>
      </c>
      <c r="AU253" s="232"/>
      <c r="AV253" s="232"/>
      <c r="AW253" s="232"/>
      <c r="AX253" s="233"/>
      <c r="AY253" s="234">
        <f>SUM(AY10:AY252)</f>
        <v>603</v>
      </c>
      <c r="AZ253" s="52"/>
      <c r="BA253" s="52"/>
    </row>
    <row r="254" spans="1:53" ht="18" customHeight="1">
      <c r="A254" s="62"/>
      <c r="B254" s="52"/>
      <c r="C254" s="232"/>
      <c r="D254" s="52"/>
      <c r="E254" s="52"/>
      <c r="F254" s="124"/>
      <c r="G254" s="124"/>
      <c r="H254" s="124"/>
      <c r="I254" s="124"/>
      <c r="J254" s="124"/>
      <c r="K254" s="124"/>
      <c r="L254" s="253">
        <f>AO253</f>
        <v>19.066666666666666</v>
      </c>
      <c r="M254" s="254">
        <f>AN253</f>
        <v>17.8</v>
      </c>
      <c r="N254" s="52"/>
      <c r="O254" s="255">
        <f>M254-L254</f>
        <v>-1.2666666666666657</v>
      </c>
      <c r="P254" s="249"/>
      <c r="Q254" s="249"/>
      <c r="R254" s="249"/>
      <c r="S254" s="57" t="s">
        <v>118</v>
      </c>
      <c r="T254" s="256" t="s">
        <v>119</v>
      </c>
      <c r="U254" s="256"/>
      <c r="V254" s="250"/>
      <c r="W254" s="257">
        <f>895244</f>
        <v>895244</v>
      </c>
      <c r="X254" s="250" t="s">
        <v>120</v>
      </c>
      <c r="Y254" s="250"/>
      <c r="Z254" s="250"/>
      <c r="AA254" s="250"/>
      <c r="AB254" s="250"/>
      <c r="AC254" s="229"/>
      <c r="AD254" s="230"/>
      <c r="AE254" s="248"/>
      <c r="AF254" s="184"/>
      <c r="AG254" s="184"/>
      <c r="AH254" s="184"/>
      <c r="AI254" s="184"/>
      <c r="AJ254" s="184"/>
      <c r="AK254" s="184"/>
      <c r="AL254" s="251" t="s">
        <v>121</v>
      </c>
      <c r="AM254" s="258">
        <f t="shared" ref="AM254:AP254" si="756">SUBTOTAL(9,AM10:AM250)</f>
        <v>656.000001</v>
      </c>
      <c r="AN254" s="258">
        <f t="shared" si="756"/>
        <v>534</v>
      </c>
      <c r="AO254" s="258">
        <f t="shared" si="756"/>
        <v>572</v>
      </c>
      <c r="AP254" s="258">
        <f t="shared" si="756"/>
        <v>-38</v>
      </c>
      <c r="AQ254" s="258"/>
      <c r="AR254" s="232"/>
      <c r="AS254" s="52"/>
      <c r="AT254" s="54"/>
      <c r="AU254" s="232"/>
      <c r="AV254" s="232"/>
      <c r="AW254" s="232"/>
      <c r="AX254" s="233"/>
      <c r="AY254" s="234"/>
      <c r="AZ254" s="52"/>
      <c r="BA254" s="52"/>
    </row>
    <row r="255" spans="1:53" ht="17.25" customHeight="1">
      <c r="A255" s="6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124"/>
      <c r="M255" s="124"/>
      <c r="N255" s="129"/>
      <c r="O255" s="128"/>
      <c r="P255" s="128"/>
      <c r="Q255" s="128"/>
      <c r="R255" s="128"/>
      <c r="S255" s="52"/>
      <c r="T255" s="256" t="s">
        <v>122</v>
      </c>
      <c r="U255" s="256"/>
      <c r="V255" s="192"/>
      <c r="W255" s="257"/>
      <c r="X255" s="250"/>
      <c r="Y255" s="250"/>
      <c r="Z255" s="250"/>
      <c r="AA255" s="250"/>
      <c r="AB255" s="250"/>
      <c r="AC255" s="229"/>
      <c r="AD255" s="230"/>
      <c r="AE255" s="248"/>
      <c r="AF255" s="184"/>
      <c r="AG255" s="184"/>
      <c r="AH255" s="184"/>
      <c r="AI255" s="184"/>
      <c r="AJ255" s="184"/>
      <c r="AK255" s="184"/>
      <c r="AL255" s="251" t="s">
        <v>91</v>
      </c>
      <c r="AM255" s="184"/>
      <c r="AN255" s="1"/>
      <c r="AO255" s="52">
        <f>AO254-AN254</f>
        <v>38</v>
      </c>
      <c r="AP255" s="52"/>
      <c r="AQ255" s="52"/>
      <c r="AR255" s="232"/>
      <c r="AS255" s="52"/>
      <c r="AT255" s="52"/>
      <c r="AU255" s="232"/>
      <c r="AV255" s="232"/>
      <c r="AW255" s="232"/>
      <c r="AX255" s="233"/>
      <c r="AY255" s="234"/>
      <c r="AZ255" s="52"/>
      <c r="BA255" s="52"/>
    </row>
    <row r="256" spans="1:53" ht="12.75" customHeight="1">
      <c r="A256" s="6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129"/>
      <c r="O256" s="259" t="s">
        <v>123</v>
      </c>
      <c r="P256" s="128"/>
      <c r="Q256" s="128"/>
      <c r="R256" s="128"/>
      <c r="S256" s="128"/>
      <c r="T256" s="192"/>
      <c r="U256" s="192"/>
      <c r="V256" s="192"/>
      <c r="W256" s="227"/>
      <c r="X256" s="192"/>
      <c r="Y256" s="192"/>
      <c r="Z256" s="192"/>
      <c r="AA256" s="227"/>
      <c r="AB256" s="228"/>
      <c r="AC256" s="229"/>
      <c r="AD256" s="230"/>
      <c r="AE256" s="248"/>
      <c r="AF256" s="184"/>
      <c r="AG256" s="184"/>
      <c r="AH256" s="184"/>
      <c r="AI256" s="184"/>
      <c r="AJ256" s="184"/>
      <c r="AK256" s="184"/>
      <c r="AL256" s="184"/>
      <c r="AM256" s="184"/>
      <c r="AN256" s="52"/>
      <c r="AO256" s="52"/>
      <c r="AP256" s="52"/>
      <c r="AQ256" s="232"/>
      <c r="AR256" s="232"/>
      <c r="AS256" s="52"/>
      <c r="AT256" s="52"/>
      <c r="AU256" s="232"/>
      <c r="AV256" s="232"/>
      <c r="AW256" s="232"/>
      <c r="AX256" s="233"/>
      <c r="AY256" s="234"/>
      <c r="AZ256" s="52"/>
      <c r="BA256" s="52"/>
    </row>
    <row r="257" spans="1:53" ht="12.75" customHeight="1">
      <c r="A257" s="6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128"/>
      <c r="P257" s="128"/>
      <c r="Q257" s="128"/>
      <c r="R257" s="128"/>
      <c r="S257" s="128"/>
      <c r="T257" s="192" t="s">
        <v>124</v>
      </c>
      <c r="U257" s="192"/>
      <c r="V257" s="192"/>
      <c r="W257" s="227">
        <f>IF(W252&lt;&gt;SUM(W10:W250),W252,W252+W254+W255)</f>
        <v>5997853.0773704657</v>
      </c>
      <c r="X257" s="192"/>
      <c r="Y257" s="192"/>
      <c r="Z257" s="192"/>
      <c r="AA257" s="227"/>
      <c r="AB257" s="228"/>
      <c r="AC257" s="229"/>
      <c r="AD257" s="230"/>
      <c r="AE257" s="248"/>
      <c r="AF257" s="184"/>
      <c r="AG257" s="184"/>
      <c r="AH257" s="184"/>
      <c r="AI257" s="184"/>
      <c r="AJ257" s="184"/>
      <c r="AK257" s="184"/>
      <c r="AL257" s="184"/>
      <c r="AM257" s="184"/>
      <c r="AN257" s="52"/>
      <c r="AO257" s="52"/>
      <c r="AP257" s="52"/>
      <c r="AQ257" s="232"/>
      <c r="AR257" s="232"/>
      <c r="AS257" s="52"/>
      <c r="AT257" s="52"/>
      <c r="AU257" s="232"/>
      <c r="AV257" s="232"/>
      <c r="AW257" s="232"/>
      <c r="AX257" s="233"/>
      <c r="AY257" s="234"/>
      <c r="AZ257" s="52"/>
      <c r="BA257" s="52"/>
    </row>
    <row r="258" spans="1:53" ht="12.75" customHeight="1">
      <c r="A258" s="62"/>
      <c r="B258" s="260"/>
      <c r="C258" s="260"/>
      <c r="D258" s="238"/>
      <c r="E258" s="260"/>
      <c r="F258" s="260"/>
      <c r="G258" s="260"/>
      <c r="H258" s="260"/>
      <c r="I258" s="260"/>
      <c r="J258" s="260"/>
      <c r="K258" s="260"/>
      <c r="L258" s="260"/>
      <c r="M258" s="260"/>
      <c r="N258" s="261"/>
      <c r="O258" s="262"/>
      <c r="P258" s="262"/>
      <c r="Q258" s="262"/>
      <c r="R258" s="262"/>
      <c r="S258" s="263"/>
      <c r="T258" s="264"/>
      <c r="U258" s="264"/>
      <c r="V258" s="264"/>
      <c r="W258" s="265"/>
      <c r="X258" s="260"/>
      <c r="Y258" s="260"/>
      <c r="Z258" s="260"/>
      <c r="AA258" s="265"/>
      <c r="AB258" s="260"/>
      <c r="AC258" s="260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"/>
      <c r="AO258" s="1"/>
      <c r="AP258" s="1"/>
      <c r="AQ258" s="133"/>
      <c r="AR258" s="133"/>
      <c r="AS258" s="133"/>
      <c r="AT258" s="133"/>
      <c r="AU258" s="133"/>
      <c r="AV258" s="133"/>
      <c r="AW258" s="133"/>
      <c r="AX258" s="266"/>
      <c r="AY258" s="267"/>
      <c r="AZ258" s="1"/>
      <c r="BA258" s="1"/>
    </row>
    <row r="259" spans="1:53" ht="12.75" customHeight="1">
      <c r="A259" s="62"/>
      <c r="B259" s="260"/>
      <c r="C259" s="260"/>
      <c r="D259" s="238"/>
      <c r="E259" s="260"/>
      <c r="F259" s="260"/>
      <c r="G259" s="260"/>
      <c r="H259" s="260"/>
      <c r="I259" s="260"/>
      <c r="J259" s="260"/>
      <c r="K259" s="260"/>
      <c r="L259" s="260"/>
      <c r="M259" s="260"/>
      <c r="N259" s="261"/>
      <c r="O259" s="262"/>
      <c r="P259" s="262"/>
      <c r="Q259" s="262"/>
      <c r="R259" s="262"/>
      <c r="S259" s="263"/>
      <c r="T259" s="264"/>
      <c r="U259" s="264"/>
      <c r="V259" s="264"/>
      <c r="W259" s="265"/>
      <c r="X259" s="260"/>
      <c r="Y259" s="260"/>
      <c r="Z259" s="260"/>
      <c r="AA259" s="265"/>
      <c r="AB259" s="260"/>
      <c r="AC259" s="260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"/>
      <c r="AO259" s="1"/>
      <c r="AP259" s="1"/>
      <c r="AQ259" s="133"/>
      <c r="AR259" s="133"/>
      <c r="AS259" s="133"/>
      <c r="AT259" s="133"/>
      <c r="AU259" s="133"/>
      <c r="AV259" s="133"/>
      <c r="AW259" s="133"/>
      <c r="AX259" s="266"/>
      <c r="AY259" s="267"/>
      <c r="AZ259" s="1"/>
      <c r="BA259" s="1"/>
    </row>
    <row r="260" spans="1:53" ht="12.75" customHeight="1">
      <c r="A260" s="62"/>
      <c r="B260" s="260"/>
      <c r="C260" s="260"/>
      <c r="D260" s="260"/>
      <c r="E260" s="260"/>
      <c r="F260" s="260"/>
      <c r="G260" s="260"/>
      <c r="H260" s="260"/>
      <c r="I260" s="260"/>
      <c r="J260" s="260"/>
      <c r="K260" s="260"/>
      <c r="L260" s="260"/>
      <c r="M260" s="260"/>
      <c r="N260" s="261"/>
      <c r="O260" s="262"/>
      <c r="P260" s="262"/>
      <c r="Q260" s="262"/>
      <c r="R260" s="262"/>
      <c r="S260" s="263"/>
      <c r="T260" s="264"/>
      <c r="U260" s="264"/>
      <c r="V260" s="264"/>
      <c r="W260" s="265"/>
      <c r="X260" s="260"/>
      <c r="Y260" s="260"/>
      <c r="Z260" s="260"/>
      <c r="AA260" s="265"/>
      <c r="AB260" s="260"/>
      <c r="AC260" s="260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"/>
      <c r="AO260" s="1"/>
      <c r="AP260" s="1"/>
      <c r="AQ260" s="133"/>
      <c r="AR260" s="133"/>
      <c r="AS260" s="133"/>
      <c r="AT260" s="133"/>
      <c r="AU260" s="133"/>
      <c r="AV260" s="133"/>
      <c r="AW260" s="133"/>
      <c r="AX260" s="266"/>
      <c r="AY260" s="267"/>
      <c r="AZ260" s="1"/>
      <c r="BA260" s="1"/>
    </row>
    <row r="261" spans="1:53" ht="12.75" customHeight="1">
      <c r="A261" s="62"/>
      <c r="B261" s="260"/>
      <c r="C261" s="260"/>
      <c r="D261" s="260"/>
      <c r="E261" s="260"/>
      <c r="F261" s="260"/>
      <c r="G261" s="260"/>
      <c r="H261" s="260"/>
      <c r="I261" s="260"/>
      <c r="J261" s="260"/>
      <c r="K261" s="260"/>
      <c r="L261" s="260"/>
      <c r="M261" s="260"/>
      <c r="N261" s="261"/>
      <c r="O261" s="262"/>
      <c r="P261" s="262"/>
      <c r="Q261" s="262"/>
      <c r="R261" s="262"/>
      <c r="S261" s="263"/>
      <c r="T261" s="264"/>
      <c r="U261" s="264"/>
      <c r="V261" s="264"/>
      <c r="W261" s="265"/>
      <c r="X261" s="260"/>
      <c r="Y261" s="260"/>
      <c r="Z261" s="260"/>
      <c r="AA261" s="265"/>
      <c r="AB261" s="260"/>
      <c r="AC261" s="260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"/>
      <c r="AO261" s="1"/>
      <c r="AP261" s="1"/>
      <c r="AQ261" s="133"/>
      <c r="AR261" s="133"/>
      <c r="AS261" s="133"/>
      <c r="AT261" s="133"/>
      <c r="AU261" s="133"/>
      <c r="AV261" s="133"/>
      <c r="AW261" s="133"/>
      <c r="AX261" s="266"/>
      <c r="AY261" s="267"/>
      <c r="AZ261" s="1"/>
      <c r="BA261" s="1"/>
    </row>
    <row r="262" spans="1:53" ht="12.75" customHeight="1">
      <c r="A262" s="62"/>
      <c r="B262" s="260"/>
      <c r="C262" s="260"/>
      <c r="D262" s="260"/>
      <c r="E262" s="260"/>
      <c r="F262" s="260"/>
      <c r="G262" s="260"/>
      <c r="H262" s="260"/>
      <c r="I262" s="260"/>
      <c r="J262" s="260"/>
      <c r="K262" s="260"/>
      <c r="L262" s="260"/>
      <c r="M262" s="260"/>
      <c r="N262" s="261"/>
      <c r="O262" s="262"/>
      <c r="P262" s="262"/>
      <c r="Q262" s="262"/>
      <c r="R262" s="262"/>
      <c r="S262" s="263"/>
      <c r="T262" s="264"/>
      <c r="U262" s="264"/>
      <c r="V262" s="264"/>
      <c r="W262" s="265"/>
      <c r="X262" s="260"/>
      <c r="Y262" s="260"/>
      <c r="Z262" s="260"/>
      <c r="AA262" s="265"/>
      <c r="AB262" s="260"/>
      <c r="AC262" s="260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"/>
      <c r="AO262" s="1"/>
      <c r="AP262" s="1"/>
      <c r="AQ262" s="133"/>
      <c r="AR262" s="133"/>
      <c r="AS262" s="133"/>
      <c r="AT262" s="133"/>
      <c r="AU262" s="133"/>
      <c r="AV262" s="133"/>
      <c r="AW262" s="133"/>
      <c r="AX262" s="266"/>
      <c r="AY262" s="267"/>
      <c r="AZ262" s="1"/>
      <c r="BA262" s="1"/>
    </row>
    <row r="263" spans="1:53" ht="12.75" customHeight="1">
      <c r="A263" s="62"/>
      <c r="B263" s="260"/>
      <c r="C263" s="260"/>
      <c r="D263" s="260"/>
      <c r="E263" s="260"/>
      <c r="F263" s="260"/>
      <c r="G263" s="260"/>
      <c r="H263" s="260"/>
      <c r="I263" s="260"/>
      <c r="J263" s="260"/>
      <c r="K263" s="260"/>
      <c r="L263" s="260"/>
      <c r="M263" s="260"/>
      <c r="N263" s="261"/>
      <c r="O263" s="262"/>
      <c r="P263" s="262"/>
      <c r="Q263" s="262"/>
      <c r="R263" s="262"/>
      <c r="S263" s="263"/>
      <c r="T263" s="264"/>
      <c r="U263" s="264"/>
      <c r="V263" s="264"/>
      <c r="W263" s="265"/>
      <c r="X263" s="260"/>
      <c r="Y263" s="260"/>
      <c r="Z263" s="260"/>
      <c r="AA263" s="265"/>
      <c r="AB263" s="260"/>
      <c r="AC263" s="260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"/>
      <c r="AO263" s="1"/>
      <c r="AP263" s="1"/>
      <c r="AQ263" s="133"/>
      <c r="AR263" s="133"/>
      <c r="AS263" s="133"/>
      <c r="AT263" s="133"/>
      <c r="AU263" s="133"/>
      <c r="AV263" s="133"/>
      <c r="AW263" s="133"/>
      <c r="AX263" s="266"/>
      <c r="AY263" s="267"/>
      <c r="AZ263" s="1"/>
      <c r="BA263" s="1"/>
    </row>
    <row r="264" spans="1:53" ht="12.75" customHeight="1">
      <c r="A264" s="62"/>
      <c r="B264" s="260"/>
      <c r="C264" s="260"/>
      <c r="D264" s="260"/>
      <c r="E264" s="260"/>
      <c r="F264" s="260"/>
      <c r="G264" s="260"/>
      <c r="H264" s="260"/>
      <c r="I264" s="260"/>
      <c r="J264" s="260"/>
      <c r="K264" s="260"/>
      <c r="L264" s="260"/>
      <c r="M264" s="260"/>
      <c r="N264" s="261"/>
      <c r="O264" s="262"/>
      <c r="P264" s="262"/>
      <c r="Q264" s="262"/>
      <c r="R264" s="262"/>
      <c r="S264" s="263"/>
      <c r="T264" s="264"/>
      <c r="U264" s="264"/>
      <c r="V264" s="264"/>
      <c r="W264" s="265"/>
      <c r="X264" s="260"/>
      <c r="Y264" s="260"/>
      <c r="Z264" s="260"/>
      <c r="AA264" s="265"/>
      <c r="AB264" s="260"/>
      <c r="AC264" s="260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"/>
      <c r="AO264" s="1"/>
      <c r="AP264" s="1"/>
      <c r="AQ264" s="133"/>
      <c r="AR264" s="133"/>
      <c r="AS264" s="133"/>
      <c r="AT264" s="133"/>
      <c r="AU264" s="133"/>
      <c r="AV264" s="133"/>
      <c r="AW264" s="133"/>
      <c r="AX264" s="266"/>
      <c r="AY264" s="267"/>
      <c r="AZ264" s="1"/>
      <c r="BA264" s="1"/>
    </row>
    <row r="265" spans="1:53" ht="12.75" customHeight="1">
      <c r="A265" s="62"/>
      <c r="B265" s="260"/>
      <c r="C265" s="260"/>
      <c r="D265" s="260"/>
      <c r="E265" s="260"/>
      <c r="F265" s="260"/>
      <c r="G265" s="260"/>
      <c r="H265" s="260"/>
      <c r="I265" s="260"/>
      <c r="J265" s="260"/>
      <c r="K265" s="260"/>
      <c r="L265" s="260"/>
      <c r="M265" s="260"/>
      <c r="N265" s="261"/>
      <c r="O265" s="262"/>
      <c r="P265" s="262"/>
      <c r="Q265" s="262"/>
      <c r="R265" s="262"/>
      <c r="S265" s="263"/>
      <c r="T265" s="264"/>
      <c r="U265" s="264"/>
      <c r="V265" s="264"/>
      <c r="W265" s="265"/>
      <c r="X265" s="260"/>
      <c r="Y265" s="260"/>
      <c r="Z265" s="260"/>
      <c r="AA265" s="265"/>
      <c r="AB265" s="260"/>
      <c r="AC265" s="260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"/>
      <c r="AO265" s="1"/>
      <c r="AP265" s="1"/>
      <c r="AQ265" s="133"/>
      <c r="AR265" s="133"/>
      <c r="AS265" s="133"/>
      <c r="AT265" s="133"/>
      <c r="AU265" s="133"/>
      <c r="AV265" s="133"/>
      <c r="AW265" s="133"/>
      <c r="AX265" s="266"/>
      <c r="AY265" s="267"/>
      <c r="AZ265" s="1"/>
      <c r="BA265" s="1"/>
    </row>
    <row r="266" spans="1:53" ht="12.75" customHeight="1">
      <c r="A266" s="62"/>
      <c r="B266" s="260"/>
      <c r="C266" s="260"/>
      <c r="D266" s="260"/>
      <c r="E266" s="260"/>
      <c r="F266" s="260"/>
      <c r="G266" s="260"/>
      <c r="H266" s="260"/>
      <c r="I266" s="260"/>
      <c r="J266" s="260"/>
      <c r="K266" s="260"/>
      <c r="L266" s="260"/>
      <c r="M266" s="260"/>
      <c r="N266" s="261"/>
      <c r="O266" s="262"/>
      <c r="P266" s="262"/>
      <c r="Q266" s="262"/>
      <c r="R266" s="262"/>
      <c r="S266" s="263"/>
      <c r="T266" s="264"/>
      <c r="U266" s="264"/>
      <c r="V266" s="264"/>
      <c r="W266" s="265"/>
      <c r="X266" s="260"/>
      <c r="Y266" s="260"/>
      <c r="Z266" s="260"/>
      <c r="AA266" s="265"/>
      <c r="AB266" s="260"/>
      <c r="AC266" s="260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"/>
      <c r="AO266" s="1"/>
      <c r="AP266" s="1"/>
      <c r="AQ266" s="133"/>
      <c r="AR266" s="133"/>
      <c r="AS266" s="133"/>
      <c r="AT266" s="133"/>
      <c r="AU266" s="133"/>
      <c r="AV266" s="133"/>
      <c r="AW266" s="133"/>
      <c r="AX266" s="266"/>
      <c r="AY266" s="267"/>
      <c r="AZ266" s="1"/>
      <c r="BA266" s="1"/>
    </row>
    <row r="267" spans="1:53" ht="12.75" customHeight="1">
      <c r="A267" s="62"/>
      <c r="B267" s="260"/>
      <c r="C267" s="260"/>
      <c r="D267" s="260"/>
      <c r="E267" s="260"/>
      <c r="F267" s="260"/>
      <c r="G267" s="260"/>
      <c r="H267" s="260"/>
      <c r="I267" s="260"/>
      <c r="J267" s="260"/>
      <c r="K267" s="260"/>
      <c r="L267" s="260"/>
      <c r="M267" s="260"/>
      <c r="N267" s="261"/>
      <c r="O267" s="262"/>
      <c r="P267" s="262"/>
      <c r="Q267" s="262"/>
      <c r="R267" s="262"/>
      <c r="S267" s="263"/>
      <c r="T267" s="264"/>
      <c r="U267" s="264"/>
      <c r="V267" s="264"/>
      <c r="W267" s="265"/>
      <c r="X267" s="260"/>
      <c r="Y267" s="260"/>
      <c r="Z267" s="260"/>
      <c r="AA267" s="265"/>
      <c r="AB267" s="260"/>
      <c r="AC267" s="260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"/>
      <c r="AO267" s="1"/>
      <c r="AP267" s="1"/>
      <c r="AQ267" s="133"/>
      <c r="AR267" s="133"/>
      <c r="AS267" s="133"/>
      <c r="AT267" s="133"/>
      <c r="AU267" s="133"/>
      <c r="AV267" s="133"/>
      <c r="AW267" s="133"/>
      <c r="AX267" s="266"/>
      <c r="AY267" s="267"/>
      <c r="AZ267" s="1"/>
      <c r="BA267" s="1"/>
    </row>
    <row r="268" spans="1:53" ht="12.75" customHeight="1">
      <c r="A268" s="62"/>
      <c r="B268" s="260"/>
      <c r="C268" s="260"/>
      <c r="D268" s="260"/>
      <c r="E268" s="260"/>
      <c r="F268" s="260"/>
      <c r="G268" s="260"/>
      <c r="H268" s="260"/>
      <c r="I268" s="260"/>
      <c r="J268" s="260"/>
      <c r="K268" s="260"/>
      <c r="L268" s="260"/>
      <c r="M268" s="260"/>
      <c r="N268" s="261"/>
      <c r="O268" s="262"/>
      <c r="P268" s="262"/>
      <c r="Q268" s="262"/>
      <c r="R268" s="262"/>
      <c r="S268" s="263"/>
      <c r="T268" s="264"/>
      <c r="U268" s="264"/>
      <c r="V268" s="264"/>
      <c r="W268" s="265"/>
      <c r="X268" s="260"/>
      <c r="Y268" s="260"/>
      <c r="Z268" s="260"/>
      <c r="AA268" s="265"/>
      <c r="AB268" s="260"/>
      <c r="AC268" s="260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"/>
      <c r="AO268" s="1"/>
      <c r="AP268" s="1"/>
      <c r="AQ268" s="133"/>
      <c r="AR268" s="133"/>
      <c r="AS268" s="133"/>
      <c r="AT268" s="133"/>
      <c r="AU268" s="133"/>
      <c r="AV268" s="133"/>
      <c r="AW268" s="133"/>
      <c r="AX268" s="266"/>
      <c r="AY268" s="267"/>
      <c r="AZ268" s="1"/>
      <c r="BA268" s="1"/>
    </row>
    <row r="269" spans="1:53" ht="12.75" customHeight="1">
      <c r="A269" s="62"/>
      <c r="B269" s="260"/>
      <c r="C269" s="260"/>
      <c r="D269" s="260"/>
      <c r="E269" s="260"/>
      <c r="F269" s="260"/>
      <c r="G269" s="260"/>
      <c r="H269" s="260"/>
      <c r="I269" s="260"/>
      <c r="J269" s="260"/>
      <c r="K269" s="260"/>
      <c r="L269" s="260"/>
      <c r="M269" s="260"/>
      <c r="N269" s="261"/>
      <c r="O269" s="262"/>
      <c r="P269" s="262"/>
      <c r="Q269" s="262"/>
      <c r="R269" s="262"/>
      <c r="S269" s="263"/>
      <c r="T269" s="264"/>
      <c r="U269" s="264"/>
      <c r="V269" s="264"/>
      <c r="W269" s="265"/>
      <c r="X269" s="260"/>
      <c r="Y269" s="260"/>
      <c r="Z269" s="260"/>
      <c r="AA269" s="265"/>
      <c r="AB269" s="260"/>
      <c r="AC269" s="260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"/>
      <c r="AO269" s="1"/>
      <c r="AP269" s="1"/>
      <c r="AQ269" s="133"/>
      <c r="AR269" s="133"/>
      <c r="AS269" s="133"/>
      <c r="AT269" s="133"/>
      <c r="AU269" s="133"/>
      <c r="AV269" s="133"/>
      <c r="AW269" s="133"/>
      <c r="AX269" s="266"/>
      <c r="AY269" s="267"/>
      <c r="AZ269" s="1"/>
      <c r="BA269" s="1"/>
    </row>
    <row r="270" spans="1:53" ht="12.75" customHeight="1">
      <c r="A270" s="62"/>
      <c r="B270" s="260"/>
      <c r="C270" s="260"/>
      <c r="D270" s="260"/>
      <c r="E270" s="260"/>
      <c r="F270" s="260"/>
      <c r="G270" s="260"/>
      <c r="H270" s="260"/>
      <c r="I270" s="260"/>
      <c r="J270" s="260"/>
      <c r="K270" s="260"/>
      <c r="L270" s="260"/>
      <c r="M270" s="260"/>
      <c r="N270" s="261"/>
      <c r="O270" s="262"/>
      <c r="P270" s="262"/>
      <c r="Q270" s="262"/>
      <c r="R270" s="262"/>
      <c r="S270" s="263"/>
      <c r="T270" s="264"/>
      <c r="U270" s="264"/>
      <c r="V270" s="264"/>
      <c r="W270" s="265"/>
      <c r="X270" s="260"/>
      <c r="Y270" s="260"/>
      <c r="Z270" s="260"/>
      <c r="AA270" s="265"/>
      <c r="AB270" s="260"/>
      <c r="AC270" s="260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"/>
      <c r="AO270" s="1"/>
      <c r="AP270" s="1"/>
      <c r="AQ270" s="133"/>
      <c r="AR270" s="133"/>
      <c r="AS270" s="133"/>
      <c r="AT270" s="133"/>
      <c r="AU270" s="133"/>
      <c r="AV270" s="133"/>
      <c r="AW270" s="133"/>
      <c r="AX270" s="266"/>
      <c r="AY270" s="267"/>
      <c r="AZ270" s="1"/>
      <c r="BA270" s="1"/>
    </row>
    <row r="271" spans="1:53" ht="12.75" customHeight="1">
      <c r="A271" s="62"/>
      <c r="B271" s="260"/>
      <c r="C271" s="260"/>
      <c r="D271" s="260"/>
      <c r="E271" s="260"/>
      <c r="F271" s="260"/>
      <c r="G271" s="260"/>
      <c r="H271" s="260"/>
      <c r="I271" s="260"/>
      <c r="J271" s="260"/>
      <c r="K271" s="260"/>
      <c r="L271" s="260"/>
      <c r="M271" s="260"/>
      <c r="N271" s="261"/>
      <c r="O271" s="262"/>
      <c r="P271" s="262"/>
      <c r="Q271" s="262"/>
      <c r="R271" s="262"/>
      <c r="S271" s="263"/>
      <c r="T271" s="264"/>
      <c r="U271" s="264"/>
      <c r="V271" s="264"/>
      <c r="W271" s="265"/>
      <c r="X271" s="260"/>
      <c r="Y271" s="260"/>
      <c r="Z271" s="260"/>
      <c r="AA271" s="265"/>
      <c r="AB271" s="260"/>
      <c r="AC271" s="260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"/>
      <c r="AO271" s="1"/>
      <c r="AP271" s="1"/>
      <c r="AQ271" s="133"/>
      <c r="AR271" s="133"/>
      <c r="AS271" s="133"/>
      <c r="AT271" s="133"/>
      <c r="AU271" s="133"/>
      <c r="AV271" s="133"/>
      <c r="AW271" s="133"/>
      <c r="AX271" s="266"/>
      <c r="AY271" s="267"/>
      <c r="AZ271" s="1"/>
      <c r="BA271" s="1"/>
    </row>
    <row r="272" spans="1:53" ht="12.75" customHeight="1">
      <c r="A272" s="62"/>
      <c r="B272" s="260"/>
      <c r="C272" s="260"/>
      <c r="D272" s="260"/>
      <c r="E272" s="260"/>
      <c r="F272" s="260"/>
      <c r="G272" s="260"/>
      <c r="H272" s="260"/>
      <c r="I272" s="260"/>
      <c r="J272" s="260"/>
      <c r="K272" s="260"/>
      <c r="L272" s="260"/>
      <c r="M272" s="260"/>
      <c r="N272" s="261"/>
      <c r="O272" s="127"/>
      <c r="P272" s="127"/>
      <c r="Q272" s="127"/>
      <c r="R272" s="127"/>
      <c r="S272" s="128"/>
      <c r="T272" s="260"/>
      <c r="U272" s="260"/>
      <c r="V272" s="260"/>
      <c r="W272" s="265"/>
      <c r="X272" s="260"/>
      <c r="Y272" s="260"/>
      <c r="Z272" s="260"/>
      <c r="AA272" s="265"/>
      <c r="AB272" s="260"/>
      <c r="AC272" s="260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"/>
      <c r="AO272" s="1"/>
      <c r="AP272" s="1"/>
      <c r="AQ272" s="133"/>
      <c r="AR272" s="133"/>
      <c r="AS272" s="133"/>
      <c r="AT272" s="133"/>
      <c r="AU272" s="133"/>
      <c r="AV272" s="133"/>
      <c r="AW272" s="133"/>
      <c r="AX272" s="266"/>
      <c r="AY272" s="267"/>
      <c r="AZ272" s="1"/>
      <c r="BA272" s="1"/>
    </row>
    <row r="273" spans="1:53" ht="12.75" customHeight="1">
      <c r="A273" s="62"/>
      <c r="B273" s="260"/>
      <c r="C273" s="260"/>
      <c r="D273" s="260"/>
      <c r="E273" s="260"/>
      <c r="F273" s="260"/>
      <c r="G273" s="260"/>
      <c r="H273" s="260"/>
      <c r="I273" s="260"/>
      <c r="J273" s="260"/>
      <c r="K273" s="260"/>
      <c r="L273" s="260"/>
      <c r="M273" s="260"/>
      <c r="N273" s="261"/>
      <c r="O273" s="127"/>
      <c r="P273" s="127"/>
      <c r="Q273" s="127"/>
      <c r="R273" s="127"/>
      <c r="S273" s="128"/>
      <c r="T273" s="260"/>
      <c r="U273" s="260"/>
      <c r="V273" s="260"/>
      <c r="W273" s="265"/>
      <c r="X273" s="260"/>
      <c r="Y273" s="260"/>
      <c r="Z273" s="260"/>
      <c r="AA273" s="265"/>
      <c r="AB273" s="260"/>
      <c r="AC273" s="260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"/>
      <c r="AO273" s="1"/>
      <c r="AP273" s="1"/>
      <c r="AQ273" s="133"/>
      <c r="AR273" s="133"/>
      <c r="AS273" s="133"/>
      <c r="AT273" s="133"/>
      <c r="AU273" s="133"/>
      <c r="AV273" s="133"/>
      <c r="AW273" s="133"/>
      <c r="AX273" s="266"/>
      <c r="AY273" s="267"/>
      <c r="AZ273" s="1"/>
      <c r="BA273" s="1"/>
    </row>
    <row r="274" spans="1:53" ht="12.75" customHeight="1">
      <c r="A274" s="62"/>
      <c r="B274" s="260"/>
      <c r="C274" s="260"/>
      <c r="D274" s="260"/>
      <c r="E274" s="260"/>
      <c r="F274" s="260"/>
      <c r="G274" s="260"/>
      <c r="H274" s="260"/>
      <c r="I274" s="260"/>
      <c r="J274" s="260"/>
      <c r="K274" s="260"/>
      <c r="L274" s="260"/>
      <c r="M274" s="260"/>
      <c r="N274" s="261"/>
      <c r="O274" s="127"/>
      <c r="P274" s="127"/>
      <c r="Q274" s="127"/>
      <c r="R274" s="127"/>
      <c r="S274" s="128"/>
      <c r="T274" s="260"/>
      <c r="U274" s="260"/>
      <c r="V274" s="260"/>
      <c r="W274" s="265"/>
      <c r="X274" s="260"/>
      <c r="Y274" s="260"/>
      <c r="Z274" s="260"/>
      <c r="AA274" s="265"/>
      <c r="AB274" s="260"/>
      <c r="AC274" s="260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"/>
      <c r="AO274" s="1"/>
      <c r="AP274" s="1"/>
      <c r="AQ274" s="133"/>
      <c r="AR274" s="133"/>
      <c r="AS274" s="133"/>
      <c r="AT274" s="133"/>
      <c r="AU274" s="133"/>
      <c r="AV274" s="133"/>
      <c r="AW274" s="133"/>
      <c r="AX274" s="266"/>
      <c r="AY274" s="267"/>
      <c r="AZ274" s="1"/>
      <c r="BA274" s="1"/>
    </row>
    <row r="275" spans="1:53" ht="12.75" customHeight="1">
      <c r="A275" s="62"/>
      <c r="B275" s="260"/>
      <c r="C275" s="260"/>
      <c r="D275" s="260"/>
      <c r="E275" s="260"/>
      <c r="F275" s="260"/>
      <c r="G275" s="260"/>
      <c r="H275" s="260"/>
      <c r="I275" s="260"/>
      <c r="J275" s="260"/>
      <c r="K275" s="260"/>
      <c r="L275" s="260"/>
      <c r="M275" s="260"/>
      <c r="N275" s="261"/>
      <c r="O275" s="127"/>
      <c r="P275" s="127"/>
      <c r="Q275" s="127"/>
      <c r="R275" s="127"/>
      <c r="S275" s="128"/>
      <c r="T275" s="260"/>
      <c r="U275" s="260"/>
      <c r="V275" s="260"/>
      <c r="W275" s="265"/>
      <c r="X275" s="260"/>
      <c r="Y275" s="260"/>
      <c r="Z275" s="260"/>
      <c r="AA275" s="265"/>
      <c r="AB275" s="260"/>
      <c r="AC275" s="260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"/>
      <c r="AO275" s="1"/>
      <c r="AP275" s="1"/>
      <c r="AQ275" s="133"/>
      <c r="AR275" s="133"/>
      <c r="AS275" s="133"/>
      <c r="AT275" s="133"/>
      <c r="AU275" s="133"/>
      <c r="AV275" s="133"/>
      <c r="AW275" s="133"/>
      <c r="AX275" s="266"/>
      <c r="AY275" s="267"/>
      <c r="AZ275" s="1"/>
      <c r="BA275" s="1"/>
    </row>
    <row r="276" spans="1:53" ht="12.75" customHeight="1">
      <c r="A276" s="62"/>
      <c r="B276" s="260"/>
      <c r="C276" s="260"/>
      <c r="D276" s="260"/>
      <c r="E276" s="260"/>
      <c r="F276" s="260"/>
      <c r="G276" s="260"/>
      <c r="H276" s="260"/>
      <c r="I276" s="260"/>
      <c r="J276" s="260"/>
      <c r="K276" s="260"/>
      <c r="L276" s="260"/>
      <c r="M276" s="260"/>
      <c r="N276" s="261"/>
      <c r="O276" s="127"/>
      <c r="P276" s="127"/>
      <c r="Q276" s="127"/>
      <c r="R276" s="127"/>
      <c r="S276" s="128"/>
      <c r="T276" s="260"/>
      <c r="U276" s="260"/>
      <c r="V276" s="260"/>
      <c r="W276" s="265"/>
      <c r="X276" s="260"/>
      <c r="Y276" s="260"/>
      <c r="Z276" s="260"/>
      <c r="AA276" s="265"/>
      <c r="AB276" s="260"/>
      <c r="AC276" s="260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"/>
      <c r="AO276" s="1"/>
      <c r="AP276" s="1"/>
      <c r="AQ276" s="133"/>
      <c r="AR276" s="133"/>
      <c r="AS276" s="133"/>
      <c r="AT276" s="133"/>
      <c r="AU276" s="133"/>
      <c r="AV276" s="133"/>
      <c r="AW276" s="133"/>
      <c r="AX276" s="266"/>
      <c r="AY276" s="267"/>
      <c r="AZ276" s="1"/>
      <c r="BA276" s="1"/>
    </row>
    <row r="277" spans="1:53" ht="12.75" customHeight="1">
      <c r="A277" s="62"/>
      <c r="B277" s="260"/>
      <c r="C277" s="260"/>
      <c r="D277" s="260"/>
      <c r="E277" s="260"/>
      <c r="F277" s="260"/>
      <c r="G277" s="260"/>
      <c r="H277" s="260"/>
      <c r="I277" s="260"/>
      <c r="J277" s="260"/>
      <c r="K277" s="260"/>
      <c r="L277" s="260"/>
      <c r="M277" s="260"/>
      <c r="N277" s="261"/>
      <c r="O277" s="127"/>
      <c r="P277" s="127"/>
      <c r="Q277" s="127"/>
      <c r="R277" s="127"/>
      <c r="S277" s="128"/>
      <c r="T277" s="260"/>
      <c r="U277" s="260"/>
      <c r="V277" s="260"/>
      <c r="W277" s="265"/>
      <c r="X277" s="260"/>
      <c r="Y277" s="260"/>
      <c r="Z277" s="260"/>
      <c r="AA277" s="265"/>
      <c r="AB277" s="260"/>
      <c r="AC277" s="260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"/>
      <c r="AO277" s="1"/>
      <c r="AP277" s="1"/>
      <c r="AQ277" s="133"/>
      <c r="AR277" s="133"/>
      <c r="AS277" s="133"/>
      <c r="AT277" s="133"/>
      <c r="AU277" s="133"/>
      <c r="AV277" s="133"/>
      <c r="AW277" s="133"/>
      <c r="AX277" s="266"/>
      <c r="AY277" s="267"/>
      <c r="AZ277" s="1"/>
      <c r="BA277" s="1"/>
    </row>
    <row r="278" spans="1:53" ht="12.75" customHeight="1">
      <c r="A278" s="62"/>
      <c r="B278" s="260"/>
      <c r="C278" s="260"/>
      <c r="D278" s="260"/>
      <c r="E278" s="260"/>
      <c r="F278" s="260"/>
      <c r="G278" s="260"/>
      <c r="H278" s="260"/>
      <c r="I278" s="260"/>
      <c r="J278" s="260"/>
      <c r="K278" s="260"/>
      <c r="L278" s="260"/>
      <c r="M278" s="260"/>
      <c r="N278" s="261"/>
      <c r="O278" s="127"/>
      <c r="P278" s="127"/>
      <c r="Q278" s="127"/>
      <c r="R278" s="127"/>
      <c r="S278" s="128"/>
      <c r="T278" s="260"/>
      <c r="U278" s="260"/>
      <c r="V278" s="260"/>
      <c r="W278" s="265"/>
      <c r="X278" s="260"/>
      <c r="Y278" s="260"/>
      <c r="Z278" s="260"/>
      <c r="AA278" s="265"/>
      <c r="AB278" s="260"/>
      <c r="AC278" s="260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"/>
      <c r="AO278" s="1"/>
      <c r="AP278" s="1"/>
      <c r="AQ278" s="133"/>
      <c r="AR278" s="133"/>
      <c r="AS278" s="133"/>
      <c r="AT278" s="133"/>
      <c r="AU278" s="133"/>
      <c r="AV278" s="133"/>
      <c r="AW278" s="133"/>
      <c r="AX278" s="266"/>
      <c r="AY278" s="267"/>
      <c r="AZ278" s="1"/>
      <c r="BA278" s="1"/>
    </row>
    <row r="279" spans="1:53" ht="12.75" customHeight="1">
      <c r="A279" s="62"/>
      <c r="B279" s="260"/>
      <c r="C279" s="260"/>
      <c r="D279" s="260"/>
      <c r="E279" s="260"/>
      <c r="F279" s="260"/>
      <c r="G279" s="260"/>
      <c r="H279" s="260"/>
      <c r="I279" s="260"/>
      <c r="J279" s="260"/>
      <c r="K279" s="260"/>
      <c r="L279" s="260"/>
      <c r="M279" s="260"/>
      <c r="N279" s="261"/>
      <c r="O279" s="127"/>
      <c r="P279" s="127"/>
      <c r="Q279" s="127"/>
      <c r="R279" s="127"/>
      <c r="S279" s="128"/>
      <c r="T279" s="260"/>
      <c r="U279" s="260"/>
      <c r="V279" s="260"/>
      <c r="W279" s="265"/>
      <c r="X279" s="260"/>
      <c r="Y279" s="260"/>
      <c r="Z279" s="260"/>
      <c r="AA279" s="265"/>
      <c r="AB279" s="260"/>
      <c r="AC279" s="260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"/>
      <c r="AO279" s="1"/>
      <c r="AP279" s="1"/>
      <c r="AQ279" s="133"/>
      <c r="AR279" s="133"/>
      <c r="AS279" s="133"/>
      <c r="AT279" s="133"/>
      <c r="AU279" s="133"/>
      <c r="AV279" s="133"/>
      <c r="AW279" s="133"/>
      <c r="AX279" s="266"/>
      <c r="AY279" s="267"/>
      <c r="AZ279" s="1"/>
      <c r="BA279" s="1"/>
    </row>
    <row r="280" spans="1:53" ht="12.75" customHeight="1">
      <c r="A280" s="62"/>
      <c r="B280" s="260"/>
      <c r="C280" s="260"/>
      <c r="D280" s="260"/>
      <c r="E280" s="260"/>
      <c r="F280" s="260"/>
      <c r="G280" s="260"/>
      <c r="H280" s="260"/>
      <c r="I280" s="260"/>
      <c r="J280" s="260"/>
      <c r="K280" s="260"/>
      <c r="L280" s="260"/>
      <c r="M280" s="260"/>
      <c r="N280" s="261"/>
      <c r="O280" s="127"/>
      <c r="P280" s="127"/>
      <c r="Q280" s="127"/>
      <c r="R280" s="127"/>
      <c r="S280" s="128"/>
      <c r="T280" s="260"/>
      <c r="U280" s="260"/>
      <c r="V280" s="260"/>
      <c r="W280" s="265"/>
      <c r="X280" s="260"/>
      <c r="Y280" s="260"/>
      <c r="Z280" s="260"/>
      <c r="AA280" s="265"/>
      <c r="AB280" s="260"/>
      <c r="AC280" s="260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"/>
      <c r="AO280" s="1"/>
      <c r="AP280" s="1"/>
      <c r="AQ280" s="133"/>
      <c r="AR280" s="133"/>
      <c r="AS280" s="133"/>
      <c r="AT280" s="133"/>
      <c r="AU280" s="133"/>
      <c r="AV280" s="133"/>
      <c r="AW280" s="133"/>
      <c r="AX280" s="266"/>
      <c r="AY280" s="267"/>
      <c r="AZ280" s="1"/>
      <c r="BA280" s="1"/>
    </row>
    <row r="281" spans="1:53" ht="12.75" customHeight="1">
      <c r="A281" s="62"/>
      <c r="B281" s="260"/>
      <c r="C281" s="260"/>
      <c r="D281" s="260"/>
      <c r="E281" s="260"/>
      <c r="F281" s="260"/>
      <c r="G281" s="260"/>
      <c r="H281" s="260"/>
      <c r="I281" s="260"/>
      <c r="J281" s="260"/>
      <c r="K281" s="260"/>
      <c r="L281" s="260"/>
      <c r="M281" s="260"/>
      <c r="N281" s="261"/>
      <c r="O281" s="127"/>
      <c r="P281" s="127"/>
      <c r="Q281" s="127"/>
      <c r="R281" s="127"/>
      <c r="S281" s="128"/>
      <c r="T281" s="260"/>
      <c r="U281" s="260"/>
      <c r="V281" s="260"/>
      <c r="W281" s="265"/>
      <c r="X281" s="260"/>
      <c r="Y281" s="260"/>
      <c r="Z281" s="260"/>
      <c r="AA281" s="265"/>
      <c r="AB281" s="260"/>
      <c r="AC281" s="260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"/>
      <c r="AO281" s="1"/>
      <c r="AP281" s="1"/>
      <c r="AQ281" s="133"/>
      <c r="AR281" s="133"/>
      <c r="AS281" s="133"/>
      <c r="AT281" s="133"/>
      <c r="AU281" s="133"/>
      <c r="AV281" s="133"/>
      <c r="AW281" s="133"/>
      <c r="AX281" s="266"/>
      <c r="AY281" s="267"/>
      <c r="AZ281" s="1"/>
      <c r="BA281" s="1"/>
    </row>
    <row r="282" spans="1:53" ht="12.75" customHeight="1">
      <c r="A282" s="62"/>
      <c r="B282" s="260"/>
      <c r="C282" s="260"/>
      <c r="D282" s="260"/>
      <c r="E282" s="260"/>
      <c r="F282" s="260"/>
      <c r="G282" s="260"/>
      <c r="H282" s="260"/>
      <c r="I282" s="260"/>
      <c r="J282" s="260"/>
      <c r="K282" s="260"/>
      <c r="L282" s="260"/>
      <c r="M282" s="260"/>
      <c r="N282" s="261"/>
      <c r="O282" s="127"/>
      <c r="P282" s="127"/>
      <c r="Q282" s="127"/>
      <c r="R282" s="127"/>
      <c r="S282" s="128"/>
      <c r="T282" s="260"/>
      <c r="U282" s="260"/>
      <c r="V282" s="260"/>
      <c r="W282" s="265"/>
      <c r="X282" s="260"/>
      <c r="Y282" s="260"/>
      <c r="Z282" s="260"/>
      <c r="AA282" s="265"/>
      <c r="AB282" s="260"/>
      <c r="AC282" s="260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"/>
      <c r="AO282" s="1"/>
      <c r="AP282" s="1"/>
      <c r="AQ282" s="133"/>
      <c r="AR282" s="133"/>
      <c r="AS282" s="133"/>
      <c r="AT282" s="133"/>
      <c r="AU282" s="133"/>
      <c r="AV282" s="133"/>
      <c r="AW282" s="133"/>
      <c r="AX282" s="266"/>
      <c r="AY282" s="267"/>
      <c r="AZ282" s="1"/>
      <c r="BA282" s="1"/>
    </row>
    <row r="283" spans="1:53" ht="12.75" customHeight="1">
      <c r="A283" s="62"/>
      <c r="B283" s="260"/>
      <c r="C283" s="260"/>
      <c r="D283" s="260"/>
      <c r="E283" s="260"/>
      <c r="F283" s="260"/>
      <c r="G283" s="260"/>
      <c r="H283" s="260"/>
      <c r="I283" s="260"/>
      <c r="J283" s="260"/>
      <c r="K283" s="260"/>
      <c r="L283" s="260"/>
      <c r="M283" s="260"/>
      <c r="N283" s="261"/>
      <c r="O283" s="127"/>
      <c r="P283" s="127"/>
      <c r="Q283" s="127"/>
      <c r="R283" s="127"/>
      <c r="S283" s="128"/>
      <c r="T283" s="260"/>
      <c r="U283" s="260"/>
      <c r="V283" s="260"/>
      <c r="W283" s="265"/>
      <c r="X283" s="260"/>
      <c r="Y283" s="260"/>
      <c r="Z283" s="260"/>
      <c r="AA283" s="265"/>
      <c r="AB283" s="260"/>
      <c r="AC283" s="260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"/>
      <c r="AO283" s="1"/>
      <c r="AP283" s="1"/>
      <c r="AQ283" s="133"/>
      <c r="AR283" s="133"/>
      <c r="AS283" s="133"/>
      <c r="AT283" s="133"/>
      <c r="AU283" s="133"/>
      <c r="AV283" s="133"/>
      <c r="AW283" s="133"/>
      <c r="AX283" s="266"/>
      <c r="AY283" s="267"/>
      <c r="AZ283" s="1"/>
      <c r="BA283" s="1"/>
    </row>
    <row r="284" spans="1:53" ht="12.75" customHeight="1">
      <c r="A284" s="62"/>
      <c r="B284" s="260"/>
      <c r="C284" s="260"/>
      <c r="D284" s="260"/>
      <c r="E284" s="260"/>
      <c r="F284" s="260"/>
      <c r="G284" s="260"/>
      <c r="H284" s="260"/>
      <c r="I284" s="260"/>
      <c r="J284" s="260"/>
      <c r="K284" s="260"/>
      <c r="L284" s="260"/>
      <c r="M284" s="260"/>
      <c r="N284" s="261"/>
      <c r="O284" s="127"/>
      <c r="P284" s="127"/>
      <c r="Q284" s="127"/>
      <c r="R284" s="127"/>
      <c r="S284" s="128"/>
      <c r="T284" s="260"/>
      <c r="U284" s="260"/>
      <c r="V284" s="260"/>
      <c r="W284" s="265"/>
      <c r="X284" s="260"/>
      <c r="Y284" s="260"/>
      <c r="Z284" s="260"/>
      <c r="AA284" s="265"/>
      <c r="AB284" s="260"/>
      <c r="AC284" s="260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"/>
      <c r="AO284" s="1"/>
      <c r="AP284" s="1"/>
      <c r="AQ284" s="133"/>
      <c r="AR284" s="133"/>
      <c r="AS284" s="133"/>
      <c r="AT284" s="133"/>
      <c r="AU284" s="133"/>
      <c r="AV284" s="133"/>
      <c r="AW284" s="133"/>
      <c r="AX284" s="266"/>
      <c r="AY284" s="267"/>
      <c r="AZ284" s="1"/>
      <c r="BA284" s="1"/>
    </row>
    <row r="285" spans="1:53" ht="12.75" customHeight="1">
      <c r="A285" s="62"/>
      <c r="B285" s="260"/>
      <c r="C285" s="260"/>
      <c r="D285" s="260"/>
      <c r="E285" s="260"/>
      <c r="F285" s="260"/>
      <c r="G285" s="260"/>
      <c r="H285" s="260"/>
      <c r="I285" s="260"/>
      <c r="J285" s="260"/>
      <c r="K285" s="260"/>
      <c r="L285" s="260"/>
      <c r="M285" s="260"/>
      <c r="N285" s="261"/>
      <c r="O285" s="127"/>
      <c r="P285" s="127"/>
      <c r="Q285" s="127"/>
      <c r="R285" s="127"/>
      <c r="S285" s="128"/>
      <c r="T285" s="260"/>
      <c r="U285" s="260"/>
      <c r="V285" s="260"/>
      <c r="W285" s="265"/>
      <c r="X285" s="260"/>
      <c r="Y285" s="260"/>
      <c r="Z285" s="260"/>
      <c r="AA285" s="265"/>
      <c r="AB285" s="260"/>
      <c r="AC285" s="260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"/>
      <c r="AO285" s="1"/>
      <c r="AP285" s="1"/>
      <c r="AQ285" s="133"/>
      <c r="AR285" s="133"/>
      <c r="AS285" s="133"/>
      <c r="AT285" s="133"/>
      <c r="AU285" s="133"/>
      <c r="AV285" s="133"/>
      <c r="AW285" s="133"/>
      <c r="AX285" s="266"/>
      <c r="AY285" s="267"/>
      <c r="AZ285" s="1"/>
      <c r="BA285" s="1"/>
    </row>
    <row r="286" spans="1:53" ht="12.75" customHeight="1">
      <c r="A286" s="62"/>
      <c r="B286" s="260"/>
      <c r="C286" s="260"/>
      <c r="D286" s="260"/>
      <c r="E286" s="260"/>
      <c r="F286" s="260"/>
      <c r="G286" s="260"/>
      <c r="H286" s="260"/>
      <c r="I286" s="260"/>
      <c r="J286" s="260"/>
      <c r="K286" s="260"/>
      <c r="L286" s="260"/>
      <c r="M286" s="260"/>
      <c r="N286" s="261"/>
      <c r="O286" s="127"/>
      <c r="P286" s="127"/>
      <c r="Q286" s="127"/>
      <c r="R286" s="127"/>
      <c r="S286" s="128"/>
      <c r="T286" s="260"/>
      <c r="U286" s="260"/>
      <c r="V286" s="260"/>
      <c r="W286" s="265"/>
      <c r="X286" s="260"/>
      <c r="Y286" s="260"/>
      <c r="Z286" s="260"/>
      <c r="AA286" s="265"/>
      <c r="AB286" s="260"/>
      <c r="AC286" s="260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"/>
      <c r="AO286" s="1"/>
      <c r="AP286" s="1"/>
      <c r="AQ286" s="133"/>
      <c r="AR286" s="133"/>
      <c r="AS286" s="133"/>
      <c r="AT286" s="133"/>
      <c r="AU286" s="133"/>
      <c r="AV286" s="133"/>
      <c r="AW286" s="133"/>
      <c r="AX286" s="266"/>
      <c r="AY286" s="267"/>
      <c r="AZ286" s="1"/>
      <c r="BA286" s="1"/>
    </row>
    <row r="287" spans="1:53" ht="12.75" customHeight="1">
      <c r="A287" s="62"/>
      <c r="B287" s="260"/>
      <c r="C287" s="260"/>
      <c r="D287" s="260"/>
      <c r="E287" s="260"/>
      <c r="F287" s="260"/>
      <c r="G287" s="260"/>
      <c r="H287" s="260"/>
      <c r="I287" s="260"/>
      <c r="J287" s="260"/>
      <c r="K287" s="260"/>
      <c r="L287" s="260"/>
      <c r="M287" s="260"/>
      <c r="N287" s="261"/>
      <c r="O287" s="127"/>
      <c r="P287" s="127"/>
      <c r="Q287" s="127"/>
      <c r="R287" s="127"/>
      <c r="S287" s="128"/>
      <c r="T287" s="260"/>
      <c r="U287" s="260"/>
      <c r="V287" s="260"/>
      <c r="W287" s="265"/>
      <c r="X287" s="260"/>
      <c r="Y287" s="260"/>
      <c r="Z287" s="260"/>
      <c r="AA287" s="265"/>
      <c r="AB287" s="260"/>
      <c r="AC287" s="260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"/>
      <c r="AO287" s="1"/>
      <c r="AP287" s="1"/>
      <c r="AQ287" s="133"/>
      <c r="AR287" s="133"/>
      <c r="AS287" s="133"/>
      <c r="AT287" s="133"/>
      <c r="AU287" s="133"/>
      <c r="AV287" s="133"/>
      <c r="AW287" s="133"/>
      <c r="AX287" s="266"/>
      <c r="AY287" s="267"/>
      <c r="AZ287" s="1"/>
      <c r="BA287" s="1"/>
    </row>
    <row r="288" spans="1:53" ht="12.75" customHeight="1">
      <c r="A288" s="62"/>
      <c r="B288" s="260"/>
      <c r="C288" s="260"/>
      <c r="D288" s="260"/>
      <c r="E288" s="260"/>
      <c r="F288" s="260"/>
      <c r="G288" s="260"/>
      <c r="H288" s="260"/>
      <c r="I288" s="260"/>
      <c r="J288" s="260"/>
      <c r="K288" s="260"/>
      <c r="L288" s="260"/>
      <c r="M288" s="260"/>
      <c r="N288" s="261"/>
      <c r="O288" s="127"/>
      <c r="P288" s="127"/>
      <c r="Q288" s="127"/>
      <c r="R288" s="127"/>
      <c r="S288" s="128"/>
      <c r="T288" s="260"/>
      <c r="U288" s="260"/>
      <c r="V288" s="260"/>
      <c r="W288" s="265"/>
      <c r="X288" s="260"/>
      <c r="Y288" s="260"/>
      <c r="Z288" s="260"/>
      <c r="AA288" s="265"/>
      <c r="AB288" s="260"/>
      <c r="AC288" s="260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"/>
      <c r="AO288" s="1"/>
      <c r="AP288" s="1"/>
      <c r="AQ288" s="133"/>
      <c r="AR288" s="133"/>
      <c r="AS288" s="133"/>
      <c r="AT288" s="133"/>
      <c r="AU288" s="133"/>
      <c r="AV288" s="133"/>
      <c r="AW288" s="133"/>
      <c r="AX288" s="266"/>
      <c r="AY288" s="267"/>
      <c r="AZ288" s="1"/>
      <c r="BA288" s="1"/>
    </row>
    <row r="289" spans="1:53" ht="12.75" customHeight="1">
      <c r="A289" s="62"/>
      <c r="B289" s="260"/>
      <c r="C289" s="260"/>
      <c r="D289" s="260"/>
      <c r="E289" s="260"/>
      <c r="F289" s="260"/>
      <c r="G289" s="260"/>
      <c r="H289" s="260"/>
      <c r="I289" s="260"/>
      <c r="J289" s="260"/>
      <c r="K289" s="260"/>
      <c r="L289" s="260"/>
      <c r="M289" s="260"/>
      <c r="N289" s="261"/>
      <c r="O289" s="127"/>
      <c r="P289" s="127"/>
      <c r="Q289" s="127"/>
      <c r="R289" s="127"/>
      <c r="S289" s="128"/>
      <c r="T289" s="260"/>
      <c r="U289" s="260"/>
      <c r="V289" s="260"/>
      <c r="W289" s="265"/>
      <c r="X289" s="260"/>
      <c r="Y289" s="260"/>
      <c r="Z289" s="260"/>
      <c r="AA289" s="265"/>
      <c r="AB289" s="260"/>
      <c r="AC289" s="260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"/>
      <c r="AO289" s="1"/>
      <c r="AP289" s="1"/>
      <c r="AQ289" s="133"/>
      <c r="AR289" s="133"/>
      <c r="AS289" s="133"/>
      <c r="AT289" s="133"/>
      <c r="AU289" s="133"/>
      <c r="AV289" s="133"/>
      <c r="AW289" s="133"/>
      <c r="AX289" s="266"/>
      <c r="AY289" s="267"/>
      <c r="AZ289" s="1"/>
      <c r="BA289" s="1"/>
    </row>
    <row r="290" spans="1:53" ht="12.75" customHeight="1">
      <c r="A290" s="62"/>
      <c r="B290" s="260"/>
      <c r="C290" s="260"/>
      <c r="D290" s="260"/>
      <c r="E290" s="260"/>
      <c r="F290" s="260"/>
      <c r="G290" s="260"/>
      <c r="H290" s="260"/>
      <c r="I290" s="260"/>
      <c r="J290" s="260"/>
      <c r="K290" s="260"/>
      <c r="L290" s="260"/>
      <c r="M290" s="260"/>
      <c r="N290" s="261"/>
      <c r="O290" s="127"/>
      <c r="P290" s="127"/>
      <c r="Q290" s="127"/>
      <c r="R290" s="127"/>
      <c r="S290" s="128"/>
      <c r="T290" s="260"/>
      <c r="U290" s="260"/>
      <c r="V290" s="260"/>
      <c r="W290" s="265"/>
      <c r="X290" s="260"/>
      <c r="Y290" s="260"/>
      <c r="Z290" s="260"/>
      <c r="AA290" s="265"/>
      <c r="AB290" s="260"/>
      <c r="AC290" s="260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"/>
      <c r="AO290" s="1"/>
      <c r="AP290" s="1"/>
      <c r="AQ290" s="133"/>
      <c r="AR290" s="133"/>
      <c r="AS290" s="133"/>
      <c r="AT290" s="133"/>
      <c r="AU290" s="133"/>
      <c r="AV290" s="133"/>
      <c r="AW290" s="133"/>
      <c r="AX290" s="266"/>
      <c r="AY290" s="267"/>
      <c r="AZ290" s="1"/>
      <c r="BA290" s="1"/>
    </row>
    <row r="291" spans="1:53" ht="12.75" customHeight="1">
      <c r="A291" s="62"/>
      <c r="B291" s="260"/>
      <c r="C291" s="260"/>
      <c r="D291" s="260"/>
      <c r="E291" s="260"/>
      <c r="F291" s="260"/>
      <c r="G291" s="260"/>
      <c r="H291" s="260"/>
      <c r="I291" s="260"/>
      <c r="J291" s="260"/>
      <c r="K291" s="260"/>
      <c r="L291" s="260"/>
      <c r="M291" s="260"/>
      <c r="N291" s="261"/>
      <c r="O291" s="127"/>
      <c r="P291" s="127"/>
      <c r="Q291" s="127"/>
      <c r="R291" s="127"/>
      <c r="S291" s="128"/>
      <c r="T291" s="260"/>
      <c r="U291" s="260"/>
      <c r="V291" s="260"/>
      <c r="W291" s="265"/>
      <c r="X291" s="260"/>
      <c r="Y291" s="260"/>
      <c r="Z291" s="260"/>
      <c r="AA291" s="265"/>
      <c r="AB291" s="260"/>
      <c r="AC291" s="260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"/>
      <c r="AO291" s="1"/>
      <c r="AP291" s="1"/>
      <c r="AQ291" s="133"/>
      <c r="AR291" s="133"/>
      <c r="AS291" s="133"/>
      <c r="AT291" s="133"/>
      <c r="AU291" s="133"/>
      <c r="AV291" s="133"/>
      <c r="AW291" s="133"/>
      <c r="AX291" s="266"/>
      <c r="AY291" s="267"/>
      <c r="AZ291" s="1"/>
      <c r="BA291" s="1"/>
    </row>
    <row r="292" spans="1:53" ht="12.75" customHeight="1">
      <c r="A292" s="62"/>
      <c r="B292" s="260"/>
      <c r="C292" s="260"/>
      <c r="D292" s="260"/>
      <c r="E292" s="260"/>
      <c r="F292" s="260"/>
      <c r="G292" s="260"/>
      <c r="H292" s="260"/>
      <c r="I292" s="260"/>
      <c r="J292" s="260"/>
      <c r="K292" s="260"/>
      <c r="L292" s="260"/>
      <c r="M292" s="260"/>
      <c r="N292" s="261"/>
      <c r="O292" s="127"/>
      <c r="P292" s="127"/>
      <c r="Q292" s="127"/>
      <c r="R292" s="127"/>
      <c r="S292" s="128"/>
      <c r="T292" s="260"/>
      <c r="U292" s="260"/>
      <c r="V292" s="260"/>
      <c r="W292" s="265"/>
      <c r="X292" s="260"/>
      <c r="Y292" s="260"/>
      <c r="Z292" s="260"/>
      <c r="AA292" s="265"/>
      <c r="AB292" s="260"/>
      <c r="AC292" s="260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"/>
      <c r="AO292" s="1"/>
      <c r="AP292" s="1"/>
      <c r="AQ292" s="133"/>
      <c r="AR292" s="133"/>
      <c r="AS292" s="133"/>
      <c r="AT292" s="133"/>
      <c r="AU292" s="133"/>
      <c r="AV292" s="133"/>
      <c r="AW292" s="133"/>
      <c r="AX292" s="266"/>
      <c r="AY292" s="267"/>
      <c r="AZ292" s="1"/>
      <c r="BA292" s="1"/>
    </row>
    <row r="293" spans="1:53" ht="12.75" customHeight="1">
      <c r="A293" s="62"/>
      <c r="B293" s="260"/>
      <c r="C293" s="260"/>
      <c r="D293" s="260"/>
      <c r="E293" s="260"/>
      <c r="F293" s="260"/>
      <c r="G293" s="260"/>
      <c r="H293" s="260"/>
      <c r="I293" s="260"/>
      <c r="J293" s="260"/>
      <c r="K293" s="260"/>
      <c r="L293" s="260"/>
      <c r="M293" s="260"/>
      <c r="N293" s="261"/>
      <c r="O293" s="127"/>
      <c r="P293" s="127"/>
      <c r="Q293" s="127"/>
      <c r="R293" s="127"/>
      <c r="S293" s="128"/>
      <c r="T293" s="260"/>
      <c r="U293" s="260"/>
      <c r="V293" s="260"/>
      <c r="W293" s="265"/>
      <c r="X293" s="260"/>
      <c r="Y293" s="260"/>
      <c r="Z293" s="260"/>
      <c r="AA293" s="265"/>
      <c r="AB293" s="260"/>
      <c r="AC293" s="260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"/>
      <c r="AO293" s="1"/>
      <c r="AP293" s="1"/>
      <c r="AQ293" s="133"/>
      <c r="AR293" s="133"/>
      <c r="AS293" s="133"/>
      <c r="AT293" s="133"/>
      <c r="AU293" s="133"/>
      <c r="AV293" s="133"/>
      <c r="AW293" s="133"/>
      <c r="AX293" s="266"/>
      <c r="AY293" s="267"/>
      <c r="AZ293" s="1"/>
      <c r="BA293" s="1"/>
    </row>
    <row r="294" spans="1:53" ht="12.75" customHeight="1">
      <c r="A294" s="62"/>
      <c r="B294" s="260"/>
      <c r="C294" s="260"/>
      <c r="D294" s="260"/>
      <c r="E294" s="260"/>
      <c r="F294" s="260"/>
      <c r="G294" s="260"/>
      <c r="H294" s="260"/>
      <c r="I294" s="260"/>
      <c r="J294" s="260"/>
      <c r="K294" s="260"/>
      <c r="L294" s="260"/>
      <c r="M294" s="260"/>
      <c r="N294" s="261"/>
      <c r="O294" s="127"/>
      <c r="P294" s="127"/>
      <c r="Q294" s="127"/>
      <c r="R294" s="127"/>
      <c r="S294" s="128"/>
      <c r="T294" s="260"/>
      <c r="U294" s="260"/>
      <c r="V294" s="260"/>
      <c r="W294" s="265"/>
      <c r="X294" s="260"/>
      <c r="Y294" s="260"/>
      <c r="Z294" s="260"/>
      <c r="AA294" s="265"/>
      <c r="AB294" s="260"/>
      <c r="AC294" s="260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"/>
      <c r="AO294" s="1"/>
      <c r="AP294" s="1"/>
      <c r="AQ294" s="133"/>
      <c r="AR294" s="133"/>
      <c r="AS294" s="133"/>
      <c r="AT294" s="133"/>
      <c r="AU294" s="133"/>
      <c r="AV294" s="133"/>
      <c r="AW294" s="133"/>
      <c r="AX294" s="266"/>
      <c r="AY294" s="267"/>
      <c r="AZ294" s="1"/>
      <c r="BA294" s="1"/>
    </row>
    <row r="295" spans="1:53" ht="12.75" customHeight="1">
      <c r="A295" s="62"/>
      <c r="B295" s="260"/>
      <c r="C295" s="260"/>
      <c r="D295" s="260"/>
      <c r="E295" s="260"/>
      <c r="F295" s="260"/>
      <c r="G295" s="260"/>
      <c r="H295" s="260"/>
      <c r="I295" s="260"/>
      <c r="J295" s="260"/>
      <c r="K295" s="260"/>
      <c r="L295" s="260"/>
      <c r="M295" s="260"/>
      <c r="N295" s="261"/>
      <c r="O295" s="127"/>
      <c r="P295" s="127"/>
      <c r="Q295" s="127"/>
      <c r="R295" s="127"/>
      <c r="S295" s="128"/>
      <c r="T295" s="260"/>
      <c r="U295" s="260"/>
      <c r="V295" s="260"/>
      <c r="W295" s="265"/>
      <c r="X295" s="260"/>
      <c r="Y295" s="260"/>
      <c r="Z295" s="260"/>
      <c r="AA295" s="265"/>
      <c r="AB295" s="260"/>
      <c r="AC295" s="260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"/>
      <c r="AO295" s="1"/>
      <c r="AP295" s="1"/>
      <c r="AQ295" s="133"/>
      <c r="AR295" s="133"/>
      <c r="AS295" s="133"/>
      <c r="AT295" s="133"/>
      <c r="AU295" s="133"/>
      <c r="AV295" s="133"/>
      <c r="AW295" s="133"/>
      <c r="AX295" s="266"/>
      <c r="AY295" s="267"/>
      <c r="AZ295" s="1"/>
      <c r="BA295" s="1"/>
    </row>
    <row r="296" spans="1:53" ht="12.75" customHeight="1">
      <c r="A296" s="62"/>
      <c r="B296" s="260"/>
      <c r="C296" s="260"/>
      <c r="D296" s="260"/>
      <c r="E296" s="260"/>
      <c r="F296" s="260"/>
      <c r="G296" s="260"/>
      <c r="H296" s="260"/>
      <c r="I296" s="260"/>
      <c r="J296" s="260"/>
      <c r="K296" s="260"/>
      <c r="L296" s="260"/>
      <c r="M296" s="260"/>
      <c r="N296" s="261"/>
      <c r="O296" s="127"/>
      <c r="P296" s="127"/>
      <c r="Q296" s="127"/>
      <c r="R296" s="127"/>
      <c r="S296" s="128"/>
      <c r="T296" s="260"/>
      <c r="U296" s="260"/>
      <c r="V296" s="260"/>
      <c r="W296" s="265"/>
      <c r="X296" s="260"/>
      <c r="Y296" s="260"/>
      <c r="Z296" s="260"/>
      <c r="AA296" s="265"/>
      <c r="AB296" s="260"/>
      <c r="AC296" s="260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"/>
      <c r="AO296" s="1"/>
      <c r="AP296" s="1"/>
      <c r="AQ296" s="133"/>
      <c r="AR296" s="133"/>
      <c r="AS296" s="133"/>
      <c r="AT296" s="133"/>
      <c r="AU296" s="133"/>
      <c r="AV296" s="133"/>
      <c r="AW296" s="133"/>
      <c r="AX296" s="266"/>
      <c r="AY296" s="267"/>
      <c r="AZ296" s="1"/>
      <c r="BA296" s="1"/>
    </row>
    <row r="297" spans="1:53" ht="12.75" customHeight="1">
      <c r="A297" s="62"/>
      <c r="B297" s="260"/>
      <c r="C297" s="260"/>
      <c r="D297" s="260"/>
      <c r="E297" s="260"/>
      <c r="F297" s="260"/>
      <c r="G297" s="260"/>
      <c r="H297" s="260"/>
      <c r="I297" s="260"/>
      <c r="J297" s="260"/>
      <c r="K297" s="260"/>
      <c r="L297" s="260"/>
      <c r="M297" s="260"/>
      <c r="N297" s="261"/>
      <c r="O297" s="127"/>
      <c r="P297" s="127"/>
      <c r="Q297" s="127"/>
      <c r="R297" s="127"/>
      <c r="S297" s="128"/>
      <c r="T297" s="260"/>
      <c r="U297" s="260"/>
      <c r="V297" s="260"/>
      <c r="W297" s="265"/>
      <c r="X297" s="260"/>
      <c r="Y297" s="260"/>
      <c r="Z297" s="260"/>
      <c r="AA297" s="265"/>
      <c r="AB297" s="260"/>
      <c r="AC297" s="260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"/>
      <c r="AO297" s="1"/>
      <c r="AP297" s="1"/>
      <c r="AQ297" s="133"/>
      <c r="AR297" s="133"/>
      <c r="AS297" s="133"/>
      <c r="AT297" s="133"/>
      <c r="AU297" s="133"/>
      <c r="AV297" s="133"/>
      <c r="AW297" s="133"/>
      <c r="AX297" s="133"/>
      <c r="AY297" s="132"/>
      <c r="AZ297" s="1"/>
      <c r="BA297" s="1"/>
    </row>
    <row r="298" spans="1:53" ht="12.75" customHeight="1">
      <c r="A298" s="62"/>
      <c r="B298" s="260"/>
      <c r="C298" s="260"/>
      <c r="D298" s="260"/>
      <c r="E298" s="260"/>
      <c r="F298" s="260"/>
      <c r="G298" s="260"/>
      <c r="H298" s="260"/>
      <c r="I298" s="260"/>
      <c r="J298" s="260"/>
      <c r="K298" s="260"/>
      <c r="L298" s="260"/>
      <c r="M298" s="260"/>
      <c r="N298" s="261"/>
      <c r="O298" s="127"/>
      <c r="P298" s="127"/>
      <c r="Q298" s="127"/>
      <c r="R298" s="127"/>
      <c r="S298" s="128"/>
      <c r="T298" s="260"/>
      <c r="U298" s="260"/>
      <c r="V298" s="260"/>
      <c r="W298" s="265"/>
      <c r="X298" s="260"/>
      <c r="Y298" s="260"/>
      <c r="Z298" s="260"/>
      <c r="AA298" s="265"/>
      <c r="AB298" s="260"/>
      <c r="AC298" s="260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"/>
      <c r="AO298" s="1"/>
      <c r="AP298" s="1"/>
      <c r="AQ298" s="133"/>
      <c r="AR298" s="133"/>
      <c r="AS298" s="133"/>
      <c r="AT298" s="133"/>
      <c r="AU298" s="133"/>
      <c r="AV298" s="133"/>
      <c r="AW298" s="133"/>
      <c r="AX298" s="133"/>
      <c r="AY298" s="132"/>
      <c r="AZ298" s="1"/>
      <c r="BA298" s="1"/>
    </row>
    <row r="299" spans="1:53" ht="12.75" customHeight="1">
      <c r="A299" s="62"/>
      <c r="B299" s="260"/>
      <c r="C299" s="260"/>
      <c r="D299" s="260"/>
      <c r="E299" s="260"/>
      <c r="F299" s="260"/>
      <c r="G299" s="260"/>
      <c r="H299" s="260"/>
      <c r="I299" s="260"/>
      <c r="J299" s="260"/>
      <c r="K299" s="260"/>
      <c r="L299" s="260"/>
      <c r="M299" s="260"/>
      <c r="N299" s="261"/>
      <c r="O299" s="127"/>
      <c r="P299" s="127"/>
      <c r="Q299" s="127"/>
      <c r="R299" s="127"/>
      <c r="S299" s="128"/>
      <c r="T299" s="260"/>
      <c r="U299" s="260"/>
      <c r="V299" s="260"/>
      <c r="W299" s="265"/>
      <c r="X299" s="260"/>
      <c r="Y299" s="260"/>
      <c r="Z299" s="260"/>
      <c r="AA299" s="265"/>
      <c r="AB299" s="260"/>
      <c r="AC299" s="260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"/>
      <c r="AO299" s="1"/>
      <c r="AP299" s="1"/>
      <c r="AQ299" s="133"/>
      <c r="AR299" s="133"/>
      <c r="AS299" s="133"/>
      <c r="AT299" s="133"/>
      <c r="AU299" s="133"/>
      <c r="AV299" s="133"/>
      <c r="AW299" s="133"/>
      <c r="AX299" s="133"/>
      <c r="AY299" s="132"/>
      <c r="AZ299" s="1"/>
      <c r="BA299" s="1"/>
    </row>
    <row r="300" spans="1:53" ht="12.75" customHeight="1">
      <c r="A300" s="124"/>
      <c r="B300" s="260"/>
      <c r="C300" s="260"/>
      <c r="D300" s="260"/>
      <c r="E300" s="260"/>
      <c r="F300" s="260"/>
      <c r="G300" s="260"/>
      <c r="H300" s="260"/>
      <c r="I300" s="260"/>
      <c r="J300" s="260"/>
      <c r="K300" s="260"/>
      <c r="L300" s="260"/>
      <c r="M300" s="260"/>
      <c r="N300" s="261"/>
      <c r="O300" s="127"/>
      <c r="P300" s="127"/>
      <c r="Q300" s="127"/>
      <c r="R300" s="127"/>
      <c r="S300" s="128"/>
      <c r="T300" s="260"/>
      <c r="U300" s="260"/>
      <c r="V300" s="260"/>
      <c r="W300" s="265"/>
      <c r="X300" s="260"/>
      <c r="Y300" s="260"/>
      <c r="Z300" s="260"/>
      <c r="AA300" s="265"/>
      <c r="AB300" s="260"/>
      <c r="AC300" s="260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"/>
      <c r="AO300" s="1"/>
      <c r="AP300" s="1"/>
      <c r="AQ300" s="133"/>
      <c r="AR300" s="133"/>
      <c r="AS300" s="133"/>
      <c r="AT300" s="133"/>
      <c r="AU300" s="133"/>
      <c r="AV300" s="133"/>
      <c r="AW300" s="133"/>
      <c r="AX300" s="133"/>
      <c r="AY300" s="132"/>
      <c r="AZ300" s="1"/>
      <c r="BA300" s="1"/>
    </row>
    <row r="301" spans="1:53" ht="12.75" customHeight="1">
      <c r="A301" s="124"/>
      <c r="B301" s="260"/>
      <c r="C301" s="260"/>
      <c r="D301" s="260"/>
      <c r="E301" s="260"/>
      <c r="F301" s="260"/>
      <c r="G301" s="260"/>
      <c r="H301" s="260"/>
      <c r="I301" s="260"/>
      <c r="J301" s="260"/>
      <c r="K301" s="260"/>
      <c r="L301" s="260"/>
      <c r="M301" s="260"/>
      <c r="N301" s="261"/>
      <c r="O301" s="127"/>
      <c r="P301" s="127"/>
      <c r="Q301" s="127"/>
      <c r="R301" s="127"/>
      <c r="S301" s="128"/>
      <c r="T301" s="260"/>
      <c r="U301" s="260"/>
      <c r="V301" s="260"/>
      <c r="W301" s="265"/>
      <c r="X301" s="260"/>
      <c r="Y301" s="260"/>
      <c r="Z301" s="260"/>
      <c r="AA301" s="265"/>
      <c r="AB301" s="260"/>
      <c r="AC301" s="260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"/>
      <c r="AO301" s="1"/>
      <c r="AP301" s="1"/>
      <c r="AQ301" s="133"/>
      <c r="AR301" s="133"/>
      <c r="AS301" s="133"/>
      <c r="AT301" s="133"/>
      <c r="AU301" s="133"/>
      <c r="AV301" s="133"/>
      <c r="AW301" s="133"/>
      <c r="AX301" s="133"/>
      <c r="AY301" s="132"/>
      <c r="AZ301" s="1"/>
      <c r="BA301" s="1"/>
    </row>
    <row r="302" spans="1:53" ht="12.75" customHeight="1">
      <c r="A302" s="124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  <c r="N302" s="269"/>
      <c r="O302" s="127"/>
      <c r="P302" s="127"/>
      <c r="Q302" s="127"/>
      <c r="R302" s="127"/>
      <c r="S302" s="128"/>
      <c r="T302" s="269"/>
      <c r="U302" s="269"/>
      <c r="V302" s="269"/>
      <c r="W302" s="270"/>
      <c r="X302" s="269"/>
      <c r="Y302" s="269"/>
      <c r="Z302" s="269"/>
      <c r="AA302" s="269"/>
      <c r="AB302" s="271"/>
      <c r="AC302" s="260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"/>
      <c r="AO302" s="1"/>
      <c r="AP302" s="1"/>
      <c r="AQ302" s="133"/>
      <c r="AR302" s="133"/>
      <c r="AS302" s="133"/>
      <c r="AT302" s="133"/>
      <c r="AU302" s="133"/>
      <c r="AV302" s="133"/>
      <c r="AW302" s="133"/>
      <c r="AX302" s="133"/>
      <c r="AY302" s="132"/>
      <c r="AZ302" s="1"/>
      <c r="BA302" s="1"/>
    </row>
    <row r="303" spans="1:53" ht="12.75" customHeight="1">
      <c r="A303" s="124"/>
      <c r="B303" s="260"/>
      <c r="C303" s="260"/>
      <c r="D303" s="260"/>
      <c r="E303" s="260"/>
      <c r="F303" s="260"/>
      <c r="G303" s="260"/>
      <c r="H303" s="260"/>
      <c r="I303" s="260"/>
      <c r="J303" s="260"/>
      <c r="K303" s="260"/>
      <c r="L303" s="260"/>
      <c r="M303" s="260"/>
      <c r="N303" s="261"/>
      <c r="O303" s="127"/>
      <c r="P303" s="127"/>
      <c r="Q303" s="127"/>
      <c r="R303" s="127"/>
      <c r="S303" s="128"/>
      <c r="T303" s="272"/>
      <c r="U303" s="272"/>
      <c r="V303" s="272"/>
      <c r="W303" s="273"/>
      <c r="X303" s="272"/>
      <c r="Y303" s="272"/>
      <c r="Z303" s="272"/>
      <c r="AA303" s="273"/>
      <c r="AB303" s="272"/>
      <c r="AC303" s="260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"/>
      <c r="AO303" s="1"/>
      <c r="AP303" s="1"/>
      <c r="AQ303" s="133"/>
      <c r="AR303" s="133"/>
      <c r="AS303" s="133"/>
      <c r="AT303" s="133"/>
      <c r="AU303" s="133"/>
      <c r="AV303" s="133"/>
      <c r="AW303" s="133"/>
      <c r="AX303" s="133"/>
      <c r="AY303" s="132"/>
      <c r="AZ303" s="1"/>
      <c r="BA303" s="1"/>
    </row>
    <row r="304" spans="1:53" ht="12.75" customHeight="1">
      <c r="A304" s="124"/>
      <c r="B304" s="260"/>
      <c r="C304" s="260"/>
      <c r="D304" s="260"/>
      <c r="E304" s="260"/>
      <c r="F304" s="260"/>
      <c r="G304" s="260"/>
      <c r="H304" s="260"/>
      <c r="I304" s="260"/>
      <c r="J304" s="260"/>
      <c r="K304" s="260"/>
      <c r="L304" s="260"/>
      <c r="M304" s="260"/>
      <c r="N304" s="261"/>
      <c r="O304" s="127"/>
      <c r="P304" s="127"/>
      <c r="Q304" s="127"/>
      <c r="R304" s="127"/>
      <c r="S304" s="128"/>
      <c r="T304" s="260"/>
      <c r="U304" s="260"/>
      <c r="V304" s="260"/>
      <c r="W304" s="265"/>
      <c r="X304" s="260"/>
      <c r="Y304" s="260"/>
      <c r="Z304" s="260"/>
      <c r="AA304" s="265"/>
      <c r="AB304" s="260"/>
      <c r="AC304" s="260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"/>
      <c r="AO304" s="1"/>
      <c r="AP304" s="1"/>
      <c r="AQ304" s="133"/>
      <c r="AR304" s="133"/>
      <c r="AS304" s="133"/>
      <c r="AT304" s="133"/>
      <c r="AU304" s="133"/>
      <c r="AV304" s="133"/>
      <c r="AW304" s="133"/>
      <c r="AX304" s="133"/>
      <c r="AY304" s="132"/>
      <c r="AZ304" s="1"/>
      <c r="BA304" s="1"/>
    </row>
    <row r="305" spans="1:53" ht="12.75" customHeight="1">
      <c r="A305" s="124"/>
      <c r="B305" s="260"/>
      <c r="C305" s="260"/>
      <c r="D305" s="260"/>
      <c r="E305" s="260"/>
      <c r="F305" s="260"/>
      <c r="G305" s="260"/>
      <c r="H305" s="260"/>
      <c r="I305" s="260"/>
      <c r="J305" s="260"/>
      <c r="K305" s="260"/>
      <c r="L305" s="260"/>
      <c r="M305" s="260"/>
      <c r="N305" s="261"/>
      <c r="O305" s="127"/>
      <c r="P305" s="127"/>
      <c r="Q305" s="127"/>
      <c r="R305" s="127"/>
      <c r="S305" s="128"/>
      <c r="T305" s="260"/>
      <c r="U305" s="260"/>
      <c r="V305" s="260"/>
      <c r="W305" s="265"/>
      <c r="X305" s="260"/>
      <c r="Y305" s="260"/>
      <c r="Z305" s="260"/>
      <c r="AA305" s="265"/>
      <c r="AB305" s="260"/>
      <c r="AC305" s="260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"/>
      <c r="AO305" s="1"/>
      <c r="AP305" s="1"/>
      <c r="AQ305" s="133"/>
      <c r="AR305" s="133"/>
      <c r="AS305" s="133"/>
      <c r="AT305" s="133"/>
      <c r="AU305" s="133"/>
      <c r="AV305" s="133"/>
      <c r="AW305" s="133"/>
      <c r="AX305" s="133"/>
      <c r="AY305" s="132"/>
      <c r="AZ305" s="1"/>
      <c r="BA305" s="1"/>
    </row>
    <row r="306" spans="1:53" ht="12.75" customHeight="1">
      <c r="A306" s="124"/>
      <c r="B306" s="260"/>
      <c r="C306" s="260"/>
      <c r="D306" s="260"/>
      <c r="E306" s="260"/>
      <c r="F306" s="260"/>
      <c r="G306" s="260"/>
      <c r="H306" s="260"/>
      <c r="I306" s="260"/>
      <c r="J306" s="260"/>
      <c r="K306" s="260"/>
      <c r="L306" s="260"/>
      <c r="M306" s="260"/>
      <c r="N306" s="261"/>
      <c r="O306" s="127"/>
      <c r="P306" s="127"/>
      <c r="Q306" s="127"/>
      <c r="R306" s="127"/>
      <c r="S306" s="128"/>
      <c r="T306" s="260"/>
      <c r="U306" s="260"/>
      <c r="V306" s="260"/>
      <c r="W306" s="265"/>
      <c r="X306" s="260"/>
      <c r="Y306" s="260"/>
      <c r="Z306" s="260"/>
      <c r="AA306" s="265"/>
      <c r="AB306" s="260"/>
      <c r="AC306" s="260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"/>
      <c r="AO306" s="1"/>
      <c r="AP306" s="1"/>
      <c r="AQ306" s="133"/>
      <c r="AR306" s="133"/>
      <c r="AS306" s="133"/>
      <c r="AT306" s="133"/>
      <c r="AU306" s="133"/>
      <c r="AV306" s="133"/>
      <c r="AW306" s="133"/>
      <c r="AX306" s="133"/>
      <c r="AY306" s="132"/>
      <c r="AZ306" s="1"/>
      <c r="BA306" s="1"/>
    </row>
    <row r="307" spans="1:53" ht="12.75" customHeight="1">
      <c r="A307" s="124"/>
      <c r="B307" s="260"/>
      <c r="C307" s="260"/>
      <c r="D307" s="260"/>
      <c r="E307" s="260"/>
      <c r="F307" s="260"/>
      <c r="G307" s="260"/>
      <c r="H307" s="260"/>
      <c r="I307" s="260"/>
      <c r="J307" s="260"/>
      <c r="K307" s="260"/>
      <c r="L307" s="260"/>
      <c r="M307" s="260"/>
      <c r="N307" s="261"/>
      <c r="O307" s="127"/>
      <c r="P307" s="127"/>
      <c r="Q307" s="127"/>
      <c r="R307" s="127"/>
      <c r="S307" s="128"/>
      <c r="T307" s="260"/>
      <c r="U307" s="260"/>
      <c r="V307" s="260"/>
      <c r="W307" s="265"/>
      <c r="X307" s="260"/>
      <c r="Y307" s="260"/>
      <c r="Z307" s="260"/>
      <c r="AA307" s="265"/>
      <c r="AB307" s="260"/>
      <c r="AC307" s="260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"/>
      <c r="AO307" s="1"/>
      <c r="AP307" s="1"/>
      <c r="AQ307" s="133"/>
      <c r="AR307" s="133"/>
      <c r="AS307" s="133"/>
      <c r="AT307" s="133"/>
      <c r="AU307" s="133"/>
      <c r="AV307" s="133"/>
      <c r="AW307" s="133"/>
      <c r="AX307" s="133"/>
      <c r="AY307" s="132"/>
      <c r="AZ307" s="1"/>
      <c r="BA307" s="1"/>
    </row>
    <row r="308" spans="1:53" ht="12.75" customHeight="1">
      <c r="A308" s="124"/>
      <c r="B308" s="260"/>
      <c r="C308" s="260"/>
      <c r="D308" s="260"/>
      <c r="E308" s="260"/>
      <c r="F308" s="260"/>
      <c r="G308" s="260"/>
      <c r="H308" s="260"/>
      <c r="I308" s="260"/>
      <c r="J308" s="260"/>
      <c r="K308" s="260"/>
      <c r="L308" s="260"/>
      <c r="M308" s="260"/>
      <c r="N308" s="261"/>
      <c r="O308" s="127"/>
      <c r="P308" s="127"/>
      <c r="Q308" s="127"/>
      <c r="R308" s="127"/>
      <c r="S308" s="128"/>
      <c r="T308" s="260"/>
      <c r="U308" s="260"/>
      <c r="V308" s="260"/>
      <c r="W308" s="265"/>
      <c r="X308" s="260"/>
      <c r="Y308" s="260"/>
      <c r="Z308" s="260"/>
      <c r="AA308" s="265"/>
      <c r="AB308" s="260"/>
      <c r="AC308" s="260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"/>
      <c r="AO308" s="1"/>
      <c r="AP308" s="1"/>
      <c r="AQ308" s="133"/>
      <c r="AR308" s="133"/>
      <c r="AS308" s="133"/>
      <c r="AT308" s="133"/>
      <c r="AU308" s="133"/>
      <c r="AV308" s="133"/>
      <c r="AW308" s="133"/>
      <c r="AX308" s="133"/>
      <c r="AY308" s="132"/>
      <c r="AZ308" s="1"/>
      <c r="BA308" s="1"/>
    </row>
    <row r="309" spans="1:53" ht="12.75" customHeight="1">
      <c r="A309" s="124"/>
      <c r="B309" s="260"/>
      <c r="C309" s="260"/>
      <c r="D309" s="260"/>
      <c r="E309" s="260"/>
      <c r="F309" s="260"/>
      <c r="G309" s="260"/>
      <c r="H309" s="260"/>
      <c r="I309" s="260"/>
      <c r="J309" s="260"/>
      <c r="K309" s="260"/>
      <c r="L309" s="260"/>
      <c r="M309" s="260"/>
      <c r="N309" s="261"/>
      <c r="O309" s="127"/>
      <c r="P309" s="127"/>
      <c r="Q309" s="127"/>
      <c r="R309" s="127"/>
      <c r="S309" s="128"/>
      <c r="T309" s="260"/>
      <c r="U309" s="260"/>
      <c r="V309" s="260"/>
      <c r="W309" s="265"/>
      <c r="X309" s="260"/>
      <c r="Y309" s="260"/>
      <c r="Z309" s="260"/>
      <c r="AA309" s="265"/>
      <c r="AB309" s="260"/>
      <c r="AC309" s="260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"/>
      <c r="AO309" s="1"/>
      <c r="AP309" s="1"/>
      <c r="AQ309" s="133"/>
      <c r="AR309" s="133"/>
      <c r="AS309" s="133"/>
      <c r="AT309" s="133"/>
      <c r="AU309" s="133"/>
      <c r="AV309" s="133"/>
      <c r="AW309" s="133"/>
      <c r="AX309" s="133"/>
      <c r="AY309" s="132"/>
      <c r="AZ309" s="1"/>
      <c r="BA309" s="1"/>
    </row>
    <row r="310" spans="1:53" ht="12.75" customHeight="1">
      <c r="A310" s="124"/>
      <c r="B310" s="260"/>
      <c r="C310" s="260"/>
      <c r="D310" s="260"/>
      <c r="E310" s="260"/>
      <c r="F310" s="260"/>
      <c r="G310" s="260"/>
      <c r="H310" s="260"/>
      <c r="I310" s="260"/>
      <c r="J310" s="260"/>
      <c r="K310" s="260"/>
      <c r="L310" s="260"/>
      <c r="M310" s="260"/>
      <c r="N310" s="261"/>
      <c r="O310" s="127"/>
      <c r="P310" s="127"/>
      <c r="Q310" s="127"/>
      <c r="R310" s="127"/>
      <c r="S310" s="128"/>
      <c r="T310" s="260"/>
      <c r="U310" s="260"/>
      <c r="V310" s="260"/>
      <c r="W310" s="265"/>
      <c r="X310" s="260"/>
      <c r="Y310" s="260"/>
      <c r="Z310" s="260"/>
      <c r="AA310" s="265"/>
      <c r="AB310" s="260"/>
      <c r="AC310" s="260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"/>
      <c r="AO310" s="1"/>
      <c r="AP310" s="1"/>
      <c r="AQ310" s="133"/>
      <c r="AR310" s="133"/>
      <c r="AS310" s="133"/>
      <c r="AT310" s="133"/>
      <c r="AU310" s="133"/>
      <c r="AV310" s="133"/>
      <c r="AW310" s="133"/>
      <c r="AX310" s="133"/>
      <c r="AY310" s="132"/>
      <c r="AZ310" s="1"/>
      <c r="BA310" s="1"/>
    </row>
    <row r="311" spans="1:53" ht="12.75" customHeight="1">
      <c r="A311" s="124"/>
      <c r="B311" s="260"/>
      <c r="C311" s="260"/>
      <c r="D311" s="260"/>
      <c r="E311" s="260"/>
      <c r="F311" s="260"/>
      <c r="G311" s="260"/>
      <c r="H311" s="260"/>
      <c r="I311" s="260"/>
      <c r="J311" s="260"/>
      <c r="K311" s="260"/>
      <c r="L311" s="260"/>
      <c r="M311" s="260"/>
      <c r="N311" s="261"/>
      <c r="O311" s="127"/>
      <c r="P311" s="127"/>
      <c r="Q311" s="127"/>
      <c r="R311" s="127"/>
      <c r="S311" s="128"/>
      <c r="T311" s="260"/>
      <c r="U311" s="260"/>
      <c r="V311" s="260"/>
      <c r="W311" s="265"/>
      <c r="X311" s="260"/>
      <c r="Y311" s="260"/>
      <c r="Z311" s="260"/>
      <c r="AA311" s="265"/>
      <c r="AB311" s="260"/>
      <c r="AC311" s="260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"/>
      <c r="AO311" s="1"/>
      <c r="AP311" s="1"/>
      <c r="AQ311" s="133"/>
      <c r="AR311" s="133"/>
      <c r="AS311" s="133"/>
      <c r="AT311" s="133"/>
      <c r="AU311" s="133"/>
      <c r="AV311" s="133"/>
      <c r="AW311" s="133"/>
      <c r="AX311" s="133"/>
      <c r="AY311" s="132"/>
      <c r="AZ311" s="1"/>
      <c r="BA311" s="1"/>
    </row>
    <row r="312" spans="1:53" ht="12.75" customHeight="1">
      <c r="A312" s="124"/>
      <c r="B312" s="260"/>
      <c r="C312" s="260"/>
      <c r="D312" s="260"/>
      <c r="E312" s="260"/>
      <c r="F312" s="260"/>
      <c r="G312" s="260"/>
      <c r="H312" s="260"/>
      <c r="I312" s="260"/>
      <c r="J312" s="260"/>
      <c r="K312" s="260"/>
      <c r="L312" s="260"/>
      <c r="M312" s="260"/>
      <c r="N312" s="261"/>
      <c r="O312" s="127"/>
      <c r="P312" s="127"/>
      <c r="Q312" s="127"/>
      <c r="R312" s="127"/>
      <c r="S312" s="128"/>
      <c r="T312" s="260"/>
      <c r="U312" s="260"/>
      <c r="V312" s="260"/>
      <c r="W312" s="265"/>
      <c r="X312" s="260"/>
      <c r="Y312" s="260"/>
      <c r="Z312" s="260"/>
      <c r="AA312" s="265"/>
      <c r="AB312" s="260"/>
      <c r="AC312" s="260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"/>
      <c r="AO312" s="1"/>
      <c r="AP312" s="1"/>
      <c r="AQ312" s="133"/>
      <c r="AR312" s="133"/>
      <c r="AS312" s="133"/>
      <c r="AT312" s="133"/>
      <c r="AU312" s="133"/>
      <c r="AV312" s="133"/>
      <c r="AW312" s="133"/>
      <c r="AX312" s="133"/>
      <c r="AY312" s="132"/>
      <c r="AZ312" s="1"/>
      <c r="BA312" s="1"/>
    </row>
    <row r="313" spans="1:53" ht="12.75" customHeight="1">
      <c r="A313" s="124"/>
      <c r="B313" s="260"/>
      <c r="C313" s="260"/>
      <c r="D313" s="260"/>
      <c r="E313" s="260"/>
      <c r="F313" s="260"/>
      <c r="G313" s="260"/>
      <c r="H313" s="260"/>
      <c r="I313" s="260"/>
      <c r="J313" s="260"/>
      <c r="K313" s="260"/>
      <c r="L313" s="260"/>
      <c r="M313" s="260"/>
      <c r="N313" s="261"/>
      <c r="O313" s="127"/>
      <c r="P313" s="127"/>
      <c r="Q313" s="127"/>
      <c r="R313" s="127"/>
      <c r="S313" s="128"/>
      <c r="T313" s="260"/>
      <c r="U313" s="260"/>
      <c r="V313" s="260"/>
      <c r="W313" s="265"/>
      <c r="X313" s="260"/>
      <c r="Y313" s="260"/>
      <c r="Z313" s="260"/>
      <c r="AA313" s="265"/>
      <c r="AB313" s="260"/>
      <c r="AC313" s="260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"/>
      <c r="AO313" s="1"/>
      <c r="AP313" s="1"/>
      <c r="AQ313" s="133"/>
      <c r="AR313" s="133"/>
      <c r="AS313" s="133"/>
      <c r="AT313" s="133"/>
      <c r="AU313" s="133"/>
      <c r="AV313" s="133"/>
      <c r="AW313" s="133"/>
      <c r="AX313" s="133"/>
      <c r="AY313" s="132"/>
      <c r="AZ313" s="1"/>
      <c r="BA313" s="1"/>
    </row>
    <row r="314" spans="1:53" ht="12.75" customHeight="1">
      <c r="A314" s="124"/>
      <c r="B314" s="260"/>
      <c r="C314" s="260"/>
      <c r="D314" s="260"/>
      <c r="E314" s="260"/>
      <c r="F314" s="260"/>
      <c r="G314" s="260"/>
      <c r="H314" s="260"/>
      <c r="I314" s="260"/>
      <c r="J314" s="260"/>
      <c r="K314" s="260"/>
      <c r="L314" s="260"/>
      <c r="M314" s="260"/>
      <c r="N314" s="261"/>
      <c r="O314" s="127"/>
      <c r="P314" s="127"/>
      <c r="Q314" s="127"/>
      <c r="R314" s="127"/>
      <c r="S314" s="128"/>
      <c r="T314" s="260"/>
      <c r="U314" s="260"/>
      <c r="V314" s="260"/>
      <c r="W314" s="265"/>
      <c r="X314" s="260"/>
      <c r="Y314" s="260"/>
      <c r="Z314" s="260"/>
      <c r="AA314" s="265"/>
      <c r="AB314" s="260"/>
      <c r="AC314" s="260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"/>
      <c r="AO314" s="1"/>
      <c r="AP314" s="1"/>
      <c r="AQ314" s="133"/>
      <c r="AR314" s="133"/>
      <c r="AS314" s="133"/>
      <c r="AT314" s="133"/>
      <c r="AU314" s="133"/>
      <c r="AV314" s="133"/>
      <c r="AW314" s="133"/>
      <c r="AX314" s="133"/>
      <c r="AY314" s="132"/>
      <c r="AZ314" s="1"/>
      <c r="BA314" s="1"/>
    </row>
    <row r="315" spans="1:53" ht="12.75" customHeight="1">
      <c r="A315" s="124"/>
      <c r="B315" s="260"/>
      <c r="C315" s="260"/>
      <c r="D315" s="260"/>
      <c r="E315" s="260"/>
      <c r="F315" s="260"/>
      <c r="G315" s="260"/>
      <c r="H315" s="260"/>
      <c r="I315" s="260"/>
      <c r="J315" s="260"/>
      <c r="K315" s="260"/>
      <c r="L315" s="260"/>
      <c r="M315" s="260"/>
      <c r="N315" s="261"/>
      <c r="O315" s="127"/>
      <c r="P315" s="127"/>
      <c r="Q315" s="127"/>
      <c r="R315" s="127"/>
      <c r="S315" s="128"/>
      <c r="T315" s="260"/>
      <c r="U315" s="260"/>
      <c r="V315" s="260"/>
      <c r="W315" s="265"/>
      <c r="X315" s="260"/>
      <c r="Y315" s="260"/>
      <c r="Z315" s="260"/>
      <c r="AA315" s="265"/>
      <c r="AB315" s="260"/>
      <c r="AC315" s="260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"/>
      <c r="AO315" s="1"/>
      <c r="AP315" s="1"/>
      <c r="AQ315" s="133"/>
      <c r="AR315" s="133"/>
      <c r="AS315" s="133"/>
      <c r="AT315" s="133"/>
      <c r="AU315" s="133"/>
      <c r="AV315" s="133"/>
      <c r="AW315" s="133"/>
      <c r="AX315" s="133"/>
      <c r="AY315" s="132"/>
      <c r="AZ315" s="1"/>
      <c r="BA315" s="1"/>
    </row>
    <row r="316" spans="1:53" ht="12.75" customHeight="1">
      <c r="A316" s="124"/>
      <c r="B316" s="260"/>
      <c r="C316" s="260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1"/>
      <c r="O316" s="127"/>
      <c r="P316" s="127"/>
      <c r="Q316" s="127"/>
      <c r="R316" s="127"/>
      <c r="S316" s="128"/>
      <c r="T316" s="260"/>
      <c r="U316" s="260"/>
      <c r="V316" s="260"/>
      <c r="W316" s="265"/>
      <c r="X316" s="260"/>
      <c r="Y316" s="260"/>
      <c r="Z316" s="260"/>
      <c r="AA316" s="265"/>
      <c r="AB316" s="260"/>
      <c r="AC316" s="260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"/>
      <c r="AO316" s="1"/>
      <c r="AP316" s="1"/>
      <c r="AQ316" s="133"/>
      <c r="AR316" s="133"/>
      <c r="AS316" s="133"/>
      <c r="AT316" s="133"/>
      <c r="AU316" s="133"/>
      <c r="AV316" s="133"/>
      <c r="AW316" s="133"/>
      <c r="AX316" s="133"/>
      <c r="AY316" s="132"/>
      <c r="AZ316" s="1"/>
      <c r="BA316" s="1"/>
    </row>
    <row r="317" spans="1:53" ht="12.75" customHeight="1">
      <c r="A317" s="124"/>
      <c r="B317" s="260"/>
      <c r="C317" s="260"/>
      <c r="D317" s="260"/>
      <c r="E317" s="260"/>
      <c r="F317" s="260"/>
      <c r="G317" s="260"/>
      <c r="H317" s="260"/>
      <c r="I317" s="260"/>
      <c r="J317" s="260"/>
      <c r="K317" s="260"/>
      <c r="L317" s="260"/>
      <c r="M317" s="260"/>
      <c r="N317" s="261"/>
      <c r="O317" s="127"/>
      <c r="P317" s="127"/>
      <c r="Q317" s="127"/>
      <c r="R317" s="127"/>
      <c r="S317" s="128"/>
      <c r="T317" s="260"/>
      <c r="U317" s="260"/>
      <c r="V317" s="260"/>
      <c r="W317" s="265"/>
      <c r="X317" s="260"/>
      <c r="Y317" s="260"/>
      <c r="Z317" s="260"/>
      <c r="AA317" s="265"/>
      <c r="AB317" s="260"/>
      <c r="AC317" s="260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"/>
      <c r="AO317" s="1"/>
      <c r="AP317" s="1"/>
      <c r="AQ317" s="133"/>
      <c r="AR317" s="133"/>
      <c r="AS317" s="133"/>
      <c r="AT317" s="133"/>
      <c r="AU317" s="133"/>
      <c r="AV317" s="133"/>
      <c r="AW317" s="133"/>
      <c r="AX317" s="133"/>
      <c r="AY317" s="132"/>
      <c r="AZ317" s="1"/>
      <c r="BA317" s="1"/>
    </row>
    <row r="318" spans="1:53" ht="12.75" customHeight="1">
      <c r="A318" s="124"/>
      <c r="B318" s="260"/>
      <c r="C318" s="260"/>
      <c r="D318" s="260"/>
      <c r="E318" s="260"/>
      <c r="F318" s="260"/>
      <c r="G318" s="260"/>
      <c r="H318" s="260"/>
      <c r="I318" s="260"/>
      <c r="J318" s="260"/>
      <c r="K318" s="260"/>
      <c r="L318" s="260"/>
      <c r="M318" s="260"/>
      <c r="N318" s="261"/>
      <c r="O318" s="127"/>
      <c r="P318" s="127"/>
      <c r="Q318" s="127"/>
      <c r="R318" s="127"/>
      <c r="S318" s="128"/>
      <c r="T318" s="260"/>
      <c r="U318" s="260"/>
      <c r="V318" s="260"/>
      <c r="W318" s="265"/>
      <c r="X318" s="260"/>
      <c r="Y318" s="260"/>
      <c r="Z318" s="260"/>
      <c r="AA318" s="265"/>
      <c r="AB318" s="260"/>
      <c r="AC318" s="260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"/>
      <c r="AO318" s="1"/>
      <c r="AP318" s="1"/>
      <c r="AQ318" s="133"/>
      <c r="AR318" s="133"/>
      <c r="AS318" s="133"/>
      <c r="AT318" s="133"/>
      <c r="AU318" s="133"/>
      <c r="AV318" s="133"/>
      <c r="AW318" s="133"/>
      <c r="AX318" s="133"/>
      <c r="AY318" s="132"/>
      <c r="AZ318" s="1"/>
      <c r="BA318" s="1"/>
    </row>
    <row r="319" spans="1:53" ht="12.75" customHeight="1">
      <c r="A319" s="124"/>
      <c r="B319" s="260"/>
      <c r="C319" s="260"/>
      <c r="D319" s="260"/>
      <c r="E319" s="260"/>
      <c r="F319" s="260"/>
      <c r="G319" s="260"/>
      <c r="H319" s="260"/>
      <c r="I319" s="260"/>
      <c r="J319" s="260"/>
      <c r="K319" s="260"/>
      <c r="L319" s="260"/>
      <c r="M319" s="260"/>
      <c r="N319" s="261"/>
      <c r="O319" s="127"/>
      <c r="P319" s="127"/>
      <c r="Q319" s="127"/>
      <c r="R319" s="127"/>
      <c r="S319" s="128"/>
      <c r="T319" s="260"/>
      <c r="U319" s="260"/>
      <c r="V319" s="260"/>
      <c r="W319" s="265"/>
      <c r="X319" s="260"/>
      <c r="Y319" s="260"/>
      <c r="Z319" s="260"/>
      <c r="AA319" s="265"/>
      <c r="AB319" s="260"/>
      <c r="AC319" s="260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"/>
      <c r="AO319" s="1"/>
      <c r="AP319" s="1"/>
      <c r="AQ319" s="133"/>
      <c r="AR319" s="133"/>
      <c r="AS319" s="133"/>
      <c r="AT319" s="133"/>
      <c r="AU319" s="133"/>
      <c r="AV319" s="133"/>
      <c r="AW319" s="133"/>
      <c r="AX319" s="133"/>
      <c r="AY319" s="132"/>
      <c r="AZ319" s="1"/>
      <c r="BA319" s="1"/>
    </row>
    <row r="320" spans="1:53" ht="12.75" customHeight="1">
      <c r="A320" s="124"/>
      <c r="B320" s="260"/>
      <c r="C320" s="260"/>
      <c r="D320" s="260"/>
      <c r="E320" s="260"/>
      <c r="F320" s="260"/>
      <c r="G320" s="260"/>
      <c r="H320" s="260"/>
      <c r="I320" s="260"/>
      <c r="J320" s="260"/>
      <c r="K320" s="260"/>
      <c r="L320" s="260"/>
      <c r="M320" s="260"/>
      <c r="N320" s="261"/>
      <c r="O320" s="127"/>
      <c r="P320" s="127"/>
      <c r="Q320" s="127"/>
      <c r="R320" s="127"/>
      <c r="S320" s="128"/>
      <c r="T320" s="260"/>
      <c r="U320" s="260"/>
      <c r="V320" s="260"/>
      <c r="W320" s="265"/>
      <c r="X320" s="260"/>
      <c r="Y320" s="260"/>
      <c r="Z320" s="260"/>
      <c r="AA320" s="265"/>
      <c r="AB320" s="260"/>
      <c r="AC320" s="260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"/>
      <c r="AO320" s="1"/>
      <c r="AP320" s="1"/>
      <c r="AQ320" s="133"/>
      <c r="AR320" s="133"/>
      <c r="AS320" s="133"/>
      <c r="AT320" s="133"/>
      <c r="AU320" s="133"/>
      <c r="AV320" s="133"/>
      <c r="AW320" s="133"/>
      <c r="AX320" s="133"/>
      <c r="AY320" s="132"/>
      <c r="AZ320" s="1"/>
      <c r="BA320" s="1"/>
    </row>
    <row r="321" spans="1:53" ht="12.75" customHeight="1">
      <c r="A321" s="124"/>
      <c r="B321" s="260"/>
      <c r="C321" s="260"/>
      <c r="D321" s="260"/>
      <c r="E321" s="260"/>
      <c r="F321" s="260"/>
      <c r="G321" s="260"/>
      <c r="H321" s="260"/>
      <c r="I321" s="260"/>
      <c r="J321" s="260"/>
      <c r="K321" s="260"/>
      <c r="L321" s="260"/>
      <c r="M321" s="260"/>
      <c r="N321" s="261"/>
      <c r="O321" s="127"/>
      <c r="P321" s="127"/>
      <c r="Q321" s="127"/>
      <c r="R321" s="127"/>
      <c r="S321" s="128"/>
      <c r="T321" s="260"/>
      <c r="U321" s="260"/>
      <c r="V321" s="260"/>
      <c r="W321" s="265"/>
      <c r="X321" s="260"/>
      <c r="Y321" s="260"/>
      <c r="Z321" s="260"/>
      <c r="AA321" s="265"/>
      <c r="AB321" s="260"/>
      <c r="AC321" s="260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"/>
      <c r="AO321" s="1"/>
      <c r="AP321" s="1"/>
      <c r="AQ321" s="133"/>
      <c r="AR321" s="133"/>
      <c r="AS321" s="133"/>
      <c r="AT321" s="133"/>
      <c r="AU321" s="133"/>
      <c r="AV321" s="133"/>
      <c r="AW321" s="133"/>
      <c r="AX321" s="133"/>
      <c r="AY321" s="132"/>
      <c r="AZ321" s="1"/>
      <c r="BA321" s="1"/>
    </row>
    <row r="322" spans="1:53" ht="12.75" customHeight="1">
      <c r="A322" s="124"/>
      <c r="B322" s="260"/>
      <c r="C322" s="260"/>
      <c r="D322" s="260"/>
      <c r="E322" s="260"/>
      <c r="F322" s="260"/>
      <c r="G322" s="260"/>
      <c r="H322" s="260"/>
      <c r="I322" s="260"/>
      <c r="J322" s="260"/>
      <c r="K322" s="260"/>
      <c r="L322" s="260"/>
      <c r="M322" s="260"/>
      <c r="N322" s="261"/>
      <c r="O322" s="127"/>
      <c r="P322" s="127"/>
      <c r="Q322" s="127"/>
      <c r="R322" s="127"/>
      <c r="S322" s="128"/>
      <c r="T322" s="260"/>
      <c r="U322" s="260"/>
      <c r="V322" s="260"/>
      <c r="W322" s="265"/>
      <c r="X322" s="260"/>
      <c r="Y322" s="260"/>
      <c r="Z322" s="260"/>
      <c r="AA322" s="265"/>
      <c r="AB322" s="260"/>
      <c r="AC322" s="260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"/>
      <c r="AO322" s="1"/>
      <c r="AP322" s="1"/>
      <c r="AQ322" s="133"/>
      <c r="AR322" s="133"/>
      <c r="AS322" s="133"/>
      <c r="AT322" s="133"/>
      <c r="AU322" s="133"/>
      <c r="AV322" s="133"/>
      <c r="AW322" s="133"/>
      <c r="AX322" s="133"/>
      <c r="AY322" s="132"/>
      <c r="AZ322" s="1"/>
      <c r="BA322" s="1"/>
    </row>
    <row r="323" spans="1:53" ht="12.75" customHeight="1">
      <c r="A323" s="124"/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1"/>
      <c r="O323" s="127"/>
      <c r="P323" s="127"/>
      <c r="Q323" s="127"/>
      <c r="R323" s="127"/>
      <c r="S323" s="128"/>
      <c r="T323" s="260"/>
      <c r="U323" s="260"/>
      <c r="V323" s="260"/>
      <c r="W323" s="265"/>
      <c r="X323" s="260"/>
      <c r="Y323" s="260"/>
      <c r="Z323" s="260"/>
      <c r="AA323" s="265"/>
      <c r="AB323" s="260"/>
      <c r="AC323" s="260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"/>
      <c r="AO323" s="1"/>
      <c r="AP323" s="1"/>
      <c r="AQ323" s="133"/>
      <c r="AR323" s="133"/>
      <c r="AS323" s="133"/>
      <c r="AT323" s="133"/>
      <c r="AU323" s="133"/>
      <c r="AV323" s="133"/>
      <c r="AW323" s="133"/>
      <c r="AX323" s="133"/>
      <c r="AY323" s="132"/>
      <c r="AZ323" s="1"/>
      <c r="BA323" s="1"/>
    </row>
    <row r="324" spans="1:53" ht="12.75" customHeight="1">
      <c r="A324" s="124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127"/>
      <c r="P324" s="127"/>
      <c r="Q324" s="127"/>
      <c r="R324" s="127"/>
      <c r="S324" s="128"/>
      <c r="T324" s="260"/>
      <c r="U324" s="260"/>
      <c r="V324" s="260"/>
      <c r="W324" s="265"/>
      <c r="X324" s="260"/>
      <c r="Y324" s="260"/>
      <c r="Z324" s="260"/>
      <c r="AA324" s="265"/>
      <c r="AB324" s="260"/>
      <c r="AC324" s="260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"/>
      <c r="AO324" s="1"/>
      <c r="AP324" s="1"/>
      <c r="AQ324" s="133"/>
      <c r="AR324" s="133"/>
      <c r="AS324" s="133"/>
      <c r="AT324" s="133"/>
      <c r="AU324" s="133"/>
      <c r="AV324" s="133"/>
      <c r="AW324" s="133"/>
      <c r="AX324" s="133"/>
      <c r="AY324" s="132"/>
      <c r="AZ324" s="1"/>
      <c r="BA324" s="1"/>
    </row>
    <row r="325" spans="1:53" ht="12.75" customHeight="1">
      <c r="A325" s="124"/>
      <c r="B325" s="260"/>
      <c r="C325" s="260"/>
      <c r="D325" s="260"/>
      <c r="E325" s="260"/>
      <c r="F325" s="260"/>
      <c r="G325" s="260"/>
      <c r="H325" s="260"/>
      <c r="I325" s="260"/>
      <c r="J325" s="260"/>
      <c r="K325" s="260"/>
      <c r="L325" s="260"/>
      <c r="M325" s="260"/>
      <c r="N325" s="261"/>
      <c r="O325" s="127"/>
      <c r="P325" s="127"/>
      <c r="Q325" s="127"/>
      <c r="R325" s="127"/>
      <c r="S325" s="128"/>
      <c r="T325" s="260"/>
      <c r="U325" s="260"/>
      <c r="V325" s="260"/>
      <c r="W325" s="265"/>
      <c r="X325" s="260"/>
      <c r="Y325" s="260"/>
      <c r="Z325" s="260"/>
      <c r="AA325" s="265"/>
      <c r="AB325" s="260"/>
      <c r="AC325" s="260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"/>
      <c r="AO325" s="1"/>
      <c r="AP325" s="1"/>
      <c r="AQ325" s="133"/>
      <c r="AR325" s="133"/>
      <c r="AS325" s="133"/>
      <c r="AT325" s="133"/>
      <c r="AU325" s="133"/>
      <c r="AV325" s="133"/>
      <c r="AW325" s="133"/>
      <c r="AX325" s="133"/>
      <c r="AY325" s="132"/>
      <c r="AZ325" s="1"/>
      <c r="BA325" s="1"/>
    </row>
    <row r="326" spans="1:53" ht="12.75" customHeight="1">
      <c r="A326" s="124"/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1"/>
      <c r="O326" s="127"/>
      <c r="P326" s="127"/>
      <c r="Q326" s="127"/>
      <c r="R326" s="127"/>
      <c r="S326" s="128"/>
      <c r="T326" s="260"/>
      <c r="U326" s="260"/>
      <c r="V326" s="260"/>
      <c r="W326" s="265"/>
      <c r="X326" s="260"/>
      <c r="Y326" s="260"/>
      <c r="Z326" s="260"/>
      <c r="AA326" s="265"/>
      <c r="AB326" s="260"/>
      <c r="AC326" s="260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"/>
      <c r="AO326" s="1"/>
      <c r="AP326" s="1"/>
      <c r="AQ326" s="133"/>
      <c r="AR326" s="133"/>
      <c r="AS326" s="133"/>
      <c r="AT326" s="133"/>
      <c r="AU326" s="133"/>
      <c r="AV326" s="133"/>
      <c r="AW326" s="133"/>
      <c r="AX326" s="133"/>
      <c r="AY326" s="132"/>
      <c r="AZ326" s="1"/>
      <c r="BA326" s="1"/>
    </row>
    <row r="327" spans="1:53" ht="12.75" customHeight="1">
      <c r="A327" s="124"/>
      <c r="B327" s="260"/>
      <c r="C327" s="260"/>
      <c r="D327" s="260"/>
      <c r="E327" s="260"/>
      <c r="F327" s="260"/>
      <c r="G327" s="260"/>
      <c r="H327" s="260"/>
      <c r="I327" s="260"/>
      <c r="J327" s="260"/>
      <c r="K327" s="260"/>
      <c r="L327" s="260"/>
      <c r="M327" s="260"/>
      <c r="N327" s="261"/>
      <c r="O327" s="127"/>
      <c r="P327" s="127"/>
      <c r="Q327" s="127"/>
      <c r="R327" s="127"/>
      <c r="S327" s="128"/>
      <c r="T327" s="260"/>
      <c r="U327" s="260"/>
      <c r="V327" s="260"/>
      <c r="W327" s="265"/>
      <c r="X327" s="260"/>
      <c r="Y327" s="260"/>
      <c r="Z327" s="260"/>
      <c r="AA327" s="265"/>
      <c r="AB327" s="260"/>
      <c r="AC327" s="260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"/>
      <c r="AO327" s="1"/>
      <c r="AP327" s="1"/>
      <c r="AQ327" s="133"/>
      <c r="AR327" s="133"/>
      <c r="AS327" s="133"/>
      <c r="AT327" s="133"/>
      <c r="AU327" s="133"/>
      <c r="AV327" s="133"/>
      <c r="AW327" s="133"/>
      <c r="AX327" s="133"/>
      <c r="AY327" s="132"/>
      <c r="AZ327" s="1"/>
      <c r="BA327" s="1"/>
    </row>
    <row r="328" spans="1:53" ht="12.75" customHeight="1">
      <c r="A328" s="124"/>
      <c r="B328" s="260"/>
      <c r="C328" s="260"/>
      <c r="D328" s="260"/>
      <c r="E328" s="260"/>
      <c r="F328" s="260"/>
      <c r="G328" s="260"/>
      <c r="H328" s="260"/>
      <c r="I328" s="260"/>
      <c r="J328" s="260"/>
      <c r="K328" s="260"/>
      <c r="L328" s="260"/>
      <c r="M328" s="260"/>
      <c r="N328" s="261"/>
      <c r="O328" s="127"/>
      <c r="P328" s="127"/>
      <c r="Q328" s="127"/>
      <c r="R328" s="127"/>
      <c r="S328" s="128"/>
      <c r="T328" s="260"/>
      <c r="U328" s="260"/>
      <c r="V328" s="260"/>
      <c r="W328" s="265"/>
      <c r="X328" s="260"/>
      <c r="Y328" s="260"/>
      <c r="Z328" s="260"/>
      <c r="AA328" s="265"/>
      <c r="AB328" s="260"/>
      <c r="AC328" s="260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"/>
      <c r="AO328" s="1"/>
      <c r="AP328" s="1"/>
      <c r="AQ328" s="133"/>
      <c r="AR328" s="133"/>
      <c r="AS328" s="133"/>
      <c r="AT328" s="133"/>
      <c r="AU328" s="133"/>
      <c r="AV328" s="133"/>
      <c r="AW328" s="133"/>
      <c r="AX328" s="133"/>
      <c r="AY328" s="132"/>
      <c r="AZ328" s="1"/>
      <c r="BA328" s="1"/>
    </row>
    <row r="329" spans="1:53" ht="12.75" customHeight="1">
      <c r="A329" s="124"/>
      <c r="B329" s="260"/>
      <c r="C329" s="260"/>
      <c r="D329" s="260"/>
      <c r="E329" s="260"/>
      <c r="F329" s="260"/>
      <c r="G329" s="260"/>
      <c r="H329" s="260"/>
      <c r="I329" s="260"/>
      <c r="J329" s="260"/>
      <c r="K329" s="260"/>
      <c r="L329" s="260"/>
      <c r="M329" s="260"/>
      <c r="N329" s="261"/>
      <c r="O329" s="127"/>
      <c r="P329" s="127"/>
      <c r="Q329" s="127"/>
      <c r="R329" s="127"/>
      <c r="S329" s="128"/>
      <c r="T329" s="260"/>
      <c r="U329" s="260"/>
      <c r="V329" s="260"/>
      <c r="W329" s="265"/>
      <c r="X329" s="260"/>
      <c r="Y329" s="260"/>
      <c r="Z329" s="260"/>
      <c r="AA329" s="265"/>
      <c r="AB329" s="260"/>
      <c r="AC329" s="260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"/>
      <c r="AO329" s="1"/>
      <c r="AP329" s="1"/>
      <c r="AQ329" s="133"/>
      <c r="AR329" s="133"/>
      <c r="AS329" s="133"/>
      <c r="AT329" s="133"/>
      <c r="AU329" s="133"/>
      <c r="AV329" s="133"/>
      <c r="AW329" s="133"/>
      <c r="AX329" s="133"/>
      <c r="AY329" s="132"/>
      <c r="AZ329" s="1"/>
      <c r="BA329" s="1"/>
    </row>
    <row r="330" spans="1:53" ht="12.75" customHeight="1">
      <c r="A330" s="124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0"/>
      <c r="M330" s="260"/>
      <c r="N330" s="261"/>
      <c r="O330" s="127"/>
      <c r="P330" s="127"/>
      <c r="Q330" s="127"/>
      <c r="R330" s="127"/>
      <c r="S330" s="128"/>
      <c r="T330" s="260"/>
      <c r="U330" s="260"/>
      <c r="V330" s="260"/>
      <c r="W330" s="265"/>
      <c r="X330" s="260"/>
      <c r="Y330" s="260"/>
      <c r="Z330" s="260"/>
      <c r="AA330" s="265"/>
      <c r="AB330" s="260"/>
      <c r="AC330" s="260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"/>
      <c r="AO330" s="1"/>
      <c r="AP330" s="1"/>
      <c r="AQ330" s="133"/>
      <c r="AR330" s="133"/>
      <c r="AS330" s="133"/>
      <c r="AT330" s="133"/>
      <c r="AU330" s="133"/>
      <c r="AV330" s="133"/>
      <c r="AW330" s="133"/>
      <c r="AX330" s="133"/>
      <c r="AY330" s="132"/>
      <c r="AZ330" s="1"/>
      <c r="BA330" s="1"/>
    </row>
    <row r="331" spans="1:53" ht="12.75" customHeight="1">
      <c r="A331" s="124"/>
      <c r="B331" s="260"/>
      <c r="C331" s="260"/>
      <c r="D331" s="260"/>
      <c r="E331" s="260"/>
      <c r="F331" s="260"/>
      <c r="G331" s="260"/>
      <c r="H331" s="260"/>
      <c r="I331" s="260"/>
      <c r="J331" s="260"/>
      <c r="K331" s="260"/>
      <c r="L331" s="260"/>
      <c r="M331" s="260"/>
      <c r="N331" s="261"/>
      <c r="O331" s="127"/>
      <c r="P331" s="127"/>
      <c r="Q331" s="127"/>
      <c r="R331" s="127"/>
      <c r="S331" s="128"/>
      <c r="T331" s="260"/>
      <c r="U331" s="260"/>
      <c r="V331" s="260"/>
      <c r="W331" s="265"/>
      <c r="X331" s="260"/>
      <c r="Y331" s="260"/>
      <c r="Z331" s="260"/>
      <c r="AA331" s="265"/>
      <c r="AB331" s="260"/>
      <c r="AC331" s="260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"/>
      <c r="AO331" s="1"/>
      <c r="AP331" s="1"/>
      <c r="AQ331" s="133"/>
      <c r="AR331" s="133"/>
      <c r="AS331" s="133"/>
      <c r="AT331" s="133"/>
      <c r="AU331" s="133"/>
      <c r="AV331" s="133"/>
      <c r="AW331" s="133"/>
      <c r="AX331" s="133"/>
      <c r="AY331" s="132"/>
      <c r="AZ331" s="1"/>
      <c r="BA331" s="1"/>
    </row>
    <row r="332" spans="1:53" ht="12.75" customHeight="1">
      <c r="A332" s="124"/>
      <c r="B332" s="260"/>
      <c r="C332" s="260"/>
      <c r="D332" s="260"/>
      <c r="E332" s="260"/>
      <c r="F332" s="260"/>
      <c r="G332" s="260"/>
      <c r="H332" s="260"/>
      <c r="I332" s="260"/>
      <c r="J332" s="260"/>
      <c r="K332" s="260"/>
      <c r="L332" s="260"/>
      <c r="M332" s="260"/>
      <c r="N332" s="261"/>
      <c r="O332" s="127"/>
      <c r="P332" s="127"/>
      <c r="Q332" s="127"/>
      <c r="R332" s="127"/>
      <c r="S332" s="128"/>
      <c r="T332" s="260"/>
      <c r="U332" s="260"/>
      <c r="V332" s="260"/>
      <c r="W332" s="265"/>
      <c r="X332" s="260"/>
      <c r="Y332" s="260"/>
      <c r="Z332" s="260"/>
      <c r="AA332" s="265"/>
      <c r="AB332" s="260"/>
      <c r="AC332" s="260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"/>
      <c r="AO332" s="1"/>
      <c r="AP332" s="1"/>
      <c r="AQ332" s="133"/>
      <c r="AR332" s="133"/>
      <c r="AS332" s="133"/>
      <c r="AT332" s="133"/>
      <c r="AU332" s="133"/>
      <c r="AV332" s="133"/>
      <c r="AW332" s="133"/>
      <c r="AX332" s="133"/>
      <c r="AY332" s="132"/>
      <c r="AZ332" s="1"/>
      <c r="BA332" s="1"/>
    </row>
    <row r="333" spans="1:53" ht="12.75" customHeight="1">
      <c r="A333" s="124"/>
      <c r="B333" s="260"/>
      <c r="C333" s="260"/>
      <c r="D333" s="260"/>
      <c r="E333" s="260"/>
      <c r="F333" s="260"/>
      <c r="G333" s="260"/>
      <c r="H333" s="260"/>
      <c r="I333" s="260"/>
      <c r="J333" s="260"/>
      <c r="K333" s="260"/>
      <c r="L333" s="260"/>
      <c r="M333" s="260"/>
      <c r="N333" s="261"/>
      <c r="O333" s="127"/>
      <c r="P333" s="127"/>
      <c r="Q333" s="127"/>
      <c r="R333" s="127"/>
      <c r="S333" s="128"/>
      <c r="T333" s="260"/>
      <c r="U333" s="260"/>
      <c r="V333" s="260"/>
      <c r="W333" s="265"/>
      <c r="X333" s="260"/>
      <c r="Y333" s="260"/>
      <c r="Z333" s="260"/>
      <c r="AA333" s="265"/>
      <c r="AB333" s="260"/>
      <c r="AC333" s="260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"/>
      <c r="AO333" s="1"/>
      <c r="AP333" s="1"/>
      <c r="AQ333" s="133"/>
      <c r="AR333" s="133"/>
      <c r="AS333" s="133"/>
      <c r="AT333" s="133"/>
      <c r="AU333" s="133"/>
      <c r="AV333" s="133"/>
      <c r="AW333" s="133"/>
      <c r="AX333" s="133"/>
      <c r="AY333" s="132"/>
      <c r="AZ333" s="1"/>
      <c r="BA333" s="1"/>
    </row>
    <row r="334" spans="1:53" ht="12.75" customHeight="1">
      <c r="A334" s="124"/>
      <c r="B334" s="260"/>
      <c r="C334" s="260"/>
      <c r="D334" s="260"/>
      <c r="E334" s="260"/>
      <c r="F334" s="260"/>
      <c r="G334" s="260"/>
      <c r="H334" s="260"/>
      <c r="I334" s="260"/>
      <c r="J334" s="260"/>
      <c r="K334" s="260"/>
      <c r="L334" s="260"/>
      <c r="M334" s="260"/>
      <c r="N334" s="261"/>
      <c r="O334" s="127"/>
      <c r="P334" s="127"/>
      <c r="Q334" s="127"/>
      <c r="R334" s="127"/>
      <c r="S334" s="128"/>
      <c r="T334" s="260"/>
      <c r="U334" s="260"/>
      <c r="V334" s="260"/>
      <c r="W334" s="265"/>
      <c r="X334" s="260"/>
      <c r="Y334" s="260"/>
      <c r="Z334" s="260"/>
      <c r="AA334" s="265"/>
      <c r="AB334" s="260"/>
      <c r="AC334" s="260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"/>
      <c r="AO334" s="1"/>
      <c r="AP334" s="1"/>
      <c r="AQ334" s="133"/>
      <c r="AR334" s="133"/>
      <c r="AS334" s="133"/>
      <c r="AT334" s="133"/>
      <c r="AU334" s="133"/>
      <c r="AV334" s="133"/>
      <c r="AW334" s="133"/>
      <c r="AX334" s="133"/>
      <c r="AY334" s="132"/>
      <c r="AZ334" s="1"/>
      <c r="BA334" s="1"/>
    </row>
    <row r="335" spans="1:53" ht="12.75" customHeight="1">
      <c r="A335" s="124"/>
      <c r="B335" s="260"/>
      <c r="C335" s="260"/>
      <c r="D335" s="260"/>
      <c r="E335" s="260"/>
      <c r="F335" s="260"/>
      <c r="G335" s="260"/>
      <c r="H335" s="260"/>
      <c r="I335" s="260"/>
      <c r="J335" s="260"/>
      <c r="K335" s="260"/>
      <c r="L335" s="260"/>
      <c r="M335" s="260"/>
      <c r="N335" s="261"/>
      <c r="O335" s="127"/>
      <c r="P335" s="127"/>
      <c r="Q335" s="127"/>
      <c r="R335" s="127"/>
      <c r="S335" s="128"/>
      <c r="T335" s="260"/>
      <c r="U335" s="260"/>
      <c r="V335" s="260"/>
      <c r="W335" s="265"/>
      <c r="X335" s="260"/>
      <c r="Y335" s="260"/>
      <c r="Z335" s="260"/>
      <c r="AA335" s="265"/>
      <c r="AB335" s="260"/>
      <c r="AC335" s="260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"/>
      <c r="AO335" s="1"/>
      <c r="AP335" s="1"/>
      <c r="AQ335" s="133"/>
      <c r="AR335" s="133"/>
      <c r="AS335" s="133"/>
      <c r="AT335" s="133"/>
      <c r="AU335" s="133"/>
      <c r="AV335" s="133"/>
      <c r="AW335" s="133"/>
      <c r="AX335" s="133"/>
      <c r="AY335" s="132"/>
      <c r="AZ335" s="1"/>
      <c r="BA335" s="1"/>
    </row>
    <row r="336" spans="1:53" ht="12.75" customHeight="1">
      <c r="A336" s="124"/>
      <c r="B336" s="260"/>
      <c r="C336" s="260"/>
      <c r="D336" s="260"/>
      <c r="E336" s="260"/>
      <c r="F336" s="260"/>
      <c r="G336" s="260"/>
      <c r="H336" s="260"/>
      <c r="I336" s="260"/>
      <c r="J336" s="260"/>
      <c r="K336" s="260"/>
      <c r="L336" s="260"/>
      <c r="M336" s="260"/>
      <c r="N336" s="261"/>
      <c r="O336" s="127"/>
      <c r="P336" s="127"/>
      <c r="Q336" s="127"/>
      <c r="R336" s="127"/>
      <c r="S336" s="128"/>
      <c r="T336" s="260"/>
      <c r="U336" s="260"/>
      <c r="V336" s="260"/>
      <c r="W336" s="265"/>
      <c r="X336" s="260"/>
      <c r="Y336" s="260"/>
      <c r="Z336" s="260"/>
      <c r="AA336" s="265"/>
      <c r="AB336" s="260"/>
      <c r="AC336" s="260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"/>
      <c r="AO336" s="1"/>
      <c r="AP336" s="1"/>
      <c r="AQ336" s="133"/>
      <c r="AR336" s="133"/>
      <c r="AS336" s="133"/>
      <c r="AT336" s="133"/>
      <c r="AU336" s="133"/>
      <c r="AV336" s="133"/>
      <c r="AW336" s="133"/>
      <c r="AX336" s="133"/>
      <c r="AY336" s="132"/>
      <c r="AZ336" s="1"/>
      <c r="BA336" s="1"/>
    </row>
    <row r="337" spans="1:53" ht="12.75" customHeight="1">
      <c r="A337" s="124"/>
      <c r="B337" s="260"/>
      <c r="C337" s="260"/>
      <c r="D337" s="260"/>
      <c r="E337" s="260"/>
      <c r="F337" s="260"/>
      <c r="G337" s="260"/>
      <c r="H337" s="260"/>
      <c r="I337" s="260"/>
      <c r="J337" s="260"/>
      <c r="K337" s="260"/>
      <c r="L337" s="260"/>
      <c r="M337" s="260"/>
      <c r="N337" s="261"/>
      <c r="O337" s="127"/>
      <c r="P337" s="127"/>
      <c r="Q337" s="127"/>
      <c r="R337" s="127"/>
      <c r="S337" s="128"/>
      <c r="T337" s="260"/>
      <c r="U337" s="260"/>
      <c r="V337" s="260"/>
      <c r="W337" s="265"/>
      <c r="X337" s="260"/>
      <c r="Y337" s="260"/>
      <c r="Z337" s="260"/>
      <c r="AA337" s="265"/>
      <c r="AB337" s="260"/>
      <c r="AC337" s="260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"/>
      <c r="AO337" s="1"/>
      <c r="AP337" s="1"/>
      <c r="AQ337" s="133"/>
      <c r="AR337" s="133"/>
      <c r="AS337" s="133"/>
      <c r="AT337" s="133"/>
      <c r="AU337" s="133"/>
      <c r="AV337" s="133"/>
      <c r="AW337" s="133"/>
      <c r="AX337" s="133"/>
      <c r="AY337" s="132"/>
      <c r="AZ337" s="1"/>
      <c r="BA337" s="1"/>
    </row>
    <row r="338" spans="1:53" ht="12.75" customHeight="1">
      <c r="A338" s="124"/>
      <c r="B338" s="260"/>
      <c r="C338" s="260"/>
      <c r="D338" s="260"/>
      <c r="E338" s="260"/>
      <c r="F338" s="260"/>
      <c r="G338" s="260"/>
      <c r="H338" s="260"/>
      <c r="I338" s="260"/>
      <c r="J338" s="260"/>
      <c r="K338" s="260"/>
      <c r="L338" s="260"/>
      <c r="M338" s="260"/>
      <c r="N338" s="261"/>
      <c r="O338" s="127"/>
      <c r="P338" s="127"/>
      <c r="Q338" s="127"/>
      <c r="R338" s="127"/>
      <c r="S338" s="128"/>
      <c r="T338" s="260"/>
      <c r="U338" s="260"/>
      <c r="V338" s="260"/>
      <c r="W338" s="265"/>
      <c r="X338" s="260"/>
      <c r="Y338" s="260"/>
      <c r="Z338" s="260"/>
      <c r="AA338" s="265"/>
      <c r="AB338" s="260"/>
      <c r="AC338" s="260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"/>
      <c r="AO338" s="1"/>
      <c r="AP338" s="1"/>
      <c r="AQ338" s="133"/>
      <c r="AR338" s="133"/>
      <c r="AS338" s="133"/>
      <c r="AT338" s="133"/>
      <c r="AU338" s="133"/>
      <c r="AV338" s="133"/>
      <c r="AW338" s="133"/>
      <c r="AX338" s="133"/>
      <c r="AY338" s="132"/>
      <c r="AZ338" s="1"/>
      <c r="BA338" s="1"/>
    </row>
    <row r="339" spans="1:53" ht="12.75" customHeight="1">
      <c r="A339" s="124"/>
      <c r="B339" s="260"/>
      <c r="C339" s="260"/>
      <c r="D339" s="260"/>
      <c r="E339" s="260"/>
      <c r="F339" s="260"/>
      <c r="G339" s="260"/>
      <c r="H339" s="260"/>
      <c r="I339" s="260"/>
      <c r="J339" s="260"/>
      <c r="K339" s="260"/>
      <c r="L339" s="260"/>
      <c r="M339" s="260"/>
      <c r="N339" s="261"/>
      <c r="O339" s="127"/>
      <c r="P339" s="127"/>
      <c r="Q339" s="127"/>
      <c r="R339" s="127"/>
      <c r="S339" s="128"/>
      <c r="T339" s="260"/>
      <c r="U339" s="260"/>
      <c r="V339" s="260"/>
      <c r="W339" s="265"/>
      <c r="X339" s="260"/>
      <c r="Y339" s="260"/>
      <c r="Z339" s="260"/>
      <c r="AA339" s="265"/>
      <c r="AB339" s="260"/>
      <c r="AC339" s="260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"/>
      <c r="AO339" s="1"/>
      <c r="AP339" s="1"/>
      <c r="AQ339" s="133"/>
      <c r="AR339" s="133"/>
      <c r="AS339" s="133"/>
      <c r="AT339" s="133"/>
      <c r="AU339" s="133"/>
      <c r="AV339" s="133"/>
      <c r="AW339" s="133"/>
      <c r="AX339" s="133"/>
      <c r="AY339" s="132"/>
      <c r="AZ339" s="1"/>
      <c r="BA339" s="1"/>
    </row>
    <row r="340" spans="1:53" ht="12.75" customHeight="1">
      <c r="A340" s="124"/>
      <c r="B340" s="260"/>
      <c r="C340" s="260"/>
      <c r="D340" s="260"/>
      <c r="E340" s="260"/>
      <c r="F340" s="260"/>
      <c r="G340" s="260"/>
      <c r="H340" s="260"/>
      <c r="I340" s="260"/>
      <c r="J340" s="260"/>
      <c r="K340" s="260"/>
      <c r="L340" s="260"/>
      <c r="M340" s="260"/>
      <c r="N340" s="261"/>
      <c r="O340" s="127"/>
      <c r="P340" s="127"/>
      <c r="Q340" s="127"/>
      <c r="R340" s="127"/>
      <c r="S340" s="128"/>
      <c r="T340" s="260"/>
      <c r="U340" s="260"/>
      <c r="V340" s="260"/>
      <c r="W340" s="265"/>
      <c r="X340" s="260"/>
      <c r="Y340" s="260"/>
      <c r="Z340" s="260"/>
      <c r="AA340" s="265"/>
      <c r="AB340" s="260"/>
      <c r="AC340" s="260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"/>
      <c r="AO340" s="1"/>
      <c r="AP340" s="1"/>
      <c r="AQ340" s="133"/>
      <c r="AR340" s="133"/>
      <c r="AS340" s="133"/>
      <c r="AT340" s="133"/>
      <c r="AU340" s="133"/>
      <c r="AV340" s="133"/>
      <c r="AW340" s="133"/>
      <c r="AX340" s="133"/>
      <c r="AY340" s="132"/>
      <c r="AZ340" s="1"/>
      <c r="BA340" s="1"/>
    </row>
    <row r="341" spans="1:53" ht="12.75" customHeight="1">
      <c r="A341" s="124"/>
      <c r="B341" s="260"/>
      <c r="C341" s="260"/>
      <c r="D341" s="260"/>
      <c r="E341" s="260"/>
      <c r="F341" s="260"/>
      <c r="G341" s="260"/>
      <c r="H341" s="260"/>
      <c r="I341" s="260"/>
      <c r="J341" s="260"/>
      <c r="K341" s="260"/>
      <c r="L341" s="260"/>
      <c r="M341" s="260"/>
      <c r="N341" s="261"/>
      <c r="O341" s="127"/>
      <c r="P341" s="127"/>
      <c r="Q341" s="127"/>
      <c r="R341" s="127"/>
      <c r="S341" s="128"/>
      <c r="T341" s="260"/>
      <c r="U341" s="260"/>
      <c r="V341" s="260"/>
      <c r="W341" s="265"/>
      <c r="X341" s="260"/>
      <c r="Y341" s="260"/>
      <c r="Z341" s="260"/>
      <c r="AA341" s="265"/>
      <c r="AB341" s="260"/>
      <c r="AC341" s="260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"/>
      <c r="AO341" s="1"/>
      <c r="AP341" s="1"/>
      <c r="AQ341" s="133"/>
      <c r="AR341" s="133"/>
      <c r="AS341" s="133"/>
      <c r="AT341" s="133"/>
      <c r="AU341" s="133"/>
      <c r="AV341" s="133"/>
      <c r="AW341" s="133"/>
      <c r="AX341" s="133"/>
      <c r="AY341" s="132"/>
      <c r="AZ341" s="1"/>
      <c r="BA341" s="1"/>
    </row>
    <row r="342" spans="1:53" ht="12.75" customHeight="1">
      <c r="A342" s="124"/>
      <c r="B342" s="260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1"/>
      <c r="O342" s="127"/>
      <c r="P342" s="127"/>
      <c r="Q342" s="127"/>
      <c r="R342" s="127"/>
      <c r="S342" s="128"/>
      <c r="T342" s="260"/>
      <c r="U342" s="260"/>
      <c r="V342" s="260"/>
      <c r="W342" s="265"/>
      <c r="X342" s="260"/>
      <c r="Y342" s="260"/>
      <c r="Z342" s="260"/>
      <c r="AA342" s="265"/>
      <c r="AB342" s="260"/>
      <c r="AC342" s="260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"/>
      <c r="AO342" s="1"/>
      <c r="AP342" s="1"/>
      <c r="AQ342" s="133"/>
      <c r="AR342" s="133"/>
      <c r="AS342" s="133"/>
      <c r="AT342" s="133"/>
      <c r="AU342" s="133"/>
      <c r="AV342" s="133"/>
      <c r="AW342" s="133"/>
      <c r="AX342" s="133"/>
      <c r="AY342" s="132"/>
      <c r="AZ342" s="1"/>
      <c r="BA342" s="1"/>
    </row>
    <row r="343" spans="1:53" ht="12.75" customHeight="1">
      <c r="A343" s="124"/>
      <c r="B343" s="260"/>
      <c r="C343" s="260"/>
      <c r="D343" s="260"/>
      <c r="E343" s="260"/>
      <c r="F343" s="260"/>
      <c r="G343" s="260"/>
      <c r="H343" s="260"/>
      <c r="I343" s="260"/>
      <c r="J343" s="260"/>
      <c r="K343" s="260"/>
      <c r="L343" s="260"/>
      <c r="M343" s="260"/>
      <c r="N343" s="261"/>
      <c r="O343" s="127"/>
      <c r="P343" s="127"/>
      <c r="Q343" s="127"/>
      <c r="R343" s="127"/>
      <c r="S343" s="128"/>
      <c r="T343" s="260"/>
      <c r="U343" s="260"/>
      <c r="V343" s="260"/>
      <c r="W343" s="265"/>
      <c r="X343" s="260"/>
      <c r="Y343" s="260"/>
      <c r="Z343" s="260"/>
      <c r="AA343" s="265"/>
      <c r="AB343" s="260"/>
      <c r="AC343" s="260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"/>
      <c r="AO343" s="1"/>
      <c r="AP343" s="1"/>
      <c r="AQ343" s="133"/>
      <c r="AR343" s="133"/>
      <c r="AS343" s="133"/>
      <c r="AT343" s="133"/>
      <c r="AU343" s="133"/>
      <c r="AV343" s="133"/>
      <c r="AW343" s="133"/>
      <c r="AX343" s="133"/>
      <c r="AY343" s="132"/>
      <c r="AZ343" s="1"/>
      <c r="BA343" s="1"/>
    </row>
    <row r="344" spans="1:53" ht="12.75" customHeight="1">
      <c r="A344" s="124"/>
      <c r="B344" s="260"/>
      <c r="C344" s="260"/>
      <c r="D344" s="260"/>
      <c r="E344" s="260"/>
      <c r="F344" s="260"/>
      <c r="G344" s="260"/>
      <c r="H344" s="260"/>
      <c r="I344" s="260"/>
      <c r="J344" s="260"/>
      <c r="K344" s="260"/>
      <c r="L344" s="260"/>
      <c r="M344" s="260"/>
      <c r="N344" s="261"/>
      <c r="O344" s="127"/>
      <c r="P344" s="127"/>
      <c r="Q344" s="127"/>
      <c r="R344" s="127"/>
      <c r="S344" s="128"/>
      <c r="T344" s="260"/>
      <c r="U344" s="260"/>
      <c r="V344" s="260"/>
      <c r="W344" s="265"/>
      <c r="X344" s="260"/>
      <c r="Y344" s="260"/>
      <c r="Z344" s="260"/>
      <c r="AA344" s="265"/>
      <c r="AB344" s="260"/>
      <c r="AC344" s="260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"/>
      <c r="AO344" s="1"/>
      <c r="AP344" s="1"/>
      <c r="AQ344" s="133"/>
      <c r="AR344" s="133"/>
      <c r="AS344" s="133"/>
      <c r="AT344" s="133"/>
      <c r="AU344" s="133"/>
      <c r="AV344" s="133"/>
      <c r="AW344" s="133"/>
      <c r="AX344" s="133"/>
      <c r="AY344" s="132"/>
      <c r="AZ344" s="1"/>
      <c r="BA344" s="1"/>
    </row>
    <row r="345" spans="1:53" ht="12.75" customHeight="1">
      <c r="A345" s="124"/>
      <c r="B345" s="260"/>
      <c r="C345" s="260"/>
      <c r="D345" s="260"/>
      <c r="E345" s="260"/>
      <c r="F345" s="260"/>
      <c r="G345" s="260"/>
      <c r="H345" s="260"/>
      <c r="I345" s="260"/>
      <c r="J345" s="260"/>
      <c r="K345" s="260"/>
      <c r="L345" s="260"/>
      <c r="M345" s="260"/>
      <c r="N345" s="261"/>
      <c r="O345" s="127"/>
      <c r="P345" s="127"/>
      <c r="Q345" s="127"/>
      <c r="R345" s="127"/>
      <c r="S345" s="128"/>
      <c r="T345" s="260"/>
      <c r="U345" s="260"/>
      <c r="V345" s="260"/>
      <c r="W345" s="265"/>
      <c r="X345" s="260"/>
      <c r="Y345" s="260"/>
      <c r="Z345" s="260"/>
      <c r="AA345" s="265"/>
      <c r="AB345" s="260"/>
      <c r="AC345" s="260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"/>
      <c r="AO345" s="1"/>
      <c r="AP345" s="1"/>
      <c r="AQ345" s="133"/>
      <c r="AR345" s="133"/>
      <c r="AS345" s="133"/>
      <c r="AT345" s="133"/>
      <c r="AU345" s="133"/>
      <c r="AV345" s="133"/>
      <c r="AW345" s="133"/>
      <c r="AX345" s="133"/>
      <c r="AY345" s="132"/>
      <c r="AZ345" s="1"/>
      <c r="BA345" s="1"/>
    </row>
    <row r="346" spans="1:53" ht="12.75" customHeight="1">
      <c r="A346" s="124"/>
      <c r="B346" s="260"/>
      <c r="C346" s="260"/>
      <c r="D346" s="260"/>
      <c r="E346" s="260"/>
      <c r="F346" s="260"/>
      <c r="G346" s="260"/>
      <c r="H346" s="260"/>
      <c r="I346" s="260"/>
      <c r="J346" s="260"/>
      <c r="K346" s="260"/>
      <c r="L346" s="260"/>
      <c r="M346" s="260"/>
      <c r="N346" s="261"/>
      <c r="O346" s="127"/>
      <c r="P346" s="127"/>
      <c r="Q346" s="127"/>
      <c r="R346" s="127"/>
      <c r="S346" s="128"/>
      <c r="T346" s="260"/>
      <c r="U346" s="260"/>
      <c r="V346" s="260"/>
      <c r="W346" s="265"/>
      <c r="X346" s="260"/>
      <c r="Y346" s="260"/>
      <c r="Z346" s="260"/>
      <c r="AA346" s="265"/>
      <c r="AB346" s="260"/>
      <c r="AC346" s="260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"/>
      <c r="AO346" s="1"/>
      <c r="AP346" s="1"/>
      <c r="AQ346" s="133"/>
      <c r="AR346" s="133"/>
      <c r="AS346" s="133"/>
      <c r="AT346" s="133"/>
      <c r="AU346" s="133"/>
      <c r="AV346" s="133"/>
      <c r="AW346" s="133"/>
      <c r="AX346" s="133"/>
      <c r="AY346" s="132"/>
      <c r="AZ346" s="1"/>
      <c r="BA346" s="1"/>
    </row>
    <row r="347" spans="1:53" ht="12.75" customHeight="1">
      <c r="A347" s="124"/>
      <c r="B347" s="260"/>
      <c r="C347" s="260"/>
      <c r="D347" s="260"/>
      <c r="E347" s="260"/>
      <c r="F347" s="260"/>
      <c r="G347" s="260"/>
      <c r="H347" s="260"/>
      <c r="I347" s="260"/>
      <c r="J347" s="260"/>
      <c r="K347" s="260"/>
      <c r="L347" s="260"/>
      <c r="M347" s="260"/>
      <c r="N347" s="261"/>
      <c r="O347" s="127"/>
      <c r="P347" s="127"/>
      <c r="Q347" s="127"/>
      <c r="R347" s="127"/>
      <c r="S347" s="128"/>
      <c r="T347" s="260"/>
      <c r="U347" s="260"/>
      <c r="V347" s="260"/>
      <c r="W347" s="265"/>
      <c r="X347" s="260"/>
      <c r="Y347" s="260"/>
      <c r="Z347" s="260"/>
      <c r="AA347" s="265"/>
      <c r="AB347" s="260"/>
      <c r="AC347" s="260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"/>
      <c r="AO347" s="1"/>
      <c r="AP347" s="1"/>
      <c r="AQ347" s="133"/>
      <c r="AR347" s="133"/>
      <c r="AS347" s="133"/>
      <c r="AT347" s="133"/>
      <c r="AU347" s="133"/>
      <c r="AV347" s="133"/>
      <c r="AW347" s="133"/>
      <c r="AX347" s="133"/>
      <c r="AY347" s="132"/>
      <c r="AZ347" s="1"/>
      <c r="BA347" s="1"/>
    </row>
    <row r="348" spans="1:53" ht="12.75" customHeight="1">
      <c r="A348" s="124"/>
      <c r="B348" s="260"/>
      <c r="C348" s="260"/>
      <c r="D348" s="260"/>
      <c r="E348" s="260"/>
      <c r="F348" s="260"/>
      <c r="G348" s="260"/>
      <c r="H348" s="260"/>
      <c r="I348" s="260"/>
      <c r="J348" s="260"/>
      <c r="K348" s="260"/>
      <c r="L348" s="260"/>
      <c r="M348" s="260"/>
      <c r="N348" s="261"/>
      <c r="O348" s="127"/>
      <c r="P348" s="127"/>
      <c r="Q348" s="127"/>
      <c r="R348" s="127"/>
      <c r="S348" s="128"/>
      <c r="T348" s="260"/>
      <c r="U348" s="260"/>
      <c r="V348" s="260"/>
      <c r="W348" s="265"/>
      <c r="X348" s="260"/>
      <c r="Y348" s="260"/>
      <c r="Z348" s="260"/>
      <c r="AA348" s="265"/>
      <c r="AB348" s="260"/>
      <c r="AC348" s="260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"/>
      <c r="AO348" s="1"/>
      <c r="AP348" s="1"/>
      <c r="AQ348" s="133"/>
      <c r="AR348" s="133"/>
      <c r="AS348" s="133"/>
      <c r="AT348" s="133"/>
      <c r="AU348" s="133"/>
      <c r="AV348" s="133"/>
      <c r="AW348" s="133"/>
      <c r="AX348" s="133"/>
      <c r="AY348" s="132"/>
      <c r="AZ348" s="1"/>
      <c r="BA348" s="1"/>
    </row>
    <row r="349" spans="1:53" ht="12.75" customHeight="1">
      <c r="A349" s="124"/>
      <c r="B349" s="260"/>
      <c r="C349" s="260"/>
      <c r="D349" s="260"/>
      <c r="E349" s="260"/>
      <c r="F349" s="260"/>
      <c r="G349" s="260"/>
      <c r="H349" s="260"/>
      <c r="I349" s="260"/>
      <c r="J349" s="260"/>
      <c r="K349" s="260"/>
      <c r="L349" s="260"/>
      <c r="M349" s="260"/>
      <c r="N349" s="261"/>
      <c r="O349" s="127"/>
      <c r="P349" s="127"/>
      <c r="Q349" s="127"/>
      <c r="R349" s="127"/>
      <c r="S349" s="128"/>
      <c r="T349" s="260"/>
      <c r="U349" s="260"/>
      <c r="V349" s="260"/>
      <c r="W349" s="265"/>
      <c r="X349" s="260"/>
      <c r="Y349" s="260"/>
      <c r="Z349" s="260"/>
      <c r="AA349" s="265"/>
      <c r="AB349" s="260"/>
      <c r="AC349" s="260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"/>
      <c r="AO349" s="1"/>
      <c r="AP349" s="1"/>
      <c r="AQ349" s="133"/>
      <c r="AR349" s="133"/>
      <c r="AS349" s="133"/>
      <c r="AT349" s="133"/>
      <c r="AU349" s="133"/>
      <c r="AV349" s="133"/>
      <c r="AW349" s="133"/>
      <c r="AX349" s="133"/>
      <c r="AY349" s="132"/>
      <c r="AZ349" s="1"/>
      <c r="BA349" s="1"/>
    </row>
    <row r="350" spans="1:53" ht="12.75" customHeight="1">
      <c r="A350" s="124"/>
      <c r="B350" s="260"/>
      <c r="C350" s="260"/>
      <c r="D350" s="260"/>
      <c r="E350" s="260"/>
      <c r="F350" s="260"/>
      <c r="G350" s="260"/>
      <c r="H350" s="260"/>
      <c r="I350" s="260"/>
      <c r="J350" s="260"/>
      <c r="K350" s="260"/>
      <c r="L350" s="260"/>
      <c r="M350" s="260"/>
      <c r="N350" s="261"/>
      <c r="O350" s="127"/>
      <c r="P350" s="127"/>
      <c r="Q350" s="127"/>
      <c r="R350" s="127"/>
      <c r="S350" s="128"/>
      <c r="T350" s="260"/>
      <c r="U350" s="260"/>
      <c r="V350" s="260"/>
      <c r="W350" s="265"/>
      <c r="X350" s="260"/>
      <c r="Y350" s="260"/>
      <c r="Z350" s="260"/>
      <c r="AA350" s="265"/>
      <c r="AB350" s="260"/>
      <c r="AC350" s="260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"/>
      <c r="AO350" s="1"/>
      <c r="AP350" s="1"/>
      <c r="AQ350" s="133"/>
      <c r="AR350" s="133"/>
      <c r="AS350" s="133"/>
      <c r="AT350" s="133"/>
      <c r="AU350" s="133"/>
      <c r="AV350" s="133"/>
      <c r="AW350" s="133"/>
      <c r="AX350" s="133"/>
      <c r="AY350" s="132"/>
      <c r="AZ350" s="1"/>
      <c r="BA350" s="1"/>
    </row>
    <row r="351" spans="1:53" ht="12.75" customHeight="1">
      <c r="A351" s="124"/>
      <c r="B351" s="260"/>
      <c r="C351" s="260"/>
      <c r="D351" s="260"/>
      <c r="E351" s="260"/>
      <c r="F351" s="260"/>
      <c r="G351" s="260"/>
      <c r="H351" s="260"/>
      <c r="I351" s="260"/>
      <c r="J351" s="260"/>
      <c r="K351" s="260"/>
      <c r="L351" s="260"/>
      <c r="M351" s="260"/>
      <c r="N351" s="261"/>
      <c r="O351" s="127"/>
      <c r="P351" s="127"/>
      <c r="Q351" s="127"/>
      <c r="R351" s="127"/>
      <c r="S351" s="128"/>
      <c r="T351" s="260"/>
      <c r="U351" s="260"/>
      <c r="V351" s="260"/>
      <c r="W351" s="265"/>
      <c r="X351" s="260"/>
      <c r="Y351" s="260"/>
      <c r="Z351" s="260"/>
      <c r="AA351" s="265"/>
      <c r="AB351" s="260"/>
      <c r="AC351" s="260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"/>
      <c r="AO351" s="1"/>
      <c r="AP351" s="1"/>
      <c r="AQ351" s="133"/>
      <c r="AR351" s="133"/>
      <c r="AS351" s="133"/>
      <c r="AT351" s="133"/>
      <c r="AU351" s="133"/>
      <c r="AV351" s="133"/>
      <c r="AW351" s="133"/>
      <c r="AX351" s="133"/>
      <c r="AY351" s="132"/>
      <c r="AZ351" s="1"/>
      <c r="BA351" s="1"/>
    </row>
    <row r="352" spans="1:53" ht="12.75" customHeight="1">
      <c r="A352" s="124"/>
      <c r="B352" s="260"/>
      <c r="C352" s="260"/>
      <c r="D352" s="260"/>
      <c r="E352" s="260"/>
      <c r="F352" s="260"/>
      <c r="G352" s="260"/>
      <c r="H352" s="260"/>
      <c r="I352" s="260"/>
      <c r="J352" s="260"/>
      <c r="K352" s="260"/>
      <c r="L352" s="260"/>
      <c r="M352" s="260"/>
      <c r="N352" s="261"/>
      <c r="O352" s="127"/>
      <c r="P352" s="127"/>
      <c r="Q352" s="127"/>
      <c r="R352" s="127"/>
      <c r="S352" s="128"/>
      <c r="T352" s="260"/>
      <c r="U352" s="260"/>
      <c r="V352" s="260"/>
      <c r="W352" s="265"/>
      <c r="X352" s="260"/>
      <c r="Y352" s="260"/>
      <c r="Z352" s="260"/>
      <c r="AA352" s="265"/>
      <c r="AB352" s="260"/>
      <c r="AC352" s="260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"/>
      <c r="AO352" s="1"/>
      <c r="AP352" s="1"/>
      <c r="AQ352" s="133"/>
      <c r="AR352" s="133"/>
      <c r="AS352" s="133"/>
      <c r="AT352" s="133"/>
      <c r="AU352" s="133"/>
      <c r="AV352" s="133"/>
      <c r="AW352" s="133"/>
      <c r="AX352" s="133"/>
      <c r="AY352" s="132"/>
      <c r="AZ352" s="1"/>
      <c r="BA352" s="1"/>
    </row>
    <row r="353" spans="1:53" ht="12.75" customHeight="1">
      <c r="A353" s="124"/>
      <c r="B353" s="260"/>
      <c r="C353" s="260"/>
      <c r="D353" s="260"/>
      <c r="E353" s="260"/>
      <c r="F353" s="260"/>
      <c r="G353" s="260"/>
      <c r="H353" s="260"/>
      <c r="I353" s="260"/>
      <c r="J353" s="260"/>
      <c r="K353" s="260"/>
      <c r="L353" s="260"/>
      <c r="M353" s="260"/>
      <c r="N353" s="261"/>
      <c r="O353" s="127"/>
      <c r="P353" s="127"/>
      <c r="Q353" s="127"/>
      <c r="R353" s="127"/>
      <c r="S353" s="128"/>
      <c r="T353" s="260"/>
      <c r="U353" s="260"/>
      <c r="V353" s="260"/>
      <c r="W353" s="265"/>
      <c r="X353" s="260"/>
      <c r="Y353" s="260"/>
      <c r="Z353" s="260"/>
      <c r="AA353" s="265"/>
      <c r="AB353" s="260"/>
      <c r="AC353" s="260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"/>
      <c r="AO353" s="1"/>
      <c r="AP353" s="1"/>
      <c r="AQ353" s="133"/>
      <c r="AR353" s="133"/>
      <c r="AS353" s="133"/>
      <c r="AT353" s="133"/>
      <c r="AU353" s="133"/>
      <c r="AV353" s="133"/>
      <c r="AW353" s="133"/>
      <c r="AX353" s="133"/>
      <c r="AY353" s="132"/>
      <c r="AZ353" s="1"/>
      <c r="BA353" s="1"/>
    </row>
    <row r="354" spans="1:53" ht="12.75" customHeight="1">
      <c r="A354" s="124"/>
      <c r="B354" s="260"/>
      <c r="C354" s="260"/>
      <c r="D354" s="260"/>
      <c r="E354" s="260"/>
      <c r="F354" s="260"/>
      <c r="G354" s="260"/>
      <c r="H354" s="260"/>
      <c r="I354" s="260"/>
      <c r="J354" s="260"/>
      <c r="K354" s="260"/>
      <c r="L354" s="260"/>
      <c r="M354" s="260"/>
      <c r="N354" s="261"/>
      <c r="O354" s="127"/>
      <c r="P354" s="127"/>
      <c r="Q354" s="127"/>
      <c r="R354" s="127"/>
      <c r="S354" s="128"/>
      <c r="T354" s="260"/>
      <c r="U354" s="260"/>
      <c r="V354" s="260"/>
      <c r="W354" s="265"/>
      <c r="X354" s="260"/>
      <c r="Y354" s="260"/>
      <c r="Z354" s="260"/>
      <c r="AA354" s="265"/>
      <c r="AB354" s="260"/>
      <c r="AC354" s="260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"/>
      <c r="AO354" s="1"/>
      <c r="AP354" s="1"/>
      <c r="AQ354" s="133"/>
      <c r="AR354" s="133"/>
      <c r="AS354" s="133"/>
      <c r="AT354" s="133"/>
      <c r="AU354" s="133"/>
      <c r="AV354" s="133"/>
      <c r="AW354" s="133"/>
      <c r="AX354" s="133"/>
      <c r="AY354" s="132"/>
      <c r="AZ354" s="1"/>
      <c r="BA354" s="1"/>
    </row>
    <row r="355" spans="1:53" ht="12.75" customHeight="1">
      <c r="A355" s="124"/>
      <c r="B355" s="260"/>
      <c r="C355" s="260"/>
      <c r="D355" s="260"/>
      <c r="E355" s="260"/>
      <c r="F355" s="260"/>
      <c r="G355" s="260"/>
      <c r="H355" s="260"/>
      <c r="I355" s="260"/>
      <c r="J355" s="260"/>
      <c r="K355" s="260"/>
      <c r="L355" s="260"/>
      <c r="M355" s="260"/>
      <c r="N355" s="261"/>
      <c r="O355" s="127"/>
      <c r="P355" s="127"/>
      <c r="Q355" s="127"/>
      <c r="R355" s="127"/>
      <c r="S355" s="128"/>
      <c r="T355" s="260"/>
      <c r="U355" s="260"/>
      <c r="V355" s="260"/>
      <c r="W355" s="265"/>
      <c r="X355" s="260"/>
      <c r="Y355" s="260"/>
      <c r="Z355" s="260"/>
      <c r="AA355" s="265"/>
      <c r="AB355" s="260"/>
      <c r="AC355" s="260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"/>
      <c r="AO355" s="1"/>
      <c r="AP355" s="1"/>
      <c r="AQ355" s="133"/>
      <c r="AR355" s="133"/>
      <c r="AS355" s="133"/>
      <c r="AT355" s="133"/>
      <c r="AU355" s="133"/>
      <c r="AV355" s="133"/>
      <c r="AW355" s="133"/>
      <c r="AX355" s="133"/>
      <c r="AY355" s="132"/>
      <c r="AZ355" s="1"/>
      <c r="BA355" s="1"/>
    </row>
    <row r="356" spans="1:53" ht="12.75" customHeight="1">
      <c r="A356" s="124"/>
      <c r="B356" s="260"/>
      <c r="C356" s="260"/>
      <c r="D356" s="260"/>
      <c r="E356" s="260"/>
      <c r="F356" s="260"/>
      <c r="G356" s="260"/>
      <c r="H356" s="260"/>
      <c r="I356" s="260"/>
      <c r="J356" s="260"/>
      <c r="K356" s="260"/>
      <c r="L356" s="260"/>
      <c r="M356" s="260"/>
      <c r="N356" s="261"/>
      <c r="O356" s="127"/>
      <c r="P356" s="127"/>
      <c r="Q356" s="127"/>
      <c r="R356" s="127"/>
      <c r="S356" s="128"/>
      <c r="T356" s="260"/>
      <c r="U356" s="260"/>
      <c r="V356" s="260"/>
      <c r="W356" s="265"/>
      <c r="X356" s="260"/>
      <c r="Y356" s="260"/>
      <c r="Z356" s="260"/>
      <c r="AA356" s="265"/>
      <c r="AB356" s="260"/>
      <c r="AC356" s="260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"/>
      <c r="AO356" s="1"/>
      <c r="AP356" s="1"/>
      <c r="AQ356" s="133"/>
      <c r="AR356" s="133"/>
      <c r="AS356" s="133"/>
      <c r="AT356" s="133"/>
      <c r="AU356" s="133"/>
      <c r="AV356" s="133"/>
      <c r="AW356" s="133"/>
      <c r="AX356" s="133"/>
      <c r="AY356" s="132"/>
      <c r="AZ356" s="1"/>
      <c r="BA356" s="1"/>
    </row>
    <row r="357" spans="1:53" ht="12.75" customHeight="1">
      <c r="A357" s="124"/>
      <c r="B357" s="260"/>
      <c r="C357" s="260"/>
      <c r="D357" s="260"/>
      <c r="E357" s="260"/>
      <c r="F357" s="260"/>
      <c r="G357" s="260"/>
      <c r="H357" s="260"/>
      <c r="I357" s="260"/>
      <c r="J357" s="260"/>
      <c r="K357" s="260"/>
      <c r="L357" s="260"/>
      <c r="M357" s="260"/>
      <c r="N357" s="261"/>
      <c r="O357" s="127"/>
      <c r="P357" s="127"/>
      <c r="Q357" s="127"/>
      <c r="R357" s="127"/>
      <c r="S357" s="128"/>
      <c r="T357" s="260"/>
      <c r="U357" s="260"/>
      <c r="V357" s="260"/>
      <c r="W357" s="265"/>
      <c r="X357" s="260"/>
      <c r="Y357" s="260"/>
      <c r="Z357" s="260"/>
      <c r="AA357" s="265"/>
      <c r="AB357" s="260"/>
      <c r="AC357" s="260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"/>
      <c r="AO357" s="1"/>
      <c r="AP357" s="1"/>
      <c r="AQ357" s="133"/>
      <c r="AR357" s="133"/>
      <c r="AS357" s="133"/>
      <c r="AT357" s="133"/>
      <c r="AU357" s="133"/>
      <c r="AV357" s="133"/>
      <c r="AW357" s="133"/>
      <c r="AX357" s="133"/>
      <c r="AY357" s="132"/>
      <c r="AZ357" s="1"/>
      <c r="BA357" s="1"/>
    </row>
    <row r="358" spans="1:53" ht="12.75" customHeight="1">
      <c r="A358" s="124"/>
      <c r="B358" s="260"/>
      <c r="C358" s="260"/>
      <c r="D358" s="260"/>
      <c r="E358" s="260"/>
      <c r="F358" s="260"/>
      <c r="G358" s="260"/>
      <c r="H358" s="260"/>
      <c r="I358" s="260"/>
      <c r="J358" s="260"/>
      <c r="K358" s="260"/>
      <c r="L358" s="260"/>
      <c r="M358" s="260"/>
      <c r="N358" s="261"/>
      <c r="O358" s="127"/>
      <c r="P358" s="127"/>
      <c r="Q358" s="127"/>
      <c r="R358" s="127"/>
      <c r="S358" s="128"/>
      <c r="T358" s="260"/>
      <c r="U358" s="260"/>
      <c r="V358" s="260"/>
      <c r="W358" s="265"/>
      <c r="X358" s="260"/>
      <c r="Y358" s="260"/>
      <c r="Z358" s="260"/>
      <c r="AA358" s="265"/>
      <c r="AB358" s="260"/>
      <c r="AC358" s="260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"/>
      <c r="AO358" s="1"/>
      <c r="AP358" s="1"/>
      <c r="AQ358" s="133"/>
      <c r="AR358" s="133"/>
      <c r="AS358" s="133"/>
      <c r="AT358" s="133"/>
      <c r="AU358" s="133"/>
      <c r="AV358" s="133"/>
      <c r="AW358" s="133"/>
      <c r="AX358" s="133"/>
      <c r="AY358" s="132"/>
      <c r="AZ358" s="1"/>
      <c r="BA358" s="1"/>
    </row>
    <row r="359" spans="1:53" ht="12.75" customHeight="1">
      <c r="A359" s="124"/>
      <c r="B359" s="260"/>
      <c r="C359" s="260"/>
      <c r="D359" s="260"/>
      <c r="E359" s="260"/>
      <c r="F359" s="260"/>
      <c r="G359" s="260"/>
      <c r="H359" s="260"/>
      <c r="I359" s="260"/>
      <c r="J359" s="260"/>
      <c r="K359" s="260"/>
      <c r="L359" s="260"/>
      <c r="M359" s="260"/>
      <c r="N359" s="261"/>
      <c r="O359" s="127"/>
      <c r="P359" s="127"/>
      <c r="Q359" s="127"/>
      <c r="R359" s="127"/>
      <c r="S359" s="128"/>
      <c r="T359" s="260"/>
      <c r="U359" s="260"/>
      <c r="V359" s="260"/>
      <c r="W359" s="265"/>
      <c r="X359" s="260"/>
      <c r="Y359" s="260"/>
      <c r="Z359" s="260"/>
      <c r="AA359" s="265"/>
      <c r="AB359" s="260"/>
      <c r="AC359" s="260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"/>
      <c r="AO359" s="1"/>
      <c r="AP359" s="1"/>
      <c r="AQ359" s="133"/>
      <c r="AR359" s="133"/>
      <c r="AS359" s="133"/>
      <c r="AT359" s="133"/>
      <c r="AU359" s="133"/>
      <c r="AV359" s="133"/>
      <c r="AW359" s="133"/>
      <c r="AX359" s="133"/>
      <c r="AY359" s="132"/>
      <c r="AZ359" s="1"/>
      <c r="BA359" s="1"/>
    </row>
    <row r="360" spans="1:53" ht="12.75" customHeight="1">
      <c r="A360" s="124"/>
      <c r="B360" s="260"/>
      <c r="C360" s="260"/>
      <c r="D360" s="260"/>
      <c r="E360" s="260"/>
      <c r="F360" s="260"/>
      <c r="G360" s="260"/>
      <c r="H360" s="260"/>
      <c r="I360" s="260"/>
      <c r="J360" s="260"/>
      <c r="K360" s="260"/>
      <c r="L360" s="260"/>
      <c r="M360" s="260"/>
      <c r="N360" s="261"/>
      <c r="O360" s="127"/>
      <c r="P360" s="127"/>
      <c r="Q360" s="127"/>
      <c r="R360" s="127"/>
      <c r="S360" s="128"/>
      <c r="T360" s="260"/>
      <c r="U360" s="260"/>
      <c r="V360" s="260"/>
      <c r="W360" s="265"/>
      <c r="X360" s="260"/>
      <c r="Y360" s="260"/>
      <c r="Z360" s="260"/>
      <c r="AA360" s="265"/>
      <c r="AB360" s="260"/>
      <c r="AC360" s="260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"/>
      <c r="AO360" s="1"/>
      <c r="AP360" s="1"/>
      <c r="AQ360" s="133"/>
      <c r="AR360" s="133"/>
      <c r="AS360" s="133"/>
      <c r="AT360" s="133"/>
      <c r="AU360" s="133"/>
      <c r="AV360" s="133"/>
      <c r="AW360" s="133"/>
      <c r="AX360" s="133"/>
      <c r="AY360" s="132"/>
      <c r="AZ360" s="1"/>
      <c r="BA360" s="1"/>
    </row>
    <row r="361" spans="1:53" ht="12.75" customHeight="1">
      <c r="A361" s="124"/>
      <c r="B361" s="260"/>
      <c r="C361" s="260"/>
      <c r="D361" s="260"/>
      <c r="E361" s="260"/>
      <c r="F361" s="260"/>
      <c r="G361" s="260"/>
      <c r="H361" s="260"/>
      <c r="I361" s="260"/>
      <c r="J361" s="260"/>
      <c r="K361" s="260"/>
      <c r="L361" s="260"/>
      <c r="M361" s="260"/>
      <c r="N361" s="261"/>
      <c r="O361" s="127"/>
      <c r="P361" s="127"/>
      <c r="Q361" s="127"/>
      <c r="R361" s="127"/>
      <c r="S361" s="128"/>
      <c r="T361" s="260"/>
      <c r="U361" s="260"/>
      <c r="V361" s="260"/>
      <c r="W361" s="265"/>
      <c r="X361" s="260"/>
      <c r="Y361" s="260"/>
      <c r="Z361" s="260"/>
      <c r="AA361" s="265"/>
      <c r="AB361" s="260"/>
      <c r="AC361" s="260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"/>
      <c r="AO361" s="1"/>
      <c r="AP361" s="1"/>
      <c r="AQ361" s="133"/>
      <c r="AR361" s="133"/>
      <c r="AS361" s="133"/>
      <c r="AT361" s="133"/>
      <c r="AU361" s="133"/>
      <c r="AV361" s="133"/>
      <c r="AW361" s="133"/>
      <c r="AX361" s="133"/>
      <c r="AY361" s="132"/>
      <c r="AZ361" s="1"/>
      <c r="BA361" s="1"/>
    </row>
    <row r="362" spans="1:53" ht="12.75" customHeight="1">
      <c r="A362" s="124"/>
      <c r="B362" s="260"/>
      <c r="C362" s="260"/>
      <c r="D362" s="260"/>
      <c r="E362" s="260"/>
      <c r="F362" s="260"/>
      <c r="G362" s="260"/>
      <c r="H362" s="260"/>
      <c r="I362" s="260"/>
      <c r="J362" s="260"/>
      <c r="K362" s="260"/>
      <c r="L362" s="260"/>
      <c r="M362" s="260"/>
      <c r="N362" s="261"/>
      <c r="O362" s="127"/>
      <c r="P362" s="127"/>
      <c r="Q362" s="127"/>
      <c r="R362" s="127"/>
      <c r="S362" s="128"/>
      <c r="T362" s="260"/>
      <c r="U362" s="260"/>
      <c r="V362" s="260"/>
      <c r="W362" s="265"/>
      <c r="X362" s="260"/>
      <c r="Y362" s="260"/>
      <c r="Z362" s="260"/>
      <c r="AA362" s="265"/>
      <c r="AB362" s="260"/>
      <c r="AC362" s="260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"/>
      <c r="AO362" s="1"/>
      <c r="AP362" s="1"/>
      <c r="AQ362" s="133"/>
      <c r="AR362" s="133"/>
      <c r="AS362" s="133"/>
      <c r="AT362" s="133"/>
      <c r="AU362" s="133"/>
      <c r="AV362" s="133"/>
      <c r="AW362" s="133"/>
      <c r="AX362" s="133"/>
      <c r="AY362" s="132"/>
      <c r="AZ362" s="1"/>
      <c r="BA362" s="1"/>
    </row>
    <row r="363" spans="1:53" ht="12.75" customHeight="1">
      <c r="A363" s="124"/>
      <c r="B363" s="260"/>
      <c r="C363" s="260"/>
      <c r="D363" s="260"/>
      <c r="E363" s="260"/>
      <c r="F363" s="260"/>
      <c r="G363" s="260"/>
      <c r="H363" s="260"/>
      <c r="I363" s="260"/>
      <c r="J363" s="260"/>
      <c r="K363" s="260"/>
      <c r="L363" s="260"/>
      <c r="M363" s="260"/>
      <c r="N363" s="261"/>
      <c r="O363" s="127"/>
      <c r="P363" s="127"/>
      <c r="Q363" s="127"/>
      <c r="R363" s="127"/>
      <c r="S363" s="128"/>
      <c r="T363" s="260"/>
      <c r="U363" s="260"/>
      <c r="V363" s="260"/>
      <c r="W363" s="265"/>
      <c r="X363" s="260"/>
      <c r="Y363" s="260"/>
      <c r="Z363" s="260"/>
      <c r="AA363" s="265"/>
      <c r="AB363" s="260"/>
      <c r="AC363" s="260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"/>
      <c r="AO363" s="1"/>
      <c r="AP363" s="1"/>
      <c r="AQ363" s="133"/>
      <c r="AR363" s="133"/>
      <c r="AS363" s="133"/>
      <c r="AT363" s="133"/>
      <c r="AU363" s="133"/>
      <c r="AV363" s="133"/>
      <c r="AW363" s="133"/>
      <c r="AX363" s="133"/>
      <c r="AY363" s="132"/>
      <c r="AZ363" s="1"/>
      <c r="BA363" s="1"/>
    </row>
    <row r="364" spans="1:53" ht="12.75" customHeight="1">
      <c r="A364" s="124"/>
      <c r="B364" s="260"/>
      <c r="C364" s="260"/>
      <c r="D364" s="260"/>
      <c r="E364" s="260"/>
      <c r="F364" s="260"/>
      <c r="G364" s="260"/>
      <c r="H364" s="260"/>
      <c r="I364" s="260"/>
      <c r="J364" s="260"/>
      <c r="K364" s="260"/>
      <c r="L364" s="260"/>
      <c r="M364" s="260"/>
      <c r="N364" s="261"/>
      <c r="O364" s="127"/>
      <c r="P364" s="127"/>
      <c r="Q364" s="127"/>
      <c r="R364" s="127"/>
      <c r="S364" s="128"/>
      <c r="T364" s="260"/>
      <c r="U364" s="260"/>
      <c r="V364" s="260"/>
      <c r="W364" s="265"/>
      <c r="X364" s="260"/>
      <c r="Y364" s="260"/>
      <c r="Z364" s="260"/>
      <c r="AA364" s="265"/>
      <c r="AB364" s="260"/>
      <c r="AC364" s="260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"/>
      <c r="AO364" s="1"/>
      <c r="AP364" s="1"/>
      <c r="AQ364" s="133"/>
      <c r="AR364" s="133"/>
      <c r="AS364" s="133"/>
      <c r="AT364" s="133"/>
      <c r="AU364" s="133"/>
      <c r="AV364" s="133"/>
      <c r="AW364" s="133"/>
      <c r="AX364" s="133"/>
      <c r="AY364" s="132"/>
      <c r="AZ364" s="1"/>
      <c r="BA364" s="1"/>
    </row>
    <row r="365" spans="1:53" ht="12.75" customHeight="1">
      <c r="A365" s="124"/>
      <c r="B365" s="260"/>
      <c r="C365" s="260"/>
      <c r="D365" s="260"/>
      <c r="E365" s="260"/>
      <c r="F365" s="260"/>
      <c r="G365" s="260"/>
      <c r="H365" s="260"/>
      <c r="I365" s="260"/>
      <c r="J365" s="260"/>
      <c r="K365" s="260"/>
      <c r="L365" s="260"/>
      <c r="M365" s="260"/>
      <c r="N365" s="261"/>
      <c r="O365" s="127"/>
      <c r="P365" s="127"/>
      <c r="Q365" s="127"/>
      <c r="R365" s="127"/>
      <c r="S365" s="128"/>
      <c r="T365" s="260"/>
      <c r="U365" s="260"/>
      <c r="V365" s="260"/>
      <c r="W365" s="265"/>
      <c r="X365" s="260"/>
      <c r="Y365" s="260"/>
      <c r="Z365" s="260"/>
      <c r="AA365" s="265"/>
      <c r="AB365" s="260"/>
      <c r="AC365" s="260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"/>
      <c r="AO365" s="1"/>
      <c r="AP365" s="1"/>
      <c r="AQ365" s="133"/>
      <c r="AR365" s="133"/>
      <c r="AS365" s="133"/>
      <c r="AT365" s="133"/>
      <c r="AU365" s="133"/>
      <c r="AV365" s="133"/>
      <c r="AW365" s="133"/>
      <c r="AX365" s="133"/>
      <c r="AY365" s="132"/>
      <c r="AZ365" s="1"/>
      <c r="BA365" s="1"/>
    </row>
    <row r="366" spans="1:53" ht="12.75" customHeight="1">
      <c r="A366" s="124"/>
      <c r="B366" s="260"/>
      <c r="C366" s="260"/>
      <c r="D366" s="260"/>
      <c r="E366" s="260"/>
      <c r="F366" s="260"/>
      <c r="G366" s="260"/>
      <c r="H366" s="260"/>
      <c r="I366" s="260"/>
      <c r="J366" s="260"/>
      <c r="K366" s="260"/>
      <c r="L366" s="260"/>
      <c r="M366" s="260"/>
      <c r="N366" s="261"/>
      <c r="O366" s="127"/>
      <c r="P366" s="127"/>
      <c r="Q366" s="127"/>
      <c r="R366" s="127"/>
      <c r="S366" s="128"/>
      <c r="T366" s="260"/>
      <c r="U366" s="260"/>
      <c r="V366" s="260"/>
      <c r="W366" s="265"/>
      <c r="X366" s="260"/>
      <c r="Y366" s="260"/>
      <c r="Z366" s="260"/>
      <c r="AA366" s="265"/>
      <c r="AB366" s="260"/>
      <c r="AC366" s="260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"/>
      <c r="AO366" s="1"/>
      <c r="AP366" s="1"/>
      <c r="AQ366" s="133"/>
      <c r="AR366" s="133"/>
      <c r="AS366" s="133"/>
      <c r="AT366" s="133"/>
      <c r="AU366" s="133"/>
      <c r="AV366" s="133"/>
      <c r="AW366" s="133"/>
      <c r="AX366" s="133"/>
      <c r="AY366" s="132"/>
      <c r="AZ366" s="1"/>
      <c r="BA366" s="1"/>
    </row>
    <row r="367" spans="1:53" ht="12.75" customHeight="1">
      <c r="A367" s="124"/>
      <c r="B367" s="260"/>
      <c r="C367" s="260"/>
      <c r="D367" s="260"/>
      <c r="E367" s="260"/>
      <c r="F367" s="260"/>
      <c r="G367" s="260"/>
      <c r="H367" s="260"/>
      <c r="I367" s="260"/>
      <c r="J367" s="260"/>
      <c r="K367" s="260"/>
      <c r="L367" s="260"/>
      <c r="M367" s="260"/>
      <c r="N367" s="261"/>
      <c r="O367" s="127"/>
      <c r="P367" s="127"/>
      <c r="Q367" s="127"/>
      <c r="R367" s="127"/>
      <c r="S367" s="128"/>
      <c r="T367" s="260"/>
      <c r="U367" s="260"/>
      <c r="V367" s="260"/>
      <c r="W367" s="265"/>
      <c r="X367" s="260"/>
      <c r="Y367" s="260"/>
      <c r="Z367" s="260"/>
      <c r="AA367" s="265"/>
      <c r="AB367" s="260"/>
      <c r="AC367" s="260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"/>
      <c r="AO367" s="1"/>
      <c r="AP367" s="1"/>
      <c r="AQ367" s="133"/>
      <c r="AR367" s="133"/>
      <c r="AS367" s="133"/>
      <c r="AT367" s="133"/>
      <c r="AU367" s="133"/>
      <c r="AV367" s="133"/>
      <c r="AW367" s="133"/>
      <c r="AX367" s="133"/>
      <c r="AY367" s="132"/>
      <c r="AZ367" s="1"/>
      <c r="BA367" s="1"/>
    </row>
    <row r="368" spans="1:53" ht="12.75" customHeight="1">
      <c r="A368" s="124"/>
      <c r="B368" s="260"/>
      <c r="C368" s="260"/>
      <c r="D368" s="260"/>
      <c r="E368" s="260"/>
      <c r="F368" s="260"/>
      <c r="G368" s="260"/>
      <c r="H368" s="260"/>
      <c r="I368" s="260"/>
      <c r="J368" s="260"/>
      <c r="K368" s="260"/>
      <c r="L368" s="260"/>
      <c r="M368" s="260"/>
      <c r="N368" s="261"/>
      <c r="O368" s="127"/>
      <c r="P368" s="127"/>
      <c r="Q368" s="127"/>
      <c r="R368" s="127"/>
      <c r="S368" s="128"/>
      <c r="T368" s="260"/>
      <c r="U368" s="260"/>
      <c r="V368" s="260"/>
      <c r="W368" s="265"/>
      <c r="X368" s="260"/>
      <c r="Y368" s="260"/>
      <c r="Z368" s="260"/>
      <c r="AA368" s="265"/>
      <c r="AB368" s="260"/>
      <c r="AC368" s="260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"/>
      <c r="AO368" s="1"/>
      <c r="AP368" s="1"/>
      <c r="AQ368" s="133"/>
      <c r="AR368" s="133"/>
      <c r="AS368" s="133"/>
      <c r="AT368" s="133"/>
      <c r="AU368" s="133"/>
      <c r="AV368" s="133"/>
      <c r="AW368" s="133"/>
      <c r="AX368" s="133"/>
      <c r="AY368" s="132"/>
      <c r="AZ368" s="1"/>
      <c r="BA368" s="1"/>
    </row>
    <row r="369" spans="1:53" ht="12.75" customHeigh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9"/>
      <c r="O369" s="127"/>
      <c r="P369" s="127"/>
      <c r="Q369" s="127"/>
      <c r="R369" s="127"/>
      <c r="S369" s="128"/>
      <c r="T369" s="124"/>
      <c r="U369" s="124"/>
      <c r="V369" s="124"/>
      <c r="W369" s="265"/>
      <c r="X369" s="124"/>
      <c r="Y369" s="124"/>
      <c r="Z369" s="124"/>
      <c r="AA369" s="131"/>
      <c r="AB369" s="124"/>
      <c r="AC369" s="124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"/>
      <c r="AO369" s="1"/>
      <c r="AP369" s="1"/>
      <c r="AQ369" s="133"/>
      <c r="AR369" s="133"/>
      <c r="AS369" s="133"/>
      <c r="AT369" s="133"/>
      <c r="AU369" s="133"/>
      <c r="AV369" s="133"/>
      <c r="AW369" s="133"/>
      <c r="AX369" s="133"/>
      <c r="AY369" s="132"/>
      <c r="AZ369" s="1"/>
      <c r="BA369" s="1"/>
    </row>
    <row r="370" spans="1:53" ht="12.75" customHeigh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9"/>
      <c r="O370" s="127"/>
      <c r="P370" s="127"/>
      <c r="Q370" s="127"/>
      <c r="R370" s="127"/>
      <c r="S370" s="128"/>
      <c r="T370" s="124"/>
      <c r="U370" s="124"/>
      <c r="V370" s="124"/>
      <c r="W370" s="265"/>
      <c r="X370" s="124"/>
      <c r="Y370" s="124"/>
      <c r="Z370" s="124"/>
      <c r="AA370" s="131"/>
      <c r="AB370" s="124"/>
      <c r="AC370" s="124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"/>
      <c r="AO370" s="1"/>
      <c r="AP370" s="1"/>
      <c r="AQ370" s="133"/>
      <c r="AR370" s="133"/>
      <c r="AS370" s="133"/>
      <c r="AT370" s="133"/>
      <c r="AU370" s="133"/>
      <c r="AV370" s="133"/>
      <c r="AW370" s="133"/>
      <c r="AX370" s="133"/>
      <c r="AY370" s="132"/>
      <c r="AZ370" s="1"/>
      <c r="BA370" s="1"/>
    </row>
    <row r="371" spans="1:53" ht="12.75" customHeigh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9"/>
      <c r="O371" s="127"/>
      <c r="P371" s="127"/>
      <c r="Q371" s="127"/>
      <c r="R371" s="127"/>
      <c r="S371" s="128"/>
      <c r="T371" s="124"/>
      <c r="U371" s="124"/>
      <c r="V371" s="124"/>
      <c r="W371" s="265"/>
      <c r="X371" s="124"/>
      <c r="Y371" s="124"/>
      <c r="Z371" s="124"/>
      <c r="AA371" s="131"/>
      <c r="AB371" s="124"/>
      <c r="AC371" s="124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"/>
      <c r="AO371" s="1"/>
      <c r="AP371" s="1"/>
      <c r="AQ371" s="133"/>
      <c r="AR371" s="133"/>
      <c r="AS371" s="133"/>
      <c r="AT371" s="133"/>
      <c r="AU371" s="133"/>
      <c r="AV371" s="133"/>
      <c r="AW371" s="133"/>
      <c r="AX371" s="133"/>
      <c r="AY371" s="132"/>
      <c r="AZ371" s="1"/>
      <c r="BA371" s="1"/>
    </row>
    <row r="372" spans="1:53" ht="12.75" customHeigh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9"/>
      <c r="O372" s="127"/>
      <c r="P372" s="127"/>
      <c r="Q372" s="127"/>
      <c r="R372" s="127"/>
      <c r="S372" s="128"/>
      <c r="T372" s="124"/>
      <c r="U372" s="124"/>
      <c r="V372" s="124"/>
      <c r="W372" s="265"/>
      <c r="X372" s="124"/>
      <c r="Y372" s="124"/>
      <c r="Z372" s="124"/>
      <c r="AA372" s="131"/>
      <c r="AB372" s="124"/>
      <c r="AC372" s="124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"/>
      <c r="AO372" s="1"/>
      <c r="AP372" s="1"/>
      <c r="AQ372" s="133"/>
      <c r="AR372" s="133"/>
      <c r="AS372" s="133"/>
      <c r="AT372" s="133"/>
      <c r="AU372" s="133"/>
      <c r="AV372" s="133"/>
      <c r="AW372" s="133"/>
      <c r="AX372" s="133"/>
      <c r="AY372" s="132"/>
      <c r="AZ372" s="1"/>
      <c r="BA372" s="1"/>
    </row>
    <row r="373" spans="1:53" ht="12.75" customHeigh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9"/>
      <c r="O373" s="127"/>
      <c r="P373" s="127"/>
      <c r="Q373" s="127"/>
      <c r="R373" s="127"/>
      <c r="S373" s="128"/>
      <c r="T373" s="124"/>
      <c r="U373" s="124"/>
      <c r="V373" s="124"/>
      <c r="W373" s="265"/>
      <c r="X373" s="124"/>
      <c r="Y373" s="124"/>
      <c r="Z373" s="124"/>
      <c r="AA373" s="131"/>
      <c r="AB373" s="124"/>
      <c r="AC373" s="124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"/>
      <c r="AO373" s="1"/>
      <c r="AP373" s="1"/>
      <c r="AQ373" s="133"/>
      <c r="AR373" s="133"/>
      <c r="AS373" s="133"/>
      <c r="AT373" s="133"/>
      <c r="AU373" s="133"/>
      <c r="AV373" s="133"/>
      <c r="AW373" s="133"/>
      <c r="AX373" s="133"/>
      <c r="AY373" s="132"/>
      <c r="AZ373" s="1"/>
      <c r="BA373" s="1"/>
    </row>
    <row r="374" spans="1:53" ht="12.75" customHeigh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9"/>
      <c r="O374" s="127"/>
      <c r="P374" s="127"/>
      <c r="Q374" s="127"/>
      <c r="R374" s="127"/>
      <c r="S374" s="128"/>
      <c r="T374" s="124"/>
      <c r="U374" s="124"/>
      <c r="V374" s="124"/>
      <c r="W374" s="265"/>
      <c r="X374" s="124"/>
      <c r="Y374" s="124"/>
      <c r="Z374" s="124"/>
      <c r="AA374" s="131"/>
      <c r="AB374" s="124"/>
      <c r="AC374" s="124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"/>
      <c r="AO374" s="1"/>
      <c r="AP374" s="1"/>
      <c r="AQ374" s="133"/>
      <c r="AR374" s="133"/>
      <c r="AS374" s="133"/>
      <c r="AT374" s="133"/>
      <c r="AU374" s="133"/>
      <c r="AV374" s="133"/>
      <c r="AW374" s="133"/>
      <c r="AX374" s="133"/>
      <c r="AY374" s="132"/>
      <c r="AZ374" s="1"/>
      <c r="BA374" s="1"/>
    </row>
    <row r="375" spans="1:53" ht="12.75" customHeigh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9"/>
      <c r="O375" s="127"/>
      <c r="P375" s="127"/>
      <c r="Q375" s="127"/>
      <c r="R375" s="127"/>
      <c r="S375" s="128"/>
      <c r="T375" s="124"/>
      <c r="U375" s="124"/>
      <c r="V375" s="124"/>
      <c r="W375" s="265"/>
      <c r="X375" s="124"/>
      <c r="Y375" s="124"/>
      <c r="Z375" s="124"/>
      <c r="AA375" s="131"/>
      <c r="AB375" s="124"/>
      <c r="AC375" s="124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"/>
      <c r="AO375" s="1"/>
      <c r="AP375" s="1"/>
      <c r="AQ375" s="133"/>
      <c r="AR375" s="133"/>
      <c r="AS375" s="133"/>
      <c r="AT375" s="133"/>
      <c r="AU375" s="133"/>
      <c r="AV375" s="133"/>
      <c r="AW375" s="133"/>
      <c r="AX375" s="133"/>
      <c r="AY375" s="132"/>
      <c r="AZ375" s="1"/>
      <c r="BA375" s="1"/>
    </row>
    <row r="376" spans="1:53" ht="12.75" customHeigh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9"/>
      <c r="O376" s="127"/>
      <c r="P376" s="127"/>
      <c r="Q376" s="127"/>
      <c r="R376" s="127"/>
      <c r="S376" s="128"/>
      <c r="T376" s="124"/>
      <c r="U376" s="124"/>
      <c r="V376" s="124"/>
      <c r="W376" s="265"/>
      <c r="X376" s="124"/>
      <c r="Y376" s="124"/>
      <c r="Z376" s="124"/>
      <c r="AA376" s="131"/>
      <c r="AB376" s="124"/>
      <c r="AC376" s="124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"/>
      <c r="AO376" s="1"/>
      <c r="AP376" s="1"/>
      <c r="AQ376" s="133"/>
      <c r="AR376" s="133"/>
      <c r="AS376" s="133"/>
      <c r="AT376" s="133"/>
      <c r="AU376" s="133"/>
      <c r="AV376" s="133"/>
      <c r="AW376" s="133"/>
      <c r="AX376" s="133"/>
      <c r="AY376" s="132"/>
      <c r="AZ376" s="1"/>
      <c r="BA376" s="1"/>
    </row>
    <row r="377" spans="1:53" ht="12.75" customHeigh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9"/>
      <c r="O377" s="127"/>
      <c r="P377" s="127"/>
      <c r="Q377" s="127"/>
      <c r="R377" s="127"/>
      <c r="S377" s="128"/>
      <c r="T377" s="124"/>
      <c r="U377" s="124"/>
      <c r="V377" s="124"/>
      <c r="W377" s="265"/>
      <c r="X377" s="124"/>
      <c r="Y377" s="124"/>
      <c r="Z377" s="124"/>
      <c r="AA377" s="131"/>
      <c r="AB377" s="124"/>
      <c r="AC377" s="124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"/>
      <c r="AO377" s="1"/>
      <c r="AP377" s="1"/>
      <c r="AQ377" s="133"/>
      <c r="AR377" s="133"/>
      <c r="AS377" s="133"/>
      <c r="AT377" s="133"/>
      <c r="AU377" s="133"/>
      <c r="AV377" s="133"/>
      <c r="AW377" s="133"/>
      <c r="AX377" s="133"/>
      <c r="AY377" s="132"/>
      <c r="AZ377" s="1"/>
      <c r="BA377" s="1"/>
    </row>
    <row r="378" spans="1:53" ht="12.75" customHeigh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9"/>
      <c r="O378" s="127"/>
      <c r="P378" s="127"/>
      <c r="Q378" s="127"/>
      <c r="R378" s="127"/>
      <c r="S378" s="128"/>
      <c r="T378" s="124"/>
      <c r="U378" s="124"/>
      <c r="V378" s="124"/>
      <c r="W378" s="265"/>
      <c r="X378" s="124"/>
      <c r="Y378" s="124"/>
      <c r="Z378" s="124"/>
      <c r="AA378" s="131"/>
      <c r="AB378" s="124"/>
      <c r="AC378" s="124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"/>
      <c r="AO378" s="1"/>
      <c r="AP378" s="1"/>
      <c r="AQ378" s="133"/>
      <c r="AR378" s="133"/>
      <c r="AS378" s="133"/>
      <c r="AT378" s="133"/>
      <c r="AU378" s="133"/>
      <c r="AV378" s="133"/>
      <c r="AW378" s="133"/>
      <c r="AX378" s="133"/>
      <c r="AY378" s="132"/>
      <c r="AZ378" s="1"/>
      <c r="BA378" s="1"/>
    </row>
    <row r="379" spans="1:53" ht="12.75" customHeigh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9"/>
      <c r="O379" s="127"/>
      <c r="P379" s="127"/>
      <c r="Q379" s="127"/>
      <c r="R379" s="127"/>
      <c r="S379" s="128"/>
      <c r="T379" s="124"/>
      <c r="U379" s="124"/>
      <c r="V379" s="124"/>
      <c r="W379" s="265"/>
      <c r="X379" s="124"/>
      <c r="Y379" s="124"/>
      <c r="Z379" s="124"/>
      <c r="AA379" s="131"/>
      <c r="AB379" s="124"/>
      <c r="AC379" s="124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"/>
      <c r="AO379" s="1"/>
      <c r="AP379" s="1"/>
      <c r="AQ379" s="133"/>
      <c r="AR379" s="133"/>
      <c r="AS379" s="133"/>
      <c r="AT379" s="133"/>
      <c r="AU379" s="133"/>
      <c r="AV379" s="133"/>
      <c r="AW379" s="133"/>
      <c r="AX379" s="133"/>
      <c r="AY379" s="132"/>
      <c r="AZ379" s="1"/>
      <c r="BA379" s="1"/>
    </row>
    <row r="380" spans="1:53" ht="12.75" customHeigh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9"/>
      <c r="O380" s="127"/>
      <c r="P380" s="127"/>
      <c r="Q380" s="127"/>
      <c r="R380" s="127"/>
      <c r="S380" s="128"/>
      <c r="T380" s="124"/>
      <c r="U380" s="124"/>
      <c r="V380" s="124"/>
      <c r="W380" s="265"/>
      <c r="X380" s="124"/>
      <c r="Y380" s="124"/>
      <c r="Z380" s="124"/>
      <c r="AA380" s="131"/>
      <c r="AB380" s="124"/>
      <c r="AC380" s="124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"/>
      <c r="AO380" s="1"/>
      <c r="AP380" s="1"/>
      <c r="AQ380" s="133"/>
      <c r="AR380" s="133"/>
      <c r="AS380" s="133"/>
      <c r="AT380" s="133"/>
      <c r="AU380" s="133"/>
      <c r="AV380" s="133"/>
      <c r="AW380" s="133"/>
      <c r="AX380" s="133"/>
      <c r="AY380" s="132"/>
      <c r="AZ380" s="1"/>
      <c r="BA380" s="1"/>
    </row>
    <row r="381" spans="1:53" ht="12.75" customHeight="1">
      <c r="A381" s="1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52"/>
      <c r="T381" s="1"/>
      <c r="U381" s="1"/>
      <c r="V381" s="1"/>
      <c r="W381" s="265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ht="12.75" customHeight="1">
      <c r="A382" s="1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52"/>
      <c r="T382" s="1"/>
      <c r="U382" s="1"/>
      <c r="V382" s="1"/>
      <c r="W382" s="265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ht="12.75" customHeight="1">
      <c r="A383" s="1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52"/>
      <c r="T383" s="1"/>
      <c r="U383" s="1"/>
      <c r="V383" s="1"/>
      <c r="W383" s="265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ht="12.75" customHeight="1">
      <c r="A384" s="1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52"/>
      <c r="T384" s="1"/>
      <c r="U384" s="1"/>
      <c r="V384" s="1"/>
      <c r="W384" s="265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ht="12.75" customHeight="1">
      <c r="A385" s="1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52"/>
      <c r="T385" s="1"/>
      <c r="U385" s="1"/>
      <c r="V385" s="1"/>
      <c r="W385" s="265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12.75" customHeight="1">
      <c r="A386" s="1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52"/>
      <c r="T386" s="1"/>
      <c r="U386" s="1"/>
      <c r="V386" s="1"/>
      <c r="W386" s="265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ht="12.75" customHeight="1">
      <c r="A387" s="1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52"/>
      <c r="T387" s="1"/>
      <c r="U387" s="1"/>
      <c r="V387" s="1"/>
      <c r="W387" s="265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ht="12.75" customHeight="1">
      <c r="A388" s="1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52"/>
      <c r="T388" s="1"/>
      <c r="U388" s="1"/>
      <c r="V388" s="1"/>
      <c r="W388" s="265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ht="12.75" customHeight="1">
      <c r="A389" s="1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52"/>
      <c r="T389" s="1"/>
      <c r="U389" s="1"/>
      <c r="V389" s="1"/>
      <c r="W389" s="265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ht="12.75" customHeight="1">
      <c r="A390" s="1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52"/>
      <c r="T390" s="1"/>
      <c r="U390" s="1"/>
      <c r="V390" s="1"/>
      <c r="W390" s="265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ht="12.75" customHeight="1">
      <c r="A391" s="1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52"/>
      <c r="T391" s="1"/>
      <c r="U391" s="1"/>
      <c r="V391" s="1"/>
      <c r="W391" s="265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ht="12.75" customHeight="1">
      <c r="A392" s="1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52"/>
      <c r="T392" s="1"/>
      <c r="U392" s="1"/>
      <c r="V392" s="1"/>
      <c r="W392" s="265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ht="12.75" customHeight="1">
      <c r="A393" s="1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52"/>
      <c r="T393" s="1"/>
      <c r="U393" s="1"/>
      <c r="V393" s="1"/>
      <c r="W393" s="265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ht="12.75" customHeight="1">
      <c r="A394" s="1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52"/>
      <c r="T394" s="1"/>
      <c r="U394" s="1"/>
      <c r="V394" s="1"/>
      <c r="W394" s="265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ht="12.75" customHeight="1">
      <c r="A395" s="1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52"/>
      <c r="T395" s="1"/>
      <c r="U395" s="1"/>
      <c r="V395" s="1"/>
      <c r="W395" s="265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ht="12.75" customHeight="1">
      <c r="A396" s="1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52"/>
      <c r="T396" s="1"/>
      <c r="U396" s="1"/>
      <c r="V396" s="1"/>
      <c r="W396" s="265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ht="12.75" customHeight="1">
      <c r="A397" s="1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52"/>
      <c r="T397" s="1"/>
      <c r="U397" s="1"/>
      <c r="V397" s="1"/>
      <c r="W397" s="265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ht="12.75" customHeight="1">
      <c r="A398" s="1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52"/>
      <c r="T398" s="1"/>
      <c r="U398" s="1"/>
      <c r="V398" s="1"/>
      <c r="W398" s="265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ht="12.75" customHeight="1">
      <c r="A399" s="1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52"/>
      <c r="T399" s="1"/>
      <c r="U399" s="1"/>
      <c r="V399" s="1"/>
      <c r="W399" s="265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ht="12.75" customHeigh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9"/>
      <c r="O400" s="127"/>
      <c r="P400" s="127"/>
      <c r="Q400" s="127"/>
      <c r="R400" s="127"/>
      <c r="S400" s="128"/>
      <c r="T400" s="124"/>
      <c r="U400" s="124"/>
      <c r="V400" s="124"/>
      <c r="W400" s="131"/>
      <c r="X400" s="124"/>
      <c r="Y400" s="124"/>
      <c r="Z400" s="124"/>
      <c r="AA400" s="131"/>
      <c r="AB400" s="124"/>
      <c r="AC400" s="124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"/>
      <c r="AO400" s="1"/>
      <c r="AP400" s="1"/>
      <c r="AQ400" s="133"/>
      <c r="AR400" s="133"/>
      <c r="AS400" s="133"/>
      <c r="AT400" s="133"/>
      <c r="AU400" s="133"/>
      <c r="AV400" s="133"/>
      <c r="AW400" s="133"/>
      <c r="AX400" s="133"/>
      <c r="AY400" s="132"/>
      <c r="AZ400" s="1"/>
      <c r="BA400" s="1"/>
    </row>
    <row r="401" spans="1:53" ht="12.75" customHeigh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9"/>
      <c r="O401" s="127"/>
      <c r="P401" s="127"/>
      <c r="Q401" s="127"/>
      <c r="R401" s="127"/>
      <c r="S401" s="128"/>
      <c r="T401" s="124"/>
      <c r="U401" s="124"/>
      <c r="V401" s="124"/>
      <c r="W401" s="131"/>
      <c r="X401" s="124"/>
      <c r="Y401" s="124"/>
      <c r="Z401" s="124"/>
      <c r="AA401" s="131"/>
      <c r="AB401" s="124"/>
      <c r="AC401" s="124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"/>
      <c r="AO401" s="1"/>
      <c r="AP401" s="1"/>
      <c r="AQ401" s="133"/>
      <c r="AR401" s="133"/>
      <c r="AS401" s="133"/>
      <c r="AT401" s="133"/>
      <c r="AU401" s="133"/>
      <c r="AV401" s="133"/>
      <c r="AW401" s="133"/>
      <c r="AX401" s="133"/>
      <c r="AY401" s="132"/>
      <c r="AZ401" s="1"/>
      <c r="BA401" s="1"/>
    </row>
    <row r="402" spans="1:53" ht="12.75" customHeigh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9"/>
      <c r="O402" s="127"/>
      <c r="P402" s="127"/>
      <c r="Q402" s="127"/>
      <c r="R402" s="127"/>
      <c r="S402" s="128"/>
      <c r="T402" s="124"/>
      <c r="U402" s="124"/>
      <c r="V402" s="124"/>
      <c r="W402" s="131"/>
      <c r="X402" s="124"/>
      <c r="Y402" s="124"/>
      <c r="Z402" s="124"/>
      <c r="AA402" s="131"/>
      <c r="AB402" s="124"/>
      <c r="AC402" s="124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"/>
      <c r="AO402" s="1"/>
      <c r="AP402" s="1"/>
      <c r="AQ402" s="133"/>
      <c r="AR402" s="133"/>
      <c r="AS402" s="133"/>
      <c r="AT402" s="133"/>
      <c r="AU402" s="133"/>
      <c r="AV402" s="133"/>
      <c r="AW402" s="133"/>
      <c r="AX402" s="133"/>
      <c r="AY402" s="132"/>
      <c r="AZ402" s="1"/>
      <c r="BA402" s="1"/>
    </row>
    <row r="403" spans="1:53" ht="12.75" customHeigh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9"/>
      <c r="O403" s="127"/>
      <c r="P403" s="127"/>
      <c r="Q403" s="127"/>
      <c r="R403" s="127"/>
      <c r="S403" s="128"/>
      <c r="T403" s="124"/>
      <c r="U403" s="124"/>
      <c r="V403" s="124"/>
      <c r="W403" s="131"/>
      <c r="X403" s="124"/>
      <c r="Y403" s="124"/>
      <c r="Z403" s="124"/>
      <c r="AA403" s="131"/>
      <c r="AB403" s="124"/>
      <c r="AC403" s="124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"/>
      <c r="AO403" s="1"/>
      <c r="AP403" s="1"/>
      <c r="AQ403" s="133"/>
      <c r="AR403" s="133"/>
      <c r="AS403" s="133"/>
      <c r="AT403" s="133"/>
      <c r="AU403" s="133"/>
      <c r="AV403" s="133"/>
      <c r="AW403" s="133"/>
      <c r="AX403" s="133"/>
      <c r="AY403" s="132"/>
      <c r="AZ403" s="1"/>
      <c r="BA403" s="1"/>
    </row>
    <row r="404" spans="1:53" ht="12.75" customHeigh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9"/>
      <c r="O404" s="127"/>
      <c r="P404" s="127"/>
      <c r="Q404" s="127"/>
      <c r="R404" s="127"/>
      <c r="S404" s="128"/>
      <c r="T404" s="124"/>
      <c r="U404" s="124"/>
      <c r="V404" s="124"/>
      <c r="W404" s="131"/>
      <c r="X404" s="124"/>
      <c r="Y404" s="124"/>
      <c r="Z404" s="124"/>
      <c r="AA404" s="131"/>
      <c r="AB404" s="124"/>
      <c r="AC404" s="124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"/>
      <c r="AO404" s="1"/>
      <c r="AP404" s="1"/>
      <c r="AQ404" s="133"/>
      <c r="AR404" s="133"/>
      <c r="AS404" s="133"/>
      <c r="AT404" s="133"/>
      <c r="AU404" s="133"/>
      <c r="AV404" s="133"/>
      <c r="AW404" s="133"/>
      <c r="AX404" s="133"/>
      <c r="AY404" s="132"/>
      <c r="AZ404" s="1"/>
      <c r="BA404" s="1"/>
    </row>
    <row r="405" spans="1:53" ht="12.75" customHeigh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9"/>
      <c r="O405" s="127"/>
      <c r="P405" s="127"/>
      <c r="Q405" s="127"/>
      <c r="R405" s="127"/>
      <c r="S405" s="128"/>
      <c r="T405" s="124"/>
      <c r="U405" s="124"/>
      <c r="V405" s="124"/>
      <c r="W405" s="131"/>
      <c r="X405" s="124"/>
      <c r="Y405" s="124"/>
      <c r="Z405" s="124"/>
      <c r="AA405" s="131"/>
      <c r="AB405" s="124"/>
      <c r="AC405" s="124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"/>
      <c r="AO405" s="1"/>
      <c r="AP405" s="1"/>
      <c r="AQ405" s="133"/>
      <c r="AR405" s="133"/>
      <c r="AS405" s="133"/>
      <c r="AT405" s="133"/>
      <c r="AU405" s="133"/>
      <c r="AV405" s="133"/>
      <c r="AW405" s="133"/>
      <c r="AX405" s="133"/>
      <c r="AY405" s="132"/>
      <c r="AZ405" s="1"/>
      <c r="BA405" s="1"/>
    </row>
    <row r="406" spans="1:53" ht="12.75" customHeigh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9"/>
      <c r="O406" s="127"/>
      <c r="P406" s="127"/>
      <c r="Q406" s="127"/>
      <c r="R406" s="127"/>
      <c r="S406" s="128"/>
      <c r="T406" s="124"/>
      <c r="U406" s="124"/>
      <c r="V406" s="124"/>
      <c r="W406" s="131"/>
      <c r="X406" s="124"/>
      <c r="Y406" s="124"/>
      <c r="Z406" s="124"/>
      <c r="AA406" s="131"/>
      <c r="AB406" s="124"/>
      <c r="AC406" s="124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"/>
      <c r="AO406" s="1"/>
      <c r="AP406" s="1"/>
      <c r="AQ406" s="133"/>
      <c r="AR406" s="133"/>
      <c r="AS406" s="133"/>
      <c r="AT406" s="133"/>
      <c r="AU406" s="133"/>
      <c r="AV406" s="133"/>
      <c r="AW406" s="133"/>
      <c r="AX406" s="133"/>
      <c r="AY406" s="132"/>
      <c r="AZ406" s="1"/>
      <c r="BA406" s="1"/>
    </row>
    <row r="407" spans="1:53" ht="12.75" customHeigh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9"/>
      <c r="O407" s="127"/>
      <c r="P407" s="127"/>
      <c r="Q407" s="127"/>
      <c r="R407" s="127"/>
      <c r="S407" s="128"/>
      <c r="T407" s="124"/>
      <c r="U407" s="124"/>
      <c r="V407" s="124"/>
      <c r="W407" s="131"/>
      <c r="X407" s="124"/>
      <c r="Y407" s="124"/>
      <c r="Z407" s="124"/>
      <c r="AA407" s="131"/>
      <c r="AB407" s="124"/>
      <c r="AC407" s="124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"/>
      <c r="AO407" s="1"/>
      <c r="AP407" s="1"/>
      <c r="AQ407" s="133"/>
      <c r="AR407" s="133"/>
      <c r="AS407" s="133"/>
      <c r="AT407" s="133"/>
      <c r="AU407" s="133"/>
      <c r="AV407" s="133"/>
      <c r="AW407" s="133"/>
      <c r="AX407" s="133"/>
      <c r="AY407" s="132"/>
      <c r="AZ407" s="1"/>
      <c r="BA407" s="1"/>
    </row>
    <row r="408" spans="1:53" ht="12.75" customHeigh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9"/>
      <c r="O408" s="127"/>
      <c r="P408" s="127"/>
      <c r="Q408" s="127"/>
      <c r="R408" s="127"/>
      <c r="S408" s="128"/>
      <c r="T408" s="124"/>
      <c r="U408" s="124"/>
      <c r="V408" s="124"/>
      <c r="W408" s="131"/>
      <c r="X408" s="124"/>
      <c r="Y408" s="124"/>
      <c r="Z408" s="124"/>
      <c r="AA408" s="131"/>
      <c r="AB408" s="124"/>
      <c r="AC408" s="124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"/>
      <c r="AO408" s="1"/>
      <c r="AP408" s="1"/>
      <c r="AQ408" s="133"/>
      <c r="AR408" s="133"/>
      <c r="AS408" s="133"/>
      <c r="AT408" s="133"/>
      <c r="AU408" s="133"/>
      <c r="AV408" s="133"/>
      <c r="AW408" s="133"/>
      <c r="AX408" s="133"/>
      <c r="AY408" s="132"/>
      <c r="AZ408" s="1"/>
      <c r="BA408" s="1"/>
    </row>
    <row r="409" spans="1:53" ht="12.75" customHeigh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9"/>
      <c r="O409" s="127"/>
      <c r="P409" s="127"/>
      <c r="Q409" s="127"/>
      <c r="R409" s="127"/>
      <c r="S409" s="128"/>
      <c r="T409" s="124"/>
      <c r="U409" s="124"/>
      <c r="V409" s="124"/>
      <c r="W409" s="131"/>
      <c r="X409" s="124"/>
      <c r="Y409" s="124"/>
      <c r="Z409" s="124"/>
      <c r="AA409" s="131"/>
      <c r="AB409" s="124"/>
      <c r="AC409" s="124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"/>
      <c r="AO409" s="1"/>
      <c r="AP409" s="1"/>
      <c r="AQ409" s="133"/>
      <c r="AR409" s="133"/>
      <c r="AS409" s="133"/>
      <c r="AT409" s="133"/>
      <c r="AU409" s="133"/>
      <c r="AV409" s="133"/>
      <c r="AW409" s="133"/>
      <c r="AX409" s="133"/>
      <c r="AY409" s="132"/>
      <c r="AZ409" s="1"/>
      <c r="BA409" s="1"/>
    </row>
    <row r="410" spans="1:53" ht="12.75" customHeigh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9"/>
      <c r="O410" s="127"/>
      <c r="P410" s="127"/>
      <c r="Q410" s="127"/>
      <c r="R410" s="127"/>
      <c r="S410" s="128"/>
      <c r="T410" s="124"/>
      <c r="U410" s="124"/>
      <c r="V410" s="124"/>
      <c r="W410" s="131"/>
      <c r="X410" s="124"/>
      <c r="Y410" s="124"/>
      <c r="Z410" s="124"/>
      <c r="AA410" s="131"/>
      <c r="AB410" s="124"/>
      <c r="AC410" s="124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"/>
      <c r="AO410" s="1"/>
      <c r="AP410" s="1"/>
      <c r="AQ410" s="133"/>
      <c r="AR410" s="133"/>
      <c r="AS410" s="133"/>
      <c r="AT410" s="133"/>
      <c r="AU410" s="133"/>
      <c r="AV410" s="133"/>
      <c r="AW410" s="133"/>
      <c r="AX410" s="133"/>
      <c r="AY410" s="132"/>
      <c r="AZ410" s="1"/>
      <c r="BA410" s="1"/>
    </row>
    <row r="411" spans="1:53" ht="12.75" customHeigh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9"/>
      <c r="O411" s="127"/>
      <c r="P411" s="127"/>
      <c r="Q411" s="127"/>
      <c r="R411" s="127"/>
      <c r="S411" s="128"/>
      <c r="T411" s="124"/>
      <c r="U411" s="124"/>
      <c r="V411" s="124"/>
      <c r="W411" s="131"/>
      <c r="X411" s="124"/>
      <c r="Y411" s="124"/>
      <c r="Z411" s="124"/>
      <c r="AA411" s="131"/>
      <c r="AB411" s="124"/>
      <c r="AC411" s="124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"/>
      <c r="AO411" s="1"/>
      <c r="AP411" s="1"/>
      <c r="AQ411" s="133"/>
      <c r="AR411" s="133"/>
      <c r="AS411" s="133"/>
      <c r="AT411" s="133"/>
      <c r="AU411" s="133"/>
      <c r="AV411" s="133"/>
      <c r="AW411" s="133"/>
      <c r="AX411" s="133"/>
      <c r="AY411" s="132"/>
      <c r="AZ411" s="1"/>
      <c r="BA411" s="1"/>
    </row>
    <row r="412" spans="1:53" ht="12.75" customHeigh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9"/>
      <c r="O412" s="127"/>
      <c r="P412" s="127"/>
      <c r="Q412" s="127"/>
      <c r="R412" s="127"/>
      <c r="S412" s="128"/>
      <c r="T412" s="124"/>
      <c r="U412" s="124"/>
      <c r="V412" s="124"/>
      <c r="W412" s="131"/>
      <c r="X412" s="124"/>
      <c r="Y412" s="124"/>
      <c r="Z412" s="124"/>
      <c r="AA412" s="131"/>
      <c r="AB412" s="124"/>
      <c r="AC412" s="124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"/>
      <c r="AO412" s="1"/>
      <c r="AP412" s="1"/>
      <c r="AQ412" s="133"/>
      <c r="AR412" s="133"/>
      <c r="AS412" s="133"/>
      <c r="AT412" s="133"/>
      <c r="AU412" s="133"/>
      <c r="AV412" s="133"/>
      <c r="AW412" s="133"/>
      <c r="AX412" s="133"/>
      <c r="AY412" s="132"/>
      <c r="AZ412" s="1"/>
      <c r="BA412" s="1"/>
    </row>
    <row r="413" spans="1:53" ht="12.75" customHeigh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9"/>
      <c r="O413" s="127"/>
      <c r="P413" s="127"/>
      <c r="Q413" s="127"/>
      <c r="R413" s="127"/>
      <c r="S413" s="128"/>
      <c r="T413" s="124"/>
      <c r="U413" s="124"/>
      <c r="V413" s="124"/>
      <c r="W413" s="131"/>
      <c r="X413" s="124"/>
      <c r="Y413" s="124"/>
      <c r="Z413" s="124"/>
      <c r="AA413" s="131"/>
      <c r="AB413" s="124"/>
      <c r="AC413" s="124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"/>
      <c r="AO413" s="1"/>
      <c r="AP413" s="1"/>
      <c r="AQ413" s="133"/>
      <c r="AR413" s="133"/>
      <c r="AS413" s="133"/>
      <c r="AT413" s="133"/>
      <c r="AU413" s="133"/>
      <c r="AV413" s="133"/>
      <c r="AW413" s="133"/>
      <c r="AX413" s="133"/>
      <c r="AY413" s="132"/>
      <c r="AZ413" s="1"/>
      <c r="BA413" s="1"/>
    </row>
    <row r="414" spans="1:53" ht="12.75" customHeigh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9"/>
      <c r="O414" s="127"/>
      <c r="P414" s="127"/>
      <c r="Q414" s="127"/>
      <c r="R414" s="127"/>
      <c r="S414" s="128"/>
      <c r="T414" s="124"/>
      <c r="U414" s="124"/>
      <c r="V414" s="124"/>
      <c r="W414" s="131"/>
      <c r="X414" s="124"/>
      <c r="Y414" s="124"/>
      <c r="Z414" s="124"/>
      <c r="AA414" s="131"/>
      <c r="AB414" s="124"/>
      <c r="AC414" s="124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"/>
      <c r="AO414" s="1"/>
      <c r="AP414" s="1"/>
      <c r="AQ414" s="133"/>
      <c r="AR414" s="133"/>
      <c r="AS414" s="133"/>
      <c r="AT414" s="133"/>
      <c r="AU414" s="133"/>
      <c r="AV414" s="133"/>
      <c r="AW414" s="133"/>
      <c r="AX414" s="133"/>
      <c r="AY414" s="132"/>
      <c r="AZ414" s="1"/>
      <c r="BA414" s="1"/>
    </row>
    <row r="415" spans="1:53" ht="12.75" customHeigh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9"/>
      <c r="O415" s="127"/>
      <c r="P415" s="127"/>
      <c r="Q415" s="127"/>
      <c r="R415" s="127"/>
      <c r="S415" s="128"/>
      <c r="T415" s="124"/>
      <c r="U415" s="124"/>
      <c r="V415" s="124"/>
      <c r="W415" s="131"/>
      <c r="X415" s="124"/>
      <c r="Y415" s="124"/>
      <c r="Z415" s="124"/>
      <c r="AA415" s="131"/>
      <c r="AB415" s="124"/>
      <c r="AC415" s="124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"/>
      <c r="AO415" s="1"/>
      <c r="AP415" s="1"/>
      <c r="AQ415" s="133"/>
      <c r="AR415" s="133"/>
      <c r="AS415" s="133"/>
      <c r="AT415" s="133"/>
      <c r="AU415" s="133"/>
      <c r="AV415" s="133"/>
      <c r="AW415" s="133"/>
      <c r="AX415" s="133"/>
      <c r="AY415" s="132"/>
      <c r="AZ415" s="1"/>
      <c r="BA415" s="1"/>
    </row>
    <row r="416" spans="1:53" ht="12.75" customHeigh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9"/>
      <c r="O416" s="127"/>
      <c r="P416" s="127"/>
      <c r="Q416" s="127"/>
      <c r="R416" s="127"/>
      <c r="S416" s="128"/>
      <c r="T416" s="124"/>
      <c r="U416" s="124"/>
      <c r="V416" s="124"/>
      <c r="W416" s="131"/>
      <c r="X416" s="124"/>
      <c r="Y416" s="124"/>
      <c r="Z416" s="124"/>
      <c r="AA416" s="131"/>
      <c r="AB416" s="124"/>
      <c r="AC416" s="124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"/>
      <c r="AO416" s="1"/>
      <c r="AP416" s="1"/>
      <c r="AQ416" s="133"/>
      <c r="AR416" s="133"/>
      <c r="AS416" s="133"/>
      <c r="AT416" s="133"/>
      <c r="AU416" s="133"/>
      <c r="AV416" s="133"/>
      <c r="AW416" s="133"/>
      <c r="AX416" s="133"/>
      <c r="AY416" s="132"/>
      <c r="AZ416" s="1"/>
      <c r="BA416" s="1"/>
    </row>
    <row r="417" spans="1:53" ht="12.75" customHeigh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9"/>
      <c r="O417" s="127"/>
      <c r="P417" s="127"/>
      <c r="Q417" s="127"/>
      <c r="R417" s="127"/>
      <c r="S417" s="128"/>
      <c r="T417" s="124"/>
      <c r="U417" s="124"/>
      <c r="V417" s="124"/>
      <c r="W417" s="131"/>
      <c r="X417" s="124"/>
      <c r="Y417" s="124"/>
      <c r="Z417" s="124"/>
      <c r="AA417" s="131"/>
      <c r="AB417" s="124"/>
      <c r="AC417" s="124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"/>
      <c r="AO417" s="1"/>
      <c r="AP417" s="1"/>
      <c r="AQ417" s="133"/>
      <c r="AR417" s="133"/>
      <c r="AS417" s="133"/>
      <c r="AT417" s="133"/>
      <c r="AU417" s="133"/>
      <c r="AV417" s="133"/>
      <c r="AW417" s="133"/>
      <c r="AX417" s="133"/>
      <c r="AY417" s="132"/>
      <c r="AZ417" s="1"/>
      <c r="BA417" s="1"/>
    </row>
    <row r="418" spans="1:53" ht="12.75" customHeigh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9"/>
      <c r="O418" s="127"/>
      <c r="P418" s="127"/>
      <c r="Q418" s="127"/>
      <c r="R418" s="127"/>
      <c r="S418" s="128"/>
      <c r="T418" s="124"/>
      <c r="U418" s="124"/>
      <c r="V418" s="124"/>
      <c r="W418" s="131"/>
      <c r="X418" s="124"/>
      <c r="Y418" s="124"/>
      <c r="Z418" s="124"/>
      <c r="AA418" s="131"/>
      <c r="AB418" s="124"/>
      <c r="AC418" s="124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"/>
      <c r="AO418" s="1"/>
      <c r="AP418" s="1"/>
      <c r="AQ418" s="133"/>
      <c r="AR418" s="133"/>
      <c r="AS418" s="133"/>
      <c r="AT418" s="133"/>
      <c r="AU418" s="133"/>
      <c r="AV418" s="133"/>
      <c r="AW418" s="133"/>
      <c r="AX418" s="133"/>
      <c r="AY418" s="132"/>
      <c r="AZ418" s="1"/>
      <c r="BA418" s="1"/>
    </row>
    <row r="419" spans="1:53" ht="12.75" customHeigh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9"/>
      <c r="O419" s="127"/>
      <c r="P419" s="127"/>
      <c r="Q419" s="127"/>
      <c r="R419" s="127"/>
      <c r="S419" s="128"/>
      <c r="T419" s="124"/>
      <c r="U419" s="124"/>
      <c r="V419" s="124"/>
      <c r="W419" s="131"/>
      <c r="X419" s="124"/>
      <c r="Y419" s="124"/>
      <c r="Z419" s="124"/>
      <c r="AA419" s="131"/>
      <c r="AB419" s="124"/>
      <c r="AC419" s="124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"/>
      <c r="AO419" s="1"/>
      <c r="AP419" s="1"/>
      <c r="AQ419" s="133"/>
      <c r="AR419" s="133"/>
      <c r="AS419" s="133"/>
      <c r="AT419" s="133"/>
      <c r="AU419" s="133"/>
      <c r="AV419" s="133"/>
      <c r="AW419" s="133"/>
      <c r="AX419" s="133"/>
      <c r="AY419" s="132"/>
      <c r="AZ419" s="1"/>
      <c r="BA419" s="1"/>
    </row>
    <row r="420" spans="1:53" ht="12.75" customHeigh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9"/>
      <c r="O420" s="127"/>
      <c r="P420" s="127"/>
      <c r="Q420" s="127"/>
      <c r="R420" s="127"/>
      <c r="S420" s="128"/>
      <c r="T420" s="124"/>
      <c r="U420" s="124"/>
      <c r="V420" s="124"/>
      <c r="W420" s="131"/>
      <c r="X420" s="124"/>
      <c r="Y420" s="124"/>
      <c r="Z420" s="124"/>
      <c r="AA420" s="131"/>
      <c r="AB420" s="124"/>
      <c r="AC420" s="124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"/>
      <c r="AO420" s="1"/>
      <c r="AP420" s="1"/>
      <c r="AQ420" s="133"/>
      <c r="AR420" s="133"/>
      <c r="AS420" s="133"/>
      <c r="AT420" s="133"/>
      <c r="AU420" s="133"/>
      <c r="AV420" s="133"/>
      <c r="AW420" s="133"/>
      <c r="AX420" s="133"/>
      <c r="AY420" s="132"/>
      <c r="AZ420" s="1"/>
      <c r="BA420" s="1"/>
    </row>
    <row r="421" spans="1:53" ht="12.75" customHeigh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9"/>
      <c r="O421" s="127"/>
      <c r="P421" s="127"/>
      <c r="Q421" s="127"/>
      <c r="R421" s="127"/>
      <c r="S421" s="128"/>
      <c r="T421" s="124"/>
      <c r="U421" s="124"/>
      <c r="V421" s="124"/>
      <c r="W421" s="131"/>
      <c r="X421" s="124"/>
      <c r="Y421" s="124"/>
      <c r="Z421" s="124"/>
      <c r="AA421" s="131"/>
      <c r="AB421" s="124"/>
      <c r="AC421" s="124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"/>
      <c r="AO421" s="1"/>
      <c r="AP421" s="1"/>
      <c r="AQ421" s="133"/>
      <c r="AR421" s="133"/>
      <c r="AS421" s="133"/>
      <c r="AT421" s="133"/>
      <c r="AU421" s="133"/>
      <c r="AV421" s="133"/>
      <c r="AW421" s="133"/>
      <c r="AX421" s="133"/>
      <c r="AY421" s="132"/>
      <c r="AZ421" s="1"/>
      <c r="BA421" s="1"/>
    </row>
    <row r="422" spans="1:53" ht="12.75" customHeigh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9"/>
      <c r="O422" s="127"/>
      <c r="P422" s="127"/>
      <c r="Q422" s="127"/>
      <c r="R422" s="127"/>
      <c r="S422" s="128"/>
      <c r="T422" s="124"/>
      <c r="U422" s="124"/>
      <c r="V422" s="124"/>
      <c r="W422" s="131"/>
      <c r="X422" s="124"/>
      <c r="Y422" s="124"/>
      <c r="Z422" s="124"/>
      <c r="AA422" s="131"/>
      <c r="AB422" s="124"/>
      <c r="AC422" s="124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"/>
      <c r="AO422" s="1"/>
      <c r="AP422" s="1"/>
      <c r="AQ422" s="133"/>
      <c r="AR422" s="133"/>
      <c r="AS422" s="133"/>
      <c r="AT422" s="133"/>
      <c r="AU422" s="133"/>
      <c r="AV422" s="133"/>
      <c r="AW422" s="133"/>
      <c r="AX422" s="133"/>
      <c r="AY422" s="132"/>
      <c r="AZ422" s="1"/>
      <c r="BA422" s="1"/>
    </row>
    <row r="423" spans="1:53" ht="12.75" customHeigh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9"/>
      <c r="O423" s="127"/>
      <c r="P423" s="127"/>
      <c r="Q423" s="127"/>
      <c r="R423" s="127"/>
      <c r="S423" s="128"/>
      <c r="T423" s="124"/>
      <c r="U423" s="124"/>
      <c r="V423" s="124"/>
      <c r="W423" s="131"/>
      <c r="X423" s="124"/>
      <c r="Y423" s="124"/>
      <c r="Z423" s="124"/>
      <c r="AA423" s="131"/>
      <c r="AB423" s="124"/>
      <c r="AC423" s="124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"/>
      <c r="AO423" s="1"/>
      <c r="AP423" s="1"/>
      <c r="AQ423" s="133"/>
      <c r="AR423" s="133"/>
      <c r="AS423" s="133"/>
      <c r="AT423" s="133"/>
      <c r="AU423" s="133"/>
      <c r="AV423" s="133"/>
      <c r="AW423" s="133"/>
      <c r="AX423" s="133"/>
      <c r="AY423" s="132"/>
      <c r="AZ423" s="1"/>
      <c r="BA423" s="1"/>
    </row>
    <row r="424" spans="1:53" ht="12.75" customHeigh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9"/>
      <c r="O424" s="127"/>
      <c r="P424" s="127"/>
      <c r="Q424" s="127"/>
      <c r="R424" s="127"/>
      <c r="S424" s="128"/>
      <c r="T424" s="124"/>
      <c r="U424" s="124"/>
      <c r="V424" s="124"/>
      <c r="W424" s="131"/>
      <c r="X424" s="124"/>
      <c r="Y424" s="124"/>
      <c r="Z424" s="124"/>
      <c r="AA424" s="131"/>
      <c r="AB424" s="124"/>
      <c r="AC424" s="124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"/>
      <c r="AO424" s="1"/>
      <c r="AP424" s="1"/>
      <c r="AQ424" s="133"/>
      <c r="AR424" s="133"/>
      <c r="AS424" s="133"/>
      <c r="AT424" s="133"/>
      <c r="AU424" s="133"/>
      <c r="AV424" s="133"/>
      <c r="AW424" s="133"/>
      <c r="AX424" s="133"/>
      <c r="AY424" s="132"/>
      <c r="AZ424" s="1"/>
      <c r="BA424" s="1"/>
    </row>
    <row r="425" spans="1:53" ht="12.75" customHeigh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9"/>
      <c r="O425" s="127"/>
      <c r="P425" s="127"/>
      <c r="Q425" s="127"/>
      <c r="R425" s="127"/>
      <c r="S425" s="128"/>
      <c r="T425" s="124"/>
      <c r="U425" s="124"/>
      <c r="V425" s="124"/>
      <c r="W425" s="131"/>
      <c r="X425" s="124"/>
      <c r="Y425" s="124"/>
      <c r="Z425" s="124"/>
      <c r="AA425" s="131"/>
      <c r="AB425" s="124"/>
      <c r="AC425" s="124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"/>
      <c r="AO425" s="1"/>
      <c r="AP425" s="1"/>
      <c r="AQ425" s="133"/>
      <c r="AR425" s="133"/>
      <c r="AS425" s="133"/>
      <c r="AT425" s="133"/>
      <c r="AU425" s="133"/>
      <c r="AV425" s="133"/>
      <c r="AW425" s="133"/>
      <c r="AX425" s="133"/>
      <c r="AY425" s="132"/>
      <c r="AZ425" s="1"/>
      <c r="BA425" s="1"/>
    </row>
    <row r="426" spans="1:53" ht="12.75" customHeigh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9"/>
      <c r="O426" s="127"/>
      <c r="P426" s="127"/>
      <c r="Q426" s="127"/>
      <c r="R426" s="127"/>
      <c r="S426" s="128"/>
      <c r="T426" s="124"/>
      <c r="U426" s="124"/>
      <c r="V426" s="124"/>
      <c r="W426" s="131"/>
      <c r="X426" s="124"/>
      <c r="Y426" s="124"/>
      <c r="Z426" s="124"/>
      <c r="AA426" s="131"/>
      <c r="AB426" s="124"/>
      <c r="AC426" s="124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"/>
      <c r="AO426" s="1"/>
      <c r="AP426" s="1"/>
      <c r="AQ426" s="133"/>
      <c r="AR426" s="133"/>
      <c r="AS426" s="133"/>
      <c r="AT426" s="133"/>
      <c r="AU426" s="133"/>
      <c r="AV426" s="133"/>
      <c r="AW426" s="133"/>
      <c r="AX426" s="133"/>
      <c r="AY426" s="132"/>
      <c r="AZ426" s="1"/>
      <c r="BA426" s="1"/>
    </row>
    <row r="427" spans="1:53" ht="12.75" customHeigh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9"/>
      <c r="O427" s="127"/>
      <c r="P427" s="127"/>
      <c r="Q427" s="127"/>
      <c r="R427" s="127"/>
      <c r="S427" s="128"/>
      <c r="T427" s="124"/>
      <c r="U427" s="124"/>
      <c r="V427" s="124"/>
      <c r="W427" s="131"/>
      <c r="X427" s="124"/>
      <c r="Y427" s="124"/>
      <c r="Z427" s="124"/>
      <c r="AA427" s="131"/>
      <c r="AB427" s="124"/>
      <c r="AC427" s="124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"/>
      <c r="AO427" s="1"/>
      <c r="AP427" s="1"/>
      <c r="AQ427" s="133"/>
      <c r="AR427" s="133"/>
      <c r="AS427" s="133"/>
      <c r="AT427" s="133"/>
      <c r="AU427" s="133"/>
      <c r="AV427" s="133"/>
      <c r="AW427" s="133"/>
      <c r="AX427" s="133"/>
      <c r="AY427" s="132"/>
      <c r="AZ427" s="1"/>
      <c r="BA427" s="1"/>
    </row>
    <row r="428" spans="1:53" ht="12.75" customHeigh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9"/>
      <c r="O428" s="127"/>
      <c r="P428" s="127"/>
      <c r="Q428" s="127"/>
      <c r="R428" s="127"/>
      <c r="S428" s="128"/>
      <c r="T428" s="124"/>
      <c r="U428" s="124"/>
      <c r="V428" s="124"/>
      <c r="W428" s="131"/>
      <c r="X428" s="124"/>
      <c r="Y428" s="124"/>
      <c r="Z428" s="124"/>
      <c r="AA428" s="131"/>
      <c r="AB428" s="124"/>
      <c r="AC428" s="124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"/>
      <c r="AO428" s="1"/>
      <c r="AP428" s="1"/>
      <c r="AQ428" s="133"/>
      <c r="AR428" s="133"/>
      <c r="AS428" s="133"/>
      <c r="AT428" s="133"/>
      <c r="AU428" s="133"/>
      <c r="AV428" s="133"/>
      <c r="AW428" s="133"/>
      <c r="AX428" s="133"/>
      <c r="AY428" s="132"/>
      <c r="AZ428" s="1"/>
      <c r="BA428" s="1"/>
    </row>
    <row r="429" spans="1:53" ht="12.75" customHeigh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9"/>
      <c r="O429" s="127"/>
      <c r="P429" s="127"/>
      <c r="Q429" s="127"/>
      <c r="R429" s="127"/>
      <c r="S429" s="128"/>
      <c r="T429" s="124"/>
      <c r="U429" s="124"/>
      <c r="V429" s="124"/>
      <c r="W429" s="131"/>
      <c r="X429" s="124"/>
      <c r="Y429" s="124"/>
      <c r="Z429" s="124"/>
      <c r="AA429" s="131"/>
      <c r="AB429" s="124"/>
      <c r="AC429" s="124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"/>
      <c r="AO429" s="1"/>
      <c r="AP429" s="1"/>
      <c r="AQ429" s="133"/>
      <c r="AR429" s="133"/>
      <c r="AS429" s="133"/>
      <c r="AT429" s="133"/>
      <c r="AU429" s="133"/>
      <c r="AV429" s="133"/>
      <c r="AW429" s="133"/>
      <c r="AX429" s="133"/>
      <c r="AY429" s="132"/>
      <c r="AZ429" s="1"/>
      <c r="BA429" s="1"/>
    </row>
    <row r="430" spans="1:53" ht="12.75" customHeigh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9"/>
      <c r="O430" s="127"/>
      <c r="P430" s="127"/>
      <c r="Q430" s="127"/>
      <c r="R430" s="127"/>
      <c r="S430" s="128"/>
      <c r="T430" s="124"/>
      <c r="U430" s="124"/>
      <c r="V430" s="124"/>
      <c r="W430" s="131"/>
      <c r="X430" s="124"/>
      <c r="Y430" s="124"/>
      <c r="Z430" s="124"/>
      <c r="AA430" s="131"/>
      <c r="AB430" s="124"/>
      <c r="AC430" s="124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"/>
      <c r="AO430" s="1"/>
      <c r="AP430" s="1"/>
      <c r="AQ430" s="133"/>
      <c r="AR430" s="133"/>
      <c r="AS430" s="133"/>
      <c r="AT430" s="133"/>
      <c r="AU430" s="133"/>
      <c r="AV430" s="133"/>
      <c r="AW430" s="133"/>
      <c r="AX430" s="133"/>
      <c r="AY430" s="132"/>
      <c r="AZ430" s="1"/>
      <c r="BA430" s="1"/>
    </row>
    <row r="431" spans="1:53" ht="12.75" customHeigh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9"/>
      <c r="O431" s="127"/>
      <c r="P431" s="127"/>
      <c r="Q431" s="127"/>
      <c r="R431" s="127"/>
      <c r="S431" s="128"/>
      <c r="T431" s="124"/>
      <c r="U431" s="124"/>
      <c r="V431" s="124"/>
      <c r="W431" s="131"/>
      <c r="X431" s="124"/>
      <c r="Y431" s="124"/>
      <c r="Z431" s="124"/>
      <c r="AA431" s="131"/>
      <c r="AB431" s="124"/>
      <c r="AC431" s="124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"/>
      <c r="AO431" s="1"/>
      <c r="AP431" s="1"/>
      <c r="AQ431" s="133"/>
      <c r="AR431" s="133"/>
      <c r="AS431" s="133"/>
      <c r="AT431" s="133"/>
      <c r="AU431" s="133"/>
      <c r="AV431" s="133"/>
      <c r="AW431" s="133"/>
      <c r="AX431" s="133"/>
      <c r="AY431" s="132"/>
      <c r="AZ431" s="1"/>
      <c r="BA431" s="1"/>
    </row>
    <row r="432" spans="1:53" ht="12.75" customHeigh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9"/>
      <c r="O432" s="127"/>
      <c r="P432" s="127"/>
      <c r="Q432" s="127"/>
      <c r="R432" s="127"/>
      <c r="S432" s="128"/>
      <c r="T432" s="124"/>
      <c r="U432" s="124"/>
      <c r="V432" s="124"/>
      <c r="W432" s="131"/>
      <c r="X432" s="124"/>
      <c r="Y432" s="124"/>
      <c r="Z432" s="124"/>
      <c r="AA432" s="131"/>
      <c r="AB432" s="124"/>
      <c r="AC432" s="124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"/>
      <c r="AO432" s="1"/>
      <c r="AP432" s="1"/>
      <c r="AQ432" s="133"/>
      <c r="AR432" s="133"/>
      <c r="AS432" s="133"/>
      <c r="AT432" s="133"/>
      <c r="AU432" s="133"/>
      <c r="AV432" s="133"/>
      <c r="AW432" s="133"/>
      <c r="AX432" s="133"/>
      <c r="AY432" s="132"/>
      <c r="AZ432" s="1"/>
      <c r="BA432" s="1"/>
    </row>
    <row r="433" spans="1:53" ht="12.75" customHeigh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9"/>
      <c r="O433" s="127"/>
      <c r="P433" s="127"/>
      <c r="Q433" s="127"/>
      <c r="R433" s="127"/>
      <c r="S433" s="128"/>
      <c r="T433" s="124"/>
      <c r="U433" s="124"/>
      <c r="V433" s="124"/>
      <c r="W433" s="131"/>
      <c r="X433" s="124"/>
      <c r="Y433" s="124"/>
      <c r="Z433" s="124"/>
      <c r="AA433" s="131"/>
      <c r="AB433" s="124"/>
      <c r="AC433" s="124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"/>
      <c r="AO433" s="1"/>
      <c r="AP433" s="1"/>
      <c r="AQ433" s="133"/>
      <c r="AR433" s="133"/>
      <c r="AS433" s="133"/>
      <c r="AT433" s="133"/>
      <c r="AU433" s="133"/>
      <c r="AV433" s="133"/>
      <c r="AW433" s="133"/>
      <c r="AX433" s="133"/>
      <c r="AY433" s="132"/>
      <c r="AZ433" s="1"/>
      <c r="BA433" s="1"/>
    </row>
    <row r="434" spans="1:53" ht="12.75" customHeigh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9"/>
      <c r="O434" s="127"/>
      <c r="P434" s="127"/>
      <c r="Q434" s="127"/>
      <c r="R434" s="127"/>
      <c r="S434" s="128"/>
      <c r="T434" s="124"/>
      <c r="U434" s="124"/>
      <c r="V434" s="124"/>
      <c r="W434" s="131"/>
      <c r="X434" s="124"/>
      <c r="Y434" s="124"/>
      <c r="Z434" s="124"/>
      <c r="AA434" s="131"/>
      <c r="AB434" s="124"/>
      <c r="AC434" s="124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"/>
      <c r="AO434" s="1"/>
      <c r="AP434" s="1"/>
      <c r="AQ434" s="133"/>
      <c r="AR434" s="133"/>
      <c r="AS434" s="133"/>
      <c r="AT434" s="133"/>
      <c r="AU434" s="133"/>
      <c r="AV434" s="133"/>
      <c r="AW434" s="133"/>
      <c r="AX434" s="133"/>
      <c r="AY434" s="132"/>
      <c r="AZ434" s="1"/>
      <c r="BA434" s="1"/>
    </row>
    <row r="435" spans="1:53" ht="12.75" customHeigh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9"/>
      <c r="O435" s="127"/>
      <c r="P435" s="127"/>
      <c r="Q435" s="127"/>
      <c r="R435" s="127"/>
      <c r="S435" s="128"/>
      <c r="T435" s="124"/>
      <c r="U435" s="124"/>
      <c r="V435" s="124"/>
      <c r="W435" s="131"/>
      <c r="X435" s="124"/>
      <c r="Y435" s="124"/>
      <c r="Z435" s="124"/>
      <c r="AA435" s="131"/>
      <c r="AB435" s="124"/>
      <c r="AC435" s="124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"/>
      <c r="AO435" s="1"/>
      <c r="AP435" s="1"/>
      <c r="AQ435" s="133"/>
      <c r="AR435" s="133"/>
      <c r="AS435" s="133"/>
      <c r="AT435" s="133"/>
      <c r="AU435" s="133"/>
      <c r="AV435" s="133"/>
      <c r="AW435" s="133"/>
      <c r="AX435" s="133"/>
      <c r="AY435" s="132"/>
      <c r="AZ435" s="1"/>
      <c r="BA435" s="1"/>
    </row>
    <row r="436" spans="1:53" ht="12.75" customHeigh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9"/>
      <c r="O436" s="127"/>
      <c r="P436" s="127"/>
      <c r="Q436" s="127"/>
      <c r="R436" s="127"/>
      <c r="S436" s="128"/>
      <c r="T436" s="124"/>
      <c r="U436" s="124"/>
      <c r="V436" s="124"/>
      <c r="W436" s="131"/>
      <c r="X436" s="124"/>
      <c r="Y436" s="124"/>
      <c r="Z436" s="124"/>
      <c r="AA436" s="131"/>
      <c r="AB436" s="124"/>
      <c r="AC436" s="124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"/>
      <c r="AO436" s="1"/>
      <c r="AP436" s="1"/>
      <c r="AQ436" s="133"/>
      <c r="AR436" s="133"/>
      <c r="AS436" s="133"/>
      <c r="AT436" s="133"/>
      <c r="AU436" s="133"/>
      <c r="AV436" s="133"/>
      <c r="AW436" s="133"/>
      <c r="AX436" s="133"/>
      <c r="AY436" s="132"/>
      <c r="AZ436" s="1"/>
      <c r="BA436" s="1"/>
    </row>
    <row r="437" spans="1:53" ht="12.75" customHeigh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9"/>
      <c r="O437" s="127"/>
      <c r="P437" s="127"/>
      <c r="Q437" s="127"/>
      <c r="R437" s="127"/>
      <c r="S437" s="128"/>
      <c r="T437" s="124"/>
      <c r="U437" s="124"/>
      <c r="V437" s="124"/>
      <c r="W437" s="131"/>
      <c r="X437" s="124"/>
      <c r="Y437" s="124"/>
      <c r="Z437" s="124"/>
      <c r="AA437" s="131"/>
      <c r="AB437" s="124"/>
      <c r="AC437" s="124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"/>
      <c r="AO437" s="1"/>
      <c r="AP437" s="1"/>
      <c r="AQ437" s="133"/>
      <c r="AR437" s="133"/>
      <c r="AS437" s="133"/>
      <c r="AT437" s="133"/>
      <c r="AU437" s="133"/>
      <c r="AV437" s="133"/>
      <c r="AW437" s="133"/>
      <c r="AX437" s="133"/>
      <c r="AY437" s="132"/>
      <c r="AZ437" s="1"/>
      <c r="BA437" s="1"/>
    </row>
    <row r="438" spans="1:53" ht="12.75" customHeigh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9"/>
      <c r="O438" s="127"/>
      <c r="P438" s="127"/>
      <c r="Q438" s="127"/>
      <c r="R438" s="127"/>
      <c r="S438" s="128"/>
      <c r="T438" s="124"/>
      <c r="U438" s="124"/>
      <c r="V438" s="124"/>
      <c r="W438" s="131"/>
      <c r="X438" s="124"/>
      <c r="Y438" s="124"/>
      <c r="Z438" s="124"/>
      <c r="AA438" s="131"/>
      <c r="AB438" s="124"/>
      <c r="AC438" s="124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"/>
      <c r="AO438" s="1"/>
      <c r="AP438" s="1"/>
      <c r="AQ438" s="133"/>
      <c r="AR438" s="133"/>
      <c r="AS438" s="133"/>
      <c r="AT438" s="133"/>
      <c r="AU438" s="133"/>
      <c r="AV438" s="133"/>
      <c r="AW438" s="133"/>
      <c r="AX438" s="133"/>
      <c r="AY438" s="132"/>
      <c r="AZ438" s="1"/>
      <c r="BA438" s="1"/>
    </row>
    <row r="439" spans="1:53" ht="12.75" customHeigh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9"/>
      <c r="O439" s="127"/>
      <c r="P439" s="127"/>
      <c r="Q439" s="127"/>
      <c r="R439" s="127"/>
      <c r="S439" s="128"/>
      <c r="T439" s="124"/>
      <c r="U439" s="124"/>
      <c r="V439" s="124"/>
      <c r="W439" s="131"/>
      <c r="X439" s="124"/>
      <c r="Y439" s="124"/>
      <c r="Z439" s="124"/>
      <c r="AA439" s="131"/>
      <c r="AB439" s="124"/>
      <c r="AC439" s="124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"/>
      <c r="AO439" s="1"/>
      <c r="AP439" s="1"/>
      <c r="AQ439" s="133"/>
      <c r="AR439" s="133"/>
      <c r="AS439" s="133"/>
      <c r="AT439" s="133"/>
      <c r="AU439" s="133"/>
      <c r="AV439" s="133"/>
      <c r="AW439" s="133"/>
      <c r="AX439" s="133"/>
      <c r="AY439" s="132"/>
      <c r="AZ439" s="1"/>
      <c r="BA439" s="1"/>
    </row>
    <row r="440" spans="1:53" ht="12.75" customHeigh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9"/>
      <c r="O440" s="127"/>
      <c r="P440" s="127"/>
      <c r="Q440" s="127"/>
      <c r="R440" s="127"/>
      <c r="S440" s="128"/>
      <c r="T440" s="124"/>
      <c r="U440" s="124"/>
      <c r="V440" s="124"/>
      <c r="W440" s="131"/>
      <c r="X440" s="124"/>
      <c r="Y440" s="124"/>
      <c r="Z440" s="124"/>
      <c r="AA440" s="131"/>
      <c r="AB440" s="124"/>
      <c r="AC440" s="124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"/>
      <c r="AO440" s="1"/>
      <c r="AP440" s="1"/>
      <c r="AQ440" s="133"/>
      <c r="AR440" s="133"/>
      <c r="AS440" s="133"/>
      <c r="AT440" s="133"/>
      <c r="AU440" s="133"/>
      <c r="AV440" s="133"/>
      <c r="AW440" s="133"/>
      <c r="AX440" s="133"/>
      <c r="AY440" s="132"/>
      <c r="AZ440" s="1"/>
      <c r="BA440" s="1"/>
    </row>
    <row r="441" spans="1:53" ht="12.75" customHeigh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9"/>
      <c r="O441" s="127"/>
      <c r="P441" s="127"/>
      <c r="Q441" s="127"/>
      <c r="R441" s="127"/>
      <c r="S441" s="128"/>
      <c r="T441" s="124"/>
      <c r="U441" s="124"/>
      <c r="V441" s="124"/>
      <c r="W441" s="131"/>
      <c r="X441" s="124"/>
      <c r="Y441" s="124"/>
      <c r="Z441" s="124"/>
      <c r="AA441" s="131"/>
      <c r="AB441" s="124"/>
      <c r="AC441" s="124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"/>
      <c r="AO441" s="1"/>
      <c r="AP441" s="1"/>
      <c r="AQ441" s="133"/>
      <c r="AR441" s="133"/>
      <c r="AS441" s="133"/>
      <c r="AT441" s="133"/>
      <c r="AU441" s="133"/>
      <c r="AV441" s="133"/>
      <c r="AW441" s="133"/>
      <c r="AX441" s="133"/>
      <c r="AY441" s="132"/>
      <c r="AZ441" s="1"/>
      <c r="BA441" s="1"/>
    </row>
    <row r="442" spans="1:53" ht="12.75" customHeigh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9"/>
      <c r="O442" s="127"/>
      <c r="P442" s="127"/>
      <c r="Q442" s="127"/>
      <c r="R442" s="127"/>
      <c r="S442" s="128"/>
      <c r="T442" s="124"/>
      <c r="U442" s="124"/>
      <c r="V442" s="124"/>
      <c r="W442" s="131"/>
      <c r="X442" s="124"/>
      <c r="Y442" s="124"/>
      <c r="Z442" s="124"/>
      <c r="AA442" s="131"/>
      <c r="AB442" s="124"/>
      <c r="AC442" s="124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"/>
      <c r="AO442" s="1"/>
      <c r="AP442" s="1"/>
      <c r="AQ442" s="133"/>
      <c r="AR442" s="133"/>
      <c r="AS442" s="133"/>
      <c r="AT442" s="133"/>
      <c r="AU442" s="133"/>
      <c r="AV442" s="133"/>
      <c r="AW442" s="133"/>
      <c r="AX442" s="133"/>
      <c r="AY442" s="132"/>
      <c r="AZ442" s="1"/>
      <c r="BA442" s="1"/>
    </row>
    <row r="443" spans="1:53" ht="12.75" customHeigh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9"/>
      <c r="O443" s="127"/>
      <c r="P443" s="127"/>
      <c r="Q443" s="127"/>
      <c r="R443" s="127"/>
      <c r="S443" s="128"/>
      <c r="T443" s="124"/>
      <c r="U443" s="124"/>
      <c r="V443" s="124"/>
      <c r="W443" s="131"/>
      <c r="X443" s="124"/>
      <c r="Y443" s="124"/>
      <c r="Z443" s="124"/>
      <c r="AA443" s="131"/>
      <c r="AB443" s="124"/>
      <c r="AC443" s="124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"/>
      <c r="AO443" s="1"/>
      <c r="AP443" s="1"/>
      <c r="AQ443" s="133"/>
      <c r="AR443" s="133"/>
      <c r="AS443" s="133"/>
      <c r="AT443" s="133"/>
      <c r="AU443" s="133"/>
      <c r="AV443" s="133"/>
      <c r="AW443" s="133"/>
      <c r="AX443" s="133"/>
      <c r="AY443" s="132"/>
      <c r="AZ443" s="1"/>
      <c r="BA443" s="1"/>
    </row>
    <row r="444" spans="1:53" ht="12.75" customHeigh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9"/>
      <c r="O444" s="127"/>
      <c r="P444" s="127"/>
      <c r="Q444" s="127"/>
      <c r="R444" s="127"/>
      <c r="S444" s="128"/>
      <c r="T444" s="124"/>
      <c r="U444" s="124"/>
      <c r="V444" s="124"/>
      <c r="W444" s="131"/>
      <c r="X444" s="124"/>
      <c r="Y444" s="124"/>
      <c r="Z444" s="124"/>
      <c r="AA444" s="131"/>
      <c r="AB444" s="124"/>
      <c r="AC444" s="124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"/>
      <c r="AO444" s="1"/>
      <c r="AP444" s="1"/>
      <c r="AQ444" s="133"/>
      <c r="AR444" s="133"/>
      <c r="AS444" s="133"/>
      <c r="AT444" s="133"/>
      <c r="AU444" s="133"/>
      <c r="AV444" s="133"/>
      <c r="AW444" s="133"/>
      <c r="AX444" s="133"/>
      <c r="AY444" s="132"/>
      <c r="AZ444" s="1"/>
      <c r="BA444" s="1"/>
    </row>
    <row r="445" spans="1:53" ht="12.75" customHeigh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9"/>
      <c r="O445" s="127"/>
      <c r="P445" s="127"/>
      <c r="Q445" s="127"/>
      <c r="R445" s="127"/>
      <c r="S445" s="128"/>
      <c r="T445" s="124"/>
      <c r="U445" s="124"/>
      <c r="V445" s="124"/>
      <c r="W445" s="131"/>
      <c r="X445" s="124"/>
      <c r="Y445" s="124"/>
      <c r="Z445" s="124"/>
      <c r="AA445" s="131"/>
      <c r="AB445" s="124"/>
      <c r="AC445" s="124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"/>
      <c r="AO445" s="1"/>
      <c r="AP445" s="1"/>
      <c r="AQ445" s="133"/>
      <c r="AR445" s="133"/>
      <c r="AS445" s="133"/>
      <c r="AT445" s="133"/>
      <c r="AU445" s="133"/>
      <c r="AV445" s="133"/>
      <c r="AW445" s="133"/>
      <c r="AX445" s="133"/>
      <c r="AY445" s="132"/>
      <c r="AZ445" s="1"/>
      <c r="BA445" s="1"/>
    </row>
    <row r="446" spans="1:53" ht="12.75" customHeight="1">
      <c r="A446" s="27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9"/>
      <c r="O446" s="127"/>
      <c r="P446" s="127"/>
      <c r="Q446" s="127"/>
      <c r="R446" s="127"/>
      <c r="S446" s="128"/>
      <c r="T446" s="124"/>
      <c r="U446" s="124"/>
      <c r="V446" s="124"/>
      <c r="W446" s="131"/>
      <c r="X446" s="124"/>
      <c r="Y446" s="124"/>
      <c r="Z446" s="124"/>
      <c r="AA446" s="131"/>
      <c r="AB446" s="124"/>
      <c r="AC446" s="124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"/>
      <c r="AO446" s="1"/>
      <c r="AP446" s="1"/>
      <c r="AQ446" s="133"/>
      <c r="AR446" s="133"/>
      <c r="AS446" s="133"/>
      <c r="AT446" s="133"/>
      <c r="AU446" s="133"/>
      <c r="AV446" s="133"/>
      <c r="AW446" s="133"/>
      <c r="AX446" s="133"/>
      <c r="AY446" s="132"/>
      <c r="AZ446" s="1"/>
      <c r="BA446" s="1"/>
    </row>
    <row r="447" spans="1:53" ht="12.75" customHeight="1">
      <c r="A447" s="27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9"/>
      <c r="O447" s="127"/>
      <c r="P447" s="127"/>
      <c r="Q447" s="127"/>
      <c r="R447" s="127"/>
      <c r="S447" s="128"/>
      <c r="T447" s="124"/>
      <c r="U447" s="124"/>
      <c r="V447" s="124"/>
      <c r="W447" s="131"/>
      <c r="X447" s="124"/>
      <c r="Y447" s="124"/>
      <c r="Z447" s="124"/>
      <c r="AA447" s="131"/>
      <c r="AB447" s="124"/>
      <c r="AC447" s="124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"/>
      <c r="AO447" s="1"/>
      <c r="AP447" s="1"/>
      <c r="AQ447" s="133"/>
      <c r="AR447" s="133"/>
      <c r="AS447" s="133"/>
      <c r="AT447" s="133"/>
      <c r="AU447" s="133"/>
      <c r="AV447" s="133"/>
      <c r="AW447" s="133"/>
      <c r="AX447" s="133"/>
      <c r="AY447" s="132"/>
      <c r="AZ447" s="1"/>
      <c r="BA447" s="1"/>
    </row>
    <row r="448" spans="1:53" ht="12.75" customHeight="1">
      <c r="A448" s="27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9"/>
      <c r="O448" s="127"/>
      <c r="P448" s="127"/>
      <c r="Q448" s="127"/>
      <c r="R448" s="127"/>
      <c r="S448" s="128"/>
      <c r="T448" s="124"/>
      <c r="U448" s="124"/>
      <c r="V448" s="124"/>
      <c r="W448" s="131"/>
      <c r="X448" s="124"/>
      <c r="Y448" s="124"/>
      <c r="Z448" s="124"/>
      <c r="AA448" s="131"/>
      <c r="AB448" s="124"/>
      <c r="AC448" s="124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"/>
      <c r="AO448" s="1"/>
      <c r="AP448" s="1"/>
      <c r="AQ448" s="133"/>
      <c r="AR448" s="133"/>
      <c r="AS448" s="133"/>
      <c r="AT448" s="133"/>
      <c r="AU448" s="133"/>
      <c r="AV448" s="133"/>
      <c r="AW448" s="133"/>
      <c r="AX448" s="133"/>
      <c r="AY448" s="132"/>
      <c r="AZ448" s="1"/>
      <c r="BA448" s="1"/>
    </row>
    <row r="449" spans="1:53" ht="12.75" customHeight="1">
      <c r="A449" s="27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9"/>
      <c r="O449" s="127"/>
      <c r="P449" s="127"/>
      <c r="Q449" s="127"/>
      <c r="R449" s="127"/>
      <c r="S449" s="128"/>
      <c r="T449" s="124"/>
      <c r="U449" s="124"/>
      <c r="V449" s="124"/>
      <c r="W449" s="131"/>
      <c r="X449" s="124"/>
      <c r="Y449" s="124"/>
      <c r="Z449" s="124"/>
      <c r="AA449" s="131"/>
      <c r="AB449" s="124"/>
      <c r="AC449" s="124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"/>
      <c r="AO449" s="1"/>
      <c r="AP449" s="1"/>
      <c r="AQ449" s="133"/>
      <c r="AR449" s="133"/>
      <c r="AS449" s="133"/>
      <c r="AT449" s="133"/>
      <c r="AU449" s="133"/>
      <c r="AV449" s="133"/>
      <c r="AW449" s="133"/>
      <c r="AX449" s="133"/>
      <c r="AY449" s="132"/>
      <c r="AZ449" s="1"/>
      <c r="BA449" s="1"/>
    </row>
    <row r="450" spans="1:53" ht="12.75" customHeight="1">
      <c r="A450" s="27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9"/>
      <c r="O450" s="127"/>
      <c r="P450" s="127"/>
      <c r="Q450" s="127"/>
      <c r="R450" s="127"/>
      <c r="S450" s="128"/>
      <c r="T450" s="124"/>
      <c r="U450" s="124"/>
      <c r="V450" s="124"/>
      <c r="W450" s="131"/>
      <c r="X450" s="124"/>
      <c r="Y450" s="124"/>
      <c r="Z450" s="124"/>
      <c r="AA450" s="131"/>
      <c r="AB450" s="124"/>
      <c r="AC450" s="124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"/>
      <c r="AO450" s="1"/>
      <c r="AP450" s="1"/>
      <c r="AQ450" s="133"/>
      <c r="AR450" s="133"/>
      <c r="AS450" s="133"/>
      <c r="AT450" s="133"/>
      <c r="AU450" s="133"/>
      <c r="AV450" s="133"/>
      <c r="AW450" s="133"/>
      <c r="AX450" s="133"/>
      <c r="AY450" s="132"/>
      <c r="AZ450" s="1"/>
      <c r="BA450" s="1"/>
    </row>
    <row r="451" spans="1:53" ht="12.75" customHeight="1">
      <c r="A451" s="27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9"/>
      <c r="O451" s="127"/>
      <c r="P451" s="127"/>
      <c r="Q451" s="127"/>
      <c r="R451" s="127"/>
      <c r="S451" s="128"/>
      <c r="T451" s="124"/>
      <c r="U451" s="124"/>
      <c r="V451" s="124"/>
      <c r="W451" s="131"/>
      <c r="X451" s="124"/>
      <c r="Y451" s="124"/>
      <c r="Z451" s="124"/>
      <c r="AA451" s="131"/>
      <c r="AB451" s="124"/>
      <c r="AC451" s="124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"/>
      <c r="AO451" s="1"/>
      <c r="AP451" s="1"/>
      <c r="AQ451" s="133"/>
      <c r="AR451" s="133"/>
      <c r="AS451" s="133"/>
      <c r="AT451" s="133"/>
      <c r="AU451" s="133"/>
      <c r="AV451" s="133"/>
      <c r="AW451" s="133"/>
      <c r="AX451" s="133"/>
      <c r="AY451" s="132"/>
      <c r="AZ451" s="1"/>
      <c r="BA451" s="1"/>
    </row>
    <row r="452" spans="1:53" ht="12.75" customHeight="1">
      <c r="A452" s="27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9"/>
      <c r="O452" s="127"/>
      <c r="P452" s="127"/>
      <c r="Q452" s="127"/>
      <c r="R452" s="127"/>
      <c r="S452" s="128"/>
      <c r="T452" s="124"/>
      <c r="U452" s="124"/>
      <c r="V452" s="124"/>
      <c r="W452" s="131"/>
      <c r="X452" s="124"/>
      <c r="Y452" s="124"/>
      <c r="Z452" s="124"/>
      <c r="AA452" s="131"/>
      <c r="AB452" s="124"/>
      <c r="AC452" s="124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"/>
      <c r="AO452" s="1"/>
      <c r="AP452" s="1"/>
      <c r="AQ452" s="133"/>
      <c r="AR452" s="133"/>
      <c r="AS452" s="133"/>
      <c r="AT452" s="133"/>
      <c r="AU452" s="133"/>
      <c r="AV452" s="133"/>
      <c r="AW452" s="133"/>
      <c r="AX452" s="133"/>
      <c r="AY452" s="132"/>
      <c r="AZ452" s="1"/>
      <c r="BA452" s="1"/>
    </row>
    <row r="453" spans="1:53" ht="12.75" customHeight="1">
      <c r="A453" s="27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9"/>
      <c r="O453" s="127"/>
      <c r="P453" s="127"/>
      <c r="Q453" s="127"/>
      <c r="R453" s="127"/>
      <c r="S453" s="128"/>
      <c r="T453" s="124"/>
      <c r="U453" s="124"/>
      <c r="V453" s="124"/>
      <c r="W453" s="131"/>
      <c r="X453" s="124"/>
      <c r="Y453" s="124"/>
      <c r="Z453" s="124"/>
      <c r="AA453" s="131"/>
      <c r="AB453" s="124"/>
      <c r="AC453" s="124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"/>
      <c r="AO453" s="1"/>
      <c r="AP453" s="1"/>
      <c r="AQ453" s="133"/>
      <c r="AR453" s="133"/>
      <c r="AS453" s="133"/>
      <c r="AT453" s="133"/>
      <c r="AU453" s="133"/>
      <c r="AV453" s="133"/>
      <c r="AW453" s="133"/>
      <c r="AX453" s="133"/>
      <c r="AY453" s="132"/>
      <c r="AZ453" s="1"/>
      <c r="BA453" s="1"/>
    </row>
    <row r="454" spans="1:53" ht="12.75" customHeight="1">
      <c r="A454" s="27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9"/>
      <c r="O454" s="127"/>
      <c r="P454" s="127"/>
      <c r="Q454" s="127"/>
      <c r="R454" s="127"/>
      <c r="S454" s="128"/>
      <c r="T454" s="124"/>
      <c r="U454" s="124"/>
      <c r="V454" s="124"/>
      <c r="W454" s="131"/>
      <c r="X454" s="124"/>
      <c r="Y454" s="124"/>
      <c r="Z454" s="124"/>
      <c r="AA454" s="131"/>
      <c r="AB454" s="124"/>
      <c r="AC454" s="124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"/>
      <c r="AO454" s="1"/>
      <c r="AP454" s="1"/>
      <c r="AQ454" s="133"/>
      <c r="AR454" s="133"/>
      <c r="AS454" s="133"/>
      <c r="AT454" s="133"/>
      <c r="AU454" s="133"/>
      <c r="AV454" s="133"/>
      <c r="AW454" s="133"/>
      <c r="AX454" s="133"/>
      <c r="AY454" s="132"/>
      <c r="AZ454" s="1"/>
      <c r="BA454" s="1"/>
    </row>
    <row r="455" spans="1:53" ht="12.75" customHeight="1">
      <c r="A455" s="27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9"/>
      <c r="O455" s="127"/>
      <c r="P455" s="127"/>
      <c r="Q455" s="127"/>
      <c r="R455" s="127"/>
      <c r="S455" s="128"/>
      <c r="T455" s="124"/>
      <c r="U455" s="124"/>
      <c r="V455" s="124"/>
      <c r="W455" s="131"/>
      <c r="X455" s="124"/>
      <c r="Y455" s="124"/>
      <c r="Z455" s="124"/>
      <c r="AA455" s="131"/>
      <c r="AB455" s="124"/>
      <c r="AC455" s="124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"/>
      <c r="AO455" s="1"/>
      <c r="AP455" s="1"/>
      <c r="AQ455" s="133"/>
      <c r="AR455" s="133"/>
      <c r="AS455" s="133"/>
      <c r="AT455" s="133"/>
      <c r="AU455" s="133"/>
      <c r="AV455" s="133"/>
      <c r="AW455" s="133"/>
      <c r="AX455" s="133"/>
      <c r="AY455" s="132"/>
      <c r="AZ455" s="1"/>
      <c r="BA455" s="1"/>
    </row>
    <row r="456" spans="1:53" ht="12.75" customHeight="1">
      <c r="A456" s="27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9"/>
      <c r="O456" s="127"/>
      <c r="P456" s="127"/>
      <c r="Q456" s="127"/>
      <c r="R456" s="127"/>
      <c r="S456" s="128"/>
      <c r="T456" s="124"/>
      <c r="U456" s="124"/>
      <c r="V456" s="124"/>
      <c r="W456" s="131"/>
      <c r="X456" s="124"/>
      <c r="Y456" s="124"/>
      <c r="Z456" s="124"/>
      <c r="AA456" s="131"/>
      <c r="AB456" s="124"/>
      <c r="AC456" s="124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"/>
      <c r="AO456" s="1"/>
      <c r="AP456" s="1"/>
      <c r="AQ456" s="133"/>
      <c r="AR456" s="133"/>
      <c r="AS456" s="133"/>
      <c r="AT456" s="133"/>
      <c r="AU456" s="133"/>
      <c r="AV456" s="133"/>
      <c r="AW456" s="133"/>
      <c r="AX456" s="133"/>
      <c r="AY456" s="132"/>
      <c r="AZ456" s="1"/>
      <c r="BA456" s="1"/>
    </row>
    <row r="457" spans="1:53" ht="12.75" customHeight="1">
      <c r="A457" s="27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9"/>
      <c r="O457" s="127"/>
      <c r="P457" s="127"/>
      <c r="Q457" s="127"/>
      <c r="R457" s="127"/>
      <c r="S457" s="128"/>
      <c r="T457" s="124"/>
      <c r="U457" s="124"/>
      <c r="V457" s="124"/>
      <c r="W457" s="131"/>
      <c r="X457" s="124"/>
      <c r="Y457" s="124"/>
      <c r="Z457" s="124"/>
      <c r="AA457" s="131"/>
      <c r="AB457" s="124"/>
      <c r="AC457" s="124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"/>
      <c r="AO457" s="1"/>
      <c r="AP457" s="1"/>
      <c r="AQ457" s="133"/>
      <c r="AR457" s="133"/>
      <c r="AS457" s="133"/>
      <c r="AT457" s="133"/>
      <c r="AU457" s="133"/>
      <c r="AV457" s="133"/>
      <c r="AW457" s="133"/>
      <c r="AX457" s="133"/>
      <c r="AY457" s="132"/>
      <c r="AZ457" s="1"/>
      <c r="BA457" s="1"/>
    </row>
    <row r="458" spans="1:53" ht="12.75" customHeight="1">
      <c r="A458" s="27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9"/>
      <c r="O458" s="127"/>
      <c r="P458" s="127"/>
      <c r="Q458" s="127"/>
      <c r="R458" s="127"/>
      <c r="S458" s="128"/>
      <c r="T458" s="124"/>
      <c r="U458" s="124"/>
      <c r="V458" s="124"/>
      <c r="W458" s="131"/>
      <c r="X458" s="124"/>
      <c r="Y458" s="124"/>
      <c r="Z458" s="124"/>
      <c r="AA458" s="131"/>
      <c r="AB458" s="124"/>
      <c r="AC458" s="124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"/>
      <c r="AO458" s="1"/>
      <c r="AP458" s="1"/>
      <c r="AQ458" s="133"/>
      <c r="AR458" s="133"/>
      <c r="AS458" s="133"/>
      <c r="AT458" s="133"/>
      <c r="AU458" s="133"/>
      <c r="AV458" s="133"/>
      <c r="AW458" s="133"/>
      <c r="AX458" s="133"/>
      <c r="AY458" s="132"/>
      <c r="AZ458" s="1"/>
      <c r="BA458" s="1"/>
    </row>
    <row r="459" spans="1:53" ht="12.75" customHeight="1">
      <c r="A459" s="27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9"/>
      <c r="O459" s="127"/>
      <c r="P459" s="127"/>
      <c r="Q459" s="127"/>
      <c r="R459" s="127"/>
      <c r="S459" s="128"/>
      <c r="T459" s="124"/>
      <c r="U459" s="124"/>
      <c r="V459" s="124"/>
      <c r="W459" s="131"/>
      <c r="X459" s="124"/>
      <c r="Y459" s="124"/>
      <c r="Z459" s="124"/>
      <c r="AA459" s="131"/>
      <c r="AB459" s="124"/>
      <c r="AC459" s="124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"/>
      <c r="AO459" s="1"/>
      <c r="AP459" s="1"/>
      <c r="AQ459" s="133"/>
      <c r="AR459" s="133"/>
      <c r="AS459" s="133"/>
      <c r="AT459" s="133"/>
      <c r="AU459" s="133"/>
      <c r="AV459" s="133"/>
      <c r="AW459" s="133"/>
      <c r="AX459" s="133"/>
      <c r="AY459" s="132"/>
      <c r="AZ459" s="1"/>
      <c r="BA459" s="1"/>
    </row>
    <row r="460" spans="1:53" ht="12.75" customHeight="1">
      <c r="A460" s="27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9"/>
      <c r="O460" s="127"/>
      <c r="P460" s="127"/>
      <c r="Q460" s="127"/>
      <c r="R460" s="127"/>
      <c r="S460" s="128"/>
      <c r="T460" s="124"/>
      <c r="U460" s="124"/>
      <c r="V460" s="124"/>
      <c r="W460" s="131"/>
      <c r="X460" s="124"/>
      <c r="Y460" s="124"/>
      <c r="Z460" s="124"/>
      <c r="AA460" s="131"/>
      <c r="AB460" s="124"/>
      <c r="AC460" s="124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"/>
      <c r="AO460" s="1"/>
      <c r="AP460" s="1"/>
      <c r="AQ460" s="133"/>
      <c r="AR460" s="133"/>
      <c r="AS460" s="133"/>
      <c r="AT460" s="133"/>
      <c r="AU460" s="133"/>
      <c r="AV460" s="133"/>
      <c r="AW460" s="133"/>
      <c r="AX460" s="133"/>
      <c r="AY460" s="132"/>
      <c r="AZ460" s="1"/>
      <c r="BA460" s="1"/>
    </row>
    <row r="461" spans="1:53" ht="12.75" customHeight="1">
      <c r="A461" s="27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9"/>
      <c r="O461" s="127"/>
      <c r="P461" s="127"/>
      <c r="Q461" s="127"/>
      <c r="R461" s="127"/>
      <c r="S461" s="128"/>
      <c r="T461" s="124"/>
      <c r="U461" s="124"/>
      <c r="V461" s="124"/>
      <c r="W461" s="131"/>
      <c r="X461" s="124"/>
      <c r="Y461" s="124"/>
      <c r="Z461" s="124"/>
      <c r="AA461" s="131"/>
      <c r="AB461" s="124"/>
      <c r="AC461" s="124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"/>
      <c r="AO461" s="1"/>
      <c r="AP461" s="1"/>
      <c r="AQ461" s="133"/>
      <c r="AR461" s="133"/>
      <c r="AS461" s="133"/>
      <c r="AT461" s="133"/>
      <c r="AU461" s="133"/>
      <c r="AV461" s="133"/>
      <c r="AW461" s="133"/>
      <c r="AX461" s="133"/>
      <c r="AY461" s="132"/>
      <c r="AZ461" s="1"/>
      <c r="BA461" s="1"/>
    </row>
    <row r="462" spans="1:53" ht="12.75" customHeight="1">
      <c r="A462" s="27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9"/>
      <c r="O462" s="127"/>
      <c r="P462" s="127"/>
      <c r="Q462" s="127"/>
      <c r="R462" s="127"/>
      <c r="S462" s="128"/>
      <c r="T462" s="124"/>
      <c r="U462" s="124"/>
      <c r="V462" s="124"/>
      <c r="W462" s="131"/>
      <c r="X462" s="124"/>
      <c r="Y462" s="124"/>
      <c r="Z462" s="124"/>
      <c r="AA462" s="131"/>
      <c r="AB462" s="124"/>
      <c r="AC462" s="124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"/>
      <c r="AO462" s="1"/>
      <c r="AP462" s="1"/>
      <c r="AQ462" s="133"/>
      <c r="AR462" s="133"/>
      <c r="AS462" s="133"/>
      <c r="AT462" s="133"/>
      <c r="AU462" s="133"/>
      <c r="AV462" s="133"/>
      <c r="AW462" s="133"/>
      <c r="AX462" s="133"/>
      <c r="AY462" s="132"/>
      <c r="AZ462" s="1"/>
      <c r="BA462" s="1"/>
    </row>
    <row r="463" spans="1:53" ht="12.75" customHeight="1">
      <c r="A463" s="27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9"/>
      <c r="O463" s="127"/>
      <c r="P463" s="127"/>
      <c r="Q463" s="127"/>
      <c r="R463" s="127"/>
      <c r="S463" s="128"/>
      <c r="T463" s="124"/>
      <c r="U463" s="124"/>
      <c r="V463" s="124"/>
      <c r="W463" s="131"/>
      <c r="X463" s="124"/>
      <c r="Y463" s="124"/>
      <c r="Z463" s="124"/>
      <c r="AA463" s="131"/>
      <c r="AB463" s="124"/>
      <c r="AC463" s="124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"/>
      <c r="AO463" s="1"/>
      <c r="AP463" s="1"/>
      <c r="AQ463" s="133"/>
      <c r="AR463" s="133"/>
      <c r="AS463" s="133"/>
      <c r="AT463" s="133"/>
      <c r="AU463" s="133"/>
      <c r="AV463" s="133"/>
      <c r="AW463" s="133"/>
      <c r="AX463" s="133"/>
      <c r="AY463" s="132"/>
      <c r="AZ463" s="1"/>
      <c r="BA463" s="1"/>
    </row>
    <row r="464" spans="1:53" ht="12.75" customHeight="1">
      <c r="A464" s="27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9"/>
      <c r="O464" s="127"/>
      <c r="P464" s="127"/>
      <c r="Q464" s="127"/>
      <c r="R464" s="127"/>
      <c r="S464" s="128"/>
      <c r="T464" s="124"/>
      <c r="U464" s="124"/>
      <c r="V464" s="124"/>
      <c r="W464" s="131"/>
      <c r="X464" s="124"/>
      <c r="Y464" s="124"/>
      <c r="Z464" s="124"/>
      <c r="AA464" s="131"/>
      <c r="AB464" s="124"/>
      <c r="AC464" s="124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"/>
      <c r="AO464" s="1"/>
      <c r="AP464" s="1"/>
      <c r="AQ464" s="133"/>
      <c r="AR464" s="133"/>
      <c r="AS464" s="133"/>
      <c r="AT464" s="133"/>
      <c r="AU464" s="133"/>
      <c r="AV464" s="133"/>
      <c r="AW464" s="133"/>
      <c r="AX464" s="133"/>
      <c r="AY464" s="132"/>
      <c r="AZ464" s="1"/>
      <c r="BA464" s="1"/>
    </row>
    <row r="465" spans="1:53" ht="12.75" customHeight="1">
      <c r="A465" s="27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9"/>
      <c r="O465" s="127"/>
      <c r="P465" s="127"/>
      <c r="Q465" s="127"/>
      <c r="R465" s="127"/>
      <c r="S465" s="128"/>
      <c r="T465" s="124"/>
      <c r="U465" s="124"/>
      <c r="V465" s="124"/>
      <c r="W465" s="131"/>
      <c r="X465" s="124"/>
      <c r="Y465" s="124"/>
      <c r="Z465" s="124"/>
      <c r="AA465" s="131"/>
      <c r="AB465" s="124"/>
      <c r="AC465" s="124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"/>
      <c r="AO465" s="1"/>
      <c r="AP465" s="1"/>
      <c r="AQ465" s="133"/>
      <c r="AR465" s="133"/>
      <c r="AS465" s="133"/>
      <c r="AT465" s="133"/>
      <c r="AU465" s="133"/>
      <c r="AV465" s="133"/>
      <c r="AW465" s="133"/>
      <c r="AX465" s="133"/>
      <c r="AY465" s="132"/>
      <c r="AZ465" s="1"/>
      <c r="BA465" s="1"/>
    </row>
    <row r="466" spans="1:53" ht="12.75" customHeight="1">
      <c r="A466" s="27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9"/>
      <c r="O466" s="127"/>
      <c r="P466" s="127"/>
      <c r="Q466" s="127"/>
      <c r="R466" s="127"/>
      <c r="S466" s="128"/>
      <c r="T466" s="124"/>
      <c r="U466" s="124"/>
      <c r="V466" s="124"/>
      <c r="W466" s="131"/>
      <c r="X466" s="124"/>
      <c r="Y466" s="124"/>
      <c r="Z466" s="124"/>
      <c r="AA466" s="131"/>
      <c r="AB466" s="124"/>
      <c r="AC466" s="124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"/>
      <c r="AO466" s="1"/>
      <c r="AP466" s="1"/>
      <c r="AQ466" s="133"/>
      <c r="AR466" s="133"/>
      <c r="AS466" s="133"/>
      <c r="AT466" s="133"/>
      <c r="AU466" s="133"/>
      <c r="AV466" s="133"/>
      <c r="AW466" s="133"/>
      <c r="AX466" s="133"/>
      <c r="AY466" s="132"/>
      <c r="AZ466" s="1"/>
      <c r="BA466" s="1"/>
    </row>
    <row r="467" spans="1:53" ht="12.75" customHeight="1">
      <c r="A467" s="27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9"/>
      <c r="O467" s="127"/>
      <c r="P467" s="127"/>
      <c r="Q467" s="127"/>
      <c r="R467" s="127"/>
      <c r="S467" s="128"/>
      <c r="T467" s="124"/>
      <c r="U467" s="124"/>
      <c r="V467" s="124"/>
      <c r="W467" s="131"/>
      <c r="X467" s="124"/>
      <c r="Y467" s="124"/>
      <c r="Z467" s="124"/>
      <c r="AA467" s="131"/>
      <c r="AB467" s="124"/>
      <c r="AC467" s="124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"/>
      <c r="AO467" s="1"/>
      <c r="AP467" s="1"/>
      <c r="AQ467" s="133"/>
      <c r="AR467" s="133"/>
      <c r="AS467" s="133"/>
      <c r="AT467" s="133"/>
      <c r="AU467" s="133"/>
      <c r="AV467" s="133"/>
      <c r="AW467" s="133"/>
      <c r="AX467" s="133"/>
      <c r="AY467" s="132"/>
      <c r="AZ467" s="1"/>
      <c r="BA467" s="1"/>
    </row>
    <row r="468" spans="1:53" ht="12.75" customHeight="1">
      <c r="A468" s="27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9"/>
      <c r="O468" s="127"/>
      <c r="P468" s="127"/>
      <c r="Q468" s="127"/>
      <c r="R468" s="127"/>
      <c r="S468" s="128"/>
      <c r="T468" s="124"/>
      <c r="U468" s="124"/>
      <c r="V468" s="124"/>
      <c r="W468" s="131"/>
      <c r="X468" s="124"/>
      <c r="Y468" s="124"/>
      <c r="Z468" s="124"/>
      <c r="AA468" s="131"/>
      <c r="AB468" s="124"/>
      <c r="AC468" s="124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"/>
      <c r="AO468" s="1"/>
      <c r="AP468" s="1"/>
      <c r="AQ468" s="133"/>
      <c r="AR468" s="133"/>
      <c r="AS468" s="133"/>
      <c r="AT468" s="133"/>
      <c r="AU468" s="133"/>
      <c r="AV468" s="133"/>
      <c r="AW468" s="133"/>
      <c r="AX468" s="133"/>
      <c r="AY468" s="132"/>
      <c r="AZ468" s="1"/>
      <c r="BA468" s="1"/>
    </row>
    <row r="469" spans="1:53" ht="12.75" customHeight="1">
      <c r="A469" s="27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9"/>
      <c r="O469" s="127"/>
      <c r="P469" s="127"/>
      <c r="Q469" s="127"/>
      <c r="R469" s="127"/>
      <c r="S469" s="128"/>
      <c r="T469" s="124"/>
      <c r="U469" s="124"/>
      <c r="V469" s="124"/>
      <c r="W469" s="131"/>
      <c r="X469" s="124"/>
      <c r="Y469" s="124"/>
      <c r="Z469" s="124"/>
      <c r="AA469" s="131"/>
      <c r="AB469" s="124"/>
      <c r="AC469" s="124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"/>
      <c r="AO469" s="1"/>
      <c r="AP469" s="1"/>
      <c r="AQ469" s="133"/>
      <c r="AR469" s="133"/>
      <c r="AS469" s="133"/>
      <c r="AT469" s="133"/>
      <c r="AU469" s="133"/>
      <c r="AV469" s="133"/>
      <c r="AW469" s="133"/>
      <c r="AX469" s="133"/>
      <c r="AY469" s="132"/>
      <c r="AZ469" s="1"/>
      <c r="BA469" s="1"/>
    </row>
    <row r="470" spans="1:53" ht="12.75" customHeight="1">
      <c r="A470" s="27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9"/>
      <c r="O470" s="127"/>
      <c r="P470" s="127"/>
      <c r="Q470" s="127"/>
      <c r="R470" s="127"/>
      <c r="S470" s="128"/>
      <c r="T470" s="124"/>
      <c r="U470" s="124"/>
      <c r="V470" s="124"/>
      <c r="W470" s="131"/>
      <c r="X470" s="124"/>
      <c r="Y470" s="124"/>
      <c r="Z470" s="124"/>
      <c r="AA470" s="131"/>
      <c r="AB470" s="124"/>
      <c r="AC470" s="124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"/>
      <c r="AO470" s="1"/>
      <c r="AP470" s="1"/>
      <c r="AQ470" s="133"/>
      <c r="AR470" s="133"/>
      <c r="AS470" s="133"/>
      <c r="AT470" s="133"/>
      <c r="AU470" s="133"/>
      <c r="AV470" s="133"/>
      <c r="AW470" s="133"/>
      <c r="AX470" s="133"/>
      <c r="AY470" s="132"/>
      <c r="AZ470" s="1"/>
      <c r="BA470" s="1"/>
    </row>
    <row r="471" spans="1:53" ht="12.75" customHeight="1">
      <c r="A471" s="27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9"/>
      <c r="O471" s="127"/>
      <c r="P471" s="127"/>
      <c r="Q471" s="127"/>
      <c r="R471" s="127"/>
      <c r="S471" s="128"/>
      <c r="T471" s="124"/>
      <c r="U471" s="124"/>
      <c r="V471" s="124"/>
      <c r="W471" s="131"/>
      <c r="X471" s="124"/>
      <c r="Y471" s="124"/>
      <c r="Z471" s="124"/>
      <c r="AA471" s="131"/>
      <c r="AB471" s="124"/>
      <c r="AC471" s="124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"/>
      <c r="AO471" s="1"/>
      <c r="AP471" s="1"/>
      <c r="AQ471" s="133"/>
      <c r="AR471" s="133"/>
      <c r="AS471" s="133"/>
      <c r="AT471" s="133"/>
      <c r="AU471" s="133"/>
      <c r="AV471" s="133"/>
      <c r="AW471" s="133"/>
      <c r="AX471" s="133"/>
      <c r="AY471" s="132"/>
      <c r="AZ471" s="1"/>
      <c r="BA471" s="1"/>
    </row>
    <row r="472" spans="1:53" ht="12.75" customHeight="1">
      <c r="A472" s="27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9"/>
      <c r="O472" s="127"/>
      <c r="P472" s="127"/>
      <c r="Q472" s="127"/>
      <c r="R472" s="127"/>
      <c r="S472" s="128"/>
      <c r="T472" s="124"/>
      <c r="U472" s="124"/>
      <c r="V472" s="124"/>
      <c r="W472" s="131"/>
      <c r="X472" s="124"/>
      <c r="Y472" s="124"/>
      <c r="Z472" s="124"/>
      <c r="AA472" s="131"/>
      <c r="AB472" s="124"/>
      <c r="AC472" s="124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"/>
      <c r="AO472" s="1"/>
      <c r="AP472" s="1"/>
      <c r="AQ472" s="133"/>
      <c r="AR472" s="133"/>
      <c r="AS472" s="133"/>
      <c r="AT472" s="133"/>
      <c r="AU472" s="133"/>
      <c r="AV472" s="133"/>
      <c r="AW472" s="133"/>
      <c r="AX472" s="133"/>
      <c r="AY472" s="132"/>
      <c r="AZ472" s="1"/>
      <c r="BA472" s="1"/>
    </row>
    <row r="473" spans="1:53" ht="12.75" customHeight="1">
      <c r="A473" s="27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9"/>
      <c r="O473" s="127"/>
      <c r="P473" s="127"/>
      <c r="Q473" s="127"/>
      <c r="R473" s="127"/>
      <c r="S473" s="128"/>
      <c r="T473" s="124"/>
      <c r="U473" s="124"/>
      <c r="V473" s="124"/>
      <c r="W473" s="131"/>
      <c r="X473" s="124"/>
      <c r="Y473" s="124"/>
      <c r="Z473" s="124"/>
      <c r="AA473" s="131"/>
      <c r="AB473" s="124"/>
      <c r="AC473" s="124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"/>
      <c r="AO473" s="1"/>
      <c r="AP473" s="1"/>
      <c r="AQ473" s="133"/>
      <c r="AR473" s="133"/>
      <c r="AS473" s="133"/>
      <c r="AT473" s="133"/>
      <c r="AU473" s="133"/>
      <c r="AV473" s="133"/>
      <c r="AW473" s="133"/>
      <c r="AX473" s="133"/>
      <c r="AY473" s="132"/>
      <c r="AZ473" s="1"/>
      <c r="BA473" s="1"/>
    </row>
    <row r="474" spans="1:53" ht="12.75" customHeight="1">
      <c r="A474" s="27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9"/>
      <c r="O474" s="127"/>
      <c r="P474" s="127"/>
      <c r="Q474" s="127"/>
      <c r="R474" s="127"/>
      <c r="S474" s="128"/>
      <c r="T474" s="124"/>
      <c r="U474" s="124"/>
      <c r="V474" s="124"/>
      <c r="W474" s="131"/>
      <c r="X474" s="124"/>
      <c r="Y474" s="124"/>
      <c r="Z474" s="124"/>
      <c r="AA474" s="131"/>
      <c r="AB474" s="124"/>
      <c r="AC474" s="124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"/>
      <c r="AO474" s="1"/>
      <c r="AP474" s="1"/>
      <c r="AQ474" s="133"/>
      <c r="AR474" s="133"/>
      <c r="AS474" s="133"/>
      <c r="AT474" s="133"/>
      <c r="AU474" s="133"/>
      <c r="AV474" s="133"/>
      <c r="AW474" s="133"/>
      <c r="AX474" s="133"/>
      <c r="AY474" s="132"/>
      <c r="AZ474" s="1"/>
      <c r="BA474" s="1"/>
    </row>
    <row r="475" spans="1:53" ht="12.75" customHeight="1">
      <c r="A475" s="27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9"/>
      <c r="O475" s="127"/>
      <c r="P475" s="127"/>
      <c r="Q475" s="127"/>
      <c r="R475" s="127"/>
      <c r="S475" s="128"/>
      <c r="T475" s="124"/>
      <c r="U475" s="124"/>
      <c r="V475" s="124"/>
      <c r="W475" s="131"/>
      <c r="X475" s="124"/>
      <c r="Y475" s="124"/>
      <c r="Z475" s="124"/>
      <c r="AA475" s="131"/>
      <c r="AB475" s="124"/>
      <c r="AC475" s="124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"/>
      <c r="AO475" s="1"/>
      <c r="AP475" s="1"/>
      <c r="AQ475" s="133"/>
      <c r="AR475" s="133"/>
      <c r="AS475" s="133"/>
      <c r="AT475" s="133"/>
      <c r="AU475" s="133"/>
      <c r="AV475" s="133"/>
      <c r="AW475" s="133"/>
      <c r="AX475" s="133"/>
      <c r="AY475" s="132"/>
      <c r="AZ475" s="1"/>
      <c r="BA475" s="1"/>
    </row>
    <row r="476" spans="1:53" ht="12.75" customHeight="1">
      <c r="A476" s="27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9"/>
      <c r="O476" s="127"/>
      <c r="P476" s="127"/>
      <c r="Q476" s="127"/>
      <c r="R476" s="127"/>
      <c r="S476" s="128"/>
      <c r="T476" s="124"/>
      <c r="U476" s="124"/>
      <c r="V476" s="124"/>
      <c r="W476" s="131"/>
      <c r="X476" s="124"/>
      <c r="Y476" s="124"/>
      <c r="Z476" s="124"/>
      <c r="AA476" s="131"/>
      <c r="AB476" s="124"/>
      <c r="AC476" s="124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"/>
      <c r="AO476" s="1"/>
      <c r="AP476" s="1"/>
      <c r="AQ476" s="133"/>
      <c r="AR476" s="133"/>
      <c r="AS476" s="133"/>
      <c r="AT476" s="133"/>
      <c r="AU476" s="133"/>
      <c r="AV476" s="133"/>
      <c r="AW476" s="133"/>
      <c r="AX476" s="133"/>
      <c r="AY476" s="132"/>
      <c r="AZ476" s="1"/>
      <c r="BA476" s="1"/>
    </row>
    <row r="477" spans="1:53" ht="12.75" customHeight="1">
      <c r="A477" s="27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9"/>
      <c r="O477" s="127"/>
      <c r="P477" s="127"/>
      <c r="Q477" s="127"/>
      <c r="R477" s="127"/>
      <c r="S477" s="128"/>
      <c r="T477" s="124"/>
      <c r="U477" s="124"/>
      <c r="V477" s="124"/>
      <c r="W477" s="131"/>
      <c r="X477" s="124"/>
      <c r="Y477" s="124"/>
      <c r="Z477" s="124"/>
      <c r="AA477" s="131"/>
      <c r="AB477" s="124"/>
      <c r="AC477" s="124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"/>
      <c r="AO477" s="1"/>
      <c r="AP477" s="1"/>
      <c r="AQ477" s="133"/>
      <c r="AR477" s="133"/>
      <c r="AS477" s="133"/>
      <c r="AT477" s="133"/>
      <c r="AU477" s="133"/>
      <c r="AV477" s="133"/>
      <c r="AW477" s="133"/>
      <c r="AX477" s="133"/>
      <c r="AY477" s="132"/>
      <c r="AZ477" s="1"/>
      <c r="BA477" s="1"/>
    </row>
    <row r="478" spans="1:53" ht="12.75" customHeight="1">
      <c r="A478" s="27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9"/>
      <c r="O478" s="127"/>
      <c r="P478" s="127"/>
      <c r="Q478" s="127"/>
      <c r="R478" s="127"/>
      <c r="S478" s="128"/>
      <c r="T478" s="124"/>
      <c r="U478" s="124"/>
      <c r="V478" s="124"/>
      <c r="W478" s="131"/>
      <c r="X478" s="124"/>
      <c r="Y478" s="124"/>
      <c r="Z478" s="124"/>
      <c r="AA478" s="131"/>
      <c r="AB478" s="124"/>
      <c r="AC478" s="124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"/>
      <c r="AO478" s="1"/>
      <c r="AP478" s="1"/>
      <c r="AQ478" s="133"/>
      <c r="AR478" s="133"/>
      <c r="AS478" s="133"/>
      <c r="AT478" s="133"/>
      <c r="AU478" s="133"/>
      <c r="AV478" s="133"/>
      <c r="AW478" s="133"/>
      <c r="AX478" s="133"/>
      <c r="AY478" s="132"/>
      <c r="AZ478" s="1"/>
      <c r="BA478" s="1"/>
    </row>
    <row r="479" spans="1:53" ht="12.75" customHeight="1">
      <c r="A479" s="27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9"/>
      <c r="O479" s="127"/>
      <c r="P479" s="127"/>
      <c r="Q479" s="127"/>
      <c r="R479" s="127"/>
      <c r="S479" s="128"/>
      <c r="T479" s="124"/>
      <c r="U479" s="124"/>
      <c r="V479" s="124"/>
      <c r="W479" s="131"/>
      <c r="X479" s="124"/>
      <c r="Y479" s="124"/>
      <c r="Z479" s="124"/>
      <c r="AA479" s="131"/>
      <c r="AB479" s="124"/>
      <c r="AC479" s="124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"/>
      <c r="AO479" s="1"/>
      <c r="AP479" s="1"/>
      <c r="AQ479" s="133"/>
      <c r="AR479" s="133"/>
      <c r="AS479" s="133"/>
      <c r="AT479" s="133"/>
      <c r="AU479" s="133"/>
      <c r="AV479" s="133"/>
      <c r="AW479" s="133"/>
      <c r="AX479" s="133"/>
      <c r="AY479" s="132"/>
      <c r="AZ479" s="1"/>
      <c r="BA479" s="1"/>
    </row>
    <row r="480" spans="1:53" ht="12.75" customHeight="1">
      <c r="A480" s="27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9"/>
      <c r="O480" s="127"/>
      <c r="P480" s="127"/>
      <c r="Q480" s="127"/>
      <c r="R480" s="127"/>
      <c r="S480" s="128"/>
      <c r="T480" s="124"/>
      <c r="U480" s="124"/>
      <c r="V480" s="124"/>
      <c r="W480" s="131"/>
      <c r="X480" s="124"/>
      <c r="Y480" s="124"/>
      <c r="Z480" s="124"/>
      <c r="AA480" s="131"/>
      <c r="AB480" s="124"/>
      <c r="AC480" s="124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"/>
      <c r="AO480" s="1"/>
      <c r="AP480" s="1"/>
      <c r="AQ480" s="133"/>
      <c r="AR480" s="133"/>
      <c r="AS480" s="133"/>
      <c r="AT480" s="133"/>
      <c r="AU480" s="133"/>
      <c r="AV480" s="133"/>
      <c r="AW480" s="133"/>
      <c r="AX480" s="133"/>
      <c r="AY480" s="132"/>
      <c r="AZ480" s="1"/>
      <c r="BA480" s="1"/>
    </row>
    <row r="481" spans="1:53" ht="12.75" customHeight="1">
      <c r="A481" s="27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9"/>
      <c r="O481" s="127"/>
      <c r="P481" s="127"/>
      <c r="Q481" s="127"/>
      <c r="R481" s="127"/>
      <c r="S481" s="128"/>
      <c r="T481" s="124"/>
      <c r="U481" s="124"/>
      <c r="V481" s="124"/>
      <c r="W481" s="131"/>
      <c r="X481" s="124"/>
      <c r="Y481" s="124"/>
      <c r="Z481" s="124"/>
      <c r="AA481" s="131"/>
      <c r="AB481" s="124"/>
      <c r="AC481" s="124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"/>
      <c r="AO481" s="1"/>
      <c r="AP481" s="1"/>
      <c r="AQ481" s="133"/>
      <c r="AR481" s="133"/>
      <c r="AS481" s="133"/>
      <c r="AT481" s="133"/>
      <c r="AU481" s="133"/>
      <c r="AV481" s="133"/>
      <c r="AW481" s="133"/>
      <c r="AX481" s="133"/>
      <c r="AY481" s="132"/>
      <c r="AZ481" s="1"/>
      <c r="BA481" s="1"/>
    </row>
    <row r="482" spans="1:53" ht="12.75" customHeight="1">
      <c r="A482" s="27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9"/>
      <c r="O482" s="127"/>
      <c r="P482" s="127"/>
      <c r="Q482" s="127"/>
      <c r="R482" s="127"/>
      <c r="S482" s="128"/>
      <c r="T482" s="124"/>
      <c r="U482" s="124"/>
      <c r="V482" s="124"/>
      <c r="W482" s="131"/>
      <c r="X482" s="124"/>
      <c r="Y482" s="124"/>
      <c r="Z482" s="124"/>
      <c r="AA482" s="131"/>
      <c r="AB482" s="124"/>
      <c r="AC482" s="124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"/>
      <c r="AO482" s="1"/>
      <c r="AP482" s="1"/>
      <c r="AQ482" s="133"/>
      <c r="AR482" s="133"/>
      <c r="AS482" s="133"/>
      <c r="AT482" s="133"/>
      <c r="AU482" s="133"/>
      <c r="AV482" s="133"/>
      <c r="AW482" s="133"/>
      <c r="AX482" s="133"/>
      <c r="AY482" s="132"/>
      <c r="AZ482" s="1"/>
      <c r="BA482" s="1"/>
    </row>
    <row r="483" spans="1:53" ht="12.75" customHeight="1">
      <c r="A483" s="27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9"/>
      <c r="O483" s="127"/>
      <c r="P483" s="127"/>
      <c r="Q483" s="127"/>
      <c r="R483" s="127"/>
      <c r="S483" s="128"/>
      <c r="T483" s="124"/>
      <c r="U483" s="124"/>
      <c r="V483" s="124"/>
      <c r="W483" s="131"/>
      <c r="X483" s="124"/>
      <c r="Y483" s="124"/>
      <c r="Z483" s="124"/>
      <c r="AA483" s="131"/>
      <c r="AB483" s="124"/>
      <c r="AC483" s="124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"/>
      <c r="AO483" s="1"/>
      <c r="AP483" s="1"/>
      <c r="AQ483" s="133"/>
      <c r="AR483" s="133"/>
      <c r="AS483" s="133"/>
      <c r="AT483" s="133"/>
      <c r="AU483" s="133"/>
      <c r="AV483" s="133"/>
      <c r="AW483" s="133"/>
      <c r="AX483" s="133"/>
      <c r="AY483" s="132"/>
      <c r="AZ483" s="1"/>
      <c r="BA483" s="1"/>
    </row>
    <row r="484" spans="1:53" ht="12.75" customHeight="1">
      <c r="A484" s="27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9"/>
      <c r="O484" s="127"/>
      <c r="P484" s="127"/>
      <c r="Q484" s="127"/>
      <c r="R484" s="127"/>
      <c r="S484" s="128"/>
      <c r="T484" s="124"/>
      <c r="U484" s="124"/>
      <c r="V484" s="124"/>
      <c r="W484" s="131"/>
      <c r="X484" s="124"/>
      <c r="Y484" s="124"/>
      <c r="Z484" s="124"/>
      <c r="AA484" s="131"/>
      <c r="AB484" s="124"/>
      <c r="AC484" s="124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"/>
      <c r="AO484" s="1"/>
      <c r="AP484" s="1"/>
      <c r="AQ484" s="133"/>
      <c r="AR484" s="133"/>
      <c r="AS484" s="133"/>
      <c r="AT484" s="133"/>
      <c r="AU484" s="133"/>
      <c r="AV484" s="133"/>
      <c r="AW484" s="133"/>
      <c r="AX484" s="133"/>
      <c r="AY484" s="132"/>
      <c r="AZ484" s="1"/>
      <c r="BA484" s="1"/>
    </row>
    <row r="485" spans="1:53" ht="12.75" customHeight="1">
      <c r="A485" s="27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9"/>
      <c r="O485" s="127"/>
      <c r="P485" s="127"/>
      <c r="Q485" s="127"/>
      <c r="R485" s="127"/>
      <c r="S485" s="128"/>
      <c r="T485" s="124"/>
      <c r="U485" s="124"/>
      <c r="V485" s="124"/>
      <c r="W485" s="131"/>
      <c r="X485" s="124"/>
      <c r="Y485" s="124"/>
      <c r="Z485" s="124"/>
      <c r="AA485" s="131"/>
      <c r="AB485" s="124"/>
      <c r="AC485" s="124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"/>
      <c r="AO485" s="1"/>
      <c r="AP485" s="1"/>
      <c r="AQ485" s="133"/>
      <c r="AR485" s="133"/>
      <c r="AS485" s="133"/>
      <c r="AT485" s="133"/>
      <c r="AU485" s="133"/>
      <c r="AV485" s="133"/>
      <c r="AW485" s="133"/>
      <c r="AX485" s="133"/>
      <c r="AY485" s="132"/>
      <c r="AZ485" s="1"/>
      <c r="BA485" s="1"/>
    </row>
    <row r="486" spans="1:53" ht="12.75" customHeight="1">
      <c r="A486" s="27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9"/>
      <c r="O486" s="127"/>
      <c r="P486" s="127"/>
      <c r="Q486" s="127"/>
      <c r="R486" s="127"/>
      <c r="S486" s="128"/>
      <c r="T486" s="124"/>
      <c r="U486" s="124"/>
      <c r="V486" s="124"/>
      <c r="W486" s="131"/>
      <c r="X486" s="124"/>
      <c r="Y486" s="124"/>
      <c r="Z486" s="124"/>
      <c r="AA486" s="131"/>
      <c r="AB486" s="124"/>
      <c r="AC486" s="124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"/>
      <c r="AO486" s="1"/>
      <c r="AP486" s="1"/>
      <c r="AQ486" s="133"/>
      <c r="AR486" s="133"/>
      <c r="AS486" s="133"/>
      <c r="AT486" s="133"/>
      <c r="AU486" s="133"/>
      <c r="AV486" s="133"/>
      <c r="AW486" s="133"/>
      <c r="AX486" s="133"/>
      <c r="AY486" s="132"/>
      <c r="AZ486" s="1"/>
      <c r="BA486" s="1"/>
    </row>
    <row r="487" spans="1:53" ht="12.75" customHeight="1">
      <c r="A487" s="27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9"/>
      <c r="O487" s="127"/>
      <c r="P487" s="127"/>
      <c r="Q487" s="127"/>
      <c r="R487" s="127"/>
      <c r="S487" s="128"/>
      <c r="T487" s="124"/>
      <c r="U487" s="124"/>
      <c r="V487" s="124"/>
      <c r="W487" s="131"/>
      <c r="X487" s="124"/>
      <c r="Y487" s="124"/>
      <c r="Z487" s="124"/>
      <c r="AA487" s="131"/>
      <c r="AB487" s="124"/>
      <c r="AC487" s="124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"/>
      <c r="AO487" s="1"/>
      <c r="AP487" s="1"/>
      <c r="AQ487" s="133"/>
      <c r="AR487" s="133"/>
      <c r="AS487" s="133"/>
      <c r="AT487" s="133"/>
      <c r="AU487" s="133"/>
      <c r="AV487" s="133"/>
      <c r="AW487" s="133"/>
      <c r="AX487" s="133"/>
      <c r="AY487" s="132"/>
      <c r="AZ487" s="1"/>
      <c r="BA487" s="1"/>
    </row>
    <row r="488" spans="1:53" ht="12.75" customHeight="1">
      <c r="A488" s="27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9"/>
      <c r="O488" s="127"/>
      <c r="P488" s="127"/>
      <c r="Q488" s="127"/>
      <c r="R488" s="127"/>
      <c r="S488" s="128"/>
      <c r="T488" s="124"/>
      <c r="U488" s="124"/>
      <c r="V488" s="124"/>
      <c r="W488" s="131"/>
      <c r="X488" s="124"/>
      <c r="Y488" s="124"/>
      <c r="Z488" s="124"/>
      <c r="AA488" s="131"/>
      <c r="AB488" s="124"/>
      <c r="AC488" s="124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"/>
      <c r="AO488" s="1"/>
      <c r="AP488" s="1"/>
      <c r="AQ488" s="133"/>
      <c r="AR488" s="133"/>
      <c r="AS488" s="133"/>
      <c r="AT488" s="133"/>
      <c r="AU488" s="133"/>
      <c r="AV488" s="133"/>
      <c r="AW488" s="133"/>
      <c r="AX488" s="133"/>
      <c r="AY488" s="132"/>
      <c r="AZ488" s="1"/>
      <c r="BA488" s="1"/>
    </row>
    <row r="489" spans="1:53" ht="12.75" customHeight="1">
      <c r="A489" s="27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9"/>
      <c r="O489" s="127"/>
      <c r="P489" s="127"/>
      <c r="Q489" s="127"/>
      <c r="R489" s="127"/>
      <c r="S489" s="128"/>
      <c r="T489" s="124"/>
      <c r="U489" s="124"/>
      <c r="V489" s="124"/>
      <c r="W489" s="131"/>
      <c r="X489" s="124"/>
      <c r="Y489" s="124"/>
      <c r="Z489" s="124"/>
      <c r="AA489" s="131"/>
      <c r="AB489" s="124"/>
      <c r="AC489" s="124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"/>
      <c r="AO489" s="1"/>
      <c r="AP489" s="1"/>
      <c r="AQ489" s="133"/>
      <c r="AR489" s="133"/>
      <c r="AS489" s="133"/>
      <c r="AT489" s="133"/>
      <c r="AU489" s="133"/>
      <c r="AV489" s="133"/>
      <c r="AW489" s="133"/>
      <c r="AX489" s="133"/>
      <c r="AY489" s="132"/>
      <c r="AZ489" s="1"/>
      <c r="BA489" s="1"/>
    </row>
    <row r="490" spans="1:53" ht="12.75" customHeight="1">
      <c r="A490" s="27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9"/>
      <c r="O490" s="127"/>
      <c r="P490" s="127"/>
      <c r="Q490" s="127"/>
      <c r="R490" s="127"/>
      <c r="S490" s="128"/>
      <c r="T490" s="124"/>
      <c r="U490" s="124"/>
      <c r="V490" s="124"/>
      <c r="W490" s="131"/>
      <c r="X490" s="124"/>
      <c r="Y490" s="124"/>
      <c r="Z490" s="124"/>
      <c r="AA490" s="131"/>
      <c r="AB490" s="124"/>
      <c r="AC490" s="124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"/>
      <c r="AO490" s="1"/>
      <c r="AP490" s="1"/>
      <c r="AQ490" s="133"/>
      <c r="AR490" s="133"/>
      <c r="AS490" s="133"/>
      <c r="AT490" s="133"/>
      <c r="AU490" s="133"/>
      <c r="AV490" s="133"/>
      <c r="AW490" s="133"/>
      <c r="AX490" s="133"/>
      <c r="AY490" s="132"/>
      <c r="AZ490" s="1"/>
      <c r="BA490" s="1"/>
    </row>
    <row r="491" spans="1:53" ht="12.75" customHeight="1">
      <c r="A491" s="27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9"/>
      <c r="O491" s="127"/>
      <c r="P491" s="127"/>
      <c r="Q491" s="127"/>
      <c r="R491" s="127"/>
      <c r="S491" s="128"/>
      <c r="T491" s="124"/>
      <c r="U491" s="124"/>
      <c r="V491" s="124"/>
      <c r="W491" s="131"/>
      <c r="X491" s="124"/>
      <c r="Y491" s="124"/>
      <c r="Z491" s="124"/>
      <c r="AA491" s="131"/>
      <c r="AB491" s="124"/>
      <c r="AC491" s="124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"/>
      <c r="AO491" s="1"/>
      <c r="AP491" s="1"/>
      <c r="AQ491" s="133"/>
      <c r="AR491" s="133"/>
      <c r="AS491" s="133"/>
      <c r="AT491" s="133"/>
      <c r="AU491" s="133"/>
      <c r="AV491" s="133"/>
      <c r="AW491" s="133"/>
      <c r="AX491" s="133"/>
      <c r="AY491" s="132"/>
      <c r="AZ491" s="1"/>
      <c r="BA491" s="1"/>
    </row>
    <row r="492" spans="1:53" ht="12.75" customHeight="1">
      <c r="A492" s="27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9"/>
      <c r="O492" s="127"/>
      <c r="P492" s="127"/>
      <c r="Q492" s="127"/>
      <c r="R492" s="127"/>
      <c r="S492" s="128"/>
      <c r="T492" s="124"/>
      <c r="U492" s="124"/>
      <c r="V492" s="124"/>
      <c r="W492" s="131"/>
      <c r="X492" s="124"/>
      <c r="Y492" s="124"/>
      <c r="Z492" s="124"/>
      <c r="AA492" s="131"/>
      <c r="AB492" s="124"/>
      <c r="AC492" s="124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"/>
      <c r="AO492" s="1"/>
      <c r="AP492" s="1"/>
      <c r="AQ492" s="133"/>
      <c r="AR492" s="133"/>
      <c r="AS492" s="133"/>
      <c r="AT492" s="133"/>
      <c r="AU492" s="133"/>
      <c r="AV492" s="133"/>
      <c r="AW492" s="133"/>
      <c r="AX492" s="133"/>
      <c r="AY492" s="132"/>
      <c r="AZ492" s="1"/>
      <c r="BA492" s="1"/>
    </row>
    <row r="493" spans="1:53" ht="12.75" customHeight="1">
      <c r="A493" s="27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9"/>
      <c r="O493" s="127"/>
      <c r="P493" s="127"/>
      <c r="Q493" s="127"/>
      <c r="R493" s="127"/>
      <c r="S493" s="128"/>
      <c r="T493" s="124"/>
      <c r="U493" s="124"/>
      <c r="V493" s="124"/>
      <c r="W493" s="131"/>
      <c r="X493" s="124"/>
      <c r="Y493" s="124"/>
      <c r="Z493" s="124"/>
      <c r="AA493" s="131"/>
      <c r="AB493" s="124"/>
      <c r="AC493" s="124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"/>
      <c r="AO493" s="1"/>
      <c r="AP493" s="1"/>
      <c r="AQ493" s="133"/>
      <c r="AR493" s="133"/>
      <c r="AS493" s="133"/>
      <c r="AT493" s="133"/>
      <c r="AU493" s="133"/>
      <c r="AV493" s="133"/>
      <c r="AW493" s="133"/>
      <c r="AX493" s="133"/>
      <c r="AY493" s="132"/>
      <c r="AZ493" s="1"/>
      <c r="BA493" s="1"/>
    </row>
    <row r="494" spans="1:53" ht="12.75" customHeight="1">
      <c r="A494" s="27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9"/>
      <c r="O494" s="127"/>
      <c r="P494" s="127"/>
      <c r="Q494" s="127"/>
      <c r="R494" s="127"/>
      <c r="S494" s="128"/>
      <c r="T494" s="124"/>
      <c r="U494" s="124"/>
      <c r="V494" s="124"/>
      <c r="W494" s="131"/>
      <c r="X494" s="124"/>
      <c r="Y494" s="124"/>
      <c r="Z494" s="124"/>
      <c r="AA494" s="131"/>
      <c r="AB494" s="124"/>
      <c r="AC494" s="124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"/>
      <c r="AO494" s="1"/>
      <c r="AP494" s="1"/>
      <c r="AQ494" s="133"/>
      <c r="AR494" s="133"/>
      <c r="AS494" s="133"/>
      <c r="AT494" s="133"/>
      <c r="AU494" s="133"/>
      <c r="AV494" s="133"/>
      <c r="AW494" s="133"/>
      <c r="AX494" s="133"/>
      <c r="AY494" s="132"/>
      <c r="AZ494" s="1"/>
      <c r="BA494" s="1"/>
    </row>
    <row r="495" spans="1:53" ht="12.75" customHeight="1">
      <c r="A495" s="27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9"/>
      <c r="O495" s="127"/>
      <c r="P495" s="127"/>
      <c r="Q495" s="127"/>
      <c r="R495" s="127"/>
      <c r="S495" s="128"/>
      <c r="T495" s="124"/>
      <c r="U495" s="124"/>
      <c r="V495" s="124"/>
      <c r="W495" s="131"/>
      <c r="X495" s="124"/>
      <c r="Y495" s="124"/>
      <c r="Z495" s="124"/>
      <c r="AA495" s="131"/>
      <c r="AB495" s="124"/>
      <c r="AC495" s="124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"/>
      <c r="AO495" s="1"/>
      <c r="AP495" s="1"/>
      <c r="AQ495" s="133"/>
      <c r="AR495" s="133"/>
      <c r="AS495" s="133"/>
      <c r="AT495" s="133"/>
      <c r="AU495" s="133"/>
      <c r="AV495" s="133"/>
      <c r="AW495" s="133"/>
      <c r="AX495" s="133"/>
      <c r="AY495" s="132"/>
      <c r="AZ495" s="1"/>
      <c r="BA495" s="1"/>
    </row>
    <row r="496" spans="1:53" ht="12.75" customHeight="1">
      <c r="A496" s="27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9"/>
      <c r="O496" s="127"/>
      <c r="P496" s="127"/>
      <c r="Q496" s="127"/>
      <c r="R496" s="127"/>
      <c r="S496" s="128"/>
      <c r="T496" s="124"/>
      <c r="U496" s="124"/>
      <c r="V496" s="124"/>
      <c r="W496" s="131"/>
      <c r="X496" s="124"/>
      <c r="Y496" s="124"/>
      <c r="Z496" s="124"/>
      <c r="AA496" s="131"/>
      <c r="AB496" s="124"/>
      <c r="AC496" s="124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"/>
      <c r="AO496" s="1"/>
      <c r="AP496" s="1"/>
      <c r="AQ496" s="133"/>
      <c r="AR496" s="133"/>
      <c r="AS496" s="133"/>
      <c r="AT496" s="133"/>
      <c r="AU496" s="133"/>
      <c r="AV496" s="133"/>
      <c r="AW496" s="133"/>
      <c r="AX496" s="133"/>
      <c r="AY496" s="132"/>
      <c r="AZ496" s="1"/>
      <c r="BA496" s="1"/>
    </row>
    <row r="497" spans="1:53" ht="12.75" customHeight="1">
      <c r="A497" s="27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9"/>
      <c r="O497" s="127"/>
      <c r="P497" s="127"/>
      <c r="Q497" s="127"/>
      <c r="R497" s="127"/>
      <c r="S497" s="128"/>
      <c r="T497" s="124"/>
      <c r="U497" s="124"/>
      <c r="V497" s="124"/>
      <c r="W497" s="131"/>
      <c r="X497" s="124"/>
      <c r="Y497" s="124"/>
      <c r="Z497" s="124"/>
      <c r="AA497" s="131"/>
      <c r="AB497" s="124"/>
      <c r="AC497" s="124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"/>
      <c r="AO497" s="1"/>
      <c r="AP497" s="1"/>
      <c r="AQ497" s="133"/>
      <c r="AR497" s="133"/>
      <c r="AS497" s="133"/>
      <c r="AT497" s="133"/>
      <c r="AU497" s="133"/>
      <c r="AV497" s="133"/>
      <c r="AW497" s="133"/>
      <c r="AX497" s="133"/>
      <c r="AY497" s="132"/>
      <c r="AZ497" s="1"/>
      <c r="BA497" s="1"/>
    </row>
    <row r="498" spans="1:53" ht="12.75" customHeight="1">
      <c r="A498" s="27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9"/>
      <c r="O498" s="127"/>
      <c r="P498" s="127"/>
      <c r="Q498" s="127"/>
      <c r="R498" s="127"/>
      <c r="S498" s="128"/>
      <c r="T498" s="124"/>
      <c r="U498" s="124"/>
      <c r="V498" s="124"/>
      <c r="W498" s="131"/>
      <c r="X498" s="124"/>
      <c r="Y498" s="124"/>
      <c r="Z498" s="124"/>
      <c r="AA498" s="131"/>
      <c r="AB498" s="124"/>
      <c r="AC498" s="124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"/>
      <c r="AO498" s="1"/>
      <c r="AP498" s="1"/>
      <c r="AQ498" s="133"/>
      <c r="AR498" s="133"/>
      <c r="AS498" s="133"/>
      <c r="AT498" s="133"/>
      <c r="AU498" s="133"/>
      <c r="AV498" s="133"/>
      <c r="AW498" s="133"/>
      <c r="AX498" s="133"/>
      <c r="AY498" s="132"/>
      <c r="AZ498" s="1"/>
      <c r="BA498" s="1"/>
    </row>
    <row r="499" spans="1:53" ht="12.75" customHeight="1">
      <c r="A499" s="27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9"/>
      <c r="O499" s="127"/>
      <c r="P499" s="127"/>
      <c r="Q499" s="127"/>
      <c r="R499" s="127"/>
      <c r="S499" s="128"/>
      <c r="T499" s="124"/>
      <c r="U499" s="124"/>
      <c r="V499" s="124"/>
      <c r="W499" s="131"/>
      <c r="X499" s="124"/>
      <c r="Y499" s="124"/>
      <c r="Z499" s="124"/>
      <c r="AA499" s="131"/>
      <c r="AB499" s="124"/>
      <c r="AC499" s="124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"/>
      <c r="AO499" s="1"/>
      <c r="AP499" s="1"/>
      <c r="AQ499" s="133"/>
      <c r="AR499" s="133"/>
      <c r="AS499" s="133"/>
      <c r="AT499" s="133"/>
      <c r="AU499" s="133"/>
      <c r="AV499" s="133"/>
      <c r="AW499" s="133"/>
      <c r="AX499" s="133"/>
      <c r="AY499" s="132"/>
      <c r="AZ499" s="1"/>
      <c r="BA499" s="1"/>
    </row>
    <row r="500" spans="1:53" ht="12.75" customHeight="1">
      <c r="A500" s="27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9"/>
      <c r="O500" s="127"/>
      <c r="P500" s="127"/>
      <c r="Q500" s="127"/>
      <c r="R500" s="127"/>
      <c r="S500" s="128"/>
      <c r="T500" s="124"/>
      <c r="U500" s="124"/>
      <c r="V500" s="124"/>
      <c r="W500" s="131"/>
      <c r="X500" s="124"/>
      <c r="Y500" s="124"/>
      <c r="Z500" s="124"/>
      <c r="AA500" s="131"/>
      <c r="AB500" s="124"/>
      <c r="AC500" s="124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"/>
      <c r="AO500" s="1"/>
      <c r="AP500" s="1"/>
      <c r="AQ500" s="133"/>
      <c r="AR500" s="133"/>
      <c r="AS500" s="133"/>
      <c r="AT500" s="133"/>
      <c r="AU500" s="133"/>
      <c r="AV500" s="133"/>
      <c r="AW500" s="133"/>
      <c r="AX500" s="133"/>
      <c r="AY500" s="132"/>
      <c r="AZ500" s="1"/>
      <c r="BA500" s="1"/>
    </row>
    <row r="501" spans="1:53" ht="12.75" customHeight="1">
      <c r="A501" s="27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9"/>
      <c r="O501" s="127"/>
      <c r="P501" s="127"/>
      <c r="Q501" s="127"/>
      <c r="R501" s="127"/>
      <c r="S501" s="128"/>
      <c r="T501" s="124"/>
      <c r="U501" s="124"/>
      <c r="V501" s="124"/>
      <c r="W501" s="131"/>
      <c r="X501" s="124"/>
      <c r="Y501" s="124"/>
      <c r="Z501" s="124"/>
      <c r="AA501" s="131"/>
      <c r="AB501" s="124"/>
      <c r="AC501" s="124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"/>
      <c r="AO501" s="1"/>
      <c r="AP501" s="1"/>
      <c r="AQ501" s="133"/>
      <c r="AR501" s="133"/>
      <c r="AS501" s="133"/>
      <c r="AT501" s="133"/>
      <c r="AU501" s="133"/>
      <c r="AV501" s="133"/>
      <c r="AW501" s="133"/>
      <c r="AX501" s="133"/>
      <c r="AY501" s="132"/>
      <c r="AZ501" s="1"/>
      <c r="BA501" s="1"/>
    </row>
    <row r="502" spans="1:53" ht="12.75" customHeight="1">
      <c r="A502" s="27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9"/>
      <c r="O502" s="127"/>
      <c r="P502" s="127"/>
      <c r="Q502" s="127"/>
      <c r="R502" s="127"/>
      <c r="S502" s="128"/>
      <c r="T502" s="124"/>
      <c r="U502" s="124"/>
      <c r="V502" s="124"/>
      <c r="W502" s="131"/>
      <c r="X502" s="124"/>
      <c r="Y502" s="124"/>
      <c r="Z502" s="124"/>
      <c r="AA502" s="131"/>
      <c r="AB502" s="124"/>
      <c r="AC502" s="124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"/>
      <c r="AO502" s="1"/>
      <c r="AP502" s="1"/>
      <c r="AQ502" s="133"/>
      <c r="AR502" s="133"/>
      <c r="AS502" s="133"/>
      <c r="AT502" s="133"/>
      <c r="AU502" s="133"/>
      <c r="AV502" s="133"/>
      <c r="AW502" s="133"/>
      <c r="AX502" s="133"/>
      <c r="AY502" s="132"/>
      <c r="AZ502" s="1"/>
      <c r="BA502" s="1"/>
    </row>
    <row r="503" spans="1:53" ht="12.75" customHeight="1">
      <c r="A503" s="27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9"/>
      <c r="O503" s="127"/>
      <c r="P503" s="127"/>
      <c r="Q503" s="127"/>
      <c r="R503" s="127"/>
      <c r="S503" s="128"/>
      <c r="T503" s="124"/>
      <c r="U503" s="124"/>
      <c r="V503" s="124"/>
      <c r="W503" s="131"/>
      <c r="X503" s="124"/>
      <c r="Y503" s="124"/>
      <c r="Z503" s="124"/>
      <c r="AA503" s="131"/>
      <c r="AB503" s="124"/>
      <c r="AC503" s="124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"/>
      <c r="AO503" s="1"/>
      <c r="AP503" s="1"/>
      <c r="AQ503" s="133"/>
      <c r="AR503" s="133"/>
      <c r="AS503" s="133"/>
      <c r="AT503" s="133"/>
      <c r="AU503" s="133"/>
      <c r="AV503" s="133"/>
      <c r="AW503" s="133"/>
      <c r="AX503" s="133"/>
      <c r="AY503" s="132"/>
      <c r="AZ503" s="1"/>
      <c r="BA503" s="1"/>
    </row>
    <row r="504" spans="1:53" ht="12.75" customHeight="1">
      <c r="A504" s="27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9"/>
      <c r="O504" s="127"/>
      <c r="P504" s="127"/>
      <c r="Q504" s="127"/>
      <c r="R504" s="127"/>
      <c r="S504" s="128"/>
      <c r="T504" s="124"/>
      <c r="U504" s="124"/>
      <c r="V504" s="124"/>
      <c r="W504" s="131"/>
      <c r="X504" s="124"/>
      <c r="Y504" s="124"/>
      <c r="Z504" s="124"/>
      <c r="AA504" s="131"/>
      <c r="AB504" s="124"/>
      <c r="AC504" s="124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"/>
      <c r="AO504" s="1"/>
      <c r="AP504" s="1"/>
      <c r="AQ504" s="133"/>
      <c r="AR504" s="133"/>
      <c r="AS504" s="133"/>
      <c r="AT504" s="133"/>
      <c r="AU504" s="133"/>
      <c r="AV504" s="133"/>
      <c r="AW504" s="133"/>
      <c r="AX504" s="133"/>
      <c r="AY504" s="132"/>
      <c r="AZ504" s="1"/>
      <c r="BA504" s="1"/>
    </row>
    <row r="505" spans="1:53" ht="12.75" customHeight="1">
      <c r="A505" s="27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9"/>
      <c r="O505" s="127"/>
      <c r="P505" s="127"/>
      <c r="Q505" s="127"/>
      <c r="R505" s="127"/>
      <c r="S505" s="128"/>
      <c r="T505" s="124"/>
      <c r="U505" s="124"/>
      <c r="V505" s="124"/>
      <c r="W505" s="131"/>
      <c r="X505" s="124"/>
      <c r="Y505" s="124"/>
      <c r="Z505" s="124"/>
      <c r="AA505" s="131"/>
      <c r="AB505" s="124"/>
      <c r="AC505" s="124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"/>
      <c r="AO505" s="1"/>
      <c r="AP505" s="1"/>
      <c r="AQ505" s="133"/>
      <c r="AR505" s="133"/>
      <c r="AS505" s="133"/>
      <c r="AT505" s="133"/>
      <c r="AU505" s="133"/>
      <c r="AV505" s="133"/>
      <c r="AW505" s="133"/>
      <c r="AX505" s="133"/>
      <c r="AY505" s="132"/>
      <c r="AZ505" s="1"/>
      <c r="BA505" s="1"/>
    </row>
    <row r="506" spans="1:53" ht="12.75" customHeight="1">
      <c r="A506" s="27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9"/>
      <c r="O506" s="127"/>
      <c r="P506" s="127"/>
      <c r="Q506" s="127"/>
      <c r="R506" s="127"/>
      <c r="S506" s="128"/>
      <c r="T506" s="124"/>
      <c r="U506" s="124"/>
      <c r="V506" s="124"/>
      <c r="W506" s="131"/>
      <c r="X506" s="124"/>
      <c r="Y506" s="124"/>
      <c r="Z506" s="124"/>
      <c r="AA506" s="131"/>
      <c r="AB506" s="124"/>
      <c r="AC506" s="124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"/>
      <c r="AO506" s="1"/>
      <c r="AP506" s="1"/>
      <c r="AQ506" s="133"/>
      <c r="AR506" s="133"/>
      <c r="AS506" s="133"/>
      <c r="AT506" s="133"/>
      <c r="AU506" s="133"/>
      <c r="AV506" s="133"/>
      <c r="AW506" s="133"/>
      <c r="AX506" s="133"/>
      <c r="AY506" s="132"/>
      <c r="AZ506" s="1"/>
      <c r="BA506" s="1"/>
    </row>
    <row r="507" spans="1:53" ht="12.75" customHeight="1">
      <c r="A507" s="27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9"/>
      <c r="O507" s="127"/>
      <c r="P507" s="127"/>
      <c r="Q507" s="127"/>
      <c r="R507" s="127"/>
      <c r="S507" s="128"/>
      <c r="T507" s="124"/>
      <c r="U507" s="124"/>
      <c r="V507" s="124"/>
      <c r="W507" s="131"/>
      <c r="X507" s="124"/>
      <c r="Y507" s="124"/>
      <c r="Z507" s="124"/>
      <c r="AA507" s="131"/>
      <c r="AB507" s="124"/>
      <c r="AC507" s="124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"/>
      <c r="AO507" s="1"/>
      <c r="AP507" s="1"/>
      <c r="AQ507" s="133"/>
      <c r="AR507" s="133"/>
      <c r="AS507" s="133"/>
      <c r="AT507" s="133"/>
      <c r="AU507" s="133"/>
      <c r="AV507" s="133"/>
      <c r="AW507" s="133"/>
      <c r="AX507" s="133"/>
      <c r="AY507" s="132"/>
      <c r="AZ507" s="1"/>
      <c r="BA507" s="1"/>
    </row>
    <row r="508" spans="1:53" ht="12.75" customHeight="1">
      <c r="A508" s="27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9"/>
      <c r="O508" s="127"/>
      <c r="P508" s="127"/>
      <c r="Q508" s="127"/>
      <c r="R508" s="127"/>
      <c r="S508" s="128"/>
      <c r="T508" s="124"/>
      <c r="U508" s="124"/>
      <c r="V508" s="124"/>
      <c r="W508" s="131"/>
      <c r="X508" s="124"/>
      <c r="Y508" s="124"/>
      <c r="Z508" s="124"/>
      <c r="AA508" s="131"/>
      <c r="AB508" s="124"/>
      <c r="AC508" s="124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"/>
      <c r="AO508" s="1"/>
      <c r="AP508" s="1"/>
      <c r="AQ508" s="133"/>
      <c r="AR508" s="133"/>
      <c r="AS508" s="133"/>
      <c r="AT508" s="133"/>
      <c r="AU508" s="133"/>
      <c r="AV508" s="133"/>
      <c r="AW508" s="133"/>
      <c r="AX508" s="133"/>
      <c r="AY508" s="132"/>
      <c r="AZ508" s="1"/>
      <c r="BA508" s="1"/>
    </row>
    <row r="509" spans="1:53" ht="12.75" customHeight="1">
      <c r="A509" s="27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9"/>
      <c r="O509" s="127"/>
      <c r="P509" s="127"/>
      <c r="Q509" s="127"/>
      <c r="R509" s="127"/>
      <c r="S509" s="128"/>
      <c r="T509" s="124"/>
      <c r="U509" s="124"/>
      <c r="V509" s="124"/>
      <c r="W509" s="131"/>
      <c r="X509" s="124"/>
      <c r="Y509" s="124"/>
      <c r="Z509" s="124"/>
      <c r="AA509" s="131"/>
      <c r="AB509" s="124"/>
      <c r="AC509" s="124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"/>
      <c r="AO509" s="1"/>
      <c r="AP509" s="1"/>
      <c r="AQ509" s="133"/>
      <c r="AR509" s="133"/>
      <c r="AS509" s="133"/>
      <c r="AT509" s="133"/>
      <c r="AU509" s="133"/>
      <c r="AV509" s="133"/>
      <c r="AW509" s="133"/>
      <c r="AX509" s="133"/>
      <c r="AY509" s="132"/>
      <c r="AZ509" s="1"/>
      <c r="BA509" s="1"/>
    </row>
    <row r="510" spans="1:53" ht="12.75" customHeight="1">
      <c r="A510" s="27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9"/>
      <c r="O510" s="127"/>
      <c r="P510" s="127"/>
      <c r="Q510" s="127"/>
      <c r="R510" s="127"/>
      <c r="S510" s="128"/>
      <c r="T510" s="124"/>
      <c r="U510" s="124"/>
      <c r="V510" s="124"/>
      <c r="W510" s="131"/>
      <c r="X510" s="124"/>
      <c r="Y510" s="124"/>
      <c r="Z510" s="124"/>
      <c r="AA510" s="131"/>
      <c r="AB510" s="124"/>
      <c r="AC510" s="124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"/>
      <c r="AO510" s="1"/>
      <c r="AP510" s="1"/>
      <c r="AQ510" s="133"/>
      <c r="AR510" s="133"/>
      <c r="AS510" s="133"/>
      <c r="AT510" s="133"/>
      <c r="AU510" s="133"/>
      <c r="AV510" s="133"/>
      <c r="AW510" s="133"/>
      <c r="AX510" s="133"/>
      <c r="AY510" s="132"/>
      <c r="AZ510" s="1"/>
      <c r="BA510" s="1"/>
    </row>
    <row r="511" spans="1:53" ht="12.75" customHeight="1">
      <c r="A511" s="27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9"/>
      <c r="O511" s="127"/>
      <c r="P511" s="127"/>
      <c r="Q511" s="127"/>
      <c r="R511" s="127"/>
      <c r="S511" s="128"/>
      <c r="T511" s="124"/>
      <c r="U511" s="124"/>
      <c r="V511" s="124"/>
      <c r="W511" s="131"/>
      <c r="X511" s="124"/>
      <c r="Y511" s="124"/>
      <c r="Z511" s="124"/>
      <c r="AA511" s="131"/>
      <c r="AB511" s="124"/>
      <c r="AC511" s="124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"/>
      <c r="AO511" s="1"/>
      <c r="AP511" s="1"/>
      <c r="AQ511" s="133"/>
      <c r="AR511" s="133"/>
      <c r="AS511" s="133"/>
      <c r="AT511" s="133"/>
      <c r="AU511" s="133"/>
      <c r="AV511" s="133"/>
      <c r="AW511" s="133"/>
      <c r="AX511" s="133"/>
      <c r="AY511" s="132"/>
      <c r="AZ511" s="1"/>
      <c r="BA511" s="1"/>
    </row>
    <row r="512" spans="1:53" ht="12.75" customHeight="1">
      <c r="A512" s="27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9"/>
      <c r="O512" s="127"/>
      <c r="P512" s="127"/>
      <c r="Q512" s="127"/>
      <c r="R512" s="127"/>
      <c r="S512" s="128"/>
      <c r="T512" s="124"/>
      <c r="U512" s="124"/>
      <c r="V512" s="124"/>
      <c r="W512" s="131"/>
      <c r="X512" s="124"/>
      <c r="Y512" s="124"/>
      <c r="Z512" s="124"/>
      <c r="AA512" s="131"/>
      <c r="AB512" s="124"/>
      <c r="AC512" s="124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"/>
      <c r="AO512" s="1"/>
      <c r="AP512" s="1"/>
      <c r="AQ512" s="133"/>
      <c r="AR512" s="133"/>
      <c r="AS512" s="133"/>
      <c r="AT512" s="133"/>
      <c r="AU512" s="133"/>
      <c r="AV512" s="133"/>
      <c r="AW512" s="133"/>
      <c r="AX512" s="133"/>
      <c r="AY512" s="132"/>
      <c r="AZ512" s="1"/>
      <c r="BA512" s="1"/>
    </row>
    <row r="513" spans="1:53" ht="12.75" customHeight="1">
      <c r="A513" s="27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9"/>
      <c r="O513" s="127"/>
      <c r="P513" s="127"/>
      <c r="Q513" s="127"/>
      <c r="R513" s="127"/>
      <c r="S513" s="128"/>
      <c r="T513" s="124"/>
      <c r="U513" s="124"/>
      <c r="V513" s="124"/>
      <c r="W513" s="131"/>
      <c r="X513" s="124"/>
      <c r="Y513" s="124"/>
      <c r="Z513" s="124"/>
      <c r="AA513" s="131"/>
      <c r="AB513" s="124"/>
      <c r="AC513" s="124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"/>
      <c r="AO513" s="1"/>
      <c r="AP513" s="1"/>
      <c r="AQ513" s="133"/>
      <c r="AR513" s="133"/>
      <c r="AS513" s="133"/>
      <c r="AT513" s="133"/>
      <c r="AU513" s="133"/>
      <c r="AV513" s="133"/>
      <c r="AW513" s="133"/>
      <c r="AX513" s="133"/>
      <c r="AY513" s="132"/>
      <c r="AZ513" s="1"/>
      <c r="BA513" s="1"/>
    </row>
    <row r="514" spans="1:53" ht="12.75" customHeight="1">
      <c r="A514" s="27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9"/>
      <c r="O514" s="127"/>
      <c r="P514" s="127"/>
      <c r="Q514" s="127"/>
      <c r="R514" s="127"/>
      <c r="S514" s="128"/>
      <c r="T514" s="124"/>
      <c r="U514" s="124"/>
      <c r="V514" s="124"/>
      <c r="W514" s="131"/>
      <c r="X514" s="124"/>
      <c r="Y514" s="124"/>
      <c r="Z514" s="124"/>
      <c r="AA514" s="131"/>
      <c r="AB514" s="124"/>
      <c r="AC514" s="124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"/>
      <c r="AO514" s="1"/>
      <c r="AP514" s="1"/>
      <c r="AQ514" s="133"/>
      <c r="AR514" s="133"/>
      <c r="AS514" s="133"/>
      <c r="AT514" s="133"/>
      <c r="AU514" s="133"/>
      <c r="AV514" s="133"/>
      <c r="AW514" s="133"/>
      <c r="AX514" s="133"/>
      <c r="AY514" s="132"/>
      <c r="AZ514" s="1"/>
      <c r="BA514" s="1"/>
    </row>
    <row r="515" spans="1:53" ht="12.75" customHeight="1">
      <c r="A515" s="27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9"/>
      <c r="O515" s="127"/>
      <c r="P515" s="127"/>
      <c r="Q515" s="127"/>
      <c r="R515" s="127"/>
      <c r="S515" s="128"/>
      <c r="T515" s="124"/>
      <c r="U515" s="124"/>
      <c r="V515" s="124"/>
      <c r="W515" s="131"/>
      <c r="X515" s="124"/>
      <c r="Y515" s="124"/>
      <c r="Z515" s="124"/>
      <c r="AA515" s="131"/>
      <c r="AB515" s="124"/>
      <c r="AC515" s="124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"/>
      <c r="AO515" s="1"/>
      <c r="AP515" s="1"/>
      <c r="AQ515" s="133"/>
      <c r="AR515" s="133"/>
      <c r="AS515" s="133"/>
      <c r="AT515" s="133"/>
      <c r="AU515" s="133"/>
      <c r="AV515" s="133"/>
      <c r="AW515" s="133"/>
      <c r="AX515" s="133"/>
      <c r="AY515" s="132"/>
      <c r="AZ515" s="1"/>
      <c r="BA515" s="1"/>
    </row>
    <row r="516" spans="1:53" ht="12.75" customHeight="1">
      <c r="A516" s="27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9"/>
      <c r="O516" s="127"/>
      <c r="P516" s="127"/>
      <c r="Q516" s="127"/>
      <c r="R516" s="127"/>
      <c r="S516" s="128"/>
      <c r="T516" s="124"/>
      <c r="U516" s="124"/>
      <c r="V516" s="124"/>
      <c r="W516" s="131"/>
      <c r="X516" s="124"/>
      <c r="Y516" s="124"/>
      <c r="Z516" s="124"/>
      <c r="AA516" s="131"/>
      <c r="AB516" s="124"/>
      <c r="AC516" s="124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"/>
      <c r="AO516" s="1"/>
      <c r="AP516" s="1"/>
      <c r="AQ516" s="133"/>
      <c r="AR516" s="133"/>
      <c r="AS516" s="133"/>
      <c r="AT516" s="133"/>
      <c r="AU516" s="133"/>
      <c r="AV516" s="133"/>
      <c r="AW516" s="133"/>
      <c r="AX516" s="133"/>
      <c r="AY516" s="132"/>
      <c r="AZ516" s="1"/>
      <c r="BA516" s="1"/>
    </row>
    <row r="517" spans="1:53" ht="12.75" customHeight="1">
      <c r="A517" s="27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9"/>
      <c r="O517" s="127"/>
      <c r="P517" s="127"/>
      <c r="Q517" s="127"/>
      <c r="R517" s="127"/>
      <c r="S517" s="128"/>
      <c r="T517" s="124"/>
      <c r="U517" s="124"/>
      <c r="V517" s="124"/>
      <c r="W517" s="131"/>
      <c r="X517" s="124"/>
      <c r="Y517" s="124"/>
      <c r="Z517" s="124"/>
      <c r="AA517" s="131"/>
      <c r="AB517" s="124"/>
      <c r="AC517" s="124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"/>
      <c r="AO517" s="1"/>
      <c r="AP517" s="1"/>
      <c r="AQ517" s="133"/>
      <c r="AR517" s="133"/>
      <c r="AS517" s="133"/>
      <c r="AT517" s="133"/>
      <c r="AU517" s="133"/>
      <c r="AV517" s="133"/>
      <c r="AW517" s="133"/>
      <c r="AX517" s="133"/>
      <c r="AY517" s="132"/>
      <c r="AZ517" s="1"/>
      <c r="BA517" s="1"/>
    </row>
    <row r="518" spans="1:53" ht="12.75" customHeight="1">
      <c r="A518" s="27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9"/>
      <c r="O518" s="127"/>
      <c r="P518" s="127"/>
      <c r="Q518" s="127"/>
      <c r="R518" s="127"/>
      <c r="S518" s="128"/>
      <c r="T518" s="124"/>
      <c r="U518" s="124"/>
      <c r="V518" s="124"/>
      <c r="W518" s="131"/>
      <c r="X518" s="124"/>
      <c r="Y518" s="124"/>
      <c r="Z518" s="124"/>
      <c r="AA518" s="131"/>
      <c r="AB518" s="124"/>
      <c r="AC518" s="124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"/>
      <c r="AO518" s="1"/>
      <c r="AP518" s="1"/>
      <c r="AQ518" s="133"/>
      <c r="AR518" s="133"/>
      <c r="AS518" s="133"/>
      <c r="AT518" s="133"/>
      <c r="AU518" s="133"/>
      <c r="AV518" s="133"/>
      <c r="AW518" s="133"/>
      <c r="AX518" s="133"/>
      <c r="AY518" s="132"/>
      <c r="AZ518" s="1"/>
      <c r="BA518" s="1"/>
    </row>
    <row r="519" spans="1:53" ht="12.75" customHeight="1">
      <c r="A519" s="27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9"/>
      <c r="O519" s="127"/>
      <c r="P519" s="127"/>
      <c r="Q519" s="127"/>
      <c r="R519" s="127"/>
      <c r="S519" s="128"/>
      <c r="T519" s="124"/>
      <c r="U519" s="124"/>
      <c r="V519" s="124"/>
      <c r="W519" s="131"/>
      <c r="X519" s="124"/>
      <c r="Y519" s="124"/>
      <c r="Z519" s="124"/>
      <c r="AA519" s="131"/>
      <c r="AB519" s="124"/>
      <c r="AC519" s="124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"/>
      <c r="AO519" s="1"/>
      <c r="AP519" s="1"/>
      <c r="AQ519" s="133"/>
      <c r="AR519" s="133"/>
      <c r="AS519" s="133"/>
      <c r="AT519" s="133"/>
      <c r="AU519" s="133"/>
      <c r="AV519" s="133"/>
      <c r="AW519" s="133"/>
      <c r="AX519" s="133"/>
      <c r="AY519" s="132"/>
      <c r="AZ519" s="1"/>
      <c r="BA519" s="1"/>
    </row>
    <row r="520" spans="1:53" ht="12.75" customHeight="1">
      <c r="A520" s="27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9"/>
      <c r="O520" s="127"/>
      <c r="P520" s="127"/>
      <c r="Q520" s="127"/>
      <c r="R520" s="127"/>
      <c r="S520" s="128"/>
      <c r="T520" s="124"/>
      <c r="U520" s="124"/>
      <c r="V520" s="124"/>
      <c r="W520" s="131"/>
      <c r="X520" s="124"/>
      <c r="Y520" s="124"/>
      <c r="Z520" s="124"/>
      <c r="AA520" s="131"/>
      <c r="AB520" s="124"/>
      <c r="AC520" s="124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"/>
      <c r="AO520" s="1"/>
      <c r="AP520" s="1"/>
      <c r="AQ520" s="133"/>
      <c r="AR520" s="133"/>
      <c r="AS520" s="133"/>
      <c r="AT520" s="133"/>
      <c r="AU520" s="133"/>
      <c r="AV520" s="133"/>
      <c r="AW520" s="133"/>
      <c r="AX520" s="133"/>
      <c r="AY520" s="132"/>
      <c r="AZ520" s="1"/>
      <c r="BA520" s="1"/>
    </row>
    <row r="521" spans="1:53" ht="12.75" customHeight="1">
      <c r="A521" s="27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9"/>
      <c r="O521" s="127"/>
      <c r="P521" s="127"/>
      <c r="Q521" s="127"/>
      <c r="R521" s="127"/>
      <c r="S521" s="128"/>
      <c r="T521" s="124"/>
      <c r="U521" s="124"/>
      <c r="V521" s="124"/>
      <c r="W521" s="131"/>
      <c r="X521" s="124"/>
      <c r="Y521" s="124"/>
      <c r="Z521" s="124"/>
      <c r="AA521" s="131"/>
      <c r="AB521" s="124"/>
      <c r="AC521" s="124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"/>
      <c r="AO521" s="1"/>
      <c r="AP521" s="1"/>
      <c r="AQ521" s="133"/>
      <c r="AR521" s="133"/>
      <c r="AS521" s="133"/>
      <c r="AT521" s="133"/>
      <c r="AU521" s="133"/>
      <c r="AV521" s="133"/>
      <c r="AW521" s="133"/>
      <c r="AX521" s="133"/>
      <c r="AY521" s="132"/>
      <c r="AZ521" s="1"/>
      <c r="BA521" s="1"/>
    </row>
    <row r="522" spans="1:53" ht="12.75" customHeight="1">
      <c r="A522" s="27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9"/>
      <c r="O522" s="127"/>
      <c r="P522" s="127"/>
      <c r="Q522" s="127"/>
      <c r="R522" s="127"/>
      <c r="S522" s="128"/>
      <c r="T522" s="124"/>
      <c r="U522" s="124"/>
      <c r="V522" s="124"/>
      <c r="W522" s="131"/>
      <c r="X522" s="124"/>
      <c r="Y522" s="124"/>
      <c r="Z522" s="124"/>
      <c r="AA522" s="131"/>
      <c r="AB522" s="124"/>
      <c r="AC522" s="124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"/>
      <c r="AO522" s="1"/>
      <c r="AP522" s="1"/>
      <c r="AQ522" s="133"/>
      <c r="AR522" s="133"/>
      <c r="AS522" s="133"/>
      <c r="AT522" s="133"/>
      <c r="AU522" s="133"/>
      <c r="AV522" s="133"/>
      <c r="AW522" s="133"/>
      <c r="AX522" s="133"/>
      <c r="AY522" s="132"/>
      <c r="AZ522" s="1"/>
      <c r="BA522" s="1"/>
    </row>
    <row r="523" spans="1:53" ht="12.75" customHeight="1">
      <c r="A523" s="27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9"/>
      <c r="O523" s="127"/>
      <c r="P523" s="127"/>
      <c r="Q523" s="127"/>
      <c r="R523" s="127"/>
      <c r="S523" s="128"/>
      <c r="T523" s="124"/>
      <c r="U523" s="124"/>
      <c r="V523" s="124"/>
      <c r="W523" s="131"/>
      <c r="X523" s="124"/>
      <c r="Y523" s="124"/>
      <c r="Z523" s="124"/>
      <c r="AA523" s="131"/>
      <c r="AB523" s="124"/>
      <c r="AC523" s="124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"/>
      <c r="AO523" s="1"/>
      <c r="AP523" s="1"/>
      <c r="AQ523" s="133"/>
      <c r="AR523" s="133"/>
      <c r="AS523" s="133"/>
      <c r="AT523" s="133"/>
      <c r="AU523" s="133"/>
      <c r="AV523" s="133"/>
      <c r="AW523" s="133"/>
      <c r="AX523" s="133"/>
      <c r="AY523" s="132"/>
      <c r="AZ523" s="1"/>
      <c r="BA523" s="1"/>
    </row>
    <row r="524" spans="1:53" ht="12.75" customHeight="1">
      <c r="A524" s="27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9"/>
      <c r="O524" s="127"/>
      <c r="P524" s="127"/>
      <c r="Q524" s="127"/>
      <c r="R524" s="127"/>
      <c r="S524" s="128"/>
      <c r="T524" s="124"/>
      <c r="U524" s="124"/>
      <c r="V524" s="124"/>
      <c r="W524" s="131"/>
      <c r="X524" s="124"/>
      <c r="Y524" s="124"/>
      <c r="Z524" s="124"/>
      <c r="AA524" s="131"/>
      <c r="AB524" s="124"/>
      <c r="AC524" s="124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"/>
      <c r="AO524" s="1"/>
      <c r="AP524" s="1"/>
      <c r="AQ524" s="133"/>
      <c r="AR524" s="133"/>
      <c r="AS524" s="133"/>
      <c r="AT524" s="133"/>
      <c r="AU524" s="133"/>
      <c r="AV524" s="133"/>
      <c r="AW524" s="133"/>
      <c r="AX524" s="133"/>
      <c r="AY524" s="132"/>
      <c r="AZ524" s="1"/>
      <c r="BA524" s="1"/>
    </row>
    <row r="525" spans="1:53" ht="12.75" customHeight="1">
      <c r="A525" s="27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9"/>
      <c r="O525" s="127"/>
      <c r="P525" s="127"/>
      <c r="Q525" s="127"/>
      <c r="R525" s="127"/>
      <c r="S525" s="128"/>
      <c r="T525" s="124"/>
      <c r="U525" s="124"/>
      <c r="V525" s="124"/>
      <c r="W525" s="131"/>
      <c r="X525" s="124"/>
      <c r="Y525" s="124"/>
      <c r="Z525" s="124"/>
      <c r="AA525" s="131"/>
      <c r="AB525" s="124"/>
      <c r="AC525" s="124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"/>
      <c r="AO525" s="1"/>
      <c r="AP525" s="1"/>
      <c r="AQ525" s="133"/>
      <c r="AR525" s="133"/>
      <c r="AS525" s="133"/>
      <c r="AT525" s="133"/>
      <c r="AU525" s="133"/>
      <c r="AV525" s="133"/>
      <c r="AW525" s="133"/>
      <c r="AX525" s="133"/>
      <c r="AY525" s="132"/>
      <c r="AZ525" s="1"/>
      <c r="BA525" s="1"/>
    </row>
    <row r="526" spans="1:53" ht="12.75" customHeight="1">
      <c r="A526" s="27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9"/>
      <c r="O526" s="127"/>
      <c r="P526" s="127"/>
      <c r="Q526" s="127"/>
      <c r="R526" s="127"/>
      <c r="S526" s="128"/>
      <c r="T526" s="124"/>
      <c r="U526" s="124"/>
      <c r="V526" s="124"/>
      <c r="W526" s="131"/>
      <c r="X526" s="124"/>
      <c r="Y526" s="124"/>
      <c r="Z526" s="124"/>
      <c r="AA526" s="131"/>
      <c r="AB526" s="124"/>
      <c r="AC526" s="124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"/>
      <c r="AO526" s="1"/>
      <c r="AP526" s="1"/>
      <c r="AQ526" s="133"/>
      <c r="AR526" s="133"/>
      <c r="AS526" s="133"/>
      <c r="AT526" s="133"/>
      <c r="AU526" s="133"/>
      <c r="AV526" s="133"/>
      <c r="AW526" s="133"/>
      <c r="AX526" s="133"/>
      <c r="AY526" s="132"/>
      <c r="AZ526" s="1"/>
      <c r="BA526" s="1"/>
    </row>
    <row r="527" spans="1:53" ht="12.75" customHeight="1">
      <c r="A527" s="27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9"/>
      <c r="O527" s="127"/>
      <c r="P527" s="127"/>
      <c r="Q527" s="127"/>
      <c r="R527" s="127"/>
      <c r="S527" s="128"/>
      <c r="T527" s="124"/>
      <c r="U527" s="124"/>
      <c r="V527" s="124"/>
      <c r="W527" s="131"/>
      <c r="X527" s="124"/>
      <c r="Y527" s="124"/>
      <c r="Z527" s="124"/>
      <c r="AA527" s="131"/>
      <c r="AB527" s="124"/>
      <c r="AC527" s="124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"/>
      <c r="AO527" s="1"/>
      <c r="AP527" s="1"/>
      <c r="AQ527" s="133"/>
      <c r="AR527" s="133"/>
      <c r="AS527" s="133"/>
      <c r="AT527" s="133"/>
      <c r="AU527" s="133"/>
      <c r="AV527" s="133"/>
      <c r="AW527" s="133"/>
      <c r="AX527" s="133"/>
      <c r="AY527" s="132"/>
      <c r="AZ527" s="1"/>
      <c r="BA527" s="1"/>
    </row>
    <row r="528" spans="1:53" ht="12.75" customHeight="1">
      <c r="A528" s="27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9"/>
      <c r="O528" s="127"/>
      <c r="P528" s="127"/>
      <c r="Q528" s="127"/>
      <c r="R528" s="127"/>
      <c r="S528" s="128"/>
      <c r="T528" s="124"/>
      <c r="U528" s="124"/>
      <c r="V528" s="124"/>
      <c r="W528" s="131"/>
      <c r="X528" s="124"/>
      <c r="Y528" s="124"/>
      <c r="Z528" s="124"/>
      <c r="AA528" s="131"/>
      <c r="AB528" s="124"/>
      <c r="AC528" s="124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"/>
      <c r="AO528" s="1"/>
      <c r="AP528" s="1"/>
      <c r="AQ528" s="133"/>
      <c r="AR528" s="133"/>
      <c r="AS528" s="133"/>
      <c r="AT528" s="133"/>
      <c r="AU528" s="133"/>
      <c r="AV528" s="133"/>
      <c r="AW528" s="133"/>
      <c r="AX528" s="133"/>
      <c r="AY528" s="132"/>
      <c r="AZ528" s="1"/>
      <c r="BA528" s="1"/>
    </row>
    <row r="529" spans="1:53" ht="12.75" customHeight="1">
      <c r="A529" s="27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9"/>
      <c r="O529" s="127"/>
      <c r="P529" s="127"/>
      <c r="Q529" s="127"/>
      <c r="R529" s="127"/>
      <c r="S529" s="128"/>
      <c r="T529" s="124"/>
      <c r="U529" s="124"/>
      <c r="V529" s="124"/>
      <c r="W529" s="131"/>
      <c r="X529" s="124"/>
      <c r="Y529" s="124"/>
      <c r="Z529" s="124"/>
      <c r="AA529" s="131"/>
      <c r="AB529" s="124"/>
      <c r="AC529" s="124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"/>
      <c r="AO529" s="1"/>
      <c r="AP529" s="1"/>
      <c r="AQ529" s="133"/>
      <c r="AR529" s="133"/>
      <c r="AS529" s="133"/>
      <c r="AT529" s="133"/>
      <c r="AU529" s="133"/>
      <c r="AV529" s="133"/>
      <c r="AW529" s="133"/>
      <c r="AX529" s="133"/>
      <c r="AY529" s="132"/>
      <c r="AZ529" s="1"/>
      <c r="BA529" s="1"/>
    </row>
    <row r="530" spans="1:53" ht="12.75" customHeight="1">
      <c r="A530" s="27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9"/>
      <c r="O530" s="127"/>
      <c r="P530" s="127"/>
      <c r="Q530" s="127"/>
      <c r="R530" s="127"/>
      <c r="S530" s="128"/>
      <c r="T530" s="124"/>
      <c r="U530" s="124"/>
      <c r="V530" s="124"/>
      <c r="W530" s="131"/>
      <c r="X530" s="124"/>
      <c r="Y530" s="124"/>
      <c r="Z530" s="124"/>
      <c r="AA530" s="131"/>
      <c r="AB530" s="124"/>
      <c r="AC530" s="124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"/>
      <c r="AO530" s="1"/>
      <c r="AP530" s="1"/>
      <c r="AQ530" s="133"/>
      <c r="AR530" s="133"/>
      <c r="AS530" s="133"/>
      <c r="AT530" s="133"/>
      <c r="AU530" s="133"/>
      <c r="AV530" s="133"/>
      <c r="AW530" s="133"/>
      <c r="AX530" s="133"/>
      <c r="AY530" s="132"/>
      <c r="AZ530" s="1"/>
      <c r="BA530" s="1"/>
    </row>
    <row r="531" spans="1:53" ht="12.75" customHeight="1">
      <c r="A531" s="27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9"/>
      <c r="O531" s="127"/>
      <c r="P531" s="127"/>
      <c r="Q531" s="127"/>
      <c r="R531" s="127"/>
      <c r="S531" s="128"/>
      <c r="T531" s="124"/>
      <c r="U531" s="124"/>
      <c r="V531" s="124"/>
      <c r="W531" s="131"/>
      <c r="X531" s="124"/>
      <c r="Y531" s="124"/>
      <c r="Z531" s="124"/>
      <c r="AA531" s="131"/>
      <c r="AB531" s="124"/>
      <c r="AC531" s="124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"/>
      <c r="AO531" s="1"/>
      <c r="AP531" s="1"/>
      <c r="AQ531" s="133"/>
      <c r="AR531" s="133"/>
      <c r="AS531" s="133"/>
      <c r="AT531" s="133"/>
      <c r="AU531" s="133"/>
      <c r="AV531" s="133"/>
      <c r="AW531" s="133"/>
      <c r="AX531" s="133"/>
      <c r="AY531" s="132"/>
      <c r="AZ531" s="1"/>
      <c r="BA531" s="1"/>
    </row>
    <row r="532" spans="1:53" ht="12.75" customHeight="1">
      <c r="A532" s="27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9"/>
      <c r="O532" s="127"/>
      <c r="P532" s="127"/>
      <c r="Q532" s="127"/>
      <c r="R532" s="127"/>
      <c r="S532" s="128"/>
      <c r="T532" s="124"/>
      <c r="U532" s="124"/>
      <c r="V532" s="124"/>
      <c r="W532" s="131"/>
      <c r="X532" s="124"/>
      <c r="Y532" s="124"/>
      <c r="Z532" s="124"/>
      <c r="AA532" s="131"/>
      <c r="AB532" s="124"/>
      <c r="AC532" s="124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"/>
      <c r="AO532" s="1"/>
      <c r="AP532" s="1"/>
      <c r="AQ532" s="133"/>
      <c r="AR532" s="133"/>
      <c r="AS532" s="133"/>
      <c r="AT532" s="133"/>
      <c r="AU532" s="133"/>
      <c r="AV532" s="133"/>
      <c r="AW532" s="133"/>
      <c r="AX532" s="133"/>
      <c r="AY532" s="132"/>
      <c r="AZ532" s="1"/>
      <c r="BA532" s="1"/>
    </row>
    <row r="533" spans="1:53" ht="12.75" customHeight="1">
      <c r="A533" s="27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9"/>
      <c r="O533" s="127"/>
      <c r="P533" s="127"/>
      <c r="Q533" s="127"/>
      <c r="R533" s="127"/>
      <c r="S533" s="128"/>
      <c r="T533" s="124"/>
      <c r="U533" s="124"/>
      <c r="V533" s="124"/>
      <c r="W533" s="131"/>
      <c r="X533" s="124"/>
      <c r="Y533" s="124"/>
      <c r="Z533" s="124"/>
      <c r="AA533" s="131"/>
      <c r="AB533" s="124"/>
      <c r="AC533" s="124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"/>
      <c r="AO533" s="1"/>
      <c r="AP533" s="1"/>
      <c r="AQ533" s="133"/>
      <c r="AR533" s="133"/>
      <c r="AS533" s="133"/>
      <c r="AT533" s="133"/>
      <c r="AU533" s="133"/>
      <c r="AV533" s="133"/>
      <c r="AW533" s="133"/>
      <c r="AX533" s="133"/>
      <c r="AY533" s="132"/>
      <c r="AZ533" s="1"/>
      <c r="BA533" s="1"/>
    </row>
    <row r="534" spans="1:53" ht="12.75" customHeight="1">
      <c r="A534" s="27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9"/>
      <c r="O534" s="127"/>
      <c r="P534" s="127"/>
      <c r="Q534" s="127"/>
      <c r="R534" s="127"/>
      <c r="S534" s="128"/>
      <c r="T534" s="124"/>
      <c r="U534" s="124"/>
      <c r="V534" s="124"/>
      <c r="W534" s="131"/>
      <c r="X534" s="124"/>
      <c r="Y534" s="124"/>
      <c r="Z534" s="124"/>
      <c r="AA534" s="131"/>
      <c r="AB534" s="124"/>
      <c r="AC534" s="124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"/>
      <c r="AO534" s="1"/>
      <c r="AP534" s="1"/>
      <c r="AQ534" s="133"/>
      <c r="AR534" s="133"/>
      <c r="AS534" s="133"/>
      <c r="AT534" s="133"/>
      <c r="AU534" s="133"/>
      <c r="AV534" s="133"/>
      <c r="AW534" s="133"/>
      <c r="AX534" s="133"/>
      <c r="AY534" s="132"/>
      <c r="AZ534" s="1"/>
      <c r="BA534" s="1"/>
    </row>
    <row r="535" spans="1:53" ht="12.75" customHeight="1">
      <c r="A535" s="27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9"/>
      <c r="O535" s="127"/>
      <c r="P535" s="127"/>
      <c r="Q535" s="127"/>
      <c r="R535" s="127"/>
      <c r="S535" s="128"/>
      <c r="T535" s="124"/>
      <c r="U535" s="124"/>
      <c r="V535" s="124"/>
      <c r="W535" s="131"/>
      <c r="X535" s="124"/>
      <c r="Y535" s="124"/>
      <c r="Z535" s="124"/>
      <c r="AA535" s="131"/>
      <c r="AB535" s="124"/>
      <c r="AC535" s="124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"/>
      <c r="AO535" s="1"/>
      <c r="AP535" s="1"/>
      <c r="AQ535" s="133"/>
      <c r="AR535" s="133"/>
      <c r="AS535" s="133"/>
      <c r="AT535" s="133"/>
      <c r="AU535" s="133"/>
      <c r="AV535" s="133"/>
      <c r="AW535" s="133"/>
      <c r="AX535" s="133"/>
      <c r="AY535" s="132"/>
      <c r="AZ535" s="1"/>
      <c r="BA535" s="1"/>
    </row>
    <row r="536" spans="1:53" ht="12.75" customHeight="1">
      <c r="A536" s="27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9"/>
      <c r="O536" s="127"/>
      <c r="P536" s="127"/>
      <c r="Q536" s="127"/>
      <c r="R536" s="127"/>
      <c r="S536" s="128"/>
      <c r="T536" s="124"/>
      <c r="U536" s="124"/>
      <c r="V536" s="124"/>
      <c r="W536" s="131"/>
      <c r="X536" s="124"/>
      <c r="Y536" s="124"/>
      <c r="Z536" s="124"/>
      <c r="AA536" s="131"/>
      <c r="AB536" s="124"/>
      <c r="AC536" s="124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"/>
      <c r="AO536" s="1"/>
      <c r="AP536" s="1"/>
      <c r="AQ536" s="133"/>
      <c r="AR536" s="133"/>
      <c r="AS536" s="133"/>
      <c r="AT536" s="133"/>
      <c r="AU536" s="133"/>
      <c r="AV536" s="133"/>
      <c r="AW536" s="133"/>
      <c r="AX536" s="133"/>
      <c r="AY536" s="132"/>
      <c r="AZ536" s="1"/>
      <c r="BA536" s="1"/>
    </row>
    <row r="537" spans="1:53" ht="12.75" customHeight="1">
      <c r="A537" s="27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9"/>
      <c r="O537" s="127"/>
      <c r="P537" s="127"/>
      <c r="Q537" s="127"/>
      <c r="R537" s="127"/>
      <c r="S537" s="128"/>
      <c r="T537" s="124"/>
      <c r="U537" s="124"/>
      <c r="V537" s="124"/>
      <c r="W537" s="131"/>
      <c r="X537" s="124"/>
      <c r="Y537" s="124"/>
      <c r="Z537" s="124"/>
      <c r="AA537" s="131"/>
      <c r="AB537" s="124"/>
      <c r="AC537" s="124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"/>
      <c r="AO537" s="1"/>
      <c r="AP537" s="1"/>
      <c r="AQ537" s="133"/>
      <c r="AR537" s="133"/>
      <c r="AS537" s="133"/>
      <c r="AT537" s="133"/>
      <c r="AU537" s="133"/>
      <c r="AV537" s="133"/>
      <c r="AW537" s="133"/>
      <c r="AX537" s="133"/>
      <c r="AY537" s="132"/>
      <c r="AZ537" s="1"/>
      <c r="BA537" s="1"/>
    </row>
    <row r="538" spans="1:53" ht="12.75" customHeight="1">
      <c r="A538" s="27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9"/>
      <c r="O538" s="127"/>
      <c r="P538" s="127"/>
      <c r="Q538" s="127"/>
      <c r="R538" s="127"/>
      <c r="S538" s="128"/>
      <c r="T538" s="124"/>
      <c r="U538" s="124"/>
      <c r="V538" s="124"/>
      <c r="W538" s="131"/>
      <c r="X538" s="124"/>
      <c r="Y538" s="124"/>
      <c r="Z538" s="124"/>
      <c r="AA538" s="131"/>
      <c r="AB538" s="124"/>
      <c r="AC538" s="124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"/>
      <c r="AO538" s="1"/>
      <c r="AP538" s="1"/>
      <c r="AQ538" s="133"/>
      <c r="AR538" s="133"/>
      <c r="AS538" s="133"/>
      <c r="AT538" s="133"/>
      <c r="AU538" s="133"/>
      <c r="AV538" s="133"/>
      <c r="AW538" s="133"/>
      <c r="AX538" s="133"/>
      <c r="AY538" s="132"/>
      <c r="AZ538" s="1"/>
      <c r="BA538" s="1"/>
    </row>
    <row r="539" spans="1:53" ht="12.75" customHeight="1">
      <c r="A539" s="27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9"/>
      <c r="O539" s="127"/>
      <c r="P539" s="127"/>
      <c r="Q539" s="127"/>
      <c r="R539" s="127"/>
      <c r="S539" s="128"/>
      <c r="T539" s="124"/>
      <c r="U539" s="124"/>
      <c r="V539" s="124"/>
      <c r="W539" s="131"/>
      <c r="X539" s="124"/>
      <c r="Y539" s="124"/>
      <c r="Z539" s="124"/>
      <c r="AA539" s="131"/>
      <c r="AB539" s="124"/>
      <c r="AC539" s="124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"/>
      <c r="AO539" s="1"/>
      <c r="AP539" s="1"/>
      <c r="AQ539" s="133"/>
      <c r="AR539" s="133"/>
      <c r="AS539" s="133"/>
      <c r="AT539" s="133"/>
      <c r="AU539" s="133"/>
      <c r="AV539" s="133"/>
      <c r="AW539" s="133"/>
      <c r="AX539" s="133"/>
      <c r="AY539" s="132"/>
      <c r="AZ539" s="1"/>
      <c r="BA539" s="1"/>
    </row>
    <row r="540" spans="1:53" ht="12.75" customHeight="1">
      <c r="A540" s="27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9"/>
      <c r="O540" s="127"/>
      <c r="P540" s="127"/>
      <c r="Q540" s="127"/>
      <c r="R540" s="127"/>
      <c r="S540" s="128"/>
      <c r="T540" s="124"/>
      <c r="U540" s="124"/>
      <c r="V540" s="124"/>
      <c r="W540" s="131"/>
      <c r="X540" s="124"/>
      <c r="Y540" s="124"/>
      <c r="Z540" s="124"/>
      <c r="AA540" s="131"/>
      <c r="AB540" s="124"/>
      <c r="AC540" s="124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"/>
      <c r="AO540" s="1"/>
      <c r="AP540" s="1"/>
      <c r="AQ540" s="133"/>
      <c r="AR540" s="133"/>
      <c r="AS540" s="133"/>
      <c r="AT540" s="133"/>
      <c r="AU540" s="133"/>
      <c r="AV540" s="133"/>
      <c r="AW540" s="133"/>
      <c r="AX540" s="133"/>
      <c r="AY540" s="132"/>
      <c r="AZ540" s="1"/>
      <c r="BA540" s="1"/>
    </row>
    <row r="541" spans="1:53" ht="12.75" customHeight="1">
      <c r="A541" s="27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9"/>
      <c r="O541" s="127"/>
      <c r="P541" s="127"/>
      <c r="Q541" s="127"/>
      <c r="R541" s="127"/>
      <c r="S541" s="128"/>
      <c r="T541" s="124"/>
      <c r="U541" s="124"/>
      <c r="V541" s="124"/>
      <c r="W541" s="131"/>
      <c r="X541" s="124"/>
      <c r="Y541" s="124"/>
      <c r="Z541" s="124"/>
      <c r="AA541" s="131"/>
      <c r="AB541" s="124"/>
      <c r="AC541" s="124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"/>
      <c r="AO541" s="1"/>
      <c r="AP541" s="1"/>
      <c r="AQ541" s="133"/>
      <c r="AR541" s="133"/>
      <c r="AS541" s="133"/>
      <c r="AT541" s="133"/>
      <c r="AU541" s="133"/>
      <c r="AV541" s="133"/>
      <c r="AW541" s="133"/>
      <c r="AX541" s="133"/>
      <c r="AY541" s="132"/>
      <c r="AZ541" s="1"/>
      <c r="BA541" s="1"/>
    </row>
    <row r="542" spans="1:53" ht="12.75" customHeight="1">
      <c r="A542" s="27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9"/>
      <c r="O542" s="127"/>
      <c r="P542" s="127"/>
      <c r="Q542" s="127"/>
      <c r="R542" s="127"/>
      <c r="S542" s="128"/>
      <c r="T542" s="124"/>
      <c r="U542" s="124"/>
      <c r="V542" s="124"/>
      <c r="W542" s="131"/>
      <c r="X542" s="124"/>
      <c r="Y542" s="124"/>
      <c r="Z542" s="124"/>
      <c r="AA542" s="131"/>
      <c r="AB542" s="124"/>
      <c r="AC542" s="124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"/>
      <c r="AO542" s="1"/>
      <c r="AP542" s="1"/>
      <c r="AQ542" s="133"/>
      <c r="AR542" s="133"/>
      <c r="AS542" s="133"/>
      <c r="AT542" s="133"/>
      <c r="AU542" s="133"/>
      <c r="AV542" s="133"/>
      <c r="AW542" s="133"/>
      <c r="AX542" s="133"/>
      <c r="AY542" s="132"/>
      <c r="AZ542" s="1"/>
      <c r="BA542" s="1"/>
    </row>
    <row r="543" spans="1:53" ht="12.75" customHeight="1">
      <c r="A543" s="27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9"/>
      <c r="O543" s="127"/>
      <c r="P543" s="127"/>
      <c r="Q543" s="127"/>
      <c r="R543" s="127"/>
      <c r="S543" s="128"/>
      <c r="T543" s="124"/>
      <c r="U543" s="124"/>
      <c r="V543" s="124"/>
      <c r="W543" s="131"/>
      <c r="X543" s="124"/>
      <c r="Y543" s="124"/>
      <c r="Z543" s="124"/>
      <c r="AA543" s="131"/>
      <c r="AB543" s="124"/>
      <c r="AC543" s="124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"/>
      <c r="AO543" s="1"/>
      <c r="AP543" s="1"/>
      <c r="AQ543" s="133"/>
      <c r="AR543" s="133"/>
      <c r="AS543" s="133"/>
      <c r="AT543" s="133"/>
      <c r="AU543" s="133"/>
      <c r="AV543" s="133"/>
      <c r="AW543" s="133"/>
      <c r="AX543" s="133"/>
      <c r="AY543" s="132"/>
      <c r="AZ543" s="1"/>
      <c r="BA543" s="1"/>
    </row>
    <row r="544" spans="1:53" ht="12.75" customHeight="1">
      <c r="A544" s="27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9"/>
      <c r="O544" s="127"/>
      <c r="P544" s="127"/>
      <c r="Q544" s="127"/>
      <c r="R544" s="127"/>
      <c r="S544" s="128"/>
      <c r="T544" s="124"/>
      <c r="U544" s="124"/>
      <c r="V544" s="124"/>
      <c r="W544" s="131"/>
      <c r="X544" s="124"/>
      <c r="Y544" s="124"/>
      <c r="Z544" s="124"/>
      <c r="AA544" s="131"/>
      <c r="AB544" s="124"/>
      <c r="AC544" s="124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"/>
      <c r="AO544" s="1"/>
      <c r="AP544" s="1"/>
      <c r="AQ544" s="133"/>
      <c r="AR544" s="133"/>
      <c r="AS544" s="133"/>
      <c r="AT544" s="133"/>
      <c r="AU544" s="133"/>
      <c r="AV544" s="133"/>
      <c r="AW544" s="133"/>
      <c r="AX544" s="133"/>
      <c r="AY544" s="132"/>
      <c r="AZ544" s="1"/>
      <c r="BA544" s="1"/>
    </row>
    <row r="545" spans="1:53" ht="12.75" customHeight="1">
      <c r="A545" s="27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9"/>
      <c r="O545" s="127"/>
      <c r="P545" s="127"/>
      <c r="Q545" s="127"/>
      <c r="R545" s="127"/>
      <c r="S545" s="128"/>
      <c r="T545" s="124"/>
      <c r="U545" s="124"/>
      <c r="V545" s="124"/>
      <c r="W545" s="131"/>
      <c r="X545" s="124"/>
      <c r="Y545" s="124"/>
      <c r="Z545" s="124"/>
      <c r="AA545" s="131"/>
      <c r="AB545" s="124"/>
      <c r="AC545" s="124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"/>
      <c r="AO545" s="1"/>
      <c r="AP545" s="1"/>
      <c r="AQ545" s="133"/>
      <c r="AR545" s="133"/>
      <c r="AS545" s="133"/>
      <c r="AT545" s="133"/>
      <c r="AU545" s="133"/>
      <c r="AV545" s="133"/>
      <c r="AW545" s="133"/>
      <c r="AX545" s="133"/>
      <c r="AY545" s="132"/>
      <c r="AZ545" s="1"/>
      <c r="BA545" s="1"/>
    </row>
    <row r="546" spans="1:53" ht="12.75" customHeight="1">
      <c r="A546" s="27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9"/>
      <c r="O546" s="127"/>
      <c r="P546" s="127"/>
      <c r="Q546" s="127"/>
      <c r="R546" s="127"/>
      <c r="S546" s="128"/>
      <c r="T546" s="124"/>
      <c r="U546" s="124"/>
      <c r="V546" s="124"/>
      <c r="W546" s="131"/>
      <c r="X546" s="124"/>
      <c r="Y546" s="124"/>
      <c r="Z546" s="124"/>
      <c r="AA546" s="131"/>
      <c r="AB546" s="124"/>
      <c r="AC546" s="124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"/>
      <c r="AO546" s="1"/>
      <c r="AP546" s="1"/>
      <c r="AQ546" s="133"/>
      <c r="AR546" s="133"/>
      <c r="AS546" s="133"/>
      <c r="AT546" s="133"/>
      <c r="AU546" s="133"/>
      <c r="AV546" s="133"/>
      <c r="AW546" s="133"/>
      <c r="AX546" s="133"/>
      <c r="AY546" s="132"/>
      <c r="AZ546" s="1"/>
      <c r="BA546" s="1"/>
    </row>
    <row r="547" spans="1:53" ht="12.75" customHeight="1">
      <c r="A547" s="27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9"/>
      <c r="O547" s="127"/>
      <c r="P547" s="127"/>
      <c r="Q547" s="127"/>
      <c r="R547" s="127"/>
      <c r="S547" s="128"/>
      <c r="T547" s="124"/>
      <c r="U547" s="124"/>
      <c r="V547" s="124"/>
      <c r="W547" s="131"/>
      <c r="X547" s="124"/>
      <c r="Y547" s="124"/>
      <c r="Z547" s="124"/>
      <c r="AA547" s="131"/>
      <c r="AB547" s="124"/>
      <c r="AC547" s="124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"/>
      <c r="AO547" s="1"/>
      <c r="AP547" s="1"/>
      <c r="AQ547" s="133"/>
      <c r="AR547" s="133"/>
      <c r="AS547" s="133"/>
      <c r="AT547" s="133"/>
      <c r="AU547" s="133"/>
      <c r="AV547" s="133"/>
      <c r="AW547" s="133"/>
      <c r="AX547" s="133"/>
      <c r="AY547" s="132"/>
      <c r="AZ547" s="1"/>
      <c r="BA547" s="1"/>
    </row>
    <row r="548" spans="1:53" ht="12.75" customHeight="1">
      <c r="A548" s="27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9"/>
      <c r="O548" s="127"/>
      <c r="P548" s="127"/>
      <c r="Q548" s="127"/>
      <c r="R548" s="127"/>
      <c r="S548" s="128"/>
      <c r="T548" s="124"/>
      <c r="U548" s="124"/>
      <c r="V548" s="124"/>
      <c r="W548" s="131"/>
      <c r="X548" s="124"/>
      <c r="Y548" s="124"/>
      <c r="Z548" s="124"/>
      <c r="AA548" s="131"/>
      <c r="AB548" s="124"/>
      <c r="AC548" s="124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"/>
      <c r="AO548" s="1"/>
      <c r="AP548" s="1"/>
      <c r="AQ548" s="133"/>
      <c r="AR548" s="133"/>
      <c r="AS548" s="133"/>
      <c r="AT548" s="133"/>
      <c r="AU548" s="133"/>
      <c r="AV548" s="133"/>
      <c r="AW548" s="133"/>
      <c r="AX548" s="133"/>
      <c r="AY548" s="132"/>
      <c r="AZ548" s="1"/>
      <c r="BA548" s="1"/>
    </row>
    <row r="549" spans="1:53" ht="12.75" customHeight="1">
      <c r="A549" s="27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9"/>
      <c r="O549" s="127"/>
      <c r="P549" s="127"/>
      <c r="Q549" s="127"/>
      <c r="R549" s="127"/>
      <c r="S549" s="128"/>
      <c r="T549" s="124"/>
      <c r="U549" s="124"/>
      <c r="V549" s="124"/>
      <c r="W549" s="131"/>
      <c r="X549" s="124"/>
      <c r="Y549" s="124"/>
      <c r="Z549" s="124"/>
      <c r="AA549" s="131"/>
      <c r="AB549" s="124"/>
      <c r="AC549" s="124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"/>
      <c r="AO549" s="1"/>
      <c r="AP549" s="1"/>
      <c r="AQ549" s="133"/>
      <c r="AR549" s="133"/>
      <c r="AS549" s="133"/>
      <c r="AT549" s="133"/>
      <c r="AU549" s="133"/>
      <c r="AV549" s="133"/>
      <c r="AW549" s="133"/>
      <c r="AX549" s="133"/>
      <c r="AY549" s="132"/>
      <c r="AZ549" s="1"/>
      <c r="BA549" s="1"/>
    </row>
    <row r="550" spans="1:53" ht="12.75" customHeight="1">
      <c r="A550" s="27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9"/>
      <c r="O550" s="127"/>
      <c r="P550" s="127"/>
      <c r="Q550" s="127"/>
      <c r="R550" s="127"/>
      <c r="S550" s="128"/>
      <c r="T550" s="124"/>
      <c r="U550" s="124"/>
      <c r="V550" s="124"/>
      <c r="W550" s="131"/>
      <c r="X550" s="124"/>
      <c r="Y550" s="124"/>
      <c r="Z550" s="124"/>
      <c r="AA550" s="131"/>
      <c r="AB550" s="124"/>
      <c r="AC550" s="124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"/>
      <c r="AO550" s="1"/>
      <c r="AP550" s="1"/>
      <c r="AQ550" s="133"/>
      <c r="AR550" s="133"/>
      <c r="AS550" s="133"/>
      <c r="AT550" s="133"/>
      <c r="AU550" s="133"/>
      <c r="AV550" s="133"/>
      <c r="AW550" s="133"/>
      <c r="AX550" s="133"/>
      <c r="AY550" s="132"/>
      <c r="AZ550" s="1"/>
      <c r="BA550" s="1"/>
    </row>
    <row r="551" spans="1:53" ht="12.75" customHeight="1">
      <c r="A551" s="27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9"/>
      <c r="O551" s="127"/>
      <c r="P551" s="127"/>
      <c r="Q551" s="127"/>
      <c r="R551" s="127"/>
      <c r="S551" s="128"/>
      <c r="T551" s="124"/>
      <c r="U551" s="124"/>
      <c r="V551" s="124"/>
      <c r="W551" s="131"/>
      <c r="X551" s="124"/>
      <c r="Y551" s="124"/>
      <c r="Z551" s="124"/>
      <c r="AA551" s="131"/>
      <c r="AB551" s="124"/>
      <c r="AC551" s="124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"/>
      <c r="AO551" s="1"/>
      <c r="AP551" s="1"/>
      <c r="AQ551" s="133"/>
      <c r="AR551" s="133"/>
      <c r="AS551" s="133"/>
      <c r="AT551" s="133"/>
      <c r="AU551" s="133"/>
      <c r="AV551" s="133"/>
      <c r="AW551" s="133"/>
      <c r="AX551" s="133"/>
      <c r="AY551" s="132"/>
      <c r="AZ551" s="1"/>
      <c r="BA551" s="1"/>
    </row>
    <row r="552" spans="1:53" ht="12.75" customHeight="1">
      <c r="A552" s="27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9"/>
      <c r="O552" s="127"/>
      <c r="P552" s="127"/>
      <c r="Q552" s="127"/>
      <c r="R552" s="127"/>
      <c r="S552" s="128"/>
      <c r="T552" s="124"/>
      <c r="U552" s="124"/>
      <c r="V552" s="124"/>
      <c r="W552" s="131"/>
      <c r="X552" s="124"/>
      <c r="Y552" s="124"/>
      <c r="Z552" s="124"/>
      <c r="AA552" s="131"/>
      <c r="AB552" s="124"/>
      <c r="AC552" s="124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"/>
      <c r="AO552" s="1"/>
      <c r="AP552" s="1"/>
      <c r="AQ552" s="133"/>
      <c r="AR552" s="133"/>
      <c r="AS552" s="133"/>
      <c r="AT552" s="133"/>
      <c r="AU552" s="133"/>
      <c r="AV552" s="133"/>
      <c r="AW552" s="133"/>
      <c r="AX552" s="133"/>
      <c r="AY552" s="132"/>
      <c r="AZ552" s="1"/>
      <c r="BA552" s="1"/>
    </row>
    <row r="553" spans="1:53" ht="12.75" customHeight="1">
      <c r="A553" s="27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9"/>
      <c r="O553" s="127"/>
      <c r="P553" s="127"/>
      <c r="Q553" s="127"/>
      <c r="R553" s="127"/>
      <c r="S553" s="128"/>
      <c r="T553" s="124"/>
      <c r="U553" s="124"/>
      <c r="V553" s="124"/>
      <c r="W553" s="131"/>
      <c r="X553" s="124"/>
      <c r="Y553" s="124"/>
      <c r="Z553" s="124"/>
      <c r="AA553" s="131"/>
      <c r="AB553" s="124"/>
      <c r="AC553" s="124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"/>
      <c r="AO553" s="1"/>
      <c r="AP553" s="1"/>
      <c r="AQ553" s="133"/>
      <c r="AR553" s="133"/>
      <c r="AS553" s="133"/>
      <c r="AT553" s="133"/>
      <c r="AU553" s="133"/>
      <c r="AV553" s="133"/>
      <c r="AW553" s="133"/>
      <c r="AX553" s="133"/>
      <c r="AY553" s="132"/>
      <c r="AZ553" s="1"/>
      <c r="BA553" s="1"/>
    </row>
    <row r="554" spans="1:53" ht="12.75" customHeight="1">
      <c r="A554" s="27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9"/>
      <c r="O554" s="127"/>
      <c r="P554" s="127"/>
      <c r="Q554" s="127"/>
      <c r="R554" s="127"/>
      <c r="S554" s="128"/>
      <c r="T554" s="124"/>
      <c r="U554" s="124"/>
      <c r="V554" s="124"/>
      <c r="W554" s="131"/>
      <c r="X554" s="124"/>
      <c r="Y554" s="124"/>
      <c r="Z554" s="124"/>
      <c r="AA554" s="131"/>
      <c r="AB554" s="124"/>
      <c r="AC554" s="124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"/>
      <c r="AO554" s="1"/>
      <c r="AP554" s="1"/>
      <c r="AQ554" s="133"/>
      <c r="AR554" s="133"/>
      <c r="AS554" s="133"/>
      <c r="AT554" s="133"/>
      <c r="AU554" s="133"/>
      <c r="AV554" s="133"/>
      <c r="AW554" s="133"/>
      <c r="AX554" s="133"/>
      <c r="AY554" s="132"/>
      <c r="AZ554" s="1"/>
      <c r="BA554" s="1"/>
    </row>
    <row r="555" spans="1:53" ht="12.75" customHeight="1">
      <c r="A555" s="27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9"/>
      <c r="O555" s="127"/>
      <c r="P555" s="127"/>
      <c r="Q555" s="127"/>
      <c r="R555" s="127"/>
      <c r="S555" s="128"/>
      <c r="T555" s="124"/>
      <c r="U555" s="124"/>
      <c r="V555" s="124"/>
      <c r="W555" s="131"/>
      <c r="X555" s="124"/>
      <c r="Y555" s="124"/>
      <c r="Z555" s="124"/>
      <c r="AA555" s="131"/>
      <c r="AB555" s="124"/>
      <c r="AC555" s="124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"/>
      <c r="AO555" s="1"/>
      <c r="AP555" s="1"/>
      <c r="AQ555" s="133"/>
      <c r="AR555" s="133"/>
      <c r="AS555" s="133"/>
      <c r="AT555" s="133"/>
      <c r="AU555" s="133"/>
      <c r="AV555" s="133"/>
      <c r="AW555" s="133"/>
      <c r="AX555" s="133"/>
      <c r="AY555" s="132"/>
      <c r="AZ555" s="1"/>
      <c r="BA555" s="1"/>
    </row>
    <row r="556" spans="1:53" ht="12.75" customHeight="1">
      <c r="A556" s="27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9"/>
      <c r="O556" s="127"/>
      <c r="P556" s="127"/>
      <c r="Q556" s="127"/>
      <c r="R556" s="127"/>
      <c r="S556" s="128"/>
      <c r="T556" s="124"/>
      <c r="U556" s="124"/>
      <c r="V556" s="124"/>
      <c r="W556" s="131"/>
      <c r="X556" s="124"/>
      <c r="Y556" s="124"/>
      <c r="Z556" s="124"/>
      <c r="AA556" s="131"/>
      <c r="AB556" s="124"/>
      <c r="AC556" s="124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"/>
      <c r="AO556" s="1"/>
      <c r="AP556" s="1"/>
      <c r="AQ556" s="133"/>
      <c r="AR556" s="133"/>
      <c r="AS556" s="133"/>
      <c r="AT556" s="133"/>
      <c r="AU556" s="133"/>
      <c r="AV556" s="133"/>
      <c r="AW556" s="133"/>
      <c r="AX556" s="133"/>
      <c r="AY556" s="132"/>
      <c r="AZ556" s="1"/>
      <c r="BA556" s="1"/>
    </row>
    <row r="557" spans="1:53" ht="12.75" customHeight="1">
      <c r="A557" s="27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9"/>
      <c r="O557" s="127"/>
      <c r="P557" s="127"/>
      <c r="Q557" s="127"/>
      <c r="R557" s="127"/>
      <c r="S557" s="128"/>
      <c r="T557" s="124"/>
      <c r="U557" s="124"/>
      <c r="V557" s="124"/>
      <c r="W557" s="131"/>
      <c r="X557" s="124"/>
      <c r="Y557" s="124"/>
      <c r="Z557" s="124"/>
      <c r="AA557" s="131"/>
      <c r="AB557" s="124"/>
      <c r="AC557" s="124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"/>
      <c r="AO557" s="1"/>
      <c r="AP557" s="1"/>
      <c r="AQ557" s="133"/>
      <c r="AR557" s="133"/>
      <c r="AS557" s="133"/>
      <c r="AT557" s="133"/>
      <c r="AU557" s="133"/>
      <c r="AV557" s="133"/>
      <c r="AW557" s="133"/>
      <c r="AX557" s="133"/>
      <c r="AY557" s="132"/>
      <c r="AZ557" s="1"/>
      <c r="BA557" s="1"/>
    </row>
    <row r="558" spans="1:53" ht="12.75" customHeight="1">
      <c r="A558" s="27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9"/>
      <c r="O558" s="127"/>
      <c r="P558" s="127"/>
      <c r="Q558" s="127"/>
      <c r="R558" s="127"/>
      <c r="S558" s="128"/>
      <c r="T558" s="124"/>
      <c r="U558" s="124"/>
      <c r="V558" s="124"/>
      <c r="W558" s="131"/>
      <c r="X558" s="124"/>
      <c r="Y558" s="124"/>
      <c r="Z558" s="124"/>
      <c r="AA558" s="131"/>
      <c r="AB558" s="124"/>
      <c r="AC558" s="124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"/>
      <c r="AO558" s="1"/>
      <c r="AP558" s="1"/>
      <c r="AQ558" s="133"/>
      <c r="AR558" s="133"/>
      <c r="AS558" s="133"/>
      <c r="AT558" s="133"/>
      <c r="AU558" s="133"/>
      <c r="AV558" s="133"/>
      <c r="AW558" s="133"/>
      <c r="AX558" s="133"/>
      <c r="AY558" s="132"/>
      <c r="AZ558" s="1"/>
      <c r="BA558" s="1"/>
    </row>
    <row r="559" spans="1:53" ht="12.75" customHeight="1">
      <c r="A559" s="27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9"/>
      <c r="O559" s="127"/>
      <c r="P559" s="127"/>
      <c r="Q559" s="127"/>
      <c r="R559" s="127"/>
      <c r="S559" s="128"/>
      <c r="T559" s="124"/>
      <c r="U559" s="124"/>
      <c r="V559" s="124"/>
      <c r="W559" s="131"/>
      <c r="X559" s="124"/>
      <c r="Y559" s="124"/>
      <c r="Z559" s="124"/>
      <c r="AA559" s="131"/>
      <c r="AB559" s="124"/>
      <c r="AC559" s="124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"/>
      <c r="AO559" s="1"/>
      <c r="AP559" s="1"/>
      <c r="AQ559" s="133"/>
      <c r="AR559" s="133"/>
      <c r="AS559" s="133"/>
      <c r="AT559" s="133"/>
      <c r="AU559" s="133"/>
      <c r="AV559" s="133"/>
      <c r="AW559" s="133"/>
      <c r="AX559" s="133"/>
      <c r="AY559" s="132"/>
      <c r="AZ559" s="1"/>
      <c r="BA559" s="1"/>
    </row>
    <row r="560" spans="1:53" ht="12.75" customHeight="1">
      <c r="A560" s="27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9"/>
      <c r="O560" s="127"/>
      <c r="P560" s="127"/>
      <c r="Q560" s="127"/>
      <c r="R560" s="127"/>
      <c r="S560" s="128"/>
      <c r="T560" s="124"/>
      <c r="U560" s="124"/>
      <c r="V560" s="124"/>
      <c r="W560" s="131"/>
      <c r="X560" s="124"/>
      <c r="Y560" s="124"/>
      <c r="Z560" s="124"/>
      <c r="AA560" s="131"/>
      <c r="AB560" s="124"/>
      <c r="AC560" s="124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"/>
      <c r="AO560" s="1"/>
      <c r="AP560" s="1"/>
      <c r="AQ560" s="133"/>
      <c r="AR560" s="133"/>
      <c r="AS560" s="133"/>
      <c r="AT560" s="133"/>
      <c r="AU560" s="133"/>
      <c r="AV560" s="133"/>
      <c r="AW560" s="133"/>
      <c r="AX560" s="133"/>
      <c r="AY560" s="132"/>
      <c r="AZ560" s="1"/>
      <c r="BA560" s="1"/>
    </row>
    <row r="561" spans="1:53" ht="12.75" customHeight="1">
      <c r="A561" s="27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9"/>
      <c r="O561" s="127"/>
      <c r="P561" s="127"/>
      <c r="Q561" s="127"/>
      <c r="R561" s="127"/>
      <c r="S561" s="128"/>
      <c r="T561" s="124"/>
      <c r="U561" s="124"/>
      <c r="V561" s="124"/>
      <c r="W561" s="131"/>
      <c r="X561" s="124"/>
      <c r="Y561" s="124"/>
      <c r="Z561" s="124"/>
      <c r="AA561" s="131"/>
      <c r="AB561" s="124"/>
      <c r="AC561" s="124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"/>
      <c r="AO561" s="1"/>
      <c r="AP561" s="1"/>
      <c r="AQ561" s="133"/>
      <c r="AR561" s="133"/>
      <c r="AS561" s="133"/>
      <c r="AT561" s="133"/>
      <c r="AU561" s="133"/>
      <c r="AV561" s="133"/>
      <c r="AW561" s="133"/>
      <c r="AX561" s="133"/>
      <c r="AY561" s="132"/>
      <c r="AZ561" s="1"/>
      <c r="BA561" s="1"/>
    </row>
    <row r="562" spans="1:53" ht="12.75" customHeight="1">
      <c r="A562" s="27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9"/>
      <c r="O562" s="127"/>
      <c r="P562" s="127"/>
      <c r="Q562" s="127"/>
      <c r="R562" s="127"/>
      <c r="S562" s="128"/>
      <c r="T562" s="124"/>
      <c r="U562" s="124"/>
      <c r="V562" s="124"/>
      <c r="W562" s="131"/>
      <c r="X562" s="124"/>
      <c r="Y562" s="124"/>
      <c r="Z562" s="124"/>
      <c r="AA562" s="131"/>
      <c r="AB562" s="124"/>
      <c r="AC562" s="124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"/>
      <c r="AO562" s="1"/>
      <c r="AP562" s="1"/>
      <c r="AQ562" s="133"/>
      <c r="AR562" s="133"/>
      <c r="AS562" s="133"/>
      <c r="AT562" s="133"/>
      <c r="AU562" s="133"/>
      <c r="AV562" s="133"/>
      <c r="AW562" s="133"/>
      <c r="AX562" s="133"/>
      <c r="AY562" s="132"/>
      <c r="AZ562" s="1"/>
      <c r="BA562" s="1"/>
    </row>
    <row r="563" spans="1:53" ht="12.75" customHeight="1">
      <c r="A563" s="27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9"/>
      <c r="O563" s="127"/>
      <c r="P563" s="127"/>
      <c r="Q563" s="127"/>
      <c r="R563" s="127"/>
      <c r="S563" s="128"/>
      <c r="T563" s="124"/>
      <c r="U563" s="124"/>
      <c r="V563" s="124"/>
      <c r="W563" s="131"/>
      <c r="X563" s="124"/>
      <c r="Y563" s="124"/>
      <c r="Z563" s="124"/>
      <c r="AA563" s="131"/>
      <c r="AB563" s="124"/>
      <c r="AC563" s="124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"/>
      <c r="AO563" s="1"/>
      <c r="AP563" s="1"/>
      <c r="AQ563" s="133"/>
      <c r="AR563" s="133"/>
      <c r="AS563" s="133"/>
      <c r="AT563" s="133"/>
      <c r="AU563" s="133"/>
      <c r="AV563" s="133"/>
      <c r="AW563" s="133"/>
      <c r="AX563" s="133"/>
      <c r="AY563" s="132"/>
      <c r="AZ563" s="1"/>
      <c r="BA563" s="1"/>
    </row>
    <row r="564" spans="1:53" ht="12.75" customHeight="1">
      <c r="A564" s="27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9"/>
      <c r="O564" s="127"/>
      <c r="P564" s="127"/>
      <c r="Q564" s="127"/>
      <c r="R564" s="127"/>
      <c r="S564" s="128"/>
      <c r="T564" s="124"/>
      <c r="U564" s="124"/>
      <c r="V564" s="124"/>
      <c r="W564" s="131"/>
      <c r="X564" s="124"/>
      <c r="Y564" s="124"/>
      <c r="Z564" s="124"/>
      <c r="AA564" s="131"/>
      <c r="AB564" s="124"/>
      <c r="AC564" s="124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"/>
      <c r="AO564" s="1"/>
      <c r="AP564" s="1"/>
      <c r="AQ564" s="133"/>
      <c r="AR564" s="133"/>
      <c r="AS564" s="133"/>
      <c r="AT564" s="133"/>
      <c r="AU564" s="133"/>
      <c r="AV564" s="133"/>
      <c r="AW564" s="133"/>
      <c r="AX564" s="133"/>
      <c r="AY564" s="132"/>
      <c r="AZ564" s="1"/>
      <c r="BA564" s="1"/>
    </row>
    <row r="565" spans="1:53" ht="12.75" customHeight="1">
      <c r="A565" s="27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9"/>
      <c r="O565" s="127"/>
      <c r="P565" s="127"/>
      <c r="Q565" s="127"/>
      <c r="R565" s="127"/>
      <c r="S565" s="128"/>
      <c r="T565" s="124"/>
      <c r="U565" s="124"/>
      <c r="V565" s="124"/>
      <c r="W565" s="131"/>
      <c r="X565" s="124"/>
      <c r="Y565" s="124"/>
      <c r="Z565" s="124"/>
      <c r="AA565" s="131"/>
      <c r="AB565" s="124"/>
      <c r="AC565" s="124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"/>
      <c r="AO565" s="1"/>
      <c r="AP565" s="1"/>
      <c r="AQ565" s="133"/>
      <c r="AR565" s="133"/>
      <c r="AS565" s="133"/>
      <c r="AT565" s="133"/>
      <c r="AU565" s="133"/>
      <c r="AV565" s="133"/>
      <c r="AW565" s="133"/>
      <c r="AX565" s="133"/>
      <c r="AY565" s="132"/>
      <c r="AZ565" s="1"/>
      <c r="BA565" s="1"/>
    </row>
    <row r="566" spans="1:53" ht="12.75" customHeight="1">
      <c r="A566" s="27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9"/>
      <c r="O566" s="127"/>
      <c r="P566" s="127"/>
      <c r="Q566" s="127"/>
      <c r="R566" s="127"/>
      <c r="S566" s="128"/>
      <c r="T566" s="124"/>
      <c r="U566" s="124"/>
      <c r="V566" s="124"/>
      <c r="W566" s="131"/>
      <c r="X566" s="124"/>
      <c r="Y566" s="124"/>
      <c r="Z566" s="124"/>
      <c r="AA566" s="131"/>
      <c r="AB566" s="124"/>
      <c r="AC566" s="124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"/>
      <c r="AO566" s="1"/>
      <c r="AP566" s="1"/>
      <c r="AQ566" s="133"/>
      <c r="AR566" s="133"/>
      <c r="AS566" s="133"/>
      <c r="AT566" s="133"/>
      <c r="AU566" s="133"/>
      <c r="AV566" s="133"/>
      <c r="AW566" s="133"/>
      <c r="AX566" s="133"/>
      <c r="AY566" s="132"/>
      <c r="AZ566" s="1"/>
      <c r="BA566" s="1"/>
    </row>
    <row r="567" spans="1:53" ht="12.75" customHeight="1">
      <c r="A567" s="27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9"/>
      <c r="O567" s="127"/>
      <c r="P567" s="127"/>
      <c r="Q567" s="127"/>
      <c r="R567" s="127"/>
      <c r="S567" s="128"/>
      <c r="T567" s="124"/>
      <c r="U567" s="124"/>
      <c r="V567" s="124"/>
      <c r="W567" s="131"/>
      <c r="X567" s="124"/>
      <c r="Y567" s="124"/>
      <c r="Z567" s="124"/>
      <c r="AA567" s="131"/>
      <c r="AB567" s="124"/>
      <c r="AC567" s="124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"/>
      <c r="AO567" s="1"/>
      <c r="AP567" s="1"/>
      <c r="AQ567" s="133"/>
      <c r="AR567" s="133"/>
      <c r="AS567" s="133"/>
      <c r="AT567" s="133"/>
      <c r="AU567" s="133"/>
      <c r="AV567" s="133"/>
      <c r="AW567" s="133"/>
      <c r="AX567" s="133"/>
      <c r="AY567" s="132"/>
      <c r="AZ567" s="1"/>
      <c r="BA567" s="1"/>
    </row>
    <row r="568" spans="1:53" ht="12.75" customHeight="1">
      <c r="A568" s="27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9"/>
      <c r="O568" s="127"/>
      <c r="P568" s="127"/>
      <c r="Q568" s="127"/>
      <c r="R568" s="127"/>
      <c r="S568" s="128"/>
      <c r="T568" s="124"/>
      <c r="U568" s="124"/>
      <c r="V568" s="124"/>
      <c r="W568" s="131"/>
      <c r="X568" s="124"/>
      <c r="Y568" s="124"/>
      <c r="Z568" s="124"/>
      <c r="AA568" s="131"/>
      <c r="AB568" s="124"/>
      <c r="AC568" s="124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"/>
      <c r="AO568" s="1"/>
      <c r="AP568" s="1"/>
      <c r="AQ568" s="133"/>
      <c r="AR568" s="133"/>
      <c r="AS568" s="133"/>
      <c r="AT568" s="133"/>
      <c r="AU568" s="133"/>
      <c r="AV568" s="133"/>
      <c r="AW568" s="133"/>
      <c r="AX568" s="133"/>
      <c r="AY568" s="132"/>
      <c r="AZ568" s="1"/>
      <c r="BA568" s="1"/>
    </row>
    <row r="569" spans="1:53" ht="12.75" customHeight="1">
      <c r="A569" s="27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9"/>
      <c r="O569" s="127"/>
      <c r="P569" s="127"/>
      <c r="Q569" s="127"/>
      <c r="R569" s="127"/>
      <c r="S569" s="128"/>
      <c r="T569" s="124"/>
      <c r="U569" s="124"/>
      <c r="V569" s="124"/>
      <c r="W569" s="131"/>
      <c r="X569" s="124"/>
      <c r="Y569" s="124"/>
      <c r="Z569" s="124"/>
      <c r="AA569" s="131"/>
      <c r="AB569" s="124"/>
      <c r="AC569" s="124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"/>
      <c r="AO569" s="1"/>
      <c r="AP569" s="1"/>
      <c r="AQ569" s="133"/>
      <c r="AR569" s="133"/>
      <c r="AS569" s="133"/>
      <c r="AT569" s="133"/>
      <c r="AU569" s="133"/>
      <c r="AV569" s="133"/>
      <c r="AW569" s="133"/>
      <c r="AX569" s="133"/>
      <c r="AY569" s="132"/>
      <c r="AZ569" s="1"/>
      <c r="BA569" s="1"/>
    </row>
    <row r="570" spans="1:53" ht="12.75" customHeight="1">
      <c r="A570" s="27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9"/>
      <c r="O570" s="127"/>
      <c r="P570" s="127"/>
      <c r="Q570" s="127"/>
      <c r="R570" s="127"/>
      <c r="S570" s="128"/>
      <c r="T570" s="124"/>
      <c r="U570" s="124"/>
      <c r="V570" s="124"/>
      <c r="W570" s="131"/>
      <c r="X570" s="124"/>
      <c r="Y570" s="124"/>
      <c r="Z570" s="124"/>
      <c r="AA570" s="131"/>
      <c r="AB570" s="124"/>
      <c r="AC570" s="124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"/>
      <c r="AO570" s="1"/>
      <c r="AP570" s="1"/>
      <c r="AQ570" s="133"/>
      <c r="AR570" s="133"/>
      <c r="AS570" s="133"/>
      <c r="AT570" s="133"/>
      <c r="AU570" s="133"/>
      <c r="AV570" s="133"/>
      <c r="AW570" s="133"/>
      <c r="AX570" s="133"/>
      <c r="AY570" s="132"/>
      <c r="AZ570" s="1"/>
      <c r="BA570" s="1"/>
    </row>
    <row r="571" spans="1:53" ht="12.75" customHeight="1">
      <c r="A571" s="27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9"/>
      <c r="O571" s="127"/>
      <c r="P571" s="127"/>
      <c r="Q571" s="127"/>
      <c r="R571" s="127"/>
      <c r="S571" s="128"/>
      <c r="T571" s="124"/>
      <c r="U571" s="124"/>
      <c r="V571" s="124"/>
      <c r="W571" s="131"/>
      <c r="X571" s="124"/>
      <c r="Y571" s="124"/>
      <c r="Z571" s="124"/>
      <c r="AA571" s="131"/>
      <c r="AB571" s="124"/>
      <c r="AC571" s="124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"/>
      <c r="AO571" s="1"/>
      <c r="AP571" s="1"/>
      <c r="AQ571" s="133"/>
      <c r="AR571" s="133"/>
      <c r="AS571" s="133"/>
      <c r="AT571" s="133"/>
      <c r="AU571" s="133"/>
      <c r="AV571" s="133"/>
      <c r="AW571" s="133"/>
      <c r="AX571" s="133"/>
      <c r="AY571" s="132"/>
      <c r="AZ571" s="1"/>
      <c r="BA571" s="1"/>
    </row>
    <row r="572" spans="1:53" ht="12.75" customHeight="1">
      <c r="A572" s="27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9"/>
      <c r="O572" s="127"/>
      <c r="P572" s="127"/>
      <c r="Q572" s="127"/>
      <c r="R572" s="127"/>
      <c r="S572" s="128"/>
      <c r="T572" s="124"/>
      <c r="U572" s="124"/>
      <c r="V572" s="124"/>
      <c r="W572" s="131"/>
      <c r="X572" s="124"/>
      <c r="Y572" s="124"/>
      <c r="Z572" s="124"/>
      <c r="AA572" s="131"/>
      <c r="AB572" s="124"/>
      <c r="AC572" s="124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"/>
      <c r="AO572" s="1"/>
      <c r="AP572" s="1"/>
      <c r="AQ572" s="133"/>
      <c r="AR572" s="133"/>
      <c r="AS572" s="133"/>
      <c r="AT572" s="133"/>
      <c r="AU572" s="133"/>
      <c r="AV572" s="133"/>
      <c r="AW572" s="133"/>
      <c r="AX572" s="133"/>
      <c r="AY572" s="132"/>
      <c r="AZ572" s="1"/>
      <c r="BA572" s="1"/>
    </row>
    <row r="573" spans="1:53" ht="12.75" customHeight="1">
      <c r="A573" s="27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9"/>
      <c r="O573" s="127"/>
      <c r="P573" s="127"/>
      <c r="Q573" s="127"/>
      <c r="R573" s="127"/>
      <c r="S573" s="128"/>
      <c r="T573" s="124"/>
      <c r="U573" s="124"/>
      <c r="V573" s="124"/>
      <c r="W573" s="131"/>
      <c r="X573" s="124"/>
      <c r="Y573" s="124"/>
      <c r="Z573" s="124"/>
      <c r="AA573" s="131"/>
      <c r="AB573" s="124"/>
      <c r="AC573" s="124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"/>
      <c r="AO573" s="1"/>
      <c r="AP573" s="1"/>
      <c r="AQ573" s="133"/>
      <c r="AR573" s="133"/>
      <c r="AS573" s="133"/>
      <c r="AT573" s="133"/>
      <c r="AU573" s="133"/>
      <c r="AV573" s="133"/>
      <c r="AW573" s="133"/>
      <c r="AX573" s="133"/>
      <c r="AY573" s="132"/>
      <c r="AZ573" s="1"/>
      <c r="BA573" s="1"/>
    </row>
    <row r="574" spans="1:53" ht="12.75" customHeight="1">
      <c r="A574" s="27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9"/>
      <c r="O574" s="127"/>
      <c r="P574" s="127"/>
      <c r="Q574" s="127"/>
      <c r="R574" s="127"/>
      <c r="S574" s="128"/>
      <c r="T574" s="124"/>
      <c r="U574" s="124"/>
      <c r="V574" s="124"/>
      <c r="W574" s="131"/>
      <c r="X574" s="124"/>
      <c r="Y574" s="124"/>
      <c r="Z574" s="124"/>
      <c r="AA574" s="131"/>
      <c r="AB574" s="124"/>
      <c r="AC574" s="124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"/>
      <c r="AO574" s="1"/>
      <c r="AP574" s="1"/>
      <c r="AQ574" s="133"/>
      <c r="AR574" s="133"/>
      <c r="AS574" s="133"/>
      <c r="AT574" s="133"/>
      <c r="AU574" s="133"/>
      <c r="AV574" s="133"/>
      <c r="AW574" s="133"/>
      <c r="AX574" s="133"/>
      <c r="AY574" s="132"/>
      <c r="AZ574" s="1"/>
      <c r="BA574" s="1"/>
    </row>
    <row r="575" spans="1:53" ht="12.75" customHeight="1">
      <c r="A575" s="27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9"/>
      <c r="O575" s="127"/>
      <c r="P575" s="127"/>
      <c r="Q575" s="127"/>
      <c r="R575" s="127"/>
      <c r="S575" s="128"/>
      <c r="T575" s="124"/>
      <c r="U575" s="124"/>
      <c r="V575" s="124"/>
      <c r="W575" s="131"/>
      <c r="X575" s="124"/>
      <c r="Y575" s="124"/>
      <c r="Z575" s="124"/>
      <c r="AA575" s="131"/>
      <c r="AB575" s="124"/>
      <c r="AC575" s="124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"/>
      <c r="AO575" s="1"/>
      <c r="AP575" s="1"/>
      <c r="AQ575" s="133"/>
      <c r="AR575" s="133"/>
      <c r="AS575" s="133"/>
      <c r="AT575" s="133"/>
      <c r="AU575" s="133"/>
      <c r="AV575" s="133"/>
      <c r="AW575" s="133"/>
      <c r="AX575" s="133"/>
      <c r="AY575" s="132"/>
      <c r="AZ575" s="1"/>
      <c r="BA575" s="1"/>
    </row>
    <row r="576" spans="1:53" ht="12.75" customHeight="1">
      <c r="A576" s="27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9"/>
      <c r="O576" s="127"/>
      <c r="P576" s="127"/>
      <c r="Q576" s="127"/>
      <c r="R576" s="127"/>
      <c r="S576" s="128"/>
      <c r="T576" s="124"/>
      <c r="U576" s="124"/>
      <c r="V576" s="124"/>
      <c r="W576" s="131"/>
      <c r="X576" s="124"/>
      <c r="Y576" s="124"/>
      <c r="Z576" s="124"/>
      <c r="AA576" s="131"/>
      <c r="AB576" s="124"/>
      <c r="AC576" s="124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"/>
      <c r="AO576" s="1"/>
      <c r="AP576" s="1"/>
      <c r="AQ576" s="133"/>
      <c r="AR576" s="133"/>
      <c r="AS576" s="133"/>
      <c r="AT576" s="133"/>
      <c r="AU576" s="133"/>
      <c r="AV576" s="133"/>
      <c r="AW576" s="133"/>
      <c r="AX576" s="133"/>
      <c r="AY576" s="132"/>
      <c r="AZ576" s="1"/>
      <c r="BA576" s="1"/>
    </row>
    <row r="577" spans="1:53" ht="12.75" customHeight="1">
      <c r="A577" s="27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9"/>
      <c r="O577" s="127"/>
      <c r="P577" s="127"/>
      <c r="Q577" s="127"/>
      <c r="R577" s="127"/>
      <c r="S577" s="128"/>
      <c r="T577" s="124"/>
      <c r="U577" s="124"/>
      <c r="V577" s="124"/>
      <c r="W577" s="131"/>
      <c r="X577" s="124"/>
      <c r="Y577" s="124"/>
      <c r="Z577" s="124"/>
      <c r="AA577" s="131"/>
      <c r="AB577" s="124"/>
      <c r="AC577" s="124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"/>
      <c r="AO577" s="1"/>
      <c r="AP577" s="1"/>
      <c r="AQ577" s="133"/>
      <c r="AR577" s="133"/>
      <c r="AS577" s="133"/>
      <c r="AT577" s="133"/>
      <c r="AU577" s="133"/>
      <c r="AV577" s="133"/>
      <c r="AW577" s="133"/>
      <c r="AX577" s="133"/>
      <c r="AY577" s="132"/>
      <c r="AZ577" s="1"/>
      <c r="BA577" s="1"/>
    </row>
    <row r="578" spans="1:53" ht="12.75" customHeight="1">
      <c r="A578" s="27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9"/>
      <c r="O578" s="127"/>
      <c r="P578" s="127"/>
      <c r="Q578" s="127"/>
      <c r="R578" s="127"/>
      <c r="S578" s="128"/>
      <c r="T578" s="124"/>
      <c r="U578" s="124"/>
      <c r="V578" s="124"/>
      <c r="W578" s="131"/>
      <c r="X578" s="124"/>
      <c r="Y578" s="124"/>
      <c r="Z578" s="124"/>
      <c r="AA578" s="131"/>
      <c r="AB578" s="124"/>
      <c r="AC578" s="124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"/>
      <c r="AO578" s="1"/>
      <c r="AP578" s="1"/>
      <c r="AQ578" s="133"/>
      <c r="AR578" s="133"/>
      <c r="AS578" s="133"/>
      <c r="AT578" s="133"/>
      <c r="AU578" s="133"/>
      <c r="AV578" s="133"/>
      <c r="AW578" s="133"/>
      <c r="AX578" s="133"/>
      <c r="AY578" s="132"/>
      <c r="AZ578" s="1"/>
      <c r="BA578" s="1"/>
    </row>
    <row r="579" spans="1:53" ht="12.75" customHeight="1">
      <c r="A579" s="27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9"/>
      <c r="O579" s="127"/>
      <c r="P579" s="127"/>
      <c r="Q579" s="127"/>
      <c r="R579" s="127"/>
      <c r="S579" s="128"/>
      <c r="T579" s="124"/>
      <c r="U579" s="124"/>
      <c r="V579" s="124"/>
      <c r="W579" s="131"/>
      <c r="X579" s="124"/>
      <c r="Y579" s="124"/>
      <c r="Z579" s="124"/>
      <c r="AA579" s="131"/>
      <c r="AB579" s="124"/>
      <c r="AC579" s="124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"/>
      <c r="AO579" s="1"/>
      <c r="AP579" s="1"/>
      <c r="AQ579" s="133"/>
      <c r="AR579" s="133"/>
      <c r="AS579" s="133"/>
      <c r="AT579" s="133"/>
      <c r="AU579" s="133"/>
      <c r="AV579" s="133"/>
      <c r="AW579" s="133"/>
      <c r="AX579" s="133"/>
      <c r="AY579" s="132"/>
      <c r="AZ579" s="1"/>
      <c r="BA579" s="1"/>
    </row>
    <row r="580" spans="1:53" ht="12.75" customHeight="1">
      <c r="A580" s="27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9"/>
      <c r="O580" s="127"/>
      <c r="P580" s="127"/>
      <c r="Q580" s="127"/>
      <c r="R580" s="127"/>
      <c r="S580" s="128"/>
      <c r="T580" s="124"/>
      <c r="U580" s="124"/>
      <c r="V580" s="124"/>
      <c r="W580" s="131"/>
      <c r="X580" s="124"/>
      <c r="Y580" s="124"/>
      <c r="Z580" s="124"/>
      <c r="AA580" s="131"/>
      <c r="AB580" s="124"/>
      <c r="AC580" s="124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"/>
      <c r="AO580" s="1"/>
      <c r="AP580" s="1"/>
      <c r="AQ580" s="133"/>
      <c r="AR580" s="133"/>
      <c r="AS580" s="133"/>
      <c r="AT580" s="133"/>
      <c r="AU580" s="133"/>
      <c r="AV580" s="133"/>
      <c r="AW580" s="133"/>
      <c r="AX580" s="133"/>
      <c r="AY580" s="132"/>
      <c r="AZ580" s="1"/>
      <c r="BA580" s="1"/>
    </row>
    <row r="581" spans="1:53" ht="12.75" customHeight="1">
      <c r="A581" s="27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9"/>
      <c r="O581" s="127"/>
      <c r="P581" s="127"/>
      <c r="Q581" s="127"/>
      <c r="R581" s="127"/>
      <c r="S581" s="128"/>
      <c r="T581" s="124"/>
      <c r="U581" s="124"/>
      <c r="V581" s="124"/>
      <c r="W581" s="131"/>
      <c r="X581" s="124"/>
      <c r="Y581" s="124"/>
      <c r="Z581" s="124"/>
      <c r="AA581" s="131"/>
      <c r="AB581" s="124"/>
      <c r="AC581" s="124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"/>
      <c r="AO581" s="1"/>
      <c r="AP581" s="1"/>
      <c r="AQ581" s="133"/>
      <c r="AR581" s="133"/>
      <c r="AS581" s="133"/>
      <c r="AT581" s="133"/>
      <c r="AU581" s="133"/>
      <c r="AV581" s="133"/>
      <c r="AW581" s="133"/>
      <c r="AX581" s="133"/>
      <c r="AY581" s="132"/>
      <c r="AZ581" s="1"/>
      <c r="BA581" s="1"/>
    </row>
    <row r="582" spans="1:53" ht="12.75" customHeight="1">
      <c r="A582" s="27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9"/>
      <c r="O582" s="127"/>
      <c r="P582" s="127"/>
      <c r="Q582" s="127"/>
      <c r="R582" s="127"/>
      <c r="S582" s="128"/>
      <c r="T582" s="124"/>
      <c r="U582" s="124"/>
      <c r="V582" s="124"/>
      <c r="W582" s="131"/>
      <c r="X582" s="124"/>
      <c r="Y582" s="124"/>
      <c r="Z582" s="124"/>
      <c r="AA582" s="131"/>
      <c r="AB582" s="124"/>
      <c r="AC582" s="124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"/>
      <c r="AO582" s="1"/>
      <c r="AP582" s="1"/>
      <c r="AQ582" s="133"/>
      <c r="AR582" s="133"/>
      <c r="AS582" s="133"/>
      <c r="AT582" s="133"/>
      <c r="AU582" s="133"/>
      <c r="AV582" s="133"/>
      <c r="AW582" s="133"/>
      <c r="AX582" s="133"/>
      <c r="AY582" s="132"/>
      <c r="AZ582" s="1"/>
      <c r="BA582" s="1"/>
    </row>
    <row r="583" spans="1:53" ht="12.75" customHeight="1">
      <c r="A583" s="27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9"/>
      <c r="O583" s="127"/>
      <c r="P583" s="127"/>
      <c r="Q583" s="127"/>
      <c r="R583" s="127"/>
      <c r="S583" s="128"/>
      <c r="T583" s="124"/>
      <c r="U583" s="124"/>
      <c r="V583" s="124"/>
      <c r="W583" s="131"/>
      <c r="X583" s="124"/>
      <c r="Y583" s="124"/>
      <c r="Z583" s="124"/>
      <c r="AA583" s="131"/>
      <c r="AB583" s="124"/>
      <c r="AC583" s="124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"/>
      <c r="AO583" s="1"/>
      <c r="AP583" s="1"/>
      <c r="AQ583" s="133"/>
      <c r="AR583" s="133"/>
      <c r="AS583" s="133"/>
      <c r="AT583" s="133"/>
      <c r="AU583" s="133"/>
      <c r="AV583" s="133"/>
      <c r="AW583" s="133"/>
      <c r="AX583" s="133"/>
      <c r="AY583" s="132"/>
      <c r="AZ583" s="1"/>
      <c r="BA583" s="1"/>
    </row>
    <row r="584" spans="1:53" ht="12.75" customHeight="1">
      <c r="A584" s="27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9"/>
      <c r="O584" s="127"/>
      <c r="P584" s="127"/>
      <c r="Q584" s="127"/>
      <c r="R584" s="127"/>
      <c r="S584" s="128"/>
      <c r="T584" s="124"/>
      <c r="U584" s="124"/>
      <c r="V584" s="124"/>
      <c r="W584" s="131"/>
      <c r="X584" s="124"/>
      <c r="Y584" s="124"/>
      <c r="Z584" s="124"/>
      <c r="AA584" s="131"/>
      <c r="AB584" s="124"/>
      <c r="AC584" s="124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"/>
      <c r="AO584" s="1"/>
      <c r="AP584" s="1"/>
      <c r="AQ584" s="133"/>
      <c r="AR584" s="133"/>
      <c r="AS584" s="133"/>
      <c r="AT584" s="133"/>
      <c r="AU584" s="133"/>
      <c r="AV584" s="133"/>
      <c r="AW584" s="133"/>
      <c r="AX584" s="133"/>
      <c r="AY584" s="132"/>
      <c r="AZ584" s="1"/>
      <c r="BA584" s="1"/>
    </row>
    <row r="585" spans="1:53" ht="12.75" customHeight="1">
      <c r="A585" s="27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9"/>
      <c r="O585" s="127"/>
      <c r="P585" s="127"/>
      <c r="Q585" s="127"/>
      <c r="R585" s="127"/>
      <c r="S585" s="128"/>
      <c r="T585" s="124"/>
      <c r="U585" s="124"/>
      <c r="V585" s="124"/>
      <c r="W585" s="131"/>
      <c r="X585" s="124"/>
      <c r="Y585" s="124"/>
      <c r="Z585" s="124"/>
      <c r="AA585" s="131"/>
      <c r="AB585" s="124"/>
      <c r="AC585" s="124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"/>
      <c r="AO585" s="1"/>
      <c r="AP585" s="1"/>
      <c r="AQ585" s="133"/>
      <c r="AR585" s="133"/>
      <c r="AS585" s="133"/>
      <c r="AT585" s="133"/>
      <c r="AU585" s="133"/>
      <c r="AV585" s="133"/>
      <c r="AW585" s="133"/>
      <c r="AX585" s="133"/>
      <c r="AY585" s="132"/>
      <c r="AZ585" s="1"/>
      <c r="BA585" s="1"/>
    </row>
    <row r="586" spans="1:53" ht="12.75" customHeight="1">
      <c r="A586" s="27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9"/>
      <c r="O586" s="127"/>
      <c r="P586" s="127"/>
      <c r="Q586" s="127"/>
      <c r="R586" s="127"/>
      <c r="S586" s="128"/>
      <c r="T586" s="124"/>
      <c r="U586" s="124"/>
      <c r="V586" s="124"/>
      <c r="W586" s="131"/>
      <c r="X586" s="124"/>
      <c r="Y586" s="124"/>
      <c r="Z586" s="124"/>
      <c r="AA586" s="131"/>
      <c r="AB586" s="124"/>
      <c r="AC586" s="124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"/>
      <c r="AO586" s="1"/>
      <c r="AP586" s="1"/>
      <c r="AQ586" s="133"/>
      <c r="AR586" s="133"/>
      <c r="AS586" s="133"/>
      <c r="AT586" s="133"/>
      <c r="AU586" s="133"/>
      <c r="AV586" s="133"/>
      <c r="AW586" s="133"/>
      <c r="AX586" s="133"/>
      <c r="AY586" s="132"/>
      <c r="AZ586" s="1"/>
      <c r="BA586" s="1"/>
    </row>
    <row r="587" spans="1:53" ht="12.75" customHeight="1">
      <c r="A587" s="27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9"/>
      <c r="O587" s="127"/>
      <c r="P587" s="127"/>
      <c r="Q587" s="127"/>
      <c r="R587" s="127"/>
      <c r="S587" s="128"/>
      <c r="T587" s="124"/>
      <c r="U587" s="124"/>
      <c r="V587" s="124"/>
      <c r="W587" s="131"/>
      <c r="X587" s="124"/>
      <c r="Y587" s="124"/>
      <c r="Z587" s="124"/>
      <c r="AA587" s="131"/>
      <c r="AB587" s="124"/>
      <c r="AC587" s="124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"/>
      <c r="AO587" s="1"/>
      <c r="AP587" s="1"/>
      <c r="AQ587" s="133"/>
      <c r="AR587" s="133"/>
      <c r="AS587" s="133"/>
      <c r="AT587" s="133"/>
      <c r="AU587" s="133"/>
      <c r="AV587" s="133"/>
      <c r="AW587" s="133"/>
      <c r="AX587" s="133"/>
      <c r="AY587" s="132"/>
      <c r="AZ587" s="1"/>
      <c r="BA587" s="1"/>
    </row>
    <row r="588" spans="1:53" ht="12.75" customHeight="1">
      <c r="A588" s="27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9"/>
      <c r="O588" s="127"/>
      <c r="P588" s="127"/>
      <c r="Q588" s="127"/>
      <c r="R588" s="127"/>
      <c r="S588" s="128"/>
      <c r="T588" s="124"/>
      <c r="U588" s="124"/>
      <c r="V588" s="124"/>
      <c r="W588" s="131"/>
      <c r="X588" s="124"/>
      <c r="Y588" s="124"/>
      <c r="Z588" s="124"/>
      <c r="AA588" s="131"/>
      <c r="AB588" s="124"/>
      <c r="AC588" s="124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"/>
      <c r="AO588" s="1"/>
      <c r="AP588" s="1"/>
      <c r="AQ588" s="133"/>
      <c r="AR588" s="133"/>
      <c r="AS588" s="133"/>
      <c r="AT588" s="133"/>
      <c r="AU588" s="133"/>
      <c r="AV588" s="133"/>
      <c r="AW588" s="133"/>
      <c r="AX588" s="133"/>
      <c r="AY588" s="132"/>
      <c r="AZ588" s="1"/>
      <c r="BA588" s="1"/>
    </row>
    <row r="589" spans="1:53" ht="12.75" customHeight="1">
      <c r="A589" s="27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9"/>
      <c r="O589" s="127"/>
      <c r="P589" s="127"/>
      <c r="Q589" s="127"/>
      <c r="R589" s="127"/>
      <c r="S589" s="128"/>
      <c r="T589" s="124"/>
      <c r="U589" s="124"/>
      <c r="V589" s="124"/>
      <c r="W589" s="131"/>
      <c r="X589" s="124"/>
      <c r="Y589" s="124"/>
      <c r="Z589" s="124"/>
      <c r="AA589" s="131"/>
      <c r="AB589" s="124"/>
      <c r="AC589" s="124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"/>
      <c r="AO589" s="1"/>
      <c r="AP589" s="1"/>
      <c r="AQ589" s="133"/>
      <c r="AR589" s="133"/>
      <c r="AS589" s="133"/>
      <c r="AT589" s="133"/>
      <c r="AU589" s="133"/>
      <c r="AV589" s="133"/>
      <c r="AW589" s="133"/>
      <c r="AX589" s="133"/>
      <c r="AY589" s="132"/>
      <c r="AZ589" s="1"/>
      <c r="BA589" s="1"/>
    </row>
    <row r="590" spans="1:53" ht="12.75" customHeight="1">
      <c r="A590" s="27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9"/>
      <c r="O590" s="127"/>
      <c r="P590" s="127"/>
      <c r="Q590" s="127"/>
      <c r="R590" s="127"/>
      <c r="S590" s="128"/>
      <c r="T590" s="124"/>
      <c r="U590" s="124"/>
      <c r="V590" s="124"/>
      <c r="W590" s="131"/>
      <c r="X590" s="124"/>
      <c r="Y590" s="124"/>
      <c r="Z590" s="124"/>
      <c r="AA590" s="131"/>
      <c r="AB590" s="124"/>
      <c r="AC590" s="124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"/>
      <c r="AO590" s="1"/>
      <c r="AP590" s="1"/>
      <c r="AQ590" s="133"/>
      <c r="AR590" s="133"/>
      <c r="AS590" s="133"/>
      <c r="AT590" s="133"/>
      <c r="AU590" s="133"/>
      <c r="AV590" s="133"/>
      <c r="AW590" s="133"/>
      <c r="AX590" s="133"/>
      <c r="AY590" s="132"/>
      <c r="AZ590" s="1"/>
      <c r="BA590" s="1"/>
    </row>
    <row r="591" spans="1:53" ht="12.75" customHeight="1">
      <c r="A591" s="27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9"/>
      <c r="O591" s="127"/>
      <c r="P591" s="127"/>
      <c r="Q591" s="127"/>
      <c r="R591" s="127"/>
      <c r="S591" s="128"/>
      <c r="T591" s="124"/>
      <c r="U591" s="124"/>
      <c r="V591" s="124"/>
      <c r="W591" s="131"/>
      <c r="X591" s="124"/>
      <c r="Y591" s="124"/>
      <c r="Z591" s="124"/>
      <c r="AA591" s="131"/>
      <c r="AB591" s="124"/>
      <c r="AC591" s="124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"/>
      <c r="AO591" s="1"/>
      <c r="AP591" s="1"/>
      <c r="AQ591" s="133"/>
      <c r="AR591" s="133"/>
      <c r="AS591" s="133"/>
      <c r="AT591" s="133"/>
      <c r="AU591" s="133"/>
      <c r="AV591" s="133"/>
      <c r="AW591" s="133"/>
      <c r="AX591" s="133"/>
      <c r="AY591" s="132"/>
      <c r="AZ591" s="1"/>
      <c r="BA591" s="1"/>
    </row>
    <row r="592" spans="1:53" ht="12.75" customHeight="1">
      <c r="A592" s="27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9"/>
      <c r="O592" s="127"/>
      <c r="P592" s="127"/>
      <c r="Q592" s="127"/>
      <c r="R592" s="127"/>
      <c r="S592" s="128"/>
      <c r="T592" s="124"/>
      <c r="U592" s="124"/>
      <c r="V592" s="124"/>
      <c r="W592" s="131"/>
      <c r="X592" s="124"/>
      <c r="Y592" s="124"/>
      <c r="Z592" s="124"/>
      <c r="AA592" s="131"/>
      <c r="AB592" s="124"/>
      <c r="AC592" s="124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"/>
      <c r="AO592" s="1"/>
      <c r="AP592" s="1"/>
      <c r="AQ592" s="133"/>
      <c r="AR592" s="133"/>
      <c r="AS592" s="133"/>
      <c r="AT592" s="133"/>
      <c r="AU592" s="133"/>
      <c r="AV592" s="133"/>
      <c r="AW592" s="133"/>
      <c r="AX592" s="133"/>
      <c r="AY592" s="132"/>
      <c r="AZ592" s="1"/>
      <c r="BA592" s="1"/>
    </row>
    <row r="593" spans="1:53" ht="12.75" customHeight="1">
      <c r="A593" s="27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9"/>
      <c r="O593" s="127"/>
      <c r="P593" s="127"/>
      <c r="Q593" s="127"/>
      <c r="R593" s="127"/>
      <c r="S593" s="128"/>
      <c r="T593" s="124"/>
      <c r="U593" s="124"/>
      <c r="V593" s="124"/>
      <c r="W593" s="131"/>
      <c r="X593" s="124"/>
      <c r="Y593" s="124"/>
      <c r="Z593" s="124"/>
      <c r="AA593" s="131"/>
      <c r="AB593" s="124"/>
      <c r="AC593" s="124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"/>
      <c r="AO593" s="1"/>
      <c r="AP593" s="1"/>
      <c r="AQ593" s="133"/>
      <c r="AR593" s="133"/>
      <c r="AS593" s="133"/>
      <c r="AT593" s="133"/>
      <c r="AU593" s="133"/>
      <c r="AV593" s="133"/>
      <c r="AW593" s="133"/>
      <c r="AX593" s="133"/>
      <c r="AY593" s="132"/>
      <c r="AZ593" s="1"/>
      <c r="BA593" s="1"/>
    </row>
    <row r="594" spans="1:53" ht="12.75" customHeight="1">
      <c r="A594" s="27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9"/>
      <c r="O594" s="127"/>
      <c r="P594" s="127"/>
      <c r="Q594" s="127"/>
      <c r="R594" s="127"/>
      <c r="S594" s="128"/>
      <c r="T594" s="124"/>
      <c r="U594" s="124"/>
      <c r="V594" s="124"/>
      <c r="W594" s="131"/>
      <c r="X594" s="124"/>
      <c r="Y594" s="124"/>
      <c r="Z594" s="124"/>
      <c r="AA594" s="131"/>
      <c r="AB594" s="124"/>
      <c r="AC594" s="124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"/>
      <c r="AO594" s="1"/>
      <c r="AP594" s="1"/>
      <c r="AQ594" s="133"/>
      <c r="AR594" s="133"/>
      <c r="AS594" s="133"/>
      <c r="AT594" s="133"/>
      <c r="AU594" s="133"/>
      <c r="AV594" s="133"/>
      <c r="AW594" s="133"/>
      <c r="AX594" s="133"/>
      <c r="AY594" s="132"/>
      <c r="AZ594" s="1"/>
      <c r="BA594" s="1"/>
    </row>
    <row r="595" spans="1:53" ht="12.75" customHeight="1">
      <c r="A595" s="27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9"/>
      <c r="O595" s="127"/>
      <c r="P595" s="127"/>
      <c r="Q595" s="127"/>
      <c r="R595" s="127"/>
      <c r="S595" s="128"/>
      <c r="T595" s="124"/>
      <c r="U595" s="124"/>
      <c r="V595" s="124"/>
      <c r="W595" s="131"/>
      <c r="X595" s="124"/>
      <c r="Y595" s="124"/>
      <c r="Z595" s="124"/>
      <c r="AA595" s="131"/>
      <c r="AB595" s="124"/>
      <c r="AC595" s="124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"/>
      <c r="AO595" s="1"/>
      <c r="AP595" s="1"/>
      <c r="AQ595" s="133"/>
      <c r="AR595" s="133"/>
      <c r="AS595" s="133"/>
      <c r="AT595" s="133"/>
      <c r="AU595" s="133"/>
      <c r="AV595" s="133"/>
      <c r="AW595" s="133"/>
      <c r="AX595" s="133"/>
      <c r="AY595" s="132"/>
      <c r="AZ595" s="1"/>
      <c r="BA595" s="1"/>
    </row>
    <row r="596" spans="1:53" ht="12.75" customHeight="1">
      <c r="A596" s="27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9"/>
      <c r="O596" s="127"/>
      <c r="P596" s="127"/>
      <c r="Q596" s="127"/>
      <c r="R596" s="127"/>
      <c r="S596" s="128"/>
      <c r="T596" s="124"/>
      <c r="U596" s="124"/>
      <c r="V596" s="124"/>
      <c r="W596" s="131"/>
      <c r="X596" s="124"/>
      <c r="Y596" s="124"/>
      <c r="Z596" s="124"/>
      <c r="AA596" s="131"/>
      <c r="AB596" s="124"/>
      <c r="AC596" s="124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"/>
      <c r="AO596" s="1"/>
      <c r="AP596" s="1"/>
      <c r="AQ596" s="133"/>
      <c r="AR596" s="133"/>
      <c r="AS596" s="133"/>
      <c r="AT596" s="133"/>
      <c r="AU596" s="133"/>
      <c r="AV596" s="133"/>
      <c r="AW596" s="133"/>
      <c r="AX596" s="133"/>
      <c r="AY596" s="132"/>
      <c r="AZ596" s="1"/>
      <c r="BA596" s="1"/>
    </row>
    <row r="597" spans="1:53" ht="12.75" customHeight="1">
      <c r="A597" s="27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9"/>
      <c r="O597" s="127"/>
      <c r="P597" s="127"/>
      <c r="Q597" s="127"/>
      <c r="R597" s="127"/>
      <c r="S597" s="128"/>
      <c r="T597" s="124"/>
      <c r="U597" s="124"/>
      <c r="V597" s="124"/>
      <c r="W597" s="131"/>
      <c r="X597" s="124"/>
      <c r="Y597" s="124"/>
      <c r="Z597" s="124"/>
      <c r="AA597" s="131"/>
      <c r="AB597" s="124"/>
      <c r="AC597" s="124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"/>
      <c r="AO597" s="1"/>
      <c r="AP597" s="1"/>
      <c r="AQ597" s="133"/>
      <c r="AR597" s="133"/>
      <c r="AS597" s="133"/>
      <c r="AT597" s="133"/>
      <c r="AU597" s="133"/>
      <c r="AV597" s="133"/>
      <c r="AW597" s="133"/>
      <c r="AX597" s="133"/>
      <c r="AY597" s="132"/>
      <c r="AZ597" s="1"/>
      <c r="BA597" s="1"/>
    </row>
    <row r="598" spans="1:53" ht="12.75" customHeight="1">
      <c r="A598" s="27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9"/>
      <c r="O598" s="127"/>
      <c r="P598" s="127"/>
      <c r="Q598" s="127"/>
      <c r="R598" s="127"/>
      <c r="S598" s="128"/>
      <c r="T598" s="124"/>
      <c r="U598" s="124"/>
      <c r="V598" s="124"/>
      <c r="W598" s="131"/>
      <c r="X598" s="124"/>
      <c r="Y598" s="124"/>
      <c r="Z598" s="124"/>
      <c r="AA598" s="131"/>
      <c r="AB598" s="124"/>
      <c r="AC598" s="124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"/>
      <c r="AO598" s="1"/>
      <c r="AP598" s="1"/>
      <c r="AQ598" s="133"/>
      <c r="AR598" s="133"/>
      <c r="AS598" s="133"/>
      <c r="AT598" s="133"/>
      <c r="AU598" s="133"/>
      <c r="AV598" s="133"/>
      <c r="AW598" s="133"/>
      <c r="AX598" s="133"/>
      <c r="AY598" s="132"/>
      <c r="AZ598" s="1"/>
      <c r="BA598" s="1"/>
    </row>
    <row r="599" spans="1:53" ht="12.75" customHeight="1">
      <c r="A599" s="27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9"/>
      <c r="O599" s="127"/>
      <c r="P599" s="127"/>
      <c r="Q599" s="127"/>
      <c r="R599" s="127"/>
      <c r="S599" s="128"/>
      <c r="T599" s="124"/>
      <c r="U599" s="124"/>
      <c r="V599" s="124"/>
      <c r="W599" s="131"/>
      <c r="X599" s="124"/>
      <c r="Y599" s="124"/>
      <c r="Z599" s="124"/>
      <c r="AA599" s="131"/>
      <c r="AB599" s="124"/>
      <c r="AC599" s="124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"/>
      <c r="AO599" s="1"/>
      <c r="AP599" s="1"/>
      <c r="AQ599" s="133"/>
      <c r="AR599" s="133"/>
      <c r="AS599" s="133"/>
      <c r="AT599" s="133"/>
      <c r="AU599" s="133"/>
      <c r="AV599" s="133"/>
      <c r="AW599" s="133"/>
      <c r="AX599" s="133"/>
      <c r="AY599" s="132"/>
      <c r="AZ599" s="1"/>
      <c r="BA599" s="1"/>
    </row>
    <row r="600" spans="1:53" ht="12.75" customHeight="1">
      <c r="A600" s="27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9"/>
      <c r="O600" s="127"/>
      <c r="P600" s="127"/>
      <c r="Q600" s="127"/>
      <c r="R600" s="127"/>
      <c r="S600" s="128"/>
      <c r="T600" s="124"/>
      <c r="U600" s="124"/>
      <c r="V600" s="124"/>
      <c r="W600" s="131"/>
      <c r="X600" s="124"/>
      <c r="Y600" s="124"/>
      <c r="Z600" s="124"/>
      <c r="AA600" s="131"/>
      <c r="AB600" s="124"/>
      <c r="AC600" s="124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"/>
      <c r="AO600" s="1"/>
      <c r="AP600" s="1"/>
      <c r="AQ600" s="133"/>
      <c r="AR600" s="133"/>
      <c r="AS600" s="133"/>
      <c r="AT600" s="133"/>
      <c r="AU600" s="133"/>
      <c r="AV600" s="133"/>
      <c r="AW600" s="133"/>
      <c r="AX600" s="133"/>
      <c r="AY600" s="132"/>
      <c r="AZ600" s="1"/>
      <c r="BA600" s="1"/>
    </row>
    <row r="601" spans="1:53" ht="12.75" customHeight="1">
      <c r="A601" s="27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9"/>
      <c r="O601" s="127"/>
      <c r="P601" s="127"/>
      <c r="Q601" s="127"/>
      <c r="R601" s="127"/>
      <c r="S601" s="128"/>
      <c r="T601" s="124"/>
      <c r="U601" s="124"/>
      <c r="V601" s="124"/>
      <c r="W601" s="131"/>
      <c r="X601" s="124"/>
      <c r="Y601" s="124"/>
      <c r="Z601" s="124"/>
      <c r="AA601" s="131"/>
      <c r="AB601" s="124"/>
      <c r="AC601" s="124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"/>
      <c r="AO601" s="1"/>
      <c r="AP601" s="1"/>
      <c r="AQ601" s="133"/>
      <c r="AR601" s="133"/>
      <c r="AS601" s="133"/>
      <c r="AT601" s="133"/>
      <c r="AU601" s="133"/>
      <c r="AV601" s="133"/>
      <c r="AW601" s="133"/>
      <c r="AX601" s="133"/>
      <c r="AY601" s="132"/>
      <c r="AZ601" s="1"/>
      <c r="BA601" s="1"/>
    </row>
    <row r="602" spans="1:53" ht="12.75" customHeight="1">
      <c r="A602" s="27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9"/>
      <c r="O602" s="127"/>
      <c r="P602" s="127"/>
      <c r="Q602" s="127"/>
      <c r="R602" s="127"/>
      <c r="S602" s="128"/>
      <c r="T602" s="124"/>
      <c r="U602" s="124"/>
      <c r="V602" s="124"/>
      <c r="W602" s="131"/>
      <c r="X602" s="124"/>
      <c r="Y602" s="124"/>
      <c r="Z602" s="124"/>
      <c r="AA602" s="131"/>
      <c r="AB602" s="124"/>
      <c r="AC602" s="124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"/>
      <c r="AO602" s="1"/>
      <c r="AP602" s="1"/>
      <c r="AQ602" s="133"/>
      <c r="AR602" s="133"/>
      <c r="AS602" s="133"/>
      <c r="AT602" s="133"/>
      <c r="AU602" s="133"/>
      <c r="AV602" s="133"/>
      <c r="AW602" s="133"/>
      <c r="AX602" s="133"/>
      <c r="AY602" s="132"/>
      <c r="AZ602" s="1"/>
      <c r="BA602" s="1"/>
    </row>
    <row r="603" spans="1:53" ht="12.75" customHeight="1">
      <c r="A603" s="27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9"/>
      <c r="O603" s="127"/>
      <c r="P603" s="127"/>
      <c r="Q603" s="127"/>
      <c r="R603" s="127"/>
      <c r="S603" s="128"/>
      <c r="T603" s="124"/>
      <c r="U603" s="124"/>
      <c r="V603" s="124"/>
      <c r="W603" s="131"/>
      <c r="X603" s="124"/>
      <c r="Y603" s="124"/>
      <c r="Z603" s="124"/>
      <c r="AA603" s="131"/>
      <c r="AB603" s="124"/>
      <c r="AC603" s="124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"/>
      <c r="AO603" s="1"/>
      <c r="AP603" s="1"/>
      <c r="AQ603" s="133"/>
      <c r="AR603" s="133"/>
      <c r="AS603" s="133"/>
      <c r="AT603" s="133"/>
      <c r="AU603" s="133"/>
      <c r="AV603" s="133"/>
      <c r="AW603" s="133"/>
      <c r="AX603" s="133"/>
      <c r="AY603" s="132"/>
      <c r="AZ603" s="1"/>
      <c r="BA603" s="1"/>
    </row>
    <row r="604" spans="1:53" ht="12.75" customHeight="1">
      <c r="A604" s="27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9"/>
      <c r="O604" s="127"/>
      <c r="P604" s="127"/>
      <c r="Q604" s="127"/>
      <c r="R604" s="127"/>
      <c r="S604" s="128"/>
      <c r="T604" s="124"/>
      <c r="U604" s="124"/>
      <c r="V604" s="124"/>
      <c r="W604" s="131"/>
      <c r="X604" s="124"/>
      <c r="Y604" s="124"/>
      <c r="Z604" s="124"/>
      <c r="AA604" s="131"/>
      <c r="AB604" s="124"/>
      <c r="AC604" s="124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"/>
      <c r="AO604" s="1"/>
      <c r="AP604" s="1"/>
      <c r="AQ604" s="133"/>
      <c r="AR604" s="133"/>
      <c r="AS604" s="133"/>
      <c r="AT604" s="133"/>
      <c r="AU604" s="133"/>
      <c r="AV604" s="133"/>
      <c r="AW604" s="133"/>
      <c r="AX604" s="133"/>
      <c r="AY604" s="132"/>
      <c r="AZ604" s="1"/>
      <c r="BA604" s="1"/>
    </row>
    <row r="605" spans="1:53" ht="12.75" customHeight="1">
      <c r="A605" s="27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9"/>
      <c r="O605" s="127"/>
      <c r="P605" s="127"/>
      <c r="Q605" s="127"/>
      <c r="R605" s="127"/>
      <c r="S605" s="128"/>
      <c r="T605" s="124"/>
      <c r="U605" s="124"/>
      <c r="V605" s="124"/>
      <c r="W605" s="131"/>
      <c r="X605" s="124"/>
      <c r="Y605" s="124"/>
      <c r="Z605" s="124"/>
      <c r="AA605" s="131"/>
      <c r="AB605" s="124"/>
      <c r="AC605" s="124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"/>
      <c r="AO605" s="1"/>
      <c r="AP605" s="1"/>
      <c r="AQ605" s="133"/>
      <c r="AR605" s="133"/>
      <c r="AS605" s="133"/>
      <c r="AT605" s="133"/>
      <c r="AU605" s="133"/>
      <c r="AV605" s="133"/>
      <c r="AW605" s="133"/>
      <c r="AX605" s="133"/>
      <c r="AY605" s="132"/>
      <c r="AZ605" s="1"/>
      <c r="BA605" s="1"/>
    </row>
    <row r="606" spans="1:53" ht="12.75" customHeight="1">
      <c r="A606" s="27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9"/>
      <c r="O606" s="127"/>
      <c r="P606" s="127"/>
      <c r="Q606" s="127"/>
      <c r="R606" s="127"/>
      <c r="S606" s="128"/>
      <c r="T606" s="124"/>
      <c r="U606" s="124"/>
      <c r="V606" s="124"/>
      <c r="W606" s="131"/>
      <c r="X606" s="124"/>
      <c r="Y606" s="124"/>
      <c r="Z606" s="124"/>
      <c r="AA606" s="131"/>
      <c r="AB606" s="124"/>
      <c r="AC606" s="124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"/>
      <c r="AO606" s="1"/>
      <c r="AP606" s="1"/>
      <c r="AQ606" s="133"/>
      <c r="AR606" s="133"/>
      <c r="AS606" s="133"/>
      <c r="AT606" s="133"/>
      <c r="AU606" s="133"/>
      <c r="AV606" s="133"/>
      <c r="AW606" s="133"/>
      <c r="AX606" s="133"/>
      <c r="AY606" s="132"/>
      <c r="AZ606" s="1"/>
      <c r="BA606" s="1"/>
    </row>
    <row r="607" spans="1:53" ht="12.75" customHeight="1">
      <c r="A607" s="27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9"/>
      <c r="O607" s="127"/>
      <c r="P607" s="127"/>
      <c r="Q607" s="127"/>
      <c r="R607" s="127"/>
      <c r="S607" s="128"/>
      <c r="T607" s="124"/>
      <c r="U607" s="124"/>
      <c r="V607" s="124"/>
      <c r="W607" s="131"/>
      <c r="X607" s="124"/>
      <c r="Y607" s="124"/>
      <c r="Z607" s="124"/>
      <c r="AA607" s="131"/>
      <c r="AB607" s="124"/>
      <c r="AC607" s="124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"/>
      <c r="AO607" s="1"/>
      <c r="AP607" s="1"/>
      <c r="AQ607" s="133"/>
      <c r="AR607" s="133"/>
      <c r="AS607" s="133"/>
      <c r="AT607" s="133"/>
      <c r="AU607" s="133"/>
      <c r="AV607" s="133"/>
      <c r="AW607" s="133"/>
      <c r="AX607" s="133"/>
      <c r="AY607" s="132"/>
      <c r="AZ607" s="1"/>
      <c r="BA607" s="1"/>
    </row>
    <row r="608" spans="1:53" ht="12.75" customHeight="1">
      <c r="A608" s="27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9"/>
      <c r="O608" s="127"/>
      <c r="P608" s="127"/>
      <c r="Q608" s="127"/>
      <c r="R608" s="127"/>
      <c r="S608" s="128"/>
      <c r="T608" s="124"/>
      <c r="U608" s="124"/>
      <c r="V608" s="124"/>
      <c r="W608" s="131"/>
      <c r="X608" s="124"/>
      <c r="Y608" s="124"/>
      <c r="Z608" s="124"/>
      <c r="AA608" s="131"/>
      <c r="AB608" s="124"/>
      <c r="AC608" s="124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"/>
      <c r="AO608" s="1"/>
      <c r="AP608" s="1"/>
      <c r="AQ608" s="133"/>
      <c r="AR608" s="133"/>
      <c r="AS608" s="133"/>
      <c r="AT608" s="133"/>
      <c r="AU608" s="133"/>
      <c r="AV608" s="133"/>
      <c r="AW608" s="133"/>
      <c r="AX608" s="133"/>
      <c r="AY608" s="132"/>
      <c r="AZ608" s="1"/>
      <c r="BA608" s="1"/>
    </row>
    <row r="609" spans="1:53" ht="12.75" customHeight="1">
      <c r="A609" s="27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9"/>
      <c r="O609" s="127"/>
      <c r="P609" s="127"/>
      <c r="Q609" s="127"/>
      <c r="R609" s="127"/>
      <c r="S609" s="128"/>
      <c r="T609" s="124"/>
      <c r="U609" s="124"/>
      <c r="V609" s="124"/>
      <c r="W609" s="131"/>
      <c r="X609" s="124"/>
      <c r="Y609" s="124"/>
      <c r="Z609" s="124"/>
      <c r="AA609" s="131"/>
      <c r="AB609" s="124"/>
      <c r="AC609" s="124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"/>
      <c r="AO609" s="1"/>
      <c r="AP609" s="1"/>
      <c r="AQ609" s="133"/>
      <c r="AR609" s="133"/>
      <c r="AS609" s="133"/>
      <c r="AT609" s="133"/>
      <c r="AU609" s="133"/>
      <c r="AV609" s="133"/>
      <c r="AW609" s="133"/>
      <c r="AX609" s="133"/>
      <c r="AY609" s="132"/>
      <c r="AZ609" s="1"/>
      <c r="BA609" s="1"/>
    </row>
    <row r="610" spans="1:53" ht="12.75" customHeight="1">
      <c r="A610" s="27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9"/>
      <c r="O610" s="127"/>
      <c r="P610" s="127"/>
      <c r="Q610" s="127"/>
      <c r="R610" s="127"/>
      <c r="S610" s="128"/>
      <c r="T610" s="124"/>
      <c r="U610" s="124"/>
      <c r="V610" s="124"/>
      <c r="W610" s="131"/>
      <c r="X610" s="124"/>
      <c r="Y610" s="124"/>
      <c r="Z610" s="124"/>
      <c r="AA610" s="131"/>
      <c r="AB610" s="124"/>
      <c r="AC610" s="124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"/>
      <c r="AO610" s="1"/>
      <c r="AP610" s="1"/>
      <c r="AQ610" s="133"/>
      <c r="AR610" s="133"/>
      <c r="AS610" s="133"/>
      <c r="AT610" s="133"/>
      <c r="AU610" s="133"/>
      <c r="AV610" s="133"/>
      <c r="AW610" s="133"/>
      <c r="AX610" s="133"/>
      <c r="AY610" s="132"/>
      <c r="AZ610" s="1"/>
      <c r="BA610" s="1"/>
    </row>
    <row r="611" spans="1:53" ht="12.75" customHeight="1">
      <c r="A611" s="27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9"/>
      <c r="O611" s="127"/>
      <c r="P611" s="127"/>
      <c r="Q611" s="127"/>
      <c r="R611" s="127"/>
      <c r="S611" s="128"/>
      <c r="T611" s="124"/>
      <c r="U611" s="124"/>
      <c r="V611" s="124"/>
      <c r="W611" s="131"/>
      <c r="X611" s="124"/>
      <c r="Y611" s="124"/>
      <c r="Z611" s="124"/>
      <c r="AA611" s="131"/>
      <c r="AB611" s="124"/>
      <c r="AC611" s="124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"/>
      <c r="AO611" s="1"/>
      <c r="AP611" s="1"/>
      <c r="AQ611" s="133"/>
      <c r="AR611" s="133"/>
      <c r="AS611" s="133"/>
      <c r="AT611" s="133"/>
      <c r="AU611" s="133"/>
      <c r="AV611" s="133"/>
      <c r="AW611" s="133"/>
      <c r="AX611" s="133"/>
      <c r="AY611" s="132"/>
      <c r="AZ611" s="1"/>
      <c r="BA611" s="1"/>
    </row>
    <row r="612" spans="1:53" ht="12.75" customHeight="1">
      <c r="A612" s="27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9"/>
      <c r="O612" s="127"/>
      <c r="P612" s="127"/>
      <c r="Q612" s="127"/>
      <c r="R612" s="127"/>
      <c r="S612" s="128"/>
      <c r="T612" s="124"/>
      <c r="U612" s="124"/>
      <c r="V612" s="124"/>
      <c r="W612" s="131"/>
      <c r="X612" s="124"/>
      <c r="Y612" s="124"/>
      <c r="Z612" s="124"/>
      <c r="AA612" s="131"/>
      <c r="AB612" s="124"/>
      <c r="AC612" s="124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"/>
      <c r="AO612" s="1"/>
      <c r="AP612" s="1"/>
      <c r="AQ612" s="133"/>
      <c r="AR612" s="133"/>
      <c r="AS612" s="133"/>
      <c r="AT612" s="133"/>
      <c r="AU612" s="133"/>
      <c r="AV612" s="133"/>
      <c r="AW612" s="133"/>
      <c r="AX612" s="133"/>
      <c r="AY612" s="132"/>
      <c r="AZ612" s="1"/>
      <c r="BA612" s="1"/>
    </row>
    <row r="613" spans="1:53" ht="12.75" customHeight="1">
      <c r="A613" s="27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9"/>
      <c r="O613" s="127"/>
      <c r="P613" s="127"/>
      <c r="Q613" s="127"/>
      <c r="R613" s="127"/>
      <c r="S613" s="128"/>
      <c r="T613" s="124"/>
      <c r="U613" s="124"/>
      <c r="V613" s="124"/>
      <c r="W613" s="131"/>
      <c r="X613" s="124"/>
      <c r="Y613" s="124"/>
      <c r="Z613" s="124"/>
      <c r="AA613" s="131"/>
      <c r="AB613" s="124"/>
      <c r="AC613" s="124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"/>
      <c r="AO613" s="1"/>
      <c r="AP613" s="1"/>
      <c r="AQ613" s="133"/>
      <c r="AR613" s="133"/>
      <c r="AS613" s="133"/>
      <c r="AT613" s="133"/>
      <c r="AU613" s="133"/>
      <c r="AV613" s="133"/>
      <c r="AW613" s="133"/>
      <c r="AX613" s="133"/>
      <c r="AY613" s="132"/>
      <c r="AZ613" s="1"/>
      <c r="BA613" s="1"/>
    </row>
    <row r="614" spans="1:53" ht="12.75" customHeight="1">
      <c r="A614" s="27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9"/>
      <c r="O614" s="127"/>
      <c r="P614" s="127"/>
      <c r="Q614" s="127"/>
      <c r="R614" s="127"/>
      <c r="S614" s="128"/>
      <c r="T614" s="124"/>
      <c r="U614" s="124"/>
      <c r="V614" s="124"/>
      <c r="W614" s="131"/>
      <c r="X614" s="124"/>
      <c r="Y614" s="124"/>
      <c r="Z614" s="124"/>
      <c r="AA614" s="131"/>
      <c r="AB614" s="124"/>
      <c r="AC614" s="124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"/>
      <c r="AO614" s="1"/>
      <c r="AP614" s="1"/>
      <c r="AQ614" s="133"/>
      <c r="AR614" s="133"/>
      <c r="AS614" s="133"/>
      <c r="AT614" s="133"/>
      <c r="AU614" s="133"/>
      <c r="AV614" s="133"/>
      <c r="AW614" s="133"/>
      <c r="AX614" s="133"/>
      <c r="AY614" s="132"/>
      <c r="AZ614" s="1"/>
      <c r="BA614" s="1"/>
    </row>
    <row r="615" spans="1:53" ht="12.75" customHeight="1">
      <c r="A615" s="27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9"/>
      <c r="O615" s="127"/>
      <c r="P615" s="127"/>
      <c r="Q615" s="127"/>
      <c r="R615" s="127"/>
      <c r="S615" s="128"/>
      <c r="T615" s="124"/>
      <c r="U615" s="124"/>
      <c r="V615" s="124"/>
      <c r="W615" s="131"/>
      <c r="X615" s="124"/>
      <c r="Y615" s="124"/>
      <c r="Z615" s="124"/>
      <c r="AA615" s="131"/>
      <c r="AB615" s="124"/>
      <c r="AC615" s="124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"/>
      <c r="AO615" s="1"/>
      <c r="AP615" s="1"/>
      <c r="AQ615" s="133"/>
      <c r="AR615" s="133"/>
      <c r="AS615" s="133"/>
      <c r="AT615" s="133"/>
      <c r="AU615" s="133"/>
      <c r="AV615" s="133"/>
      <c r="AW615" s="133"/>
      <c r="AX615" s="133"/>
      <c r="AY615" s="132"/>
      <c r="AZ615" s="1"/>
      <c r="BA615" s="1"/>
    </row>
    <row r="616" spans="1:53" ht="12.75" customHeight="1">
      <c r="A616" s="27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9"/>
      <c r="O616" s="127"/>
      <c r="P616" s="127"/>
      <c r="Q616" s="127"/>
      <c r="R616" s="127"/>
      <c r="S616" s="128"/>
      <c r="T616" s="124"/>
      <c r="U616" s="124"/>
      <c r="V616" s="124"/>
      <c r="W616" s="131"/>
      <c r="X616" s="124"/>
      <c r="Y616" s="124"/>
      <c r="Z616" s="124"/>
      <c r="AA616" s="131"/>
      <c r="AB616" s="124"/>
      <c r="AC616" s="124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"/>
      <c r="AO616" s="1"/>
      <c r="AP616" s="1"/>
      <c r="AQ616" s="133"/>
      <c r="AR616" s="133"/>
      <c r="AS616" s="133"/>
      <c r="AT616" s="133"/>
      <c r="AU616" s="133"/>
      <c r="AV616" s="133"/>
      <c r="AW616" s="133"/>
      <c r="AX616" s="133"/>
      <c r="AY616" s="132"/>
      <c r="AZ616" s="1"/>
      <c r="BA616" s="1"/>
    </row>
    <row r="617" spans="1:53" ht="12.75" customHeight="1">
      <c r="A617" s="27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9"/>
      <c r="O617" s="127"/>
      <c r="P617" s="127"/>
      <c r="Q617" s="127"/>
      <c r="R617" s="127"/>
      <c r="S617" s="128"/>
      <c r="T617" s="124"/>
      <c r="U617" s="124"/>
      <c r="V617" s="124"/>
      <c r="W617" s="131"/>
      <c r="X617" s="124"/>
      <c r="Y617" s="124"/>
      <c r="Z617" s="124"/>
      <c r="AA617" s="131"/>
      <c r="AB617" s="124"/>
      <c r="AC617" s="124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"/>
      <c r="AO617" s="1"/>
      <c r="AP617" s="1"/>
      <c r="AQ617" s="133"/>
      <c r="AR617" s="133"/>
      <c r="AS617" s="133"/>
      <c r="AT617" s="133"/>
      <c r="AU617" s="133"/>
      <c r="AV617" s="133"/>
      <c r="AW617" s="133"/>
      <c r="AX617" s="133"/>
      <c r="AY617" s="132"/>
      <c r="AZ617" s="1"/>
      <c r="BA617" s="1"/>
    </row>
    <row r="618" spans="1:53" ht="12.75" customHeight="1">
      <c r="A618" s="27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9"/>
      <c r="O618" s="127"/>
      <c r="P618" s="127"/>
      <c r="Q618" s="127"/>
      <c r="R618" s="127"/>
      <c r="S618" s="128"/>
      <c r="T618" s="124"/>
      <c r="U618" s="124"/>
      <c r="V618" s="124"/>
      <c r="W618" s="131"/>
      <c r="X618" s="124"/>
      <c r="Y618" s="124"/>
      <c r="Z618" s="124"/>
      <c r="AA618" s="131"/>
      <c r="AB618" s="124"/>
      <c r="AC618" s="124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"/>
      <c r="AO618" s="1"/>
      <c r="AP618" s="1"/>
      <c r="AQ618" s="133"/>
      <c r="AR618" s="133"/>
      <c r="AS618" s="133"/>
      <c r="AT618" s="133"/>
      <c r="AU618" s="133"/>
      <c r="AV618" s="133"/>
      <c r="AW618" s="133"/>
      <c r="AX618" s="133"/>
      <c r="AY618" s="132"/>
      <c r="AZ618" s="1"/>
      <c r="BA618" s="1"/>
    </row>
    <row r="619" spans="1:53" ht="12.75" customHeight="1">
      <c r="A619" s="27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9"/>
      <c r="O619" s="127"/>
      <c r="P619" s="127"/>
      <c r="Q619" s="127"/>
      <c r="R619" s="127"/>
      <c r="S619" s="128"/>
      <c r="T619" s="124"/>
      <c r="U619" s="124"/>
      <c r="V619" s="124"/>
      <c r="W619" s="131"/>
      <c r="X619" s="124"/>
      <c r="Y619" s="124"/>
      <c r="Z619" s="124"/>
      <c r="AA619" s="131"/>
      <c r="AB619" s="124"/>
      <c r="AC619" s="124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"/>
      <c r="AO619" s="1"/>
      <c r="AP619" s="1"/>
      <c r="AQ619" s="133"/>
      <c r="AR619" s="133"/>
      <c r="AS619" s="133"/>
      <c r="AT619" s="133"/>
      <c r="AU619" s="133"/>
      <c r="AV619" s="133"/>
      <c r="AW619" s="133"/>
      <c r="AX619" s="133"/>
      <c r="AY619" s="132"/>
      <c r="AZ619" s="1"/>
      <c r="BA619" s="1"/>
    </row>
    <row r="620" spans="1:53" ht="12.75" customHeight="1">
      <c r="A620" s="27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9"/>
      <c r="O620" s="127"/>
      <c r="P620" s="127"/>
      <c r="Q620" s="127"/>
      <c r="R620" s="127"/>
      <c r="S620" s="128"/>
      <c r="T620" s="124"/>
      <c r="U620" s="124"/>
      <c r="V620" s="124"/>
      <c r="W620" s="131"/>
      <c r="X620" s="124"/>
      <c r="Y620" s="124"/>
      <c r="Z620" s="124"/>
      <c r="AA620" s="131"/>
      <c r="AB620" s="124"/>
      <c r="AC620" s="124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"/>
      <c r="AO620" s="1"/>
      <c r="AP620" s="1"/>
      <c r="AQ620" s="133"/>
      <c r="AR620" s="133"/>
      <c r="AS620" s="133"/>
      <c r="AT620" s="133"/>
      <c r="AU620" s="133"/>
      <c r="AV620" s="133"/>
      <c r="AW620" s="133"/>
      <c r="AX620" s="133"/>
      <c r="AY620" s="132"/>
      <c r="AZ620" s="1"/>
      <c r="BA620" s="1"/>
    </row>
    <row r="621" spans="1:53" ht="12.75" customHeight="1">
      <c r="A621" s="27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9"/>
      <c r="O621" s="127"/>
      <c r="P621" s="127"/>
      <c r="Q621" s="127"/>
      <c r="R621" s="127"/>
      <c r="S621" s="128"/>
      <c r="T621" s="124"/>
      <c r="U621" s="124"/>
      <c r="V621" s="124"/>
      <c r="W621" s="131"/>
      <c r="X621" s="124"/>
      <c r="Y621" s="124"/>
      <c r="Z621" s="124"/>
      <c r="AA621" s="131"/>
      <c r="AB621" s="124"/>
      <c r="AC621" s="124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"/>
      <c r="AO621" s="1"/>
      <c r="AP621" s="1"/>
      <c r="AQ621" s="133"/>
      <c r="AR621" s="133"/>
      <c r="AS621" s="133"/>
      <c r="AT621" s="133"/>
      <c r="AU621" s="133"/>
      <c r="AV621" s="133"/>
      <c r="AW621" s="133"/>
      <c r="AX621" s="133"/>
      <c r="AY621" s="132"/>
      <c r="AZ621" s="1"/>
      <c r="BA621" s="1"/>
    </row>
    <row r="622" spans="1:53" ht="12.75" customHeight="1">
      <c r="A622" s="27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9"/>
      <c r="O622" s="127"/>
      <c r="P622" s="127"/>
      <c r="Q622" s="127"/>
      <c r="R622" s="127"/>
      <c r="S622" s="128"/>
      <c r="T622" s="124"/>
      <c r="U622" s="124"/>
      <c r="V622" s="124"/>
      <c r="W622" s="131"/>
      <c r="X622" s="124"/>
      <c r="Y622" s="124"/>
      <c r="Z622" s="124"/>
      <c r="AA622" s="131"/>
      <c r="AB622" s="124"/>
      <c r="AC622" s="124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"/>
      <c r="AO622" s="1"/>
      <c r="AP622" s="1"/>
      <c r="AQ622" s="133"/>
      <c r="AR622" s="133"/>
      <c r="AS622" s="133"/>
      <c r="AT622" s="133"/>
      <c r="AU622" s="133"/>
      <c r="AV622" s="133"/>
      <c r="AW622" s="133"/>
      <c r="AX622" s="133"/>
      <c r="AY622" s="132"/>
      <c r="AZ622" s="1"/>
      <c r="BA622" s="1"/>
    </row>
    <row r="623" spans="1:53" ht="12.75" customHeight="1">
      <c r="A623" s="27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9"/>
      <c r="O623" s="127"/>
      <c r="P623" s="127"/>
      <c r="Q623" s="127"/>
      <c r="R623" s="127"/>
      <c r="S623" s="128"/>
      <c r="T623" s="124"/>
      <c r="U623" s="124"/>
      <c r="V623" s="124"/>
      <c r="W623" s="131"/>
      <c r="X623" s="124"/>
      <c r="Y623" s="124"/>
      <c r="Z623" s="124"/>
      <c r="AA623" s="131"/>
      <c r="AB623" s="124"/>
      <c r="AC623" s="124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"/>
      <c r="AO623" s="1"/>
      <c r="AP623" s="1"/>
      <c r="AQ623" s="133"/>
      <c r="AR623" s="133"/>
      <c r="AS623" s="133"/>
      <c r="AT623" s="133"/>
      <c r="AU623" s="133"/>
      <c r="AV623" s="133"/>
      <c r="AW623" s="133"/>
      <c r="AX623" s="133"/>
      <c r="AY623" s="132"/>
      <c r="AZ623" s="1"/>
      <c r="BA623" s="1"/>
    </row>
    <row r="624" spans="1:53" ht="12.75" customHeight="1">
      <c r="A624" s="27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9"/>
      <c r="O624" s="127"/>
      <c r="P624" s="127"/>
      <c r="Q624" s="127"/>
      <c r="R624" s="127"/>
      <c r="S624" s="128"/>
      <c r="T624" s="124"/>
      <c r="U624" s="124"/>
      <c r="V624" s="124"/>
      <c r="W624" s="131"/>
      <c r="X624" s="124"/>
      <c r="Y624" s="124"/>
      <c r="Z624" s="124"/>
      <c r="AA624" s="131"/>
      <c r="AB624" s="124"/>
      <c r="AC624" s="124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"/>
      <c r="AO624" s="1"/>
      <c r="AP624" s="1"/>
      <c r="AQ624" s="133"/>
      <c r="AR624" s="133"/>
      <c r="AS624" s="133"/>
      <c r="AT624" s="133"/>
      <c r="AU624" s="133"/>
      <c r="AV624" s="133"/>
      <c r="AW624" s="133"/>
      <c r="AX624" s="133"/>
      <c r="AY624" s="132"/>
      <c r="AZ624" s="1"/>
      <c r="BA624" s="1"/>
    </row>
    <row r="625" spans="1:53" ht="12.75" customHeight="1">
      <c r="A625" s="27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9"/>
      <c r="O625" s="127"/>
      <c r="P625" s="127"/>
      <c r="Q625" s="127"/>
      <c r="R625" s="127"/>
      <c r="S625" s="128"/>
      <c r="T625" s="124"/>
      <c r="U625" s="124"/>
      <c r="V625" s="124"/>
      <c r="W625" s="131"/>
      <c r="X625" s="124"/>
      <c r="Y625" s="124"/>
      <c r="Z625" s="124"/>
      <c r="AA625" s="131"/>
      <c r="AB625" s="124"/>
      <c r="AC625" s="124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"/>
      <c r="AO625" s="1"/>
      <c r="AP625" s="1"/>
      <c r="AQ625" s="133"/>
      <c r="AR625" s="133"/>
      <c r="AS625" s="133"/>
      <c r="AT625" s="133"/>
      <c r="AU625" s="133"/>
      <c r="AV625" s="133"/>
      <c r="AW625" s="133"/>
      <c r="AX625" s="133"/>
      <c r="AY625" s="132"/>
      <c r="AZ625" s="1"/>
      <c r="BA625" s="1"/>
    </row>
    <row r="626" spans="1:53" ht="12.75" customHeight="1">
      <c r="A626" s="27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9"/>
      <c r="O626" s="127"/>
      <c r="P626" s="127"/>
      <c r="Q626" s="127"/>
      <c r="R626" s="127"/>
      <c r="S626" s="128"/>
      <c r="T626" s="124"/>
      <c r="U626" s="124"/>
      <c r="V626" s="124"/>
      <c r="W626" s="131"/>
      <c r="X626" s="124"/>
      <c r="Y626" s="124"/>
      <c r="Z626" s="124"/>
      <c r="AA626" s="131"/>
      <c r="AB626" s="124"/>
      <c r="AC626" s="124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"/>
      <c r="AO626" s="1"/>
      <c r="AP626" s="1"/>
      <c r="AQ626" s="133"/>
      <c r="AR626" s="133"/>
      <c r="AS626" s="133"/>
      <c r="AT626" s="133"/>
      <c r="AU626" s="133"/>
      <c r="AV626" s="133"/>
      <c r="AW626" s="133"/>
      <c r="AX626" s="133"/>
      <c r="AY626" s="132"/>
      <c r="AZ626" s="1"/>
      <c r="BA626" s="1"/>
    </row>
    <row r="627" spans="1:53" ht="12.75" customHeight="1">
      <c r="A627" s="27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9"/>
      <c r="O627" s="127"/>
      <c r="P627" s="127"/>
      <c r="Q627" s="127"/>
      <c r="R627" s="127"/>
      <c r="S627" s="128"/>
      <c r="T627" s="124"/>
      <c r="U627" s="124"/>
      <c r="V627" s="124"/>
      <c r="W627" s="131"/>
      <c r="X627" s="124"/>
      <c r="Y627" s="124"/>
      <c r="Z627" s="124"/>
      <c r="AA627" s="131"/>
      <c r="AB627" s="124"/>
      <c r="AC627" s="124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"/>
      <c r="AO627" s="1"/>
      <c r="AP627" s="1"/>
      <c r="AQ627" s="133"/>
      <c r="AR627" s="133"/>
      <c r="AS627" s="133"/>
      <c r="AT627" s="133"/>
      <c r="AU627" s="133"/>
      <c r="AV627" s="133"/>
      <c r="AW627" s="133"/>
      <c r="AX627" s="133"/>
      <c r="AY627" s="132"/>
      <c r="AZ627" s="1"/>
      <c r="BA627" s="1"/>
    </row>
    <row r="628" spans="1:53" ht="12.75" customHeight="1">
      <c r="A628" s="27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9"/>
      <c r="O628" s="127"/>
      <c r="P628" s="127"/>
      <c r="Q628" s="127"/>
      <c r="R628" s="127"/>
      <c r="S628" s="128"/>
      <c r="T628" s="124"/>
      <c r="U628" s="124"/>
      <c r="V628" s="124"/>
      <c r="W628" s="131"/>
      <c r="X628" s="124"/>
      <c r="Y628" s="124"/>
      <c r="Z628" s="124"/>
      <c r="AA628" s="131"/>
      <c r="AB628" s="124"/>
      <c r="AC628" s="124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"/>
      <c r="AO628" s="1"/>
      <c r="AP628" s="1"/>
      <c r="AQ628" s="133"/>
      <c r="AR628" s="133"/>
      <c r="AS628" s="133"/>
      <c r="AT628" s="133"/>
      <c r="AU628" s="133"/>
      <c r="AV628" s="133"/>
      <c r="AW628" s="133"/>
      <c r="AX628" s="133"/>
      <c r="AY628" s="132"/>
      <c r="AZ628" s="1"/>
      <c r="BA628" s="1"/>
    </row>
    <row r="629" spans="1:53" ht="12.75" customHeight="1">
      <c r="A629" s="27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9"/>
      <c r="O629" s="127"/>
      <c r="P629" s="127"/>
      <c r="Q629" s="127"/>
      <c r="R629" s="127"/>
      <c r="S629" s="128"/>
      <c r="T629" s="124"/>
      <c r="U629" s="124"/>
      <c r="V629" s="124"/>
      <c r="W629" s="131"/>
      <c r="X629" s="124"/>
      <c r="Y629" s="124"/>
      <c r="Z629" s="124"/>
      <c r="AA629" s="131"/>
      <c r="AB629" s="124"/>
      <c r="AC629" s="124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"/>
      <c r="AO629" s="1"/>
      <c r="AP629" s="1"/>
      <c r="AQ629" s="133"/>
      <c r="AR629" s="133"/>
      <c r="AS629" s="133"/>
      <c r="AT629" s="133"/>
      <c r="AU629" s="133"/>
      <c r="AV629" s="133"/>
      <c r="AW629" s="133"/>
      <c r="AX629" s="133"/>
      <c r="AY629" s="132"/>
      <c r="AZ629" s="1"/>
      <c r="BA629" s="1"/>
    </row>
    <row r="630" spans="1:53" ht="12.75" customHeight="1">
      <c r="A630" s="27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9"/>
      <c r="O630" s="127"/>
      <c r="P630" s="127"/>
      <c r="Q630" s="127"/>
      <c r="R630" s="127"/>
      <c r="S630" s="128"/>
      <c r="T630" s="124"/>
      <c r="U630" s="124"/>
      <c r="V630" s="124"/>
      <c r="W630" s="131"/>
      <c r="X630" s="124"/>
      <c r="Y630" s="124"/>
      <c r="Z630" s="124"/>
      <c r="AA630" s="131"/>
      <c r="AB630" s="124"/>
      <c r="AC630" s="124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"/>
      <c r="AO630" s="1"/>
      <c r="AP630" s="1"/>
      <c r="AQ630" s="133"/>
      <c r="AR630" s="133"/>
      <c r="AS630" s="133"/>
      <c r="AT630" s="133"/>
      <c r="AU630" s="133"/>
      <c r="AV630" s="133"/>
      <c r="AW630" s="133"/>
      <c r="AX630" s="133"/>
      <c r="AY630" s="132"/>
      <c r="AZ630" s="1"/>
      <c r="BA630" s="1"/>
    </row>
    <row r="631" spans="1:53" ht="12.75" customHeight="1">
      <c r="A631" s="27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9"/>
      <c r="O631" s="127"/>
      <c r="P631" s="127"/>
      <c r="Q631" s="127"/>
      <c r="R631" s="127"/>
      <c r="S631" s="128"/>
      <c r="T631" s="124"/>
      <c r="U631" s="124"/>
      <c r="V631" s="124"/>
      <c r="W631" s="131"/>
      <c r="X631" s="124"/>
      <c r="Y631" s="124"/>
      <c r="Z631" s="124"/>
      <c r="AA631" s="131"/>
      <c r="AB631" s="124"/>
      <c r="AC631" s="124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"/>
      <c r="AO631" s="1"/>
      <c r="AP631" s="1"/>
      <c r="AQ631" s="133"/>
      <c r="AR631" s="133"/>
      <c r="AS631" s="133"/>
      <c r="AT631" s="133"/>
      <c r="AU631" s="133"/>
      <c r="AV631" s="133"/>
      <c r="AW631" s="133"/>
      <c r="AX631" s="133"/>
      <c r="AY631" s="132"/>
      <c r="AZ631" s="1"/>
      <c r="BA631" s="1"/>
    </row>
    <row r="632" spans="1:53" ht="12.75" customHeight="1">
      <c r="A632" s="27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9"/>
      <c r="O632" s="127"/>
      <c r="P632" s="127"/>
      <c r="Q632" s="127"/>
      <c r="R632" s="127"/>
      <c r="S632" s="128"/>
      <c r="T632" s="124"/>
      <c r="U632" s="124"/>
      <c r="V632" s="124"/>
      <c r="W632" s="131"/>
      <c r="X632" s="124"/>
      <c r="Y632" s="124"/>
      <c r="Z632" s="124"/>
      <c r="AA632" s="131"/>
      <c r="AB632" s="124"/>
      <c r="AC632" s="124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"/>
      <c r="AO632" s="1"/>
      <c r="AP632" s="1"/>
      <c r="AQ632" s="133"/>
      <c r="AR632" s="133"/>
      <c r="AS632" s="133"/>
      <c r="AT632" s="133"/>
      <c r="AU632" s="133"/>
      <c r="AV632" s="133"/>
      <c r="AW632" s="133"/>
      <c r="AX632" s="133"/>
      <c r="AY632" s="132"/>
      <c r="AZ632" s="1"/>
      <c r="BA632" s="1"/>
    </row>
    <row r="633" spans="1:53" ht="12.75" customHeight="1">
      <c r="A633" s="27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9"/>
      <c r="O633" s="127"/>
      <c r="P633" s="127"/>
      <c r="Q633" s="127"/>
      <c r="R633" s="127"/>
      <c r="S633" s="128"/>
      <c r="T633" s="124"/>
      <c r="U633" s="124"/>
      <c r="V633" s="124"/>
      <c r="W633" s="131"/>
      <c r="X633" s="124"/>
      <c r="Y633" s="124"/>
      <c r="Z633" s="124"/>
      <c r="AA633" s="131"/>
      <c r="AB633" s="124"/>
      <c r="AC633" s="124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"/>
      <c r="AO633" s="1"/>
      <c r="AP633" s="1"/>
      <c r="AQ633" s="133"/>
      <c r="AR633" s="133"/>
      <c r="AS633" s="133"/>
      <c r="AT633" s="133"/>
      <c r="AU633" s="133"/>
      <c r="AV633" s="133"/>
      <c r="AW633" s="133"/>
      <c r="AX633" s="133"/>
      <c r="AY633" s="132"/>
      <c r="AZ633" s="1"/>
      <c r="BA633" s="1"/>
    </row>
    <row r="634" spans="1:53" ht="12.75" customHeight="1">
      <c r="A634" s="27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9"/>
      <c r="O634" s="127"/>
      <c r="P634" s="127"/>
      <c r="Q634" s="127"/>
      <c r="R634" s="127"/>
      <c r="S634" s="128"/>
      <c r="T634" s="124"/>
      <c r="U634" s="124"/>
      <c r="V634" s="124"/>
      <c r="W634" s="131"/>
      <c r="X634" s="124"/>
      <c r="Y634" s="124"/>
      <c r="Z634" s="124"/>
      <c r="AA634" s="131"/>
      <c r="AB634" s="124"/>
      <c r="AC634" s="124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"/>
      <c r="AO634" s="1"/>
      <c r="AP634" s="1"/>
      <c r="AQ634" s="133"/>
      <c r="AR634" s="133"/>
      <c r="AS634" s="133"/>
      <c r="AT634" s="133"/>
      <c r="AU634" s="133"/>
      <c r="AV634" s="133"/>
      <c r="AW634" s="133"/>
      <c r="AX634" s="133"/>
      <c r="AY634" s="132"/>
      <c r="AZ634" s="1"/>
      <c r="BA634" s="1"/>
    </row>
    <row r="635" spans="1:53" ht="12.75" customHeight="1">
      <c r="A635" s="27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9"/>
      <c r="O635" s="127"/>
      <c r="P635" s="127"/>
      <c r="Q635" s="127"/>
      <c r="R635" s="127"/>
      <c r="S635" s="128"/>
      <c r="T635" s="124"/>
      <c r="U635" s="124"/>
      <c r="V635" s="124"/>
      <c r="W635" s="131"/>
      <c r="X635" s="124"/>
      <c r="Y635" s="124"/>
      <c r="Z635" s="124"/>
      <c r="AA635" s="131"/>
      <c r="AB635" s="124"/>
      <c r="AC635" s="124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"/>
      <c r="AO635" s="1"/>
      <c r="AP635" s="1"/>
      <c r="AQ635" s="133"/>
      <c r="AR635" s="133"/>
      <c r="AS635" s="133"/>
      <c r="AT635" s="133"/>
      <c r="AU635" s="133"/>
      <c r="AV635" s="133"/>
      <c r="AW635" s="133"/>
      <c r="AX635" s="133"/>
      <c r="AY635" s="132"/>
      <c r="AZ635" s="1"/>
      <c r="BA635" s="1"/>
    </row>
    <row r="636" spans="1:53" ht="12.75" customHeight="1">
      <c r="A636" s="27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9"/>
      <c r="O636" s="127"/>
      <c r="P636" s="127"/>
      <c r="Q636" s="127"/>
      <c r="R636" s="127"/>
      <c r="S636" s="128"/>
      <c r="T636" s="124"/>
      <c r="U636" s="124"/>
      <c r="V636" s="124"/>
      <c r="W636" s="131"/>
      <c r="X636" s="124"/>
      <c r="Y636" s="124"/>
      <c r="Z636" s="124"/>
      <c r="AA636" s="131"/>
      <c r="AB636" s="124"/>
      <c r="AC636" s="124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"/>
      <c r="AO636" s="1"/>
      <c r="AP636" s="1"/>
      <c r="AQ636" s="133"/>
      <c r="AR636" s="133"/>
      <c r="AS636" s="133"/>
      <c r="AT636" s="133"/>
      <c r="AU636" s="133"/>
      <c r="AV636" s="133"/>
      <c r="AW636" s="133"/>
      <c r="AX636" s="133"/>
      <c r="AY636" s="132"/>
      <c r="AZ636" s="1"/>
      <c r="BA636" s="1"/>
    </row>
    <row r="637" spans="1:53" ht="12.75" customHeight="1">
      <c r="A637" s="27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9"/>
      <c r="O637" s="127"/>
      <c r="P637" s="127"/>
      <c r="Q637" s="127"/>
      <c r="R637" s="127"/>
      <c r="S637" s="128"/>
      <c r="T637" s="124"/>
      <c r="U637" s="124"/>
      <c r="V637" s="124"/>
      <c r="W637" s="131"/>
      <c r="X637" s="124"/>
      <c r="Y637" s="124"/>
      <c r="Z637" s="124"/>
      <c r="AA637" s="131"/>
      <c r="AB637" s="124"/>
      <c r="AC637" s="124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"/>
      <c r="AO637" s="1"/>
      <c r="AP637" s="1"/>
      <c r="AQ637" s="133"/>
      <c r="AR637" s="133"/>
      <c r="AS637" s="133"/>
      <c r="AT637" s="133"/>
      <c r="AU637" s="133"/>
      <c r="AV637" s="133"/>
      <c r="AW637" s="133"/>
      <c r="AX637" s="133"/>
      <c r="AY637" s="132"/>
      <c r="AZ637" s="1"/>
      <c r="BA637" s="1"/>
    </row>
    <row r="638" spans="1:53" ht="12.75" customHeight="1">
      <c r="A638" s="27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9"/>
      <c r="O638" s="127"/>
      <c r="P638" s="127"/>
      <c r="Q638" s="127"/>
      <c r="R638" s="127"/>
      <c r="S638" s="128"/>
      <c r="T638" s="124"/>
      <c r="U638" s="124"/>
      <c r="V638" s="124"/>
      <c r="W638" s="131"/>
      <c r="X638" s="124"/>
      <c r="Y638" s="124"/>
      <c r="Z638" s="124"/>
      <c r="AA638" s="131"/>
      <c r="AB638" s="124"/>
      <c r="AC638" s="124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"/>
      <c r="AO638" s="1"/>
      <c r="AP638" s="1"/>
      <c r="AQ638" s="133"/>
      <c r="AR638" s="133"/>
      <c r="AS638" s="133"/>
      <c r="AT638" s="133"/>
      <c r="AU638" s="133"/>
      <c r="AV638" s="133"/>
      <c r="AW638" s="133"/>
      <c r="AX638" s="133"/>
      <c r="AY638" s="132"/>
      <c r="AZ638" s="1"/>
      <c r="BA638" s="1"/>
    </row>
    <row r="639" spans="1:53" ht="12.75" customHeight="1">
      <c r="A639" s="27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9"/>
      <c r="O639" s="127"/>
      <c r="P639" s="127"/>
      <c r="Q639" s="127"/>
      <c r="R639" s="127"/>
      <c r="S639" s="128"/>
      <c r="T639" s="124"/>
      <c r="U639" s="124"/>
      <c r="V639" s="124"/>
      <c r="W639" s="131"/>
      <c r="X639" s="124"/>
      <c r="Y639" s="124"/>
      <c r="Z639" s="124"/>
      <c r="AA639" s="131"/>
      <c r="AB639" s="124"/>
      <c r="AC639" s="124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"/>
      <c r="AO639" s="1"/>
      <c r="AP639" s="1"/>
      <c r="AQ639" s="133"/>
      <c r="AR639" s="133"/>
      <c r="AS639" s="133"/>
      <c r="AT639" s="133"/>
      <c r="AU639" s="133"/>
      <c r="AV639" s="133"/>
      <c r="AW639" s="133"/>
      <c r="AX639" s="133"/>
      <c r="AY639" s="132"/>
      <c r="AZ639" s="1"/>
      <c r="BA639" s="1"/>
    </row>
    <row r="640" spans="1:53" ht="12.75" customHeight="1">
      <c r="A640" s="27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9"/>
      <c r="O640" s="127"/>
      <c r="P640" s="127"/>
      <c r="Q640" s="127"/>
      <c r="R640" s="127"/>
      <c r="S640" s="128"/>
      <c r="T640" s="124"/>
      <c r="U640" s="124"/>
      <c r="V640" s="124"/>
      <c r="W640" s="131"/>
      <c r="X640" s="124"/>
      <c r="Y640" s="124"/>
      <c r="Z640" s="124"/>
      <c r="AA640" s="131"/>
      <c r="AB640" s="124"/>
      <c r="AC640" s="124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"/>
      <c r="AO640" s="1"/>
      <c r="AP640" s="1"/>
      <c r="AQ640" s="133"/>
      <c r="AR640" s="133"/>
      <c r="AS640" s="133"/>
      <c r="AT640" s="133"/>
      <c r="AU640" s="133"/>
      <c r="AV640" s="133"/>
      <c r="AW640" s="133"/>
      <c r="AX640" s="133"/>
      <c r="AY640" s="132"/>
      <c r="AZ640" s="1"/>
      <c r="BA640" s="1"/>
    </row>
    <row r="641" spans="1:53" ht="12.75" customHeight="1">
      <c r="A641" s="27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9"/>
      <c r="O641" s="127"/>
      <c r="P641" s="127"/>
      <c r="Q641" s="127"/>
      <c r="R641" s="127"/>
      <c r="S641" s="128"/>
      <c r="T641" s="124"/>
      <c r="U641" s="124"/>
      <c r="V641" s="124"/>
      <c r="W641" s="131"/>
      <c r="X641" s="124"/>
      <c r="Y641" s="124"/>
      <c r="Z641" s="124"/>
      <c r="AA641" s="131"/>
      <c r="AB641" s="124"/>
      <c r="AC641" s="124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"/>
      <c r="AO641" s="1"/>
      <c r="AP641" s="1"/>
      <c r="AQ641" s="133"/>
      <c r="AR641" s="133"/>
      <c r="AS641" s="133"/>
      <c r="AT641" s="133"/>
      <c r="AU641" s="133"/>
      <c r="AV641" s="133"/>
      <c r="AW641" s="133"/>
      <c r="AX641" s="133"/>
      <c r="AY641" s="132"/>
      <c r="AZ641" s="1"/>
      <c r="BA641" s="1"/>
    </row>
    <row r="642" spans="1:53" ht="12.75" customHeight="1">
      <c r="A642" s="27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9"/>
      <c r="O642" s="127"/>
      <c r="P642" s="127"/>
      <c r="Q642" s="127"/>
      <c r="R642" s="127"/>
      <c r="S642" s="128"/>
      <c r="T642" s="124"/>
      <c r="U642" s="124"/>
      <c r="V642" s="124"/>
      <c r="W642" s="131"/>
      <c r="X642" s="124"/>
      <c r="Y642" s="124"/>
      <c r="Z642" s="124"/>
      <c r="AA642" s="131"/>
      <c r="AB642" s="124"/>
      <c r="AC642" s="124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"/>
      <c r="AO642" s="1"/>
      <c r="AP642" s="1"/>
      <c r="AQ642" s="133"/>
      <c r="AR642" s="133"/>
      <c r="AS642" s="133"/>
      <c r="AT642" s="133"/>
      <c r="AU642" s="133"/>
      <c r="AV642" s="133"/>
      <c r="AW642" s="133"/>
      <c r="AX642" s="133"/>
      <c r="AY642" s="132"/>
      <c r="AZ642" s="1"/>
      <c r="BA642" s="1"/>
    </row>
    <row r="643" spans="1:53" ht="12.75" customHeight="1">
      <c r="A643" s="27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9"/>
      <c r="O643" s="127"/>
      <c r="P643" s="127"/>
      <c r="Q643" s="127"/>
      <c r="R643" s="127"/>
      <c r="S643" s="128"/>
      <c r="T643" s="124"/>
      <c r="U643" s="124"/>
      <c r="V643" s="124"/>
      <c r="W643" s="131"/>
      <c r="X643" s="124"/>
      <c r="Y643" s="124"/>
      <c r="Z643" s="124"/>
      <c r="AA643" s="131"/>
      <c r="AB643" s="124"/>
      <c r="AC643" s="124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"/>
      <c r="AO643" s="1"/>
      <c r="AP643" s="1"/>
      <c r="AQ643" s="133"/>
      <c r="AR643" s="133"/>
      <c r="AS643" s="133"/>
      <c r="AT643" s="133"/>
      <c r="AU643" s="133"/>
      <c r="AV643" s="133"/>
      <c r="AW643" s="133"/>
      <c r="AX643" s="133"/>
      <c r="AY643" s="132"/>
      <c r="AZ643" s="1"/>
      <c r="BA643" s="1"/>
    </row>
    <row r="644" spans="1:53" ht="12.75" customHeight="1">
      <c r="A644" s="27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9"/>
      <c r="O644" s="127"/>
      <c r="P644" s="127"/>
      <c r="Q644" s="127"/>
      <c r="R644" s="127"/>
      <c r="S644" s="128"/>
      <c r="T644" s="124"/>
      <c r="U644" s="124"/>
      <c r="V644" s="124"/>
      <c r="W644" s="131"/>
      <c r="X644" s="124"/>
      <c r="Y644" s="124"/>
      <c r="Z644" s="124"/>
      <c r="AA644" s="131"/>
      <c r="AB644" s="124"/>
      <c r="AC644" s="124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"/>
      <c r="AO644" s="1"/>
      <c r="AP644" s="1"/>
      <c r="AQ644" s="133"/>
      <c r="AR644" s="133"/>
      <c r="AS644" s="133"/>
      <c r="AT644" s="133"/>
      <c r="AU644" s="133"/>
      <c r="AV644" s="133"/>
      <c r="AW644" s="133"/>
      <c r="AX644" s="133"/>
      <c r="AY644" s="132"/>
      <c r="AZ644" s="1"/>
      <c r="BA644" s="1"/>
    </row>
    <row r="645" spans="1:53" ht="12.75" customHeight="1">
      <c r="A645" s="27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9"/>
      <c r="O645" s="127"/>
      <c r="P645" s="127"/>
      <c r="Q645" s="127"/>
      <c r="R645" s="127"/>
      <c r="S645" s="128"/>
      <c r="T645" s="124"/>
      <c r="U645" s="124"/>
      <c r="V645" s="124"/>
      <c r="W645" s="131"/>
      <c r="X645" s="124"/>
      <c r="Y645" s="124"/>
      <c r="Z645" s="124"/>
      <c r="AA645" s="131"/>
      <c r="AB645" s="124"/>
      <c r="AC645" s="124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"/>
      <c r="AO645" s="1"/>
      <c r="AP645" s="1"/>
      <c r="AQ645" s="133"/>
      <c r="AR645" s="133"/>
      <c r="AS645" s="133"/>
      <c r="AT645" s="133"/>
      <c r="AU645" s="133"/>
      <c r="AV645" s="133"/>
      <c r="AW645" s="133"/>
      <c r="AX645" s="133"/>
      <c r="AY645" s="132"/>
      <c r="AZ645" s="1"/>
      <c r="BA645" s="1"/>
    </row>
    <row r="646" spans="1:53" ht="12.75" customHeight="1">
      <c r="A646" s="27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9"/>
      <c r="O646" s="127"/>
      <c r="P646" s="127"/>
      <c r="Q646" s="127"/>
      <c r="R646" s="127"/>
      <c r="S646" s="128"/>
      <c r="T646" s="124"/>
      <c r="U646" s="124"/>
      <c r="V646" s="124"/>
      <c r="W646" s="131"/>
      <c r="X646" s="124"/>
      <c r="Y646" s="124"/>
      <c r="Z646" s="124"/>
      <c r="AA646" s="131"/>
      <c r="AB646" s="124"/>
      <c r="AC646" s="124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"/>
      <c r="AO646" s="1"/>
      <c r="AP646" s="1"/>
      <c r="AQ646" s="133"/>
      <c r="AR646" s="133"/>
      <c r="AS646" s="133"/>
      <c r="AT646" s="133"/>
      <c r="AU646" s="133"/>
      <c r="AV646" s="133"/>
      <c r="AW646" s="133"/>
      <c r="AX646" s="133"/>
      <c r="AY646" s="132"/>
      <c r="AZ646" s="1"/>
      <c r="BA646" s="1"/>
    </row>
    <row r="647" spans="1:53" ht="12.75" customHeight="1">
      <c r="A647" s="27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9"/>
      <c r="O647" s="127"/>
      <c r="P647" s="127"/>
      <c r="Q647" s="127"/>
      <c r="R647" s="127"/>
      <c r="S647" s="128"/>
      <c r="T647" s="124"/>
      <c r="U647" s="124"/>
      <c r="V647" s="124"/>
      <c r="W647" s="131"/>
      <c r="X647" s="124"/>
      <c r="Y647" s="124"/>
      <c r="Z647" s="124"/>
      <c r="AA647" s="131"/>
      <c r="AB647" s="124"/>
      <c r="AC647" s="124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"/>
      <c r="AO647" s="1"/>
      <c r="AP647" s="1"/>
      <c r="AQ647" s="133"/>
      <c r="AR647" s="133"/>
      <c r="AS647" s="133"/>
      <c r="AT647" s="133"/>
      <c r="AU647" s="133"/>
      <c r="AV647" s="133"/>
      <c r="AW647" s="133"/>
      <c r="AX647" s="133"/>
      <c r="AY647" s="132"/>
      <c r="AZ647" s="1"/>
      <c r="BA647" s="1"/>
    </row>
    <row r="648" spans="1:53" ht="12.75" customHeight="1">
      <c r="A648" s="27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9"/>
      <c r="O648" s="127"/>
      <c r="P648" s="127"/>
      <c r="Q648" s="127"/>
      <c r="R648" s="127"/>
      <c r="S648" s="128"/>
      <c r="T648" s="124"/>
      <c r="U648" s="124"/>
      <c r="V648" s="124"/>
      <c r="W648" s="131"/>
      <c r="X648" s="124"/>
      <c r="Y648" s="124"/>
      <c r="Z648" s="124"/>
      <c r="AA648" s="131"/>
      <c r="AB648" s="124"/>
      <c r="AC648" s="124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"/>
      <c r="AO648" s="1"/>
      <c r="AP648" s="1"/>
      <c r="AQ648" s="133"/>
      <c r="AR648" s="133"/>
      <c r="AS648" s="133"/>
      <c r="AT648" s="133"/>
      <c r="AU648" s="133"/>
      <c r="AV648" s="133"/>
      <c r="AW648" s="133"/>
      <c r="AX648" s="133"/>
      <c r="AY648" s="132"/>
      <c r="AZ648" s="1"/>
      <c r="BA648" s="1"/>
    </row>
    <row r="649" spans="1:53" ht="12.75" customHeight="1">
      <c r="A649" s="27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9"/>
      <c r="O649" s="127"/>
      <c r="P649" s="127"/>
      <c r="Q649" s="127"/>
      <c r="R649" s="127"/>
      <c r="S649" s="128"/>
      <c r="T649" s="124"/>
      <c r="U649" s="124"/>
      <c r="V649" s="124"/>
      <c r="W649" s="131"/>
      <c r="X649" s="124"/>
      <c r="Y649" s="124"/>
      <c r="Z649" s="124"/>
      <c r="AA649" s="131"/>
      <c r="AB649" s="124"/>
      <c r="AC649" s="124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"/>
      <c r="AO649" s="1"/>
      <c r="AP649" s="1"/>
      <c r="AQ649" s="133"/>
      <c r="AR649" s="133"/>
      <c r="AS649" s="133"/>
      <c r="AT649" s="133"/>
      <c r="AU649" s="133"/>
      <c r="AV649" s="133"/>
      <c r="AW649" s="133"/>
      <c r="AX649" s="133"/>
      <c r="AY649" s="132"/>
      <c r="AZ649" s="1"/>
      <c r="BA649" s="1"/>
    </row>
    <row r="650" spans="1:53" ht="12.75" customHeight="1">
      <c r="A650" s="27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9"/>
      <c r="O650" s="127"/>
      <c r="P650" s="127"/>
      <c r="Q650" s="127"/>
      <c r="R650" s="127"/>
      <c r="S650" s="128"/>
      <c r="T650" s="124"/>
      <c r="U650" s="124"/>
      <c r="V650" s="124"/>
      <c r="W650" s="131"/>
      <c r="X650" s="124"/>
      <c r="Y650" s="124"/>
      <c r="Z650" s="124"/>
      <c r="AA650" s="131"/>
      <c r="AB650" s="124"/>
      <c r="AC650" s="124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"/>
      <c r="AO650" s="1"/>
      <c r="AP650" s="1"/>
      <c r="AQ650" s="133"/>
      <c r="AR650" s="133"/>
      <c r="AS650" s="133"/>
      <c r="AT650" s="133"/>
      <c r="AU650" s="133"/>
      <c r="AV650" s="133"/>
      <c r="AW650" s="133"/>
      <c r="AX650" s="133"/>
      <c r="AY650" s="132"/>
      <c r="AZ650" s="1"/>
      <c r="BA650" s="1"/>
    </row>
    <row r="651" spans="1:53" ht="12.75" customHeight="1">
      <c r="A651" s="27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9"/>
      <c r="O651" s="127"/>
      <c r="P651" s="127"/>
      <c r="Q651" s="127"/>
      <c r="R651" s="127"/>
      <c r="S651" s="128"/>
      <c r="T651" s="124"/>
      <c r="U651" s="124"/>
      <c r="V651" s="124"/>
      <c r="W651" s="131"/>
      <c r="X651" s="124"/>
      <c r="Y651" s="124"/>
      <c r="Z651" s="124"/>
      <c r="AA651" s="131"/>
      <c r="AB651" s="124"/>
      <c r="AC651" s="124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"/>
      <c r="AO651" s="1"/>
      <c r="AP651" s="1"/>
      <c r="AQ651" s="133"/>
      <c r="AR651" s="133"/>
      <c r="AS651" s="133"/>
      <c r="AT651" s="133"/>
      <c r="AU651" s="133"/>
      <c r="AV651" s="133"/>
      <c r="AW651" s="133"/>
      <c r="AX651" s="133"/>
      <c r="AY651" s="132"/>
      <c r="AZ651" s="1"/>
      <c r="BA651" s="1"/>
    </row>
    <row r="652" spans="1:53" ht="12.75" customHeight="1">
      <c r="A652" s="27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9"/>
      <c r="O652" s="127"/>
      <c r="P652" s="127"/>
      <c r="Q652" s="127"/>
      <c r="R652" s="127"/>
      <c r="S652" s="128"/>
      <c r="T652" s="124"/>
      <c r="U652" s="124"/>
      <c r="V652" s="124"/>
      <c r="W652" s="131"/>
      <c r="X652" s="124"/>
      <c r="Y652" s="124"/>
      <c r="Z652" s="124"/>
      <c r="AA652" s="131"/>
      <c r="AB652" s="124"/>
      <c r="AC652" s="124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"/>
      <c r="AO652" s="1"/>
      <c r="AP652" s="1"/>
      <c r="AQ652" s="133"/>
      <c r="AR652" s="133"/>
      <c r="AS652" s="133"/>
      <c r="AT652" s="133"/>
      <c r="AU652" s="133"/>
      <c r="AV652" s="133"/>
      <c r="AW652" s="133"/>
      <c r="AX652" s="133"/>
      <c r="AY652" s="132"/>
      <c r="AZ652" s="1"/>
      <c r="BA652" s="1"/>
    </row>
    <row r="653" spans="1:53" ht="12.75" customHeight="1">
      <c r="A653" s="27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9"/>
      <c r="O653" s="127"/>
      <c r="P653" s="127"/>
      <c r="Q653" s="127"/>
      <c r="R653" s="127"/>
      <c r="S653" s="128"/>
      <c r="T653" s="124"/>
      <c r="U653" s="124"/>
      <c r="V653" s="124"/>
      <c r="W653" s="131"/>
      <c r="X653" s="124"/>
      <c r="Y653" s="124"/>
      <c r="Z653" s="124"/>
      <c r="AA653" s="131"/>
      <c r="AB653" s="124"/>
      <c r="AC653" s="124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"/>
      <c r="AO653" s="1"/>
      <c r="AP653" s="1"/>
      <c r="AQ653" s="133"/>
      <c r="AR653" s="133"/>
      <c r="AS653" s="133"/>
      <c r="AT653" s="133"/>
      <c r="AU653" s="133"/>
      <c r="AV653" s="133"/>
      <c r="AW653" s="133"/>
      <c r="AX653" s="133"/>
      <c r="AY653" s="132"/>
      <c r="AZ653" s="1"/>
      <c r="BA653" s="1"/>
    </row>
    <row r="654" spans="1:53" ht="12.75" customHeight="1">
      <c r="A654" s="27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9"/>
      <c r="O654" s="127"/>
      <c r="P654" s="127"/>
      <c r="Q654" s="127"/>
      <c r="R654" s="127"/>
      <c r="S654" s="128"/>
      <c r="T654" s="124"/>
      <c r="U654" s="124"/>
      <c r="V654" s="124"/>
      <c r="W654" s="131"/>
      <c r="X654" s="124"/>
      <c r="Y654" s="124"/>
      <c r="Z654" s="124"/>
      <c r="AA654" s="131"/>
      <c r="AB654" s="124"/>
      <c r="AC654" s="124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"/>
      <c r="AO654" s="1"/>
      <c r="AP654" s="1"/>
      <c r="AQ654" s="133"/>
      <c r="AR654" s="133"/>
      <c r="AS654" s="133"/>
      <c r="AT654" s="133"/>
      <c r="AU654" s="133"/>
      <c r="AV654" s="133"/>
      <c r="AW654" s="133"/>
      <c r="AX654" s="133"/>
      <c r="AY654" s="132"/>
      <c r="AZ654" s="1"/>
      <c r="BA654" s="1"/>
    </row>
    <row r="655" spans="1:53" ht="12.75" customHeight="1">
      <c r="A655" s="27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9"/>
      <c r="O655" s="127"/>
      <c r="P655" s="127"/>
      <c r="Q655" s="127"/>
      <c r="R655" s="127"/>
      <c r="S655" s="128"/>
      <c r="T655" s="124"/>
      <c r="U655" s="124"/>
      <c r="V655" s="124"/>
      <c r="W655" s="131"/>
      <c r="X655" s="124"/>
      <c r="Y655" s="124"/>
      <c r="Z655" s="124"/>
      <c r="AA655" s="131"/>
      <c r="AB655" s="124"/>
      <c r="AC655" s="124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"/>
      <c r="AO655" s="1"/>
      <c r="AP655" s="1"/>
      <c r="AQ655" s="133"/>
      <c r="AR655" s="133"/>
      <c r="AS655" s="133"/>
      <c r="AT655" s="133"/>
      <c r="AU655" s="133"/>
      <c r="AV655" s="133"/>
      <c r="AW655" s="133"/>
      <c r="AX655" s="133"/>
      <c r="AY655" s="132"/>
      <c r="AZ655" s="1"/>
      <c r="BA655" s="1"/>
    </row>
    <row r="656" spans="1:53" ht="12.75" customHeight="1">
      <c r="A656" s="27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9"/>
      <c r="O656" s="127"/>
      <c r="P656" s="127"/>
      <c r="Q656" s="127"/>
      <c r="R656" s="127"/>
      <c r="S656" s="128"/>
      <c r="T656" s="124"/>
      <c r="U656" s="124"/>
      <c r="V656" s="124"/>
      <c r="W656" s="131"/>
      <c r="X656" s="124"/>
      <c r="Y656" s="124"/>
      <c r="Z656" s="124"/>
      <c r="AA656" s="131"/>
      <c r="AB656" s="124"/>
      <c r="AC656" s="124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"/>
      <c r="AO656" s="1"/>
      <c r="AP656" s="1"/>
      <c r="AQ656" s="133"/>
      <c r="AR656" s="133"/>
      <c r="AS656" s="133"/>
      <c r="AT656" s="133"/>
      <c r="AU656" s="133"/>
      <c r="AV656" s="133"/>
      <c r="AW656" s="133"/>
      <c r="AX656" s="133"/>
      <c r="AY656" s="132"/>
      <c r="AZ656" s="1"/>
      <c r="BA656" s="1"/>
    </row>
    <row r="657" spans="1:53" ht="12.75" customHeight="1">
      <c r="A657" s="27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9"/>
      <c r="O657" s="127"/>
      <c r="P657" s="127"/>
      <c r="Q657" s="127"/>
      <c r="R657" s="127"/>
      <c r="S657" s="128"/>
      <c r="T657" s="124"/>
      <c r="U657" s="124"/>
      <c r="V657" s="124"/>
      <c r="W657" s="131"/>
      <c r="X657" s="124"/>
      <c r="Y657" s="124"/>
      <c r="Z657" s="124"/>
      <c r="AA657" s="131"/>
      <c r="AB657" s="124"/>
      <c r="AC657" s="124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"/>
      <c r="AO657" s="1"/>
      <c r="AP657" s="1"/>
      <c r="AQ657" s="133"/>
      <c r="AR657" s="133"/>
      <c r="AS657" s="133"/>
      <c r="AT657" s="133"/>
      <c r="AU657" s="133"/>
      <c r="AV657" s="133"/>
      <c r="AW657" s="133"/>
      <c r="AX657" s="133"/>
      <c r="AY657" s="132"/>
      <c r="AZ657" s="1"/>
      <c r="BA657" s="1"/>
    </row>
    <row r="658" spans="1:53" ht="12.75" customHeight="1">
      <c r="A658" s="27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9"/>
      <c r="O658" s="127"/>
      <c r="P658" s="127"/>
      <c r="Q658" s="127"/>
      <c r="R658" s="127"/>
      <c r="S658" s="128"/>
      <c r="T658" s="124"/>
      <c r="U658" s="124"/>
      <c r="V658" s="124"/>
      <c r="W658" s="131"/>
      <c r="X658" s="124"/>
      <c r="Y658" s="124"/>
      <c r="Z658" s="124"/>
      <c r="AA658" s="131"/>
      <c r="AB658" s="124"/>
      <c r="AC658" s="124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"/>
      <c r="AO658" s="1"/>
      <c r="AP658" s="1"/>
      <c r="AQ658" s="133"/>
      <c r="AR658" s="133"/>
      <c r="AS658" s="133"/>
      <c r="AT658" s="133"/>
      <c r="AU658" s="133"/>
      <c r="AV658" s="133"/>
      <c r="AW658" s="133"/>
      <c r="AX658" s="133"/>
      <c r="AY658" s="132"/>
      <c r="AZ658" s="1"/>
      <c r="BA658" s="1"/>
    </row>
    <row r="659" spans="1:53" ht="12.75" customHeight="1">
      <c r="A659" s="27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9"/>
      <c r="O659" s="127"/>
      <c r="P659" s="127"/>
      <c r="Q659" s="127"/>
      <c r="R659" s="127"/>
      <c r="S659" s="128"/>
      <c r="T659" s="124"/>
      <c r="U659" s="124"/>
      <c r="V659" s="124"/>
      <c r="W659" s="131"/>
      <c r="X659" s="124"/>
      <c r="Y659" s="124"/>
      <c r="Z659" s="124"/>
      <c r="AA659" s="131"/>
      <c r="AB659" s="124"/>
      <c r="AC659" s="124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"/>
      <c r="AO659" s="1"/>
      <c r="AP659" s="1"/>
      <c r="AQ659" s="133"/>
      <c r="AR659" s="133"/>
      <c r="AS659" s="133"/>
      <c r="AT659" s="133"/>
      <c r="AU659" s="133"/>
      <c r="AV659" s="133"/>
      <c r="AW659" s="133"/>
      <c r="AX659" s="133"/>
      <c r="AY659" s="132"/>
      <c r="AZ659" s="1"/>
      <c r="BA659" s="1"/>
    </row>
    <row r="660" spans="1:53" ht="12.75" customHeight="1">
      <c r="A660" s="27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9"/>
      <c r="O660" s="127"/>
      <c r="P660" s="127"/>
      <c r="Q660" s="127"/>
      <c r="R660" s="127"/>
      <c r="S660" s="128"/>
      <c r="T660" s="124"/>
      <c r="U660" s="124"/>
      <c r="V660" s="124"/>
      <c r="W660" s="131"/>
      <c r="X660" s="124"/>
      <c r="Y660" s="124"/>
      <c r="Z660" s="124"/>
      <c r="AA660" s="131"/>
      <c r="AB660" s="124"/>
      <c r="AC660" s="124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"/>
      <c r="AO660" s="1"/>
      <c r="AP660" s="1"/>
      <c r="AQ660" s="133"/>
      <c r="AR660" s="133"/>
      <c r="AS660" s="133"/>
      <c r="AT660" s="133"/>
      <c r="AU660" s="133"/>
      <c r="AV660" s="133"/>
      <c r="AW660" s="133"/>
      <c r="AX660" s="133"/>
      <c r="AY660" s="132"/>
      <c r="AZ660" s="1"/>
      <c r="BA660" s="1"/>
    </row>
    <row r="661" spans="1:53" ht="12.75" customHeight="1">
      <c r="A661" s="27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9"/>
      <c r="O661" s="127"/>
      <c r="P661" s="127"/>
      <c r="Q661" s="127"/>
      <c r="R661" s="127"/>
      <c r="S661" s="128"/>
      <c r="T661" s="124"/>
      <c r="U661" s="124"/>
      <c r="V661" s="124"/>
      <c r="W661" s="131"/>
      <c r="X661" s="124"/>
      <c r="Y661" s="124"/>
      <c r="Z661" s="124"/>
      <c r="AA661" s="131"/>
      <c r="AB661" s="124"/>
      <c r="AC661" s="124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"/>
      <c r="AO661" s="1"/>
      <c r="AP661" s="1"/>
      <c r="AQ661" s="133"/>
      <c r="AR661" s="133"/>
      <c r="AS661" s="133"/>
      <c r="AT661" s="133"/>
      <c r="AU661" s="133"/>
      <c r="AV661" s="133"/>
      <c r="AW661" s="133"/>
      <c r="AX661" s="133"/>
      <c r="AY661" s="132"/>
      <c r="AZ661" s="1"/>
      <c r="BA661" s="1"/>
    </row>
    <row r="662" spans="1:53" ht="12.75" customHeight="1">
      <c r="A662" s="27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9"/>
      <c r="O662" s="127"/>
      <c r="P662" s="127"/>
      <c r="Q662" s="127"/>
      <c r="R662" s="127"/>
      <c r="S662" s="128"/>
      <c r="T662" s="124"/>
      <c r="U662" s="124"/>
      <c r="V662" s="124"/>
      <c r="W662" s="131"/>
      <c r="X662" s="124"/>
      <c r="Y662" s="124"/>
      <c r="Z662" s="124"/>
      <c r="AA662" s="131"/>
      <c r="AB662" s="124"/>
      <c r="AC662" s="124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"/>
      <c r="AO662" s="1"/>
      <c r="AP662" s="1"/>
      <c r="AQ662" s="133"/>
      <c r="AR662" s="133"/>
      <c r="AS662" s="133"/>
      <c r="AT662" s="133"/>
      <c r="AU662" s="133"/>
      <c r="AV662" s="133"/>
      <c r="AW662" s="133"/>
      <c r="AX662" s="133"/>
      <c r="AY662" s="132"/>
      <c r="AZ662" s="1"/>
      <c r="BA662" s="1"/>
    </row>
    <row r="663" spans="1:53" ht="12.75" customHeight="1">
      <c r="A663" s="27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9"/>
      <c r="O663" s="127"/>
      <c r="P663" s="127"/>
      <c r="Q663" s="127"/>
      <c r="R663" s="127"/>
      <c r="S663" s="128"/>
      <c r="T663" s="124"/>
      <c r="U663" s="124"/>
      <c r="V663" s="124"/>
      <c r="W663" s="131"/>
      <c r="X663" s="124"/>
      <c r="Y663" s="124"/>
      <c r="Z663" s="124"/>
      <c r="AA663" s="131"/>
      <c r="AB663" s="124"/>
      <c r="AC663" s="124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"/>
      <c r="AO663" s="1"/>
      <c r="AP663" s="1"/>
      <c r="AQ663" s="133"/>
      <c r="AR663" s="133"/>
      <c r="AS663" s="133"/>
      <c r="AT663" s="133"/>
      <c r="AU663" s="133"/>
      <c r="AV663" s="133"/>
      <c r="AW663" s="133"/>
      <c r="AX663" s="133"/>
      <c r="AY663" s="132"/>
      <c r="AZ663" s="1"/>
      <c r="BA663" s="1"/>
    </row>
    <row r="664" spans="1:53" ht="12.75" customHeight="1">
      <c r="A664" s="27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9"/>
      <c r="O664" s="127"/>
      <c r="P664" s="127"/>
      <c r="Q664" s="127"/>
      <c r="R664" s="127"/>
      <c r="S664" s="128"/>
      <c r="T664" s="124"/>
      <c r="U664" s="124"/>
      <c r="V664" s="124"/>
      <c r="W664" s="131"/>
      <c r="X664" s="124"/>
      <c r="Y664" s="124"/>
      <c r="Z664" s="124"/>
      <c r="AA664" s="131"/>
      <c r="AB664" s="124"/>
      <c r="AC664" s="124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"/>
      <c r="AO664" s="1"/>
      <c r="AP664" s="1"/>
      <c r="AQ664" s="133"/>
      <c r="AR664" s="133"/>
      <c r="AS664" s="133"/>
      <c r="AT664" s="133"/>
      <c r="AU664" s="133"/>
      <c r="AV664" s="133"/>
      <c r="AW664" s="133"/>
      <c r="AX664" s="133"/>
      <c r="AY664" s="132"/>
      <c r="AZ664" s="1"/>
      <c r="BA664" s="1"/>
    </row>
    <row r="665" spans="1:53" ht="12.75" customHeight="1">
      <c r="A665" s="27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9"/>
      <c r="O665" s="127"/>
      <c r="P665" s="127"/>
      <c r="Q665" s="127"/>
      <c r="R665" s="127"/>
      <c r="S665" s="128"/>
      <c r="T665" s="124"/>
      <c r="U665" s="124"/>
      <c r="V665" s="124"/>
      <c r="W665" s="131"/>
      <c r="X665" s="124"/>
      <c r="Y665" s="124"/>
      <c r="Z665" s="124"/>
      <c r="AA665" s="131"/>
      <c r="AB665" s="124"/>
      <c r="AC665" s="124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"/>
      <c r="AO665" s="1"/>
      <c r="AP665" s="1"/>
      <c r="AQ665" s="133"/>
      <c r="AR665" s="133"/>
      <c r="AS665" s="133"/>
      <c r="AT665" s="133"/>
      <c r="AU665" s="133"/>
      <c r="AV665" s="133"/>
      <c r="AW665" s="133"/>
      <c r="AX665" s="133"/>
      <c r="AY665" s="132"/>
      <c r="AZ665" s="1"/>
      <c r="BA665" s="1"/>
    </row>
    <row r="666" spans="1:53" ht="12.75" customHeight="1">
      <c r="A666" s="27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9"/>
      <c r="O666" s="127"/>
      <c r="P666" s="127"/>
      <c r="Q666" s="127"/>
      <c r="R666" s="127"/>
      <c r="S666" s="128"/>
      <c r="T666" s="124"/>
      <c r="U666" s="124"/>
      <c r="V666" s="124"/>
      <c r="W666" s="131"/>
      <c r="X666" s="124"/>
      <c r="Y666" s="124"/>
      <c r="Z666" s="124"/>
      <c r="AA666" s="131"/>
      <c r="AB666" s="124"/>
      <c r="AC666" s="124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"/>
      <c r="AO666" s="1"/>
      <c r="AP666" s="1"/>
      <c r="AQ666" s="133"/>
      <c r="AR666" s="133"/>
      <c r="AS666" s="133"/>
      <c r="AT666" s="133"/>
      <c r="AU666" s="133"/>
      <c r="AV666" s="133"/>
      <c r="AW666" s="133"/>
      <c r="AX666" s="133"/>
      <c r="AY666" s="132"/>
      <c r="AZ666" s="1"/>
      <c r="BA666" s="1"/>
    </row>
    <row r="667" spans="1:53" ht="12.75" customHeight="1">
      <c r="A667" s="27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9"/>
      <c r="O667" s="127"/>
      <c r="P667" s="127"/>
      <c r="Q667" s="127"/>
      <c r="R667" s="127"/>
      <c r="S667" s="128"/>
      <c r="T667" s="124"/>
      <c r="U667" s="124"/>
      <c r="V667" s="124"/>
      <c r="W667" s="131"/>
      <c r="X667" s="124"/>
      <c r="Y667" s="124"/>
      <c r="Z667" s="124"/>
      <c r="AA667" s="131"/>
      <c r="AB667" s="124"/>
      <c r="AC667" s="124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"/>
      <c r="AO667" s="1"/>
      <c r="AP667" s="1"/>
      <c r="AQ667" s="133"/>
      <c r="AR667" s="133"/>
      <c r="AS667" s="133"/>
      <c r="AT667" s="133"/>
      <c r="AU667" s="133"/>
      <c r="AV667" s="133"/>
      <c r="AW667" s="133"/>
      <c r="AX667" s="133"/>
      <c r="AY667" s="132"/>
      <c r="AZ667" s="1"/>
      <c r="BA667" s="1"/>
    </row>
    <row r="668" spans="1:53" ht="12.75" customHeight="1">
      <c r="A668" s="27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9"/>
      <c r="O668" s="127"/>
      <c r="P668" s="127"/>
      <c r="Q668" s="127"/>
      <c r="R668" s="127"/>
      <c r="S668" s="128"/>
      <c r="T668" s="124"/>
      <c r="U668" s="124"/>
      <c r="V668" s="124"/>
      <c r="W668" s="131"/>
      <c r="X668" s="124"/>
      <c r="Y668" s="124"/>
      <c r="Z668" s="124"/>
      <c r="AA668" s="131"/>
      <c r="AB668" s="124"/>
      <c r="AC668" s="124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"/>
      <c r="AO668" s="1"/>
      <c r="AP668" s="1"/>
      <c r="AQ668" s="133"/>
      <c r="AR668" s="133"/>
      <c r="AS668" s="133"/>
      <c r="AT668" s="133"/>
      <c r="AU668" s="133"/>
      <c r="AV668" s="133"/>
      <c r="AW668" s="133"/>
      <c r="AX668" s="133"/>
      <c r="AY668" s="132"/>
      <c r="AZ668" s="1"/>
      <c r="BA668" s="1"/>
    </row>
    <row r="669" spans="1:53" ht="12.75" customHeight="1">
      <c r="A669" s="27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9"/>
      <c r="O669" s="127"/>
      <c r="P669" s="127"/>
      <c r="Q669" s="127"/>
      <c r="R669" s="127"/>
      <c r="S669" s="128"/>
      <c r="T669" s="124"/>
      <c r="U669" s="124"/>
      <c r="V669" s="124"/>
      <c r="W669" s="131"/>
      <c r="X669" s="124"/>
      <c r="Y669" s="124"/>
      <c r="Z669" s="124"/>
      <c r="AA669" s="131"/>
      <c r="AB669" s="124"/>
      <c r="AC669" s="124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"/>
      <c r="AO669" s="1"/>
      <c r="AP669" s="1"/>
      <c r="AQ669" s="133"/>
      <c r="AR669" s="133"/>
      <c r="AS669" s="133"/>
      <c r="AT669" s="133"/>
      <c r="AU669" s="133"/>
      <c r="AV669" s="133"/>
      <c r="AW669" s="133"/>
      <c r="AX669" s="133"/>
      <c r="AY669" s="132"/>
      <c r="AZ669" s="1"/>
      <c r="BA669" s="1"/>
    </row>
    <row r="670" spans="1:53" ht="12.75" customHeight="1">
      <c r="A670" s="27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9"/>
      <c r="O670" s="127"/>
      <c r="P670" s="127"/>
      <c r="Q670" s="127"/>
      <c r="R670" s="127"/>
      <c r="S670" s="128"/>
      <c r="T670" s="124"/>
      <c r="U670" s="124"/>
      <c r="V670" s="124"/>
      <c r="W670" s="131"/>
      <c r="X670" s="124"/>
      <c r="Y670" s="124"/>
      <c r="Z670" s="124"/>
      <c r="AA670" s="131"/>
      <c r="AB670" s="124"/>
      <c r="AC670" s="124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"/>
      <c r="AO670" s="1"/>
      <c r="AP670" s="1"/>
      <c r="AQ670" s="133"/>
      <c r="AR670" s="133"/>
      <c r="AS670" s="133"/>
      <c r="AT670" s="133"/>
      <c r="AU670" s="133"/>
      <c r="AV670" s="133"/>
      <c r="AW670" s="133"/>
      <c r="AX670" s="133"/>
      <c r="AY670" s="132"/>
      <c r="AZ670" s="1"/>
      <c r="BA670" s="1"/>
    </row>
    <row r="671" spans="1:53" ht="12.75" customHeight="1">
      <c r="A671" s="27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9"/>
      <c r="O671" s="127"/>
      <c r="P671" s="127"/>
      <c r="Q671" s="127"/>
      <c r="R671" s="127"/>
      <c r="S671" s="128"/>
      <c r="T671" s="124"/>
      <c r="U671" s="124"/>
      <c r="V671" s="124"/>
      <c r="W671" s="131"/>
      <c r="X671" s="124"/>
      <c r="Y671" s="124"/>
      <c r="Z671" s="124"/>
      <c r="AA671" s="131"/>
      <c r="AB671" s="124"/>
      <c r="AC671" s="124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"/>
      <c r="AO671" s="1"/>
      <c r="AP671" s="1"/>
      <c r="AQ671" s="133"/>
      <c r="AR671" s="133"/>
      <c r="AS671" s="133"/>
      <c r="AT671" s="133"/>
      <c r="AU671" s="133"/>
      <c r="AV671" s="133"/>
      <c r="AW671" s="133"/>
      <c r="AX671" s="133"/>
      <c r="AY671" s="132"/>
      <c r="AZ671" s="1"/>
      <c r="BA671" s="1"/>
    </row>
    <row r="672" spans="1:53" ht="12.75" customHeight="1">
      <c r="A672" s="27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9"/>
      <c r="O672" s="127"/>
      <c r="P672" s="127"/>
      <c r="Q672" s="127"/>
      <c r="R672" s="127"/>
      <c r="S672" s="128"/>
      <c r="T672" s="124"/>
      <c r="U672" s="124"/>
      <c r="V672" s="124"/>
      <c r="W672" s="131"/>
      <c r="X672" s="124"/>
      <c r="Y672" s="124"/>
      <c r="Z672" s="124"/>
      <c r="AA672" s="131"/>
      <c r="AB672" s="124"/>
      <c r="AC672" s="124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"/>
      <c r="AO672" s="1"/>
      <c r="AP672" s="1"/>
      <c r="AQ672" s="133"/>
      <c r="AR672" s="133"/>
      <c r="AS672" s="133"/>
      <c r="AT672" s="133"/>
      <c r="AU672" s="133"/>
      <c r="AV672" s="133"/>
      <c r="AW672" s="133"/>
      <c r="AX672" s="133"/>
      <c r="AY672" s="132"/>
      <c r="AZ672" s="1"/>
      <c r="BA672" s="1"/>
    </row>
    <row r="673" spans="1:53" ht="12.75" customHeight="1">
      <c r="A673" s="27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9"/>
      <c r="O673" s="127"/>
      <c r="P673" s="127"/>
      <c r="Q673" s="127"/>
      <c r="R673" s="127"/>
      <c r="S673" s="128"/>
      <c r="T673" s="124"/>
      <c r="U673" s="124"/>
      <c r="V673" s="124"/>
      <c r="W673" s="131"/>
      <c r="X673" s="124"/>
      <c r="Y673" s="124"/>
      <c r="Z673" s="124"/>
      <c r="AA673" s="131"/>
      <c r="AB673" s="124"/>
      <c r="AC673" s="124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"/>
      <c r="AO673" s="1"/>
      <c r="AP673" s="1"/>
      <c r="AQ673" s="133"/>
      <c r="AR673" s="133"/>
      <c r="AS673" s="133"/>
      <c r="AT673" s="133"/>
      <c r="AU673" s="133"/>
      <c r="AV673" s="133"/>
      <c r="AW673" s="133"/>
      <c r="AX673" s="133"/>
      <c r="AY673" s="132"/>
      <c r="AZ673" s="1"/>
      <c r="BA673" s="1"/>
    </row>
    <row r="674" spans="1:53" ht="12.75" customHeight="1">
      <c r="A674" s="27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9"/>
      <c r="O674" s="127"/>
      <c r="P674" s="127"/>
      <c r="Q674" s="127"/>
      <c r="R674" s="127"/>
      <c r="S674" s="128"/>
      <c r="T674" s="124"/>
      <c r="U674" s="124"/>
      <c r="V674" s="124"/>
      <c r="W674" s="131"/>
      <c r="X674" s="124"/>
      <c r="Y674" s="124"/>
      <c r="Z674" s="124"/>
      <c r="AA674" s="131"/>
      <c r="AB674" s="124"/>
      <c r="AC674" s="124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"/>
      <c r="AO674" s="1"/>
      <c r="AP674" s="1"/>
      <c r="AQ674" s="133"/>
      <c r="AR674" s="133"/>
      <c r="AS674" s="133"/>
      <c r="AT674" s="133"/>
      <c r="AU674" s="133"/>
      <c r="AV674" s="133"/>
      <c r="AW674" s="133"/>
      <c r="AX674" s="133"/>
      <c r="AY674" s="132"/>
      <c r="AZ674" s="1"/>
      <c r="BA674" s="1"/>
    </row>
    <row r="675" spans="1:53" ht="12.75" customHeight="1">
      <c r="A675" s="27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9"/>
      <c r="O675" s="127"/>
      <c r="P675" s="127"/>
      <c r="Q675" s="127"/>
      <c r="R675" s="127"/>
      <c r="S675" s="128"/>
      <c r="T675" s="124"/>
      <c r="U675" s="124"/>
      <c r="V675" s="124"/>
      <c r="W675" s="131"/>
      <c r="X675" s="124"/>
      <c r="Y675" s="124"/>
      <c r="Z675" s="124"/>
      <c r="AA675" s="131"/>
      <c r="AB675" s="124"/>
      <c r="AC675" s="124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"/>
      <c r="AO675" s="1"/>
      <c r="AP675" s="1"/>
      <c r="AQ675" s="133"/>
      <c r="AR675" s="133"/>
      <c r="AS675" s="133"/>
      <c r="AT675" s="133"/>
      <c r="AU675" s="133"/>
      <c r="AV675" s="133"/>
      <c r="AW675" s="133"/>
      <c r="AX675" s="133"/>
      <c r="AY675" s="132"/>
      <c r="AZ675" s="1"/>
      <c r="BA675" s="1"/>
    </row>
    <row r="676" spans="1:53" ht="12.75" customHeight="1">
      <c r="A676" s="27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9"/>
      <c r="O676" s="127"/>
      <c r="P676" s="127"/>
      <c r="Q676" s="127"/>
      <c r="R676" s="127"/>
      <c r="S676" s="128"/>
      <c r="T676" s="124"/>
      <c r="U676" s="124"/>
      <c r="V676" s="124"/>
      <c r="W676" s="131"/>
      <c r="X676" s="124"/>
      <c r="Y676" s="124"/>
      <c r="Z676" s="124"/>
      <c r="AA676" s="131"/>
      <c r="AB676" s="124"/>
      <c r="AC676" s="124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"/>
      <c r="AO676" s="1"/>
      <c r="AP676" s="1"/>
      <c r="AQ676" s="133"/>
      <c r="AR676" s="133"/>
      <c r="AS676" s="133"/>
      <c r="AT676" s="133"/>
      <c r="AU676" s="133"/>
      <c r="AV676" s="133"/>
      <c r="AW676" s="133"/>
      <c r="AX676" s="133"/>
      <c r="AY676" s="132"/>
      <c r="AZ676" s="1"/>
      <c r="BA676" s="1"/>
    </row>
    <row r="677" spans="1:53" ht="12.75" customHeight="1">
      <c r="A677" s="27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9"/>
      <c r="O677" s="127"/>
      <c r="P677" s="127"/>
      <c r="Q677" s="127"/>
      <c r="R677" s="127"/>
      <c r="S677" s="128"/>
      <c r="T677" s="124"/>
      <c r="U677" s="124"/>
      <c r="V677" s="124"/>
      <c r="W677" s="131"/>
      <c r="X677" s="124"/>
      <c r="Y677" s="124"/>
      <c r="Z677" s="124"/>
      <c r="AA677" s="131"/>
      <c r="AB677" s="124"/>
      <c r="AC677" s="124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"/>
      <c r="AO677" s="1"/>
      <c r="AP677" s="1"/>
      <c r="AQ677" s="133"/>
      <c r="AR677" s="133"/>
      <c r="AS677" s="133"/>
      <c r="AT677" s="133"/>
      <c r="AU677" s="133"/>
      <c r="AV677" s="133"/>
      <c r="AW677" s="133"/>
      <c r="AX677" s="133"/>
      <c r="AY677" s="132"/>
      <c r="AZ677" s="1"/>
      <c r="BA677" s="1"/>
    </row>
    <row r="678" spans="1:53" ht="12.75" customHeight="1">
      <c r="A678" s="27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9"/>
      <c r="O678" s="127"/>
      <c r="P678" s="127"/>
      <c r="Q678" s="127"/>
      <c r="R678" s="127"/>
      <c r="S678" s="128"/>
      <c r="T678" s="124"/>
      <c r="U678" s="124"/>
      <c r="V678" s="124"/>
      <c r="W678" s="131"/>
      <c r="X678" s="124"/>
      <c r="Y678" s="124"/>
      <c r="Z678" s="124"/>
      <c r="AA678" s="131"/>
      <c r="AB678" s="124"/>
      <c r="AC678" s="124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"/>
      <c r="AO678" s="1"/>
      <c r="AP678" s="1"/>
      <c r="AQ678" s="133"/>
      <c r="AR678" s="133"/>
      <c r="AS678" s="133"/>
      <c r="AT678" s="133"/>
      <c r="AU678" s="133"/>
      <c r="AV678" s="133"/>
      <c r="AW678" s="133"/>
      <c r="AX678" s="133"/>
      <c r="AY678" s="132"/>
      <c r="AZ678" s="1"/>
      <c r="BA678" s="1"/>
    </row>
    <row r="679" spans="1:53" ht="12.75" customHeight="1">
      <c r="A679" s="27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9"/>
      <c r="O679" s="127"/>
      <c r="P679" s="127"/>
      <c r="Q679" s="127"/>
      <c r="R679" s="127"/>
      <c r="S679" s="128"/>
      <c r="T679" s="124"/>
      <c r="U679" s="124"/>
      <c r="V679" s="124"/>
      <c r="W679" s="131"/>
      <c r="X679" s="124"/>
      <c r="Y679" s="124"/>
      <c r="Z679" s="124"/>
      <c r="AA679" s="131"/>
      <c r="AB679" s="124"/>
      <c r="AC679" s="124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"/>
      <c r="AO679" s="1"/>
      <c r="AP679" s="1"/>
      <c r="AQ679" s="133"/>
      <c r="AR679" s="133"/>
      <c r="AS679" s="133"/>
      <c r="AT679" s="133"/>
      <c r="AU679" s="133"/>
      <c r="AV679" s="133"/>
      <c r="AW679" s="133"/>
      <c r="AX679" s="133"/>
      <c r="AY679" s="132"/>
      <c r="AZ679" s="1"/>
      <c r="BA679" s="1"/>
    </row>
    <row r="680" spans="1:53" ht="12.75" customHeight="1">
      <c r="A680" s="27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9"/>
      <c r="O680" s="127"/>
      <c r="P680" s="127"/>
      <c r="Q680" s="127"/>
      <c r="R680" s="127"/>
      <c r="S680" s="128"/>
      <c r="T680" s="124"/>
      <c r="U680" s="124"/>
      <c r="V680" s="124"/>
      <c r="W680" s="131"/>
      <c r="X680" s="124"/>
      <c r="Y680" s="124"/>
      <c r="Z680" s="124"/>
      <c r="AA680" s="131"/>
      <c r="AB680" s="124"/>
      <c r="AC680" s="124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"/>
      <c r="AO680" s="1"/>
      <c r="AP680" s="1"/>
      <c r="AQ680" s="133"/>
      <c r="AR680" s="133"/>
      <c r="AS680" s="133"/>
      <c r="AT680" s="133"/>
      <c r="AU680" s="133"/>
      <c r="AV680" s="133"/>
      <c r="AW680" s="133"/>
      <c r="AX680" s="133"/>
      <c r="AY680" s="132"/>
      <c r="AZ680" s="1"/>
      <c r="BA680" s="1"/>
    </row>
    <row r="681" spans="1:53" ht="12.75" customHeight="1">
      <c r="A681" s="27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9"/>
      <c r="O681" s="127"/>
      <c r="P681" s="127"/>
      <c r="Q681" s="127"/>
      <c r="R681" s="127"/>
      <c r="S681" s="128"/>
      <c r="T681" s="124"/>
      <c r="U681" s="124"/>
      <c r="V681" s="124"/>
      <c r="W681" s="131"/>
      <c r="X681" s="124"/>
      <c r="Y681" s="124"/>
      <c r="Z681" s="124"/>
      <c r="AA681" s="131"/>
      <c r="AB681" s="124"/>
      <c r="AC681" s="124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"/>
      <c r="AO681" s="1"/>
      <c r="AP681" s="1"/>
      <c r="AQ681" s="133"/>
      <c r="AR681" s="133"/>
      <c r="AS681" s="133"/>
      <c r="AT681" s="133"/>
      <c r="AU681" s="133"/>
      <c r="AV681" s="133"/>
      <c r="AW681" s="133"/>
      <c r="AX681" s="133"/>
      <c r="AY681" s="132"/>
      <c r="AZ681" s="1"/>
      <c r="BA681" s="1"/>
    </row>
    <row r="682" spans="1:53" ht="12.75" customHeight="1">
      <c r="A682" s="27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9"/>
      <c r="O682" s="127"/>
      <c r="P682" s="127"/>
      <c r="Q682" s="127"/>
      <c r="R682" s="127"/>
      <c r="S682" s="128"/>
      <c r="T682" s="124"/>
      <c r="U682" s="124"/>
      <c r="V682" s="124"/>
      <c r="W682" s="131"/>
      <c r="X682" s="124"/>
      <c r="Y682" s="124"/>
      <c r="Z682" s="124"/>
      <c r="AA682" s="131"/>
      <c r="AB682" s="124"/>
      <c r="AC682" s="124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"/>
      <c r="AO682" s="1"/>
      <c r="AP682" s="1"/>
      <c r="AQ682" s="133"/>
      <c r="AR682" s="133"/>
      <c r="AS682" s="133"/>
      <c r="AT682" s="133"/>
      <c r="AU682" s="133"/>
      <c r="AV682" s="133"/>
      <c r="AW682" s="133"/>
      <c r="AX682" s="133"/>
      <c r="AY682" s="132"/>
      <c r="AZ682" s="1"/>
      <c r="BA682" s="1"/>
    </row>
    <row r="683" spans="1:53" ht="12.75" customHeight="1">
      <c r="A683" s="27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9"/>
      <c r="O683" s="127"/>
      <c r="P683" s="127"/>
      <c r="Q683" s="127"/>
      <c r="R683" s="127"/>
      <c r="S683" s="128"/>
      <c r="T683" s="124"/>
      <c r="U683" s="124"/>
      <c r="V683" s="124"/>
      <c r="W683" s="131"/>
      <c r="X683" s="124"/>
      <c r="Y683" s="124"/>
      <c r="Z683" s="124"/>
      <c r="AA683" s="131"/>
      <c r="AB683" s="124"/>
      <c r="AC683" s="124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"/>
      <c r="AO683" s="1"/>
      <c r="AP683" s="1"/>
      <c r="AQ683" s="133"/>
      <c r="AR683" s="133"/>
      <c r="AS683" s="133"/>
      <c r="AT683" s="133"/>
      <c r="AU683" s="133"/>
      <c r="AV683" s="133"/>
      <c r="AW683" s="133"/>
      <c r="AX683" s="133"/>
      <c r="AY683" s="132"/>
      <c r="AZ683" s="1"/>
      <c r="BA683" s="1"/>
    </row>
    <row r="684" spans="1:53" ht="12.75" customHeight="1">
      <c r="A684" s="27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9"/>
      <c r="O684" s="127"/>
      <c r="P684" s="127"/>
      <c r="Q684" s="127"/>
      <c r="R684" s="127"/>
      <c r="S684" s="128"/>
      <c r="T684" s="124"/>
      <c r="U684" s="124"/>
      <c r="V684" s="124"/>
      <c r="W684" s="131"/>
      <c r="X684" s="124"/>
      <c r="Y684" s="124"/>
      <c r="Z684" s="124"/>
      <c r="AA684" s="131"/>
      <c r="AB684" s="124"/>
      <c r="AC684" s="124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"/>
      <c r="AO684" s="1"/>
      <c r="AP684" s="1"/>
      <c r="AQ684" s="133"/>
      <c r="AR684" s="133"/>
      <c r="AS684" s="133"/>
      <c r="AT684" s="133"/>
      <c r="AU684" s="133"/>
      <c r="AV684" s="133"/>
      <c r="AW684" s="133"/>
      <c r="AX684" s="133"/>
      <c r="AY684" s="132"/>
      <c r="AZ684" s="1"/>
      <c r="BA684" s="1"/>
    </row>
    <row r="685" spans="1:53" ht="12.75" customHeight="1">
      <c r="A685" s="27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9"/>
      <c r="O685" s="127"/>
      <c r="P685" s="127"/>
      <c r="Q685" s="127"/>
      <c r="R685" s="127"/>
      <c r="S685" s="128"/>
      <c r="T685" s="124"/>
      <c r="U685" s="124"/>
      <c r="V685" s="124"/>
      <c r="W685" s="131"/>
      <c r="X685" s="124"/>
      <c r="Y685" s="124"/>
      <c r="Z685" s="124"/>
      <c r="AA685" s="131"/>
      <c r="AB685" s="124"/>
      <c r="AC685" s="124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"/>
      <c r="AO685" s="1"/>
      <c r="AP685" s="1"/>
      <c r="AQ685" s="133"/>
      <c r="AR685" s="133"/>
      <c r="AS685" s="133"/>
      <c r="AT685" s="133"/>
      <c r="AU685" s="133"/>
      <c r="AV685" s="133"/>
      <c r="AW685" s="133"/>
      <c r="AX685" s="133"/>
      <c r="AY685" s="132"/>
      <c r="AZ685" s="1"/>
      <c r="BA685" s="1"/>
    </row>
    <row r="686" spans="1:53" ht="12.75" customHeight="1">
      <c r="A686" s="27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9"/>
      <c r="O686" s="127"/>
      <c r="P686" s="127"/>
      <c r="Q686" s="127"/>
      <c r="R686" s="127"/>
      <c r="S686" s="128"/>
      <c r="T686" s="124"/>
      <c r="U686" s="124"/>
      <c r="V686" s="124"/>
      <c r="W686" s="131"/>
      <c r="X686" s="124"/>
      <c r="Y686" s="124"/>
      <c r="Z686" s="124"/>
      <c r="AA686" s="131"/>
      <c r="AB686" s="124"/>
      <c r="AC686" s="124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"/>
      <c r="AO686" s="1"/>
      <c r="AP686" s="1"/>
      <c r="AQ686" s="133"/>
      <c r="AR686" s="133"/>
      <c r="AS686" s="133"/>
      <c r="AT686" s="133"/>
      <c r="AU686" s="133"/>
      <c r="AV686" s="133"/>
      <c r="AW686" s="133"/>
      <c r="AX686" s="133"/>
      <c r="AY686" s="132"/>
      <c r="AZ686" s="1"/>
      <c r="BA686" s="1"/>
    </row>
    <row r="687" spans="1:53" ht="12.75" customHeight="1">
      <c r="A687" s="27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9"/>
      <c r="O687" s="127"/>
      <c r="P687" s="127"/>
      <c r="Q687" s="127"/>
      <c r="R687" s="127"/>
      <c r="S687" s="128"/>
      <c r="T687" s="124"/>
      <c r="U687" s="124"/>
      <c r="V687" s="124"/>
      <c r="W687" s="131"/>
      <c r="X687" s="124"/>
      <c r="Y687" s="124"/>
      <c r="Z687" s="124"/>
      <c r="AA687" s="131"/>
      <c r="AB687" s="124"/>
      <c r="AC687" s="124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"/>
      <c r="AO687" s="1"/>
      <c r="AP687" s="1"/>
      <c r="AQ687" s="133"/>
      <c r="AR687" s="133"/>
      <c r="AS687" s="133"/>
      <c r="AT687" s="133"/>
      <c r="AU687" s="133"/>
      <c r="AV687" s="133"/>
      <c r="AW687" s="133"/>
      <c r="AX687" s="133"/>
      <c r="AY687" s="132"/>
      <c r="AZ687" s="1"/>
      <c r="BA687" s="1"/>
    </row>
    <row r="688" spans="1:53" ht="12.75" customHeight="1">
      <c r="A688" s="27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9"/>
      <c r="O688" s="127"/>
      <c r="P688" s="127"/>
      <c r="Q688" s="127"/>
      <c r="R688" s="127"/>
      <c r="S688" s="128"/>
      <c r="T688" s="124"/>
      <c r="U688" s="124"/>
      <c r="V688" s="124"/>
      <c r="W688" s="131"/>
      <c r="X688" s="124"/>
      <c r="Y688" s="124"/>
      <c r="Z688" s="124"/>
      <c r="AA688" s="131"/>
      <c r="AB688" s="124"/>
      <c r="AC688" s="124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"/>
      <c r="AO688" s="1"/>
      <c r="AP688" s="1"/>
      <c r="AQ688" s="133"/>
      <c r="AR688" s="133"/>
      <c r="AS688" s="133"/>
      <c r="AT688" s="133"/>
      <c r="AU688" s="133"/>
      <c r="AV688" s="133"/>
      <c r="AW688" s="133"/>
      <c r="AX688" s="133"/>
      <c r="AY688" s="132"/>
      <c r="AZ688" s="1"/>
      <c r="BA688" s="1"/>
    </row>
    <row r="689" spans="1:53" ht="12.75" customHeight="1">
      <c r="A689" s="27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9"/>
      <c r="O689" s="127"/>
      <c r="P689" s="127"/>
      <c r="Q689" s="127"/>
      <c r="R689" s="127"/>
      <c r="S689" s="128"/>
      <c r="T689" s="124"/>
      <c r="U689" s="124"/>
      <c r="V689" s="124"/>
      <c r="W689" s="131"/>
      <c r="X689" s="124"/>
      <c r="Y689" s="124"/>
      <c r="Z689" s="124"/>
      <c r="AA689" s="131"/>
      <c r="AB689" s="124"/>
      <c r="AC689" s="124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"/>
      <c r="AO689" s="1"/>
      <c r="AP689" s="1"/>
      <c r="AQ689" s="133"/>
      <c r="AR689" s="133"/>
      <c r="AS689" s="133"/>
      <c r="AT689" s="133"/>
      <c r="AU689" s="133"/>
      <c r="AV689" s="133"/>
      <c r="AW689" s="133"/>
      <c r="AX689" s="133"/>
      <c r="AY689" s="132"/>
      <c r="AZ689" s="1"/>
      <c r="BA689" s="1"/>
    </row>
    <row r="690" spans="1:53" ht="12.75" customHeight="1">
      <c r="A690" s="27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9"/>
      <c r="O690" s="127"/>
      <c r="P690" s="127"/>
      <c r="Q690" s="127"/>
      <c r="R690" s="127"/>
      <c r="S690" s="128"/>
      <c r="T690" s="124"/>
      <c r="U690" s="124"/>
      <c r="V690" s="124"/>
      <c r="W690" s="131"/>
      <c r="X690" s="124"/>
      <c r="Y690" s="124"/>
      <c r="Z690" s="124"/>
      <c r="AA690" s="131"/>
      <c r="AB690" s="124"/>
      <c r="AC690" s="124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"/>
      <c r="AO690" s="1"/>
      <c r="AP690" s="1"/>
      <c r="AQ690" s="133"/>
      <c r="AR690" s="133"/>
      <c r="AS690" s="133"/>
      <c r="AT690" s="133"/>
      <c r="AU690" s="133"/>
      <c r="AV690" s="133"/>
      <c r="AW690" s="133"/>
      <c r="AX690" s="133"/>
      <c r="AY690" s="132"/>
      <c r="AZ690" s="1"/>
      <c r="BA690" s="1"/>
    </row>
    <row r="691" spans="1:53" ht="12.75" customHeight="1">
      <c r="A691" s="27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9"/>
      <c r="O691" s="127"/>
      <c r="P691" s="127"/>
      <c r="Q691" s="127"/>
      <c r="R691" s="127"/>
      <c r="S691" s="128"/>
      <c r="T691" s="124"/>
      <c r="U691" s="124"/>
      <c r="V691" s="124"/>
      <c r="W691" s="131"/>
      <c r="X691" s="124"/>
      <c r="Y691" s="124"/>
      <c r="Z691" s="124"/>
      <c r="AA691" s="131"/>
      <c r="AB691" s="124"/>
      <c r="AC691" s="124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"/>
      <c r="AO691" s="1"/>
      <c r="AP691" s="1"/>
      <c r="AQ691" s="133"/>
      <c r="AR691" s="133"/>
      <c r="AS691" s="133"/>
      <c r="AT691" s="133"/>
      <c r="AU691" s="133"/>
      <c r="AV691" s="133"/>
      <c r="AW691" s="133"/>
      <c r="AX691" s="133"/>
      <c r="AY691" s="132"/>
      <c r="AZ691" s="1"/>
      <c r="BA691" s="1"/>
    </row>
    <row r="692" spans="1:53" ht="12.75" customHeight="1">
      <c r="A692" s="27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9"/>
      <c r="O692" s="127"/>
      <c r="P692" s="127"/>
      <c r="Q692" s="127"/>
      <c r="R692" s="127"/>
      <c r="S692" s="128"/>
      <c r="T692" s="124"/>
      <c r="U692" s="124"/>
      <c r="V692" s="124"/>
      <c r="W692" s="131"/>
      <c r="X692" s="124"/>
      <c r="Y692" s="124"/>
      <c r="Z692" s="124"/>
      <c r="AA692" s="131"/>
      <c r="AB692" s="124"/>
      <c r="AC692" s="124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"/>
      <c r="AO692" s="1"/>
      <c r="AP692" s="1"/>
      <c r="AQ692" s="133"/>
      <c r="AR692" s="133"/>
      <c r="AS692" s="133"/>
      <c r="AT692" s="133"/>
      <c r="AU692" s="133"/>
      <c r="AV692" s="133"/>
      <c r="AW692" s="133"/>
      <c r="AX692" s="133"/>
      <c r="AY692" s="132"/>
      <c r="AZ692" s="1"/>
      <c r="BA692" s="1"/>
    </row>
    <row r="693" spans="1:53" ht="12.75" customHeight="1">
      <c r="A693" s="27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9"/>
      <c r="O693" s="127"/>
      <c r="P693" s="127"/>
      <c r="Q693" s="127"/>
      <c r="R693" s="127"/>
      <c r="S693" s="128"/>
      <c r="T693" s="124"/>
      <c r="U693" s="124"/>
      <c r="V693" s="124"/>
      <c r="W693" s="131"/>
      <c r="X693" s="124"/>
      <c r="Y693" s="124"/>
      <c r="Z693" s="124"/>
      <c r="AA693" s="131"/>
      <c r="AB693" s="124"/>
      <c r="AC693" s="124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"/>
      <c r="AO693" s="1"/>
      <c r="AP693" s="1"/>
      <c r="AQ693" s="133"/>
      <c r="AR693" s="133"/>
      <c r="AS693" s="133"/>
      <c r="AT693" s="133"/>
      <c r="AU693" s="133"/>
      <c r="AV693" s="133"/>
      <c r="AW693" s="133"/>
      <c r="AX693" s="133"/>
      <c r="AY693" s="132"/>
      <c r="AZ693" s="1"/>
      <c r="BA693" s="1"/>
    </row>
    <row r="694" spans="1:53" ht="12.75" customHeight="1">
      <c r="A694" s="27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9"/>
      <c r="O694" s="127"/>
      <c r="P694" s="127"/>
      <c r="Q694" s="127"/>
      <c r="R694" s="127"/>
      <c r="S694" s="128"/>
      <c r="T694" s="124"/>
      <c r="U694" s="124"/>
      <c r="V694" s="124"/>
      <c r="W694" s="131"/>
      <c r="X694" s="124"/>
      <c r="Y694" s="124"/>
      <c r="Z694" s="124"/>
      <c r="AA694" s="131"/>
      <c r="AB694" s="124"/>
      <c r="AC694" s="124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"/>
      <c r="AO694" s="1"/>
      <c r="AP694" s="1"/>
      <c r="AQ694" s="133"/>
      <c r="AR694" s="133"/>
      <c r="AS694" s="133"/>
      <c r="AT694" s="133"/>
      <c r="AU694" s="133"/>
      <c r="AV694" s="133"/>
      <c r="AW694" s="133"/>
      <c r="AX694" s="133"/>
      <c r="AY694" s="132"/>
      <c r="AZ694" s="1"/>
      <c r="BA694" s="1"/>
    </row>
    <row r="695" spans="1:53" ht="12.75" customHeight="1">
      <c r="A695" s="27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9"/>
      <c r="O695" s="127"/>
      <c r="P695" s="127"/>
      <c r="Q695" s="127"/>
      <c r="R695" s="127"/>
      <c r="S695" s="128"/>
      <c r="T695" s="124"/>
      <c r="U695" s="124"/>
      <c r="V695" s="124"/>
      <c r="W695" s="131"/>
      <c r="X695" s="124"/>
      <c r="Y695" s="124"/>
      <c r="Z695" s="124"/>
      <c r="AA695" s="131"/>
      <c r="AB695" s="124"/>
      <c r="AC695" s="124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"/>
      <c r="AO695" s="1"/>
      <c r="AP695" s="1"/>
      <c r="AQ695" s="133"/>
      <c r="AR695" s="133"/>
      <c r="AS695" s="133"/>
      <c r="AT695" s="133"/>
      <c r="AU695" s="133"/>
      <c r="AV695" s="133"/>
      <c r="AW695" s="133"/>
      <c r="AX695" s="133"/>
      <c r="AY695" s="132"/>
      <c r="AZ695" s="1"/>
      <c r="BA695" s="1"/>
    </row>
    <row r="696" spans="1:53" ht="12.75" customHeight="1">
      <c r="A696" s="27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9"/>
      <c r="O696" s="127"/>
      <c r="P696" s="127"/>
      <c r="Q696" s="127"/>
      <c r="R696" s="127"/>
      <c r="S696" s="128"/>
      <c r="T696" s="124"/>
      <c r="U696" s="124"/>
      <c r="V696" s="124"/>
      <c r="W696" s="131"/>
      <c r="X696" s="124"/>
      <c r="Y696" s="124"/>
      <c r="Z696" s="124"/>
      <c r="AA696" s="131"/>
      <c r="AB696" s="124"/>
      <c r="AC696" s="124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"/>
      <c r="AO696" s="1"/>
      <c r="AP696" s="1"/>
      <c r="AQ696" s="133"/>
      <c r="AR696" s="133"/>
      <c r="AS696" s="133"/>
      <c r="AT696" s="133"/>
      <c r="AU696" s="133"/>
      <c r="AV696" s="133"/>
      <c r="AW696" s="133"/>
      <c r="AX696" s="133"/>
      <c r="AY696" s="132"/>
      <c r="AZ696" s="1"/>
      <c r="BA696" s="1"/>
    </row>
    <row r="697" spans="1:53" ht="12.75" customHeight="1">
      <c r="A697" s="27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9"/>
      <c r="O697" s="127"/>
      <c r="P697" s="127"/>
      <c r="Q697" s="127"/>
      <c r="R697" s="127"/>
      <c r="S697" s="128"/>
      <c r="T697" s="124"/>
      <c r="U697" s="124"/>
      <c r="V697" s="124"/>
      <c r="W697" s="131"/>
      <c r="X697" s="124"/>
      <c r="Y697" s="124"/>
      <c r="Z697" s="124"/>
      <c r="AA697" s="131"/>
      <c r="AB697" s="124"/>
      <c r="AC697" s="124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"/>
      <c r="AO697" s="1"/>
      <c r="AP697" s="1"/>
      <c r="AQ697" s="133"/>
      <c r="AR697" s="133"/>
      <c r="AS697" s="133"/>
      <c r="AT697" s="133"/>
      <c r="AU697" s="133"/>
      <c r="AV697" s="133"/>
      <c r="AW697" s="133"/>
      <c r="AX697" s="133"/>
      <c r="AY697" s="132"/>
      <c r="AZ697" s="1"/>
      <c r="BA697" s="1"/>
    </row>
    <row r="698" spans="1:53" ht="12.75" customHeight="1">
      <c r="A698" s="27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9"/>
      <c r="O698" s="127"/>
      <c r="P698" s="127"/>
      <c r="Q698" s="127"/>
      <c r="R698" s="127"/>
      <c r="S698" s="128"/>
      <c r="T698" s="124"/>
      <c r="U698" s="124"/>
      <c r="V698" s="124"/>
      <c r="W698" s="131"/>
      <c r="X698" s="124"/>
      <c r="Y698" s="124"/>
      <c r="Z698" s="124"/>
      <c r="AA698" s="131"/>
      <c r="AB698" s="124"/>
      <c r="AC698" s="124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"/>
      <c r="AO698" s="1"/>
      <c r="AP698" s="1"/>
      <c r="AQ698" s="133"/>
      <c r="AR698" s="133"/>
      <c r="AS698" s="133"/>
      <c r="AT698" s="133"/>
      <c r="AU698" s="133"/>
      <c r="AV698" s="133"/>
      <c r="AW698" s="133"/>
      <c r="AX698" s="133"/>
      <c r="AY698" s="132"/>
      <c r="AZ698" s="1"/>
      <c r="BA698" s="1"/>
    </row>
    <row r="699" spans="1:53" ht="12.75" customHeight="1">
      <c r="A699" s="27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9"/>
      <c r="O699" s="127"/>
      <c r="P699" s="127"/>
      <c r="Q699" s="127"/>
      <c r="R699" s="127"/>
      <c r="S699" s="128"/>
      <c r="T699" s="124"/>
      <c r="U699" s="124"/>
      <c r="V699" s="124"/>
      <c r="W699" s="131"/>
      <c r="X699" s="124"/>
      <c r="Y699" s="124"/>
      <c r="Z699" s="124"/>
      <c r="AA699" s="131"/>
      <c r="AB699" s="124"/>
      <c r="AC699" s="124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"/>
      <c r="AO699" s="1"/>
      <c r="AP699" s="1"/>
      <c r="AQ699" s="133"/>
      <c r="AR699" s="133"/>
      <c r="AS699" s="133"/>
      <c r="AT699" s="133"/>
      <c r="AU699" s="133"/>
      <c r="AV699" s="133"/>
      <c r="AW699" s="133"/>
      <c r="AX699" s="133"/>
      <c r="AY699" s="132"/>
      <c r="AZ699" s="1"/>
      <c r="BA699" s="1"/>
    </row>
    <row r="700" spans="1:53" ht="12.75" customHeight="1">
      <c r="A700" s="27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9"/>
      <c r="O700" s="127"/>
      <c r="P700" s="127"/>
      <c r="Q700" s="127"/>
      <c r="R700" s="127"/>
      <c r="S700" s="128"/>
      <c r="T700" s="124"/>
      <c r="U700" s="124"/>
      <c r="V700" s="124"/>
      <c r="W700" s="131"/>
      <c r="X700" s="124"/>
      <c r="Y700" s="124"/>
      <c r="Z700" s="124"/>
      <c r="AA700" s="131"/>
      <c r="AB700" s="124"/>
      <c r="AC700" s="124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"/>
      <c r="AO700" s="1"/>
      <c r="AP700" s="1"/>
      <c r="AQ700" s="133"/>
      <c r="AR700" s="133"/>
      <c r="AS700" s="133"/>
      <c r="AT700" s="133"/>
      <c r="AU700" s="133"/>
      <c r="AV700" s="133"/>
      <c r="AW700" s="133"/>
      <c r="AX700" s="133"/>
      <c r="AY700" s="132"/>
      <c r="AZ700" s="1"/>
      <c r="BA700" s="1"/>
    </row>
    <row r="701" spans="1:53" ht="12.75" customHeight="1">
      <c r="A701" s="27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9"/>
      <c r="O701" s="127"/>
      <c r="P701" s="127"/>
      <c r="Q701" s="127"/>
      <c r="R701" s="127"/>
      <c r="S701" s="128"/>
      <c r="T701" s="124"/>
      <c r="U701" s="124"/>
      <c r="V701" s="124"/>
      <c r="W701" s="131"/>
      <c r="X701" s="124"/>
      <c r="Y701" s="124"/>
      <c r="Z701" s="124"/>
      <c r="AA701" s="131"/>
      <c r="AB701" s="124"/>
      <c r="AC701" s="124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"/>
      <c r="AO701" s="1"/>
      <c r="AP701" s="1"/>
      <c r="AQ701" s="133"/>
      <c r="AR701" s="133"/>
      <c r="AS701" s="133"/>
      <c r="AT701" s="133"/>
      <c r="AU701" s="133"/>
      <c r="AV701" s="133"/>
      <c r="AW701" s="133"/>
      <c r="AX701" s="133"/>
      <c r="AY701" s="132"/>
      <c r="AZ701" s="1"/>
      <c r="BA701" s="1"/>
    </row>
    <row r="702" spans="1:53" ht="12.75" customHeight="1">
      <c r="A702" s="27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9"/>
      <c r="O702" s="127"/>
      <c r="P702" s="127"/>
      <c r="Q702" s="127"/>
      <c r="R702" s="127"/>
      <c r="S702" s="128"/>
      <c r="T702" s="124"/>
      <c r="U702" s="124"/>
      <c r="V702" s="124"/>
      <c r="W702" s="131"/>
      <c r="X702" s="124"/>
      <c r="Y702" s="124"/>
      <c r="Z702" s="124"/>
      <c r="AA702" s="131"/>
      <c r="AB702" s="124"/>
      <c r="AC702" s="124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"/>
      <c r="AO702" s="1"/>
      <c r="AP702" s="1"/>
      <c r="AQ702" s="133"/>
      <c r="AR702" s="133"/>
      <c r="AS702" s="133"/>
      <c r="AT702" s="133"/>
      <c r="AU702" s="133"/>
      <c r="AV702" s="133"/>
      <c r="AW702" s="133"/>
      <c r="AX702" s="133"/>
      <c r="AY702" s="132"/>
      <c r="AZ702" s="1"/>
      <c r="BA702" s="1"/>
    </row>
    <row r="703" spans="1:53" ht="12.75" customHeight="1">
      <c r="A703" s="27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9"/>
      <c r="O703" s="127"/>
      <c r="P703" s="127"/>
      <c r="Q703" s="127"/>
      <c r="R703" s="127"/>
      <c r="S703" s="128"/>
      <c r="T703" s="124"/>
      <c r="U703" s="124"/>
      <c r="V703" s="124"/>
      <c r="W703" s="131"/>
      <c r="X703" s="124"/>
      <c r="Y703" s="124"/>
      <c r="Z703" s="124"/>
      <c r="AA703" s="131"/>
      <c r="AB703" s="124"/>
      <c r="AC703" s="124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"/>
      <c r="AO703" s="1"/>
      <c r="AP703" s="1"/>
      <c r="AQ703" s="133"/>
      <c r="AR703" s="133"/>
      <c r="AS703" s="133"/>
      <c r="AT703" s="133"/>
      <c r="AU703" s="133"/>
      <c r="AV703" s="133"/>
      <c r="AW703" s="133"/>
      <c r="AX703" s="133"/>
      <c r="AY703" s="132"/>
      <c r="AZ703" s="1"/>
      <c r="BA703" s="1"/>
    </row>
    <row r="704" spans="1:53" ht="12.75" customHeight="1">
      <c r="A704" s="27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9"/>
      <c r="O704" s="127"/>
      <c r="P704" s="127"/>
      <c r="Q704" s="127"/>
      <c r="R704" s="127"/>
      <c r="S704" s="128"/>
      <c r="T704" s="124"/>
      <c r="U704" s="124"/>
      <c r="V704" s="124"/>
      <c r="W704" s="131"/>
      <c r="X704" s="124"/>
      <c r="Y704" s="124"/>
      <c r="Z704" s="124"/>
      <c r="AA704" s="131"/>
      <c r="AB704" s="124"/>
      <c r="AC704" s="124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"/>
      <c r="AO704" s="1"/>
      <c r="AP704" s="1"/>
      <c r="AQ704" s="133"/>
      <c r="AR704" s="133"/>
      <c r="AS704" s="133"/>
      <c r="AT704" s="133"/>
      <c r="AU704" s="133"/>
      <c r="AV704" s="133"/>
      <c r="AW704" s="133"/>
      <c r="AX704" s="133"/>
      <c r="AY704" s="132"/>
      <c r="AZ704" s="1"/>
      <c r="BA704" s="1"/>
    </row>
    <row r="705" spans="1:53" ht="12.75" customHeight="1">
      <c r="A705" s="27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9"/>
      <c r="O705" s="127"/>
      <c r="P705" s="127"/>
      <c r="Q705" s="127"/>
      <c r="R705" s="127"/>
      <c r="S705" s="128"/>
      <c r="T705" s="124"/>
      <c r="U705" s="124"/>
      <c r="V705" s="124"/>
      <c r="W705" s="131"/>
      <c r="X705" s="124"/>
      <c r="Y705" s="124"/>
      <c r="Z705" s="124"/>
      <c r="AA705" s="131"/>
      <c r="AB705" s="124"/>
      <c r="AC705" s="124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"/>
      <c r="AO705" s="1"/>
      <c r="AP705" s="1"/>
      <c r="AQ705" s="133"/>
      <c r="AR705" s="133"/>
      <c r="AS705" s="133"/>
      <c r="AT705" s="133"/>
      <c r="AU705" s="133"/>
      <c r="AV705" s="133"/>
      <c r="AW705" s="133"/>
      <c r="AX705" s="133"/>
      <c r="AY705" s="132"/>
      <c r="AZ705" s="1"/>
      <c r="BA705" s="1"/>
    </row>
    <row r="706" spans="1:53" ht="12.75" customHeight="1">
      <c r="A706" s="27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9"/>
      <c r="O706" s="127"/>
      <c r="P706" s="127"/>
      <c r="Q706" s="127"/>
      <c r="R706" s="127"/>
      <c r="S706" s="128"/>
      <c r="T706" s="124"/>
      <c r="U706" s="124"/>
      <c r="V706" s="124"/>
      <c r="W706" s="131"/>
      <c r="X706" s="124"/>
      <c r="Y706" s="124"/>
      <c r="Z706" s="124"/>
      <c r="AA706" s="131"/>
      <c r="AB706" s="124"/>
      <c r="AC706" s="124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"/>
      <c r="AO706" s="1"/>
      <c r="AP706" s="1"/>
      <c r="AQ706" s="133"/>
      <c r="AR706" s="133"/>
      <c r="AS706" s="133"/>
      <c r="AT706" s="133"/>
      <c r="AU706" s="133"/>
      <c r="AV706" s="133"/>
      <c r="AW706" s="133"/>
      <c r="AX706" s="133"/>
      <c r="AY706" s="132"/>
      <c r="AZ706" s="1"/>
      <c r="BA706" s="1"/>
    </row>
    <row r="707" spans="1:53" ht="12.75" customHeight="1">
      <c r="A707" s="27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9"/>
      <c r="O707" s="127"/>
      <c r="P707" s="127"/>
      <c r="Q707" s="127"/>
      <c r="R707" s="127"/>
      <c r="S707" s="128"/>
      <c r="T707" s="124"/>
      <c r="U707" s="124"/>
      <c r="V707" s="124"/>
      <c r="W707" s="131"/>
      <c r="X707" s="124"/>
      <c r="Y707" s="124"/>
      <c r="Z707" s="124"/>
      <c r="AA707" s="131"/>
      <c r="AB707" s="124"/>
      <c r="AC707" s="124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"/>
      <c r="AO707" s="1"/>
      <c r="AP707" s="1"/>
      <c r="AQ707" s="133"/>
      <c r="AR707" s="133"/>
      <c r="AS707" s="133"/>
      <c r="AT707" s="133"/>
      <c r="AU707" s="133"/>
      <c r="AV707" s="133"/>
      <c r="AW707" s="133"/>
      <c r="AX707" s="133"/>
      <c r="AY707" s="132"/>
      <c r="AZ707" s="1"/>
      <c r="BA707" s="1"/>
    </row>
    <row r="708" spans="1:53" ht="12.75" customHeight="1">
      <c r="A708" s="27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9"/>
      <c r="O708" s="127"/>
      <c r="P708" s="127"/>
      <c r="Q708" s="127"/>
      <c r="R708" s="127"/>
      <c r="S708" s="128"/>
      <c r="T708" s="124"/>
      <c r="U708" s="124"/>
      <c r="V708" s="124"/>
      <c r="W708" s="131"/>
      <c r="X708" s="124"/>
      <c r="Y708" s="124"/>
      <c r="Z708" s="124"/>
      <c r="AA708" s="131"/>
      <c r="AB708" s="124"/>
      <c r="AC708" s="124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"/>
      <c r="AO708" s="1"/>
      <c r="AP708" s="1"/>
      <c r="AQ708" s="133"/>
      <c r="AR708" s="133"/>
      <c r="AS708" s="133"/>
      <c r="AT708" s="133"/>
      <c r="AU708" s="133"/>
      <c r="AV708" s="133"/>
      <c r="AW708" s="133"/>
      <c r="AX708" s="133"/>
      <c r="AY708" s="132"/>
      <c r="AZ708" s="1"/>
      <c r="BA708" s="1"/>
    </row>
    <row r="709" spans="1:53" ht="12.75" customHeight="1">
      <c r="A709" s="27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9"/>
      <c r="O709" s="127"/>
      <c r="P709" s="127"/>
      <c r="Q709" s="127"/>
      <c r="R709" s="127"/>
      <c r="S709" s="128"/>
      <c r="T709" s="124"/>
      <c r="U709" s="124"/>
      <c r="V709" s="124"/>
      <c r="W709" s="131"/>
      <c r="X709" s="124"/>
      <c r="Y709" s="124"/>
      <c r="Z709" s="124"/>
      <c r="AA709" s="131"/>
      <c r="AB709" s="124"/>
      <c r="AC709" s="124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"/>
      <c r="AO709" s="1"/>
      <c r="AP709" s="1"/>
      <c r="AQ709" s="133"/>
      <c r="AR709" s="133"/>
      <c r="AS709" s="133"/>
      <c r="AT709" s="133"/>
      <c r="AU709" s="133"/>
      <c r="AV709" s="133"/>
      <c r="AW709" s="133"/>
      <c r="AX709" s="133"/>
      <c r="AY709" s="132"/>
      <c r="AZ709" s="1"/>
      <c r="BA709" s="1"/>
    </row>
    <row r="710" spans="1:53" ht="12.75" customHeight="1">
      <c r="A710" s="27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9"/>
      <c r="O710" s="127"/>
      <c r="P710" s="127"/>
      <c r="Q710" s="127"/>
      <c r="R710" s="127"/>
      <c r="S710" s="128"/>
      <c r="T710" s="124"/>
      <c r="U710" s="124"/>
      <c r="V710" s="124"/>
      <c r="W710" s="131"/>
      <c r="X710" s="124"/>
      <c r="Y710" s="124"/>
      <c r="Z710" s="124"/>
      <c r="AA710" s="131"/>
      <c r="AB710" s="124"/>
      <c r="AC710" s="124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"/>
      <c r="AO710" s="1"/>
      <c r="AP710" s="1"/>
      <c r="AQ710" s="133"/>
      <c r="AR710" s="133"/>
      <c r="AS710" s="133"/>
      <c r="AT710" s="133"/>
      <c r="AU710" s="133"/>
      <c r="AV710" s="133"/>
      <c r="AW710" s="133"/>
      <c r="AX710" s="133"/>
      <c r="AY710" s="132"/>
      <c r="AZ710" s="1"/>
      <c r="BA710" s="1"/>
    </row>
    <row r="711" spans="1:53" ht="12.75" customHeight="1">
      <c r="A711" s="27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9"/>
      <c r="O711" s="127"/>
      <c r="P711" s="127"/>
      <c r="Q711" s="127"/>
      <c r="R711" s="127"/>
      <c r="S711" s="128"/>
      <c r="T711" s="124"/>
      <c r="U711" s="124"/>
      <c r="V711" s="124"/>
      <c r="W711" s="131"/>
      <c r="X711" s="124"/>
      <c r="Y711" s="124"/>
      <c r="Z711" s="124"/>
      <c r="AA711" s="131"/>
      <c r="AB711" s="124"/>
      <c r="AC711" s="124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"/>
      <c r="AO711" s="1"/>
      <c r="AP711" s="1"/>
      <c r="AQ711" s="133"/>
      <c r="AR711" s="133"/>
      <c r="AS711" s="133"/>
      <c r="AT711" s="133"/>
      <c r="AU711" s="133"/>
      <c r="AV711" s="133"/>
      <c r="AW711" s="133"/>
      <c r="AX711" s="133"/>
      <c r="AY711" s="132"/>
      <c r="AZ711" s="1"/>
      <c r="BA711" s="1"/>
    </row>
    <row r="712" spans="1:53" ht="12.75" customHeight="1">
      <c r="A712" s="27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9"/>
      <c r="O712" s="127"/>
      <c r="P712" s="127"/>
      <c r="Q712" s="127"/>
      <c r="R712" s="127"/>
      <c r="S712" s="128"/>
      <c r="T712" s="124"/>
      <c r="U712" s="124"/>
      <c r="V712" s="124"/>
      <c r="W712" s="131"/>
      <c r="X712" s="124"/>
      <c r="Y712" s="124"/>
      <c r="Z712" s="124"/>
      <c r="AA712" s="131"/>
      <c r="AB712" s="124"/>
      <c r="AC712" s="124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"/>
      <c r="AO712" s="1"/>
      <c r="AP712" s="1"/>
      <c r="AQ712" s="133"/>
      <c r="AR712" s="133"/>
      <c r="AS712" s="133"/>
      <c r="AT712" s="133"/>
      <c r="AU712" s="133"/>
      <c r="AV712" s="133"/>
      <c r="AW712" s="133"/>
      <c r="AX712" s="133"/>
      <c r="AY712" s="132"/>
      <c r="AZ712" s="1"/>
      <c r="BA712" s="1"/>
    </row>
    <row r="713" spans="1:53" ht="12.75" customHeight="1">
      <c r="A713" s="27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9"/>
      <c r="O713" s="127"/>
      <c r="P713" s="127"/>
      <c r="Q713" s="127"/>
      <c r="R713" s="127"/>
      <c r="S713" s="128"/>
      <c r="T713" s="124"/>
      <c r="U713" s="124"/>
      <c r="V713" s="124"/>
      <c r="W713" s="131"/>
      <c r="X713" s="124"/>
      <c r="Y713" s="124"/>
      <c r="Z713" s="124"/>
      <c r="AA713" s="131"/>
      <c r="AB713" s="124"/>
      <c r="AC713" s="124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"/>
      <c r="AO713" s="1"/>
      <c r="AP713" s="1"/>
      <c r="AQ713" s="133"/>
      <c r="AR713" s="133"/>
      <c r="AS713" s="133"/>
      <c r="AT713" s="133"/>
      <c r="AU713" s="133"/>
      <c r="AV713" s="133"/>
      <c r="AW713" s="133"/>
      <c r="AX713" s="133"/>
      <c r="AY713" s="132"/>
      <c r="AZ713" s="1"/>
      <c r="BA713" s="1"/>
    </row>
    <row r="714" spans="1:53" ht="12.75" customHeight="1">
      <c r="A714" s="27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9"/>
      <c r="O714" s="127"/>
      <c r="P714" s="127"/>
      <c r="Q714" s="127"/>
      <c r="R714" s="127"/>
      <c r="S714" s="128"/>
      <c r="T714" s="124"/>
      <c r="U714" s="124"/>
      <c r="V714" s="124"/>
      <c r="W714" s="131"/>
      <c r="X714" s="124"/>
      <c r="Y714" s="124"/>
      <c r="Z714" s="124"/>
      <c r="AA714" s="131"/>
      <c r="AB714" s="124"/>
      <c r="AC714" s="124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"/>
      <c r="AO714" s="1"/>
      <c r="AP714" s="1"/>
      <c r="AQ714" s="133"/>
      <c r="AR714" s="133"/>
      <c r="AS714" s="133"/>
      <c r="AT714" s="133"/>
      <c r="AU714" s="133"/>
      <c r="AV714" s="133"/>
      <c r="AW714" s="133"/>
      <c r="AX714" s="133"/>
      <c r="AY714" s="132"/>
      <c r="AZ714" s="1"/>
      <c r="BA714" s="1"/>
    </row>
    <row r="715" spans="1:53" ht="12.75" customHeight="1">
      <c r="A715" s="27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9"/>
      <c r="O715" s="127"/>
      <c r="P715" s="127"/>
      <c r="Q715" s="127"/>
      <c r="R715" s="127"/>
      <c r="S715" s="128"/>
      <c r="T715" s="124"/>
      <c r="U715" s="124"/>
      <c r="V715" s="124"/>
      <c r="W715" s="131"/>
      <c r="X715" s="124"/>
      <c r="Y715" s="124"/>
      <c r="Z715" s="124"/>
      <c r="AA715" s="131"/>
      <c r="AB715" s="124"/>
      <c r="AC715" s="124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"/>
      <c r="AO715" s="1"/>
      <c r="AP715" s="1"/>
      <c r="AQ715" s="133"/>
      <c r="AR715" s="133"/>
      <c r="AS715" s="133"/>
      <c r="AT715" s="133"/>
      <c r="AU715" s="133"/>
      <c r="AV715" s="133"/>
      <c r="AW715" s="133"/>
      <c r="AX715" s="133"/>
      <c r="AY715" s="132"/>
      <c r="AZ715" s="1"/>
      <c r="BA715" s="1"/>
    </row>
    <row r="716" spans="1:53" ht="12.75" customHeight="1">
      <c r="A716" s="27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9"/>
      <c r="O716" s="127"/>
      <c r="P716" s="127"/>
      <c r="Q716" s="127"/>
      <c r="R716" s="127"/>
      <c r="S716" s="128"/>
      <c r="T716" s="124"/>
      <c r="U716" s="124"/>
      <c r="V716" s="124"/>
      <c r="W716" s="131"/>
      <c r="X716" s="124"/>
      <c r="Y716" s="124"/>
      <c r="Z716" s="124"/>
      <c r="AA716" s="131"/>
      <c r="AB716" s="124"/>
      <c r="AC716" s="124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"/>
      <c r="AO716" s="1"/>
      <c r="AP716" s="1"/>
      <c r="AQ716" s="133"/>
      <c r="AR716" s="133"/>
      <c r="AS716" s="133"/>
      <c r="AT716" s="133"/>
      <c r="AU716" s="133"/>
      <c r="AV716" s="133"/>
      <c r="AW716" s="133"/>
      <c r="AX716" s="133"/>
      <c r="AY716" s="132"/>
      <c r="AZ716" s="1"/>
      <c r="BA716" s="1"/>
    </row>
    <row r="717" spans="1:53" ht="12.75" customHeight="1">
      <c r="A717" s="27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9"/>
      <c r="O717" s="127"/>
      <c r="P717" s="127"/>
      <c r="Q717" s="127"/>
      <c r="R717" s="127"/>
      <c r="S717" s="128"/>
      <c r="T717" s="124"/>
      <c r="U717" s="124"/>
      <c r="V717" s="124"/>
      <c r="W717" s="131"/>
      <c r="X717" s="124"/>
      <c r="Y717" s="124"/>
      <c r="Z717" s="124"/>
      <c r="AA717" s="131"/>
      <c r="AB717" s="124"/>
      <c r="AC717" s="124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"/>
      <c r="AO717" s="1"/>
      <c r="AP717" s="1"/>
      <c r="AQ717" s="133"/>
      <c r="AR717" s="133"/>
      <c r="AS717" s="133"/>
      <c r="AT717" s="133"/>
      <c r="AU717" s="133"/>
      <c r="AV717" s="133"/>
      <c r="AW717" s="133"/>
      <c r="AX717" s="133"/>
      <c r="AY717" s="132"/>
      <c r="AZ717" s="1"/>
      <c r="BA717" s="1"/>
    </row>
    <row r="718" spans="1:53" ht="12.75" customHeight="1">
      <c r="A718" s="27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9"/>
      <c r="O718" s="127"/>
      <c r="P718" s="127"/>
      <c r="Q718" s="127"/>
      <c r="R718" s="127"/>
      <c r="S718" s="128"/>
      <c r="T718" s="124"/>
      <c r="U718" s="124"/>
      <c r="V718" s="124"/>
      <c r="W718" s="131"/>
      <c r="X718" s="124"/>
      <c r="Y718" s="124"/>
      <c r="Z718" s="124"/>
      <c r="AA718" s="131"/>
      <c r="AB718" s="124"/>
      <c r="AC718" s="124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"/>
      <c r="AO718" s="1"/>
      <c r="AP718" s="1"/>
      <c r="AQ718" s="133"/>
      <c r="AR718" s="133"/>
      <c r="AS718" s="133"/>
      <c r="AT718" s="133"/>
      <c r="AU718" s="133"/>
      <c r="AV718" s="133"/>
      <c r="AW718" s="133"/>
      <c r="AX718" s="133"/>
      <c r="AY718" s="132"/>
      <c r="AZ718" s="1"/>
      <c r="BA718" s="1"/>
    </row>
    <row r="719" spans="1:53" ht="12.75" customHeight="1">
      <c r="A719" s="27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9"/>
      <c r="O719" s="127"/>
      <c r="P719" s="127"/>
      <c r="Q719" s="127"/>
      <c r="R719" s="127"/>
      <c r="S719" s="128"/>
      <c r="T719" s="124"/>
      <c r="U719" s="124"/>
      <c r="V719" s="124"/>
      <c r="W719" s="131"/>
      <c r="X719" s="124"/>
      <c r="Y719" s="124"/>
      <c r="Z719" s="124"/>
      <c r="AA719" s="131"/>
      <c r="AB719" s="124"/>
      <c r="AC719" s="124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"/>
      <c r="AO719" s="1"/>
      <c r="AP719" s="1"/>
      <c r="AQ719" s="133"/>
      <c r="AR719" s="133"/>
      <c r="AS719" s="133"/>
      <c r="AT719" s="133"/>
      <c r="AU719" s="133"/>
      <c r="AV719" s="133"/>
      <c r="AW719" s="133"/>
      <c r="AX719" s="133"/>
      <c r="AY719" s="132"/>
      <c r="AZ719" s="1"/>
      <c r="BA719" s="1"/>
    </row>
    <row r="720" spans="1:53" ht="12.75" customHeight="1">
      <c r="A720" s="27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9"/>
      <c r="O720" s="127"/>
      <c r="P720" s="127"/>
      <c r="Q720" s="127"/>
      <c r="R720" s="127"/>
      <c r="S720" s="128"/>
      <c r="T720" s="124"/>
      <c r="U720" s="124"/>
      <c r="V720" s="124"/>
      <c r="W720" s="131"/>
      <c r="X720" s="124"/>
      <c r="Y720" s="124"/>
      <c r="Z720" s="124"/>
      <c r="AA720" s="131"/>
      <c r="AB720" s="124"/>
      <c r="AC720" s="124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"/>
      <c r="AO720" s="1"/>
      <c r="AP720" s="1"/>
      <c r="AQ720" s="133"/>
      <c r="AR720" s="133"/>
      <c r="AS720" s="133"/>
      <c r="AT720" s="133"/>
      <c r="AU720" s="133"/>
      <c r="AV720" s="133"/>
      <c r="AW720" s="133"/>
      <c r="AX720" s="133"/>
      <c r="AY720" s="132"/>
      <c r="AZ720" s="1"/>
      <c r="BA720" s="1"/>
    </row>
    <row r="721" spans="1:53" ht="12.75" customHeight="1">
      <c r="A721" s="27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9"/>
      <c r="O721" s="127"/>
      <c r="P721" s="127"/>
      <c r="Q721" s="127"/>
      <c r="R721" s="127"/>
      <c r="S721" s="128"/>
      <c r="T721" s="124"/>
      <c r="U721" s="124"/>
      <c r="V721" s="124"/>
      <c r="W721" s="131"/>
      <c r="X721" s="124"/>
      <c r="Y721" s="124"/>
      <c r="Z721" s="124"/>
      <c r="AA721" s="131"/>
      <c r="AB721" s="124"/>
      <c r="AC721" s="124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"/>
      <c r="AO721" s="1"/>
      <c r="AP721" s="1"/>
      <c r="AQ721" s="133"/>
      <c r="AR721" s="133"/>
      <c r="AS721" s="133"/>
      <c r="AT721" s="133"/>
      <c r="AU721" s="133"/>
      <c r="AV721" s="133"/>
      <c r="AW721" s="133"/>
      <c r="AX721" s="133"/>
      <c r="AY721" s="132"/>
      <c r="AZ721" s="1"/>
      <c r="BA721" s="1"/>
    </row>
    <row r="722" spans="1:53" ht="12.75" customHeight="1">
      <c r="A722" s="27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9"/>
      <c r="O722" s="127"/>
      <c r="P722" s="127"/>
      <c r="Q722" s="127"/>
      <c r="R722" s="127"/>
      <c r="S722" s="128"/>
      <c r="T722" s="124"/>
      <c r="U722" s="124"/>
      <c r="V722" s="124"/>
      <c r="W722" s="131"/>
      <c r="X722" s="124"/>
      <c r="Y722" s="124"/>
      <c r="Z722" s="124"/>
      <c r="AA722" s="131"/>
      <c r="AB722" s="124"/>
      <c r="AC722" s="124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"/>
      <c r="AO722" s="1"/>
      <c r="AP722" s="1"/>
      <c r="AQ722" s="133"/>
      <c r="AR722" s="133"/>
      <c r="AS722" s="133"/>
      <c r="AT722" s="133"/>
      <c r="AU722" s="133"/>
      <c r="AV722" s="133"/>
      <c r="AW722" s="133"/>
      <c r="AX722" s="133"/>
      <c r="AY722" s="132"/>
      <c r="AZ722" s="1"/>
      <c r="BA722" s="1"/>
    </row>
    <row r="723" spans="1:53" ht="12.75" customHeight="1">
      <c r="A723" s="27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9"/>
      <c r="O723" s="127"/>
      <c r="P723" s="127"/>
      <c r="Q723" s="127"/>
      <c r="R723" s="127"/>
      <c r="S723" s="128"/>
      <c r="T723" s="124"/>
      <c r="U723" s="124"/>
      <c r="V723" s="124"/>
      <c r="W723" s="131"/>
      <c r="X723" s="124"/>
      <c r="Y723" s="124"/>
      <c r="Z723" s="124"/>
      <c r="AA723" s="131"/>
      <c r="AB723" s="124"/>
      <c r="AC723" s="124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"/>
      <c r="AO723" s="1"/>
      <c r="AP723" s="1"/>
      <c r="AQ723" s="133"/>
      <c r="AR723" s="133"/>
      <c r="AS723" s="133"/>
      <c r="AT723" s="133"/>
      <c r="AU723" s="133"/>
      <c r="AV723" s="133"/>
      <c r="AW723" s="133"/>
      <c r="AX723" s="133"/>
      <c r="AY723" s="132"/>
      <c r="AZ723" s="1"/>
      <c r="BA723" s="1"/>
    </row>
    <row r="724" spans="1:53" ht="12.75" customHeight="1">
      <c r="A724" s="27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9"/>
      <c r="O724" s="127"/>
      <c r="P724" s="127"/>
      <c r="Q724" s="127"/>
      <c r="R724" s="127"/>
      <c r="S724" s="128"/>
      <c r="T724" s="124"/>
      <c r="U724" s="124"/>
      <c r="V724" s="124"/>
      <c r="W724" s="131"/>
      <c r="X724" s="124"/>
      <c r="Y724" s="124"/>
      <c r="Z724" s="124"/>
      <c r="AA724" s="131"/>
      <c r="AB724" s="124"/>
      <c r="AC724" s="124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"/>
      <c r="AO724" s="1"/>
      <c r="AP724" s="1"/>
      <c r="AQ724" s="133"/>
      <c r="AR724" s="133"/>
      <c r="AS724" s="133"/>
      <c r="AT724" s="133"/>
      <c r="AU724" s="133"/>
      <c r="AV724" s="133"/>
      <c r="AW724" s="133"/>
      <c r="AX724" s="133"/>
      <c r="AY724" s="132"/>
      <c r="AZ724" s="1"/>
      <c r="BA724" s="1"/>
    </row>
    <row r="725" spans="1:53" ht="12.75" customHeight="1">
      <c r="A725" s="27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9"/>
      <c r="O725" s="127"/>
      <c r="P725" s="127"/>
      <c r="Q725" s="127"/>
      <c r="R725" s="127"/>
      <c r="S725" s="128"/>
      <c r="T725" s="124"/>
      <c r="U725" s="124"/>
      <c r="V725" s="124"/>
      <c r="W725" s="131"/>
      <c r="X725" s="124"/>
      <c r="Y725" s="124"/>
      <c r="Z725" s="124"/>
      <c r="AA725" s="131"/>
      <c r="AB725" s="124"/>
      <c r="AC725" s="124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"/>
      <c r="AO725" s="1"/>
      <c r="AP725" s="1"/>
      <c r="AQ725" s="133"/>
      <c r="AR725" s="133"/>
      <c r="AS725" s="133"/>
      <c r="AT725" s="133"/>
      <c r="AU725" s="133"/>
      <c r="AV725" s="133"/>
      <c r="AW725" s="133"/>
      <c r="AX725" s="133"/>
      <c r="AY725" s="132"/>
      <c r="AZ725" s="1"/>
      <c r="BA725" s="1"/>
    </row>
    <row r="726" spans="1:53" ht="12.75" customHeight="1">
      <c r="A726" s="27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9"/>
      <c r="O726" s="127"/>
      <c r="P726" s="127"/>
      <c r="Q726" s="127"/>
      <c r="R726" s="127"/>
      <c r="S726" s="128"/>
      <c r="T726" s="124"/>
      <c r="U726" s="124"/>
      <c r="V726" s="124"/>
      <c r="W726" s="131"/>
      <c r="X726" s="124"/>
      <c r="Y726" s="124"/>
      <c r="Z726" s="124"/>
      <c r="AA726" s="131"/>
      <c r="AB726" s="124"/>
      <c r="AC726" s="124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"/>
      <c r="AO726" s="1"/>
      <c r="AP726" s="1"/>
      <c r="AQ726" s="133"/>
      <c r="AR726" s="133"/>
      <c r="AS726" s="133"/>
      <c r="AT726" s="133"/>
      <c r="AU726" s="133"/>
      <c r="AV726" s="133"/>
      <c r="AW726" s="133"/>
      <c r="AX726" s="133"/>
      <c r="AY726" s="132"/>
      <c r="AZ726" s="1"/>
      <c r="BA726" s="1"/>
    </row>
    <row r="727" spans="1:53" ht="12.75" customHeight="1">
      <c r="A727" s="27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9"/>
      <c r="O727" s="127"/>
      <c r="P727" s="127"/>
      <c r="Q727" s="127"/>
      <c r="R727" s="127"/>
      <c r="S727" s="128"/>
      <c r="T727" s="124"/>
      <c r="U727" s="124"/>
      <c r="V727" s="124"/>
      <c r="W727" s="131"/>
      <c r="X727" s="124"/>
      <c r="Y727" s="124"/>
      <c r="Z727" s="124"/>
      <c r="AA727" s="131"/>
      <c r="AB727" s="124"/>
      <c r="AC727" s="124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"/>
      <c r="AO727" s="1"/>
      <c r="AP727" s="1"/>
      <c r="AQ727" s="133"/>
      <c r="AR727" s="133"/>
      <c r="AS727" s="133"/>
      <c r="AT727" s="133"/>
      <c r="AU727" s="133"/>
      <c r="AV727" s="133"/>
      <c r="AW727" s="133"/>
      <c r="AX727" s="133"/>
      <c r="AY727" s="132"/>
      <c r="AZ727" s="1"/>
      <c r="BA727" s="1"/>
    </row>
    <row r="728" spans="1:53" ht="12.75" customHeight="1">
      <c r="A728" s="27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9"/>
      <c r="O728" s="127"/>
      <c r="P728" s="127"/>
      <c r="Q728" s="127"/>
      <c r="R728" s="127"/>
      <c r="S728" s="128"/>
      <c r="T728" s="124"/>
      <c r="U728" s="124"/>
      <c r="V728" s="124"/>
      <c r="W728" s="131"/>
      <c r="X728" s="124"/>
      <c r="Y728" s="124"/>
      <c r="Z728" s="124"/>
      <c r="AA728" s="131"/>
      <c r="AB728" s="124"/>
      <c r="AC728" s="124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"/>
      <c r="AO728" s="1"/>
      <c r="AP728" s="1"/>
      <c r="AQ728" s="133"/>
      <c r="AR728" s="133"/>
      <c r="AS728" s="133"/>
      <c r="AT728" s="133"/>
      <c r="AU728" s="133"/>
      <c r="AV728" s="133"/>
      <c r="AW728" s="133"/>
      <c r="AX728" s="133"/>
      <c r="AY728" s="132"/>
      <c r="AZ728" s="1"/>
      <c r="BA728" s="1"/>
    </row>
    <row r="729" spans="1:53" ht="12.75" customHeight="1">
      <c r="A729" s="27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9"/>
      <c r="O729" s="127"/>
      <c r="P729" s="127"/>
      <c r="Q729" s="127"/>
      <c r="R729" s="127"/>
      <c r="S729" s="128"/>
      <c r="T729" s="124"/>
      <c r="U729" s="124"/>
      <c r="V729" s="124"/>
      <c r="W729" s="131"/>
      <c r="X729" s="124"/>
      <c r="Y729" s="124"/>
      <c r="Z729" s="124"/>
      <c r="AA729" s="131"/>
      <c r="AB729" s="124"/>
      <c r="AC729" s="124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"/>
      <c r="AO729" s="1"/>
      <c r="AP729" s="1"/>
      <c r="AQ729" s="133"/>
      <c r="AR729" s="133"/>
      <c r="AS729" s="133"/>
      <c r="AT729" s="133"/>
      <c r="AU729" s="133"/>
      <c r="AV729" s="133"/>
      <c r="AW729" s="133"/>
      <c r="AX729" s="133"/>
      <c r="AY729" s="132"/>
      <c r="AZ729" s="1"/>
      <c r="BA729" s="1"/>
    </row>
    <row r="730" spans="1:53" ht="12.75" customHeight="1">
      <c r="A730" s="27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9"/>
      <c r="O730" s="127"/>
      <c r="P730" s="127"/>
      <c r="Q730" s="127"/>
      <c r="R730" s="127"/>
      <c r="S730" s="128"/>
      <c r="T730" s="124"/>
      <c r="U730" s="124"/>
      <c r="V730" s="124"/>
      <c r="W730" s="131"/>
      <c r="X730" s="124"/>
      <c r="Y730" s="124"/>
      <c r="Z730" s="124"/>
      <c r="AA730" s="131"/>
      <c r="AB730" s="124"/>
      <c r="AC730" s="124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"/>
      <c r="AO730" s="1"/>
      <c r="AP730" s="1"/>
      <c r="AQ730" s="133"/>
      <c r="AR730" s="133"/>
      <c r="AS730" s="133"/>
      <c r="AT730" s="133"/>
      <c r="AU730" s="133"/>
      <c r="AV730" s="133"/>
      <c r="AW730" s="133"/>
      <c r="AX730" s="133"/>
      <c r="AY730" s="132"/>
      <c r="AZ730" s="1"/>
      <c r="BA730" s="1"/>
    </row>
    <row r="731" spans="1:53" ht="12.75" customHeight="1">
      <c r="A731" s="27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9"/>
      <c r="O731" s="127"/>
      <c r="P731" s="127"/>
      <c r="Q731" s="127"/>
      <c r="R731" s="127"/>
      <c r="S731" s="128"/>
      <c r="T731" s="124"/>
      <c r="U731" s="124"/>
      <c r="V731" s="124"/>
      <c r="W731" s="131"/>
      <c r="X731" s="124"/>
      <c r="Y731" s="124"/>
      <c r="Z731" s="124"/>
      <c r="AA731" s="131"/>
      <c r="AB731" s="124"/>
      <c r="AC731" s="124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"/>
      <c r="AO731" s="1"/>
      <c r="AP731" s="1"/>
      <c r="AQ731" s="133"/>
      <c r="AR731" s="133"/>
      <c r="AS731" s="133"/>
      <c r="AT731" s="133"/>
      <c r="AU731" s="133"/>
      <c r="AV731" s="133"/>
      <c r="AW731" s="133"/>
      <c r="AX731" s="133"/>
      <c r="AY731" s="132"/>
      <c r="AZ731" s="1"/>
      <c r="BA731" s="1"/>
    </row>
    <row r="732" spans="1:53" ht="12.75" customHeight="1">
      <c r="A732" s="27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9"/>
      <c r="O732" s="127"/>
      <c r="P732" s="127"/>
      <c r="Q732" s="127"/>
      <c r="R732" s="127"/>
      <c r="S732" s="128"/>
      <c r="T732" s="124"/>
      <c r="U732" s="124"/>
      <c r="V732" s="124"/>
      <c r="W732" s="131"/>
      <c r="X732" s="124"/>
      <c r="Y732" s="124"/>
      <c r="Z732" s="124"/>
      <c r="AA732" s="131"/>
      <c r="AB732" s="124"/>
      <c r="AC732" s="124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"/>
      <c r="AO732" s="1"/>
      <c r="AP732" s="1"/>
      <c r="AQ732" s="133"/>
      <c r="AR732" s="133"/>
      <c r="AS732" s="133"/>
      <c r="AT732" s="133"/>
      <c r="AU732" s="133"/>
      <c r="AV732" s="133"/>
      <c r="AW732" s="133"/>
      <c r="AX732" s="133"/>
      <c r="AY732" s="132"/>
      <c r="AZ732" s="1"/>
      <c r="BA732" s="1"/>
    </row>
    <row r="733" spans="1:53" ht="12.75" customHeight="1">
      <c r="A733" s="27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9"/>
      <c r="O733" s="127"/>
      <c r="P733" s="127"/>
      <c r="Q733" s="127"/>
      <c r="R733" s="127"/>
      <c r="S733" s="128"/>
      <c r="T733" s="124"/>
      <c r="U733" s="124"/>
      <c r="V733" s="124"/>
      <c r="W733" s="131"/>
      <c r="X733" s="124"/>
      <c r="Y733" s="124"/>
      <c r="Z733" s="124"/>
      <c r="AA733" s="131"/>
      <c r="AB733" s="124"/>
      <c r="AC733" s="124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"/>
      <c r="AO733" s="1"/>
      <c r="AP733" s="1"/>
      <c r="AQ733" s="133"/>
      <c r="AR733" s="133"/>
      <c r="AS733" s="133"/>
      <c r="AT733" s="133"/>
      <c r="AU733" s="133"/>
      <c r="AV733" s="133"/>
      <c r="AW733" s="133"/>
      <c r="AX733" s="133"/>
      <c r="AY733" s="132"/>
      <c r="AZ733" s="1"/>
      <c r="BA733" s="1"/>
    </row>
    <row r="734" spans="1:53" ht="12.75" customHeight="1">
      <c r="A734" s="27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9"/>
      <c r="O734" s="127"/>
      <c r="P734" s="127"/>
      <c r="Q734" s="127"/>
      <c r="R734" s="127"/>
      <c r="S734" s="128"/>
      <c r="T734" s="124"/>
      <c r="U734" s="124"/>
      <c r="V734" s="124"/>
      <c r="W734" s="131"/>
      <c r="X734" s="124"/>
      <c r="Y734" s="124"/>
      <c r="Z734" s="124"/>
      <c r="AA734" s="131"/>
      <c r="AB734" s="124"/>
      <c r="AC734" s="124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"/>
      <c r="AO734" s="1"/>
      <c r="AP734" s="1"/>
      <c r="AQ734" s="133"/>
      <c r="AR734" s="133"/>
      <c r="AS734" s="133"/>
      <c r="AT734" s="133"/>
      <c r="AU734" s="133"/>
      <c r="AV734" s="133"/>
      <c r="AW734" s="133"/>
      <c r="AX734" s="133"/>
      <c r="AY734" s="132"/>
      <c r="AZ734" s="1"/>
      <c r="BA734" s="1"/>
    </row>
    <row r="735" spans="1:53" ht="12.75" customHeight="1">
      <c r="A735" s="27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9"/>
      <c r="O735" s="127"/>
      <c r="P735" s="127"/>
      <c r="Q735" s="127"/>
      <c r="R735" s="127"/>
      <c r="S735" s="128"/>
      <c r="T735" s="124"/>
      <c r="U735" s="124"/>
      <c r="V735" s="124"/>
      <c r="W735" s="131"/>
      <c r="X735" s="124"/>
      <c r="Y735" s="124"/>
      <c r="Z735" s="124"/>
      <c r="AA735" s="131"/>
      <c r="AB735" s="124"/>
      <c r="AC735" s="124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"/>
      <c r="AO735" s="1"/>
      <c r="AP735" s="1"/>
      <c r="AQ735" s="133"/>
      <c r="AR735" s="133"/>
      <c r="AS735" s="133"/>
      <c r="AT735" s="133"/>
      <c r="AU735" s="133"/>
      <c r="AV735" s="133"/>
      <c r="AW735" s="133"/>
      <c r="AX735" s="133"/>
      <c r="AY735" s="132"/>
      <c r="AZ735" s="1"/>
      <c r="BA735" s="1"/>
    </row>
    <row r="736" spans="1:53" ht="12.75" customHeight="1">
      <c r="A736" s="27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9"/>
      <c r="O736" s="127"/>
      <c r="P736" s="127"/>
      <c r="Q736" s="127"/>
      <c r="R736" s="127"/>
      <c r="S736" s="128"/>
      <c r="T736" s="124"/>
      <c r="U736" s="124"/>
      <c r="V736" s="124"/>
      <c r="W736" s="131"/>
      <c r="X736" s="124"/>
      <c r="Y736" s="124"/>
      <c r="Z736" s="124"/>
      <c r="AA736" s="131"/>
      <c r="AB736" s="124"/>
      <c r="AC736" s="124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"/>
      <c r="AO736" s="1"/>
      <c r="AP736" s="1"/>
      <c r="AQ736" s="133"/>
      <c r="AR736" s="133"/>
      <c r="AS736" s="133"/>
      <c r="AT736" s="133"/>
      <c r="AU736" s="133"/>
      <c r="AV736" s="133"/>
      <c r="AW736" s="133"/>
      <c r="AX736" s="133"/>
      <c r="AY736" s="132"/>
      <c r="AZ736" s="1"/>
      <c r="BA736" s="1"/>
    </row>
    <row r="737" spans="1:53" ht="12.75" customHeight="1">
      <c r="A737" s="27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9"/>
      <c r="O737" s="127"/>
      <c r="P737" s="127"/>
      <c r="Q737" s="127"/>
      <c r="R737" s="127"/>
      <c r="S737" s="128"/>
      <c r="T737" s="124"/>
      <c r="U737" s="124"/>
      <c r="V737" s="124"/>
      <c r="W737" s="131"/>
      <c r="X737" s="124"/>
      <c r="Y737" s="124"/>
      <c r="Z737" s="124"/>
      <c r="AA737" s="131"/>
      <c r="AB737" s="124"/>
      <c r="AC737" s="124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"/>
      <c r="AO737" s="1"/>
      <c r="AP737" s="1"/>
      <c r="AQ737" s="133"/>
      <c r="AR737" s="133"/>
      <c r="AS737" s="133"/>
      <c r="AT737" s="133"/>
      <c r="AU737" s="133"/>
      <c r="AV737" s="133"/>
      <c r="AW737" s="133"/>
      <c r="AX737" s="133"/>
      <c r="AY737" s="132"/>
      <c r="AZ737" s="1"/>
      <c r="BA737" s="1"/>
    </row>
    <row r="738" spans="1:53" ht="12.75" customHeight="1">
      <c r="A738" s="27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9"/>
      <c r="O738" s="127"/>
      <c r="P738" s="127"/>
      <c r="Q738" s="127"/>
      <c r="R738" s="127"/>
      <c r="S738" s="128"/>
      <c r="T738" s="124"/>
      <c r="U738" s="124"/>
      <c r="V738" s="124"/>
      <c r="W738" s="131"/>
      <c r="X738" s="124"/>
      <c r="Y738" s="124"/>
      <c r="Z738" s="124"/>
      <c r="AA738" s="131"/>
      <c r="AB738" s="124"/>
      <c r="AC738" s="124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"/>
      <c r="AO738" s="1"/>
      <c r="AP738" s="1"/>
      <c r="AQ738" s="133"/>
      <c r="AR738" s="133"/>
      <c r="AS738" s="133"/>
      <c r="AT738" s="133"/>
      <c r="AU738" s="133"/>
      <c r="AV738" s="133"/>
      <c r="AW738" s="133"/>
      <c r="AX738" s="133"/>
      <c r="AY738" s="132"/>
      <c r="AZ738" s="1"/>
      <c r="BA738" s="1"/>
    </row>
    <row r="739" spans="1:53" ht="12.75" customHeight="1">
      <c r="A739" s="27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9"/>
      <c r="O739" s="127"/>
      <c r="P739" s="127"/>
      <c r="Q739" s="127"/>
      <c r="R739" s="127"/>
      <c r="S739" s="128"/>
      <c r="T739" s="124"/>
      <c r="U739" s="124"/>
      <c r="V739" s="124"/>
      <c r="W739" s="131"/>
      <c r="X739" s="124"/>
      <c r="Y739" s="124"/>
      <c r="Z739" s="124"/>
      <c r="AA739" s="131"/>
      <c r="AB739" s="124"/>
      <c r="AC739" s="124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"/>
      <c r="AO739" s="1"/>
      <c r="AP739" s="1"/>
      <c r="AQ739" s="133"/>
      <c r="AR739" s="133"/>
      <c r="AS739" s="133"/>
      <c r="AT739" s="133"/>
      <c r="AU739" s="133"/>
      <c r="AV739" s="133"/>
      <c r="AW739" s="133"/>
      <c r="AX739" s="133"/>
      <c r="AY739" s="132"/>
      <c r="AZ739" s="1"/>
      <c r="BA739" s="1"/>
    </row>
    <row r="740" spans="1:53" ht="12.75" customHeight="1">
      <c r="A740" s="27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9"/>
      <c r="O740" s="127"/>
      <c r="P740" s="127"/>
      <c r="Q740" s="127"/>
      <c r="R740" s="127"/>
      <c r="S740" s="128"/>
      <c r="T740" s="124"/>
      <c r="U740" s="124"/>
      <c r="V740" s="124"/>
      <c r="W740" s="131"/>
      <c r="X740" s="124"/>
      <c r="Y740" s="124"/>
      <c r="Z740" s="124"/>
      <c r="AA740" s="131"/>
      <c r="AB740" s="124"/>
      <c r="AC740" s="124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"/>
      <c r="AO740" s="1"/>
      <c r="AP740" s="1"/>
      <c r="AQ740" s="133"/>
      <c r="AR740" s="133"/>
      <c r="AS740" s="133"/>
      <c r="AT740" s="133"/>
      <c r="AU740" s="133"/>
      <c r="AV740" s="133"/>
      <c r="AW740" s="133"/>
      <c r="AX740" s="133"/>
      <c r="AY740" s="132"/>
      <c r="AZ740" s="1"/>
      <c r="BA740" s="1"/>
    </row>
    <row r="741" spans="1:53" ht="12.75" customHeight="1">
      <c r="A741" s="27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9"/>
      <c r="O741" s="127"/>
      <c r="P741" s="127"/>
      <c r="Q741" s="127"/>
      <c r="R741" s="127"/>
      <c r="S741" s="128"/>
      <c r="T741" s="124"/>
      <c r="U741" s="124"/>
      <c r="V741" s="124"/>
      <c r="W741" s="131"/>
      <c r="X741" s="124"/>
      <c r="Y741" s="124"/>
      <c r="Z741" s="124"/>
      <c r="AA741" s="131"/>
      <c r="AB741" s="124"/>
      <c r="AC741" s="124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"/>
      <c r="AO741" s="1"/>
      <c r="AP741" s="1"/>
      <c r="AQ741" s="133"/>
      <c r="AR741" s="133"/>
      <c r="AS741" s="133"/>
      <c r="AT741" s="133"/>
      <c r="AU741" s="133"/>
      <c r="AV741" s="133"/>
      <c r="AW741" s="133"/>
      <c r="AX741" s="133"/>
      <c r="AY741" s="132"/>
      <c r="AZ741" s="1"/>
      <c r="BA741" s="1"/>
    </row>
    <row r="742" spans="1:53" ht="12.75" customHeight="1">
      <c r="A742" s="27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9"/>
      <c r="O742" s="127"/>
      <c r="P742" s="127"/>
      <c r="Q742" s="127"/>
      <c r="R742" s="127"/>
      <c r="S742" s="128"/>
      <c r="T742" s="124"/>
      <c r="U742" s="124"/>
      <c r="V742" s="124"/>
      <c r="W742" s="131"/>
      <c r="X742" s="124"/>
      <c r="Y742" s="124"/>
      <c r="Z742" s="124"/>
      <c r="AA742" s="131"/>
      <c r="AB742" s="124"/>
      <c r="AC742" s="124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"/>
      <c r="AO742" s="1"/>
      <c r="AP742" s="1"/>
      <c r="AQ742" s="133"/>
      <c r="AR742" s="133"/>
      <c r="AS742" s="133"/>
      <c r="AT742" s="133"/>
      <c r="AU742" s="133"/>
      <c r="AV742" s="133"/>
      <c r="AW742" s="133"/>
      <c r="AX742" s="133"/>
      <c r="AY742" s="132"/>
      <c r="AZ742" s="1"/>
      <c r="BA742" s="1"/>
    </row>
    <row r="743" spans="1:53" ht="12.75" customHeight="1">
      <c r="A743" s="27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9"/>
      <c r="O743" s="127"/>
      <c r="P743" s="127"/>
      <c r="Q743" s="127"/>
      <c r="R743" s="127"/>
      <c r="S743" s="128"/>
      <c r="T743" s="124"/>
      <c r="U743" s="124"/>
      <c r="V743" s="124"/>
      <c r="W743" s="131"/>
      <c r="X743" s="124"/>
      <c r="Y743" s="124"/>
      <c r="Z743" s="124"/>
      <c r="AA743" s="131"/>
      <c r="AB743" s="124"/>
      <c r="AC743" s="124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"/>
      <c r="AO743" s="1"/>
      <c r="AP743" s="1"/>
      <c r="AQ743" s="133"/>
      <c r="AR743" s="133"/>
      <c r="AS743" s="133"/>
      <c r="AT743" s="133"/>
      <c r="AU743" s="133"/>
      <c r="AV743" s="133"/>
      <c r="AW743" s="133"/>
      <c r="AX743" s="133"/>
      <c r="AY743" s="132"/>
      <c r="AZ743" s="1"/>
      <c r="BA743" s="1"/>
    </row>
    <row r="744" spans="1:53" ht="12.75" customHeight="1">
      <c r="A744" s="27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9"/>
      <c r="O744" s="127"/>
      <c r="P744" s="127"/>
      <c r="Q744" s="127"/>
      <c r="R744" s="127"/>
      <c r="S744" s="128"/>
      <c r="T744" s="124"/>
      <c r="U744" s="124"/>
      <c r="V744" s="124"/>
      <c r="W744" s="131"/>
      <c r="X744" s="124"/>
      <c r="Y744" s="124"/>
      <c r="Z744" s="124"/>
      <c r="AA744" s="131"/>
      <c r="AB744" s="124"/>
      <c r="AC744" s="124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"/>
      <c r="AO744" s="1"/>
      <c r="AP744" s="1"/>
      <c r="AQ744" s="133"/>
      <c r="AR744" s="133"/>
      <c r="AS744" s="133"/>
      <c r="AT744" s="133"/>
      <c r="AU744" s="133"/>
      <c r="AV744" s="133"/>
      <c r="AW744" s="133"/>
      <c r="AX744" s="133"/>
      <c r="AY744" s="132"/>
      <c r="AZ744" s="1"/>
      <c r="BA744" s="1"/>
    </row>
    <row r="745" spans="1:53" ht="12.75" customHeight="1">
      <c r="A745" s="27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9"/>
      <c r="O745" s="127"/>
      <c r="P745" s="127"/>
      <c r="Q745" s="127"/>
      <c r="R745" s="127"/>
      <c r="S745" s="128"/>
      <c r="T745" s="124"/>
      <c r="U745" s="124"/>
      <c r="V745" s="124"/>
      <c r="W745" s="131"/>
      <c r="X745" s="124"/>
      <c r="Y745" s="124"/>
      <c r="Z745" s="124"/>
      <c r="AA745" s="131"/>
      <c r="AB745" s="124"/>
      <c r="AC745" s="124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"/>
      <c r="AO745" s="1"/>
      <c r="AP745" s="1"/>
      <c r="AQ745" s="133"/>
      <c r="AR745" s="133"/>
      <c r="AS745" s="133"/>
      <c r="AT745" s="133"/>
      <c r="AU745" s="133"/>
      <c r="AV745" s="133"/>
      <c r="AW745" s="133"/>
      <c r="AX745" s="133"/>
      <c r="AY745" s="132"/>
      <c r="AZ745" s="1"/>
      <c r="BA745" s="1"/>
    </row>
    <row r="746" spans="1:53" ht="12.75" customHeight="1">
      <c r="A746" s="27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9"/>
      <c r="O746" s="127"/>
      <c r="P746" s="127"/>
      <c r="Q746" s="127"/>
      <c r="R746" s="127"/>
      <c r="S746" s="128"/>
      <c r="T746" s="124"/>
      <c r="U746" s="124"/>
      <c r="V746" s="124"/>
      <c r="W746" s="131"/>
      <c r="X746" s="124"/>
      <c r="Y746" s="124"/>
      <c r="Z746" s="124"/>
      <c r="AA746" s="131"/>
      <c r="AB746" s="124"/>
      <c r="AC746" s="124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"/>
      <c r="AO746" s="1"/>
      <c r="AP746" s="1"/>
      <c r="AQ746" s="133"/>
      <c r="AR746" s="133"/>
      <c r="AS746" s="133"/>
      <c r="AT746" s="133"/>
      <c r="AU746" s="133"/>
      <c r="AV746" s="133"/>
      <c r="AW746" s="133"/>
      <c r="AX746" s="133"/>
      <c r="AY746" s="132"/>
      <c r="AZ746" s="1"/>
      <c r="BA746" s="1"/>
    </row>
    <row r="747" spans="1:53" ht="12.75" customHeight="1">
      <c r="A747" s="27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9"/>
      <c r="O747" s="127"/>
      <c r="P747" s="127"/>
      <c r="Q747" s="127"/>
      <c r="R747" s="127"/>
      <c r="S747" s="128"/>
      <c r="T747" s="124"/>
      <c r="U747" s="124"/>
      <c r="V747" s="124"/>
      <c r="W747" s="131"/>
      <c r="X747" s="124"/>
      <c r="Y747" s="124"/>
      <c r="Z747" s="124"/>
      <c r="AA747" s="131"/>
      <c r="AB747" s="124"/>
      <c r="AC747" s="124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"/>
      <c r="AO747" s="1"/>
      <c r="AP747" s="1"/>
      <c r="AQ747" s="133"/>
      <c r="AR747" s="133"/>
      <c r="AS747" s="133"/>
      <c r="AT747" s="133"/>
      <c r="AU747" s="133"/>
      <c r="AV747" s="133"/>
      <c r="AW747" s="133"/>
      <c r="AX747" s="133"/>
      <c r="AY747" s="132"/>
      <c r="AZ747" s="1"/>
      <c r="BA747" s="1"/>
    </row>
    <row r="748" spans="1:53" ht="12.75" customHeight="1">
      <c r="A748" s="27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9"/>
      <c r="O748" s="127"/>
      <c r="P748" s="127"/>
      <c r="Q748" s="127"/>
      <c r="R748" s="127"/>
      <c r="S748" s="128"/>
      <c r="T748" s="124"/>
      <c r="U748" s="124"/>
      <c r="V748" s="124"/>
      <c r="W748" s="131"/>
      <c r="X748" s="124"/>
      <c r="Y748" s="124"/>
      <c r="Z748" s="124"/>
      <c r="AA748" s="131"/>
      <c r="AB748" s="124"/>
      <c r="AC748" s="124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"/>
      <c r="AO748" s="1"/>
      <c r="AP748" s="1"/>
      <c r="AQ748" s="133"/>
      <c r="AR748" s="133"/>
      <c r="AS748" s="133"/>
      <c r="AT748" s="133"/>
      <c r="AU748" s="133"/>
      <c r="AV748" s="133"/>
      <c r="AW748" s="133"/>
      <c r="AX748" s="133"/>
      <c r="AY748" s="132"/>
      <c r="AZ748" s="1"/>
      <c r="BA748" s="1"/>
    </row>
    <row r="749" spans="1:53" ht="12.75" customHeight="1">
      <c r="A749" s="27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9"/>
      <c r="O749" s="127"/>
      <c r="P749" s="127"/>
      <c r="Q749" s="127"/>
      <c r="R749" s="127"/>
      <c r="S749" s="128"/>
      <c r="T749" s="124"/>
      <c r="U749" s="124"/>
      <c r="V749" s="124"/>
      <c r="W749" s="131"/>
      <c r="X749" s="124"/>
      <c r="Y749" s="124"/>
      <c r="Z749" s="124"/>
      <c r="AA749" s="131"/>
      <c r="AB749" s="124"/>
      <c r="AC749" s="124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"/>
      <c r="AO749" s="1"/>
      <c r="AP749" s="1"/>
      <c r="AQ749" s="133"/>
      <c r="AR749" s="133"/>
      <c r="AS749" s="133"/>
      <c r="AT749" s="133"/>
      <c r="AU749" s="133"/>
      <c r="AV749" s="133"/>
      <c r="AW749" s="133"/>
      <c r="AX749" s="133"/>
      <c r="AY749" s="132"/>
      <c r="AZ749" s="1"/>
      <c r="BA749" s="1"/>
    </row>
    <row r="750" spans="1:53" ht="12.75" customHeight="1">
      <c r="A750" s="27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9"/>
      <c r="O750" s="127"/>
      <c r="P750" s="127"/>
      <c r="Q750" s="127"/>
      <c r="R750" s="127"/>
      <c r="S750" s="128"/>
      <c r="T750" s="124"/>
      <c r="U750" s="124"/>
      <c r="V750" s="124"/>
      <c r="W750" s="131"/>
      <c r="X750" s="124"/>
      <c r="Y750" s="124"/>
      <c r="Z750" s="124"/>
      <c r="AA750" s="131"/>
      <c r="AB750" s="124"/>
      <c r="AC750" s="124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"/>
      <c r="AO750" s="1"/>
      <c r="AP750" s="1"/>
      <c r="AQ750" s="133"/>
      <c r="AR750" s="133"/>
      <c r="AS750" s="133"/>
      <c r="AT750" s="133"/>
      <c r="AU750" s="133"/>
      <c r="AV750" s="133"/>
      <c r="AW750" s="133"/>
      <c r="AX750" s="133"/>
      <c r="AY750" s="132"/>
      <c r="AZ750" s="1"/>
      <c r="BA750" s="1"/>
    </row>
    <row r="751" spans="1:53" ht="12.75" customHeight="1">
      <c r="A751" s="27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9"/>
      <c r="O751" s="127"/>
      <c r="P751" s="127"/>
      <c r="Q751" s="127"/>
      <c r="R751" s="127"/>
      <c r="S751" s="128"/>
      <c r="T751" s="124"/>
      <c r="U751" s="124"/>
      <c r="V751" s="124"/>
      <c r="W751" s="131"/>
      <c r="X751" s="124"/>
      <c r="Y751" s="124"/>
      <c r="Z751" s="124"/>
      <c r="AA751" s="131"/>
      <c r="AB751" s="124"/>
      <c r="AC751" s="124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"/>
      <c r="AO751" s="1"/>
      <c r="AP751" s="1"/>
      <c r="AQ751" s="133"/>
      <c r="AR751" s="133"/>
      <c r="AS751" s="133"/>
      <c r="AT751" s="133"/>
      <c r="AU751" s="133"/>
      <c r="AV751" s="133"/>
      <c r="AW751" s="133"/>
      <c r="AX751" s="133"/>
      <c r="AY751" s="132"/>
      <c r="AZ751" s="1"/>
      <c r="BA751" s="1"/>
    </row>
    <row r="752" spans="1:53" ht="12.75" customHeight="1">
      <c r="A752" s="27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9"/>
      <c r="O752" s="127"/>
      <c r="P752" s="127"/>
      <c r="Q752" s="127"/>
      <c r="R752" s="127"/>
      <c r="S752" s="128"/>
      <c r="T752" s="124"/>
      <c r="U752" s="124"/>
      <c r="V752" s="124"/>
      <c r="W752" s="131"/>
      <c r="X752" s="124"/>
      <c r="Y752" s="124"/>
      <c r="Z752" s="124"/>
      <c r="AA752" s="131"/>
      <c r="AB752" s="124"/>
      <c r="AC752" s="124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"/>
      <c r="AO752" s="1"/>
      <c r="AP752" s="1"/>
      <c r="AQ752" s="133"/>
      <c r="AR752" s="133"/>
      <c r="AS752" s="133"/>
      <c r="AT752" s="133"/>
      <c r="AU752" s="133"/>
      <c r="AV752" s="133"/>
      <c r="AW752" s="133"/>
      <c r="AX752" s="133"/>
      <c r="AY752" s="132"/>
      <c r="AZ752" s="1"/>
      <c r="BA752" s="1"/>
    </row>
    <row r="753" spans="1:53" ht="12.75" customHeight="1">
      <c r="A753" s="27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9"/>
      <c r="O753" s="127"/>
      <c r="P753" s="127"/>
      <c r="Q753" s="127"/>
      <c r="R753" s="127"/>
      <c r="S753" s="128"/>
      <c r="T753" s="124"/>
      <c r="U753" s="124"/>
      <c r="V753" s="124"/>
      <c r="W753" s="131"/>
      <c r="X753" s="124"/>
      <c r="Y753" s="124"/>
      <c r="Z753" s="124"/>
      <c r="AA753" s="131"/>
      <c r="AB753" s="124"/>
      <c r="AC753" s="124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"/>
      <c r="AO753" s="1"/>
      <c r="AP753" s="1"/>
      <c r="AQ753" s="133"/>
      <c r="AR753" s="133"/>
      <c r="AS753" s="133"/>
      <c r="AT753" s="133"/>
      <c r="AU753" s="133"/>
      <c r="AV753" s="133"/>
      <c r="AW753" s="133"/>
      <c r="AX753" s="133"/>
      <c r="AY753" s="132"/>
      <c r="AZ753" s="1"/>
      <c r="BA753" s="1"/>
    </row>
    <row r="754" spans="1:53" ht="12.75" customHeight="1">
      <c r="A754" s="27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9"/>
      <c r="O754" s="127"/>
      <c r="P754" s="127"/>
      <c r="Q754" s="127"/>
      <c r="R754" s="127"/>
      <c r="S754" s="128"/>
      <c r="T754" s="124"/>
      <c r="U754" s="124"/>
      <c r="V754" s="124"/>
      <c r="W754" s="131"/>
      <c r="X754" s="124"/>
      <c r="Y754" s="124"/>
      <c r="Z754" s="124"/>
      <c r="AA754" s="131"/>
      <c r="AB754" s="124"/>
      <c r="AC754" s="124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"/>
      <c r="AO754" s="1"/>
      <c r="AP754" s="1"/>
      <c r="AQ754" s="133"/>
      <c r="AR754" s="133"/>
      <c r="AS754" s="133"/>
      <c r="AT754" s="133"/>
      <c r="AU754" s="133"/>
      <c r="AV754" s="133"/>
      <c r="AW754" s="133"/>
      <c r="AX754" s="133"/>
      <c r="AY754" s="132"/>
      <c r="AZ754" s="1"/>
      <c r="BA754" s="1"/>
    </row>
    <row r="755" spans="1:53" ht="12.75" customHeight="1">
      <c r="A755" s="27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9"/>
      <c r="O755" s="127"/>
      <c r="P755" s="127"/>
      <c r="Q755" s="127"/>
      <c r="R755" s="127"/>
      <c r="S755" s="128"/>
      <c r="T755" s="124"/>
      <c r="U755" s="124"/>
      <c r="V755" s="124"/>
      <c r="W755" s="131"/>
      <c r="X755" s="124"/>
      <c r="Y755" s="124"/>
      <c r="Z755" s="124"/>
      <c r="AA755" s="131"/>
      <c r="AB755" s="124"/>
      <c r="AC755" s="124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"/>
      <c r="AO755" s="1"/>
      <c r="AP755" s="1"/>
      <c r="AQ755" s="133"/>
      <c r="AR755" s="133"/>
      <c r="AS755" s="133"/>
      <c r="AT755" s="133"/>
      <c r="AU755" s="133"/>
      <c r="AV755" s="133"/>
      <c r="AW755" s="133"/>
      <c r="AX755" s="133"/>
      <c r="AY755" s="132"/>
      <c r="AZ755" s="1"/>
      <c r="BA755" s="1"/>
    </row>
    <row r="756" spans="1:53" ht="12.75" customHeight="1">
      <c r="A756" s="27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9"/>
      <c r="O756" s="127"/>
      <c r="P756" s="127"/>
      <c r="Q756" s="127"/>
      <c r="R756" s="127"/>
      <c r="S756" s="128"/>
      <c r="T756" s="124"/>
      <c r="U756" s="124"/>
      <c r="V756" s="124"/>
      <c r="W756" s="131"/>
      <c r="X756" s="124"/>
      <c r="Y756" s="124"/>
      <c r="Z756" s="124"/>
      <c r="AA756" s="131"/>
      <c r="AB756" s="124"/>
      <c r="AC756" s="124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"/>
      <c r="AO756" s="1"/>
      <c r="AP756" s="1"/>
      <c r="AQ756" s="133"/>
      <c r="AR756" s="133"/>
      <c r="AS756" s="133"/>
      <c r="AT756" s="133"/>
      <c r="AU756" s="133"/>
      <c r="AV756" s="133"/>
      <c r="AW756" s="133"/>
      <c r="AX756" s="133"/>
      <c r="AY756" s="132"/>
      <c r="AZ756" s="1"/>
      <c r="BA756" s="1"/>
    </row>
    <row r="757" spans="1:53" ht="12.75" customHeight="1">
      <c r="A757" s="27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9"/>
      <c r="O757" s="127"/>
      <c r="P757" s="127"/>
      <c r="Q757" s="127"/>
      <c r="R757" s="127"/>
      <c r="S757" s="128"/>
      <c r="T757" s="124"/>
      <c r="U757" s="124"/>
      <c r="V757" s="124"/>
      <c r="W757" s="131"/>
      <c r="X757" s="124"/>
      <c r="Y757" s="124"/>
      <c r="Z757" s="124"/>
      <c r="AA757" s="131"/>
      <c r="AB757" s="124"/>
      <c r="AC757" s="124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"/>
      <c r="AO757" s="1"/>
      <c r="AP757" s="1"/>
      <c r="AQ757" s="133"/>
      <c r="AR757" s="133"/>
      <c r="AS757" s="133"/>
      <c r="AT757" s="133"/>
      <c r="AU757" s="133"/>
      <c r="AV757" s="133"/>
      <c r="AW757" s="133"/>
      <c r="AX757" s="133"/>
      <c r="AY757" s="132"/>
      <c r="AZ757" s="1"/>
      <c r="BA757" s="1"/>
    </row>
    <row r="758" spans="1:53" ht="12.75" customHeight="1">
      <c r="A758" s="27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9"/>
      <c r="O758" s="127"/>
      <c r="P758" s="127"/>
      <c r="Q758" s="127"/>
      <c r="R758" s="127"/>
      <c r="S758" s="128"/>
      <c r="T758" s="124"/>
      <c r="U758" s="124"/>
      <c r="V758" s="124"/>
      <c r="W758" s="131"/>
      <c r="X758" s="124"/>
      <c r="Y758" s="124"/>
      <c r="Z758" s="124"/>
      <c r="AA758" s="131"/>
      <c r="AB758" s="124"/>
      <c r="AC758" s="124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"/>
      <c r="AO758" s="1"/>
      <c r="AP758" s="1"/>
      <c r="AQ758" s="133"/>
      <c r="AR758" s="133"/>
      <c r="AS758" s="133"/>
      <c r="AT758" s="133"/>
      <c r="AU758" s="133"/>
      <c r="AV758" s="133"/>
      <c r="AW758" s="133"/>
      <c r="AX758" s="133"/>
      <c r="AY758" s="132"/>
      <c r="AZ758" s="1"/>
      <c r="BA758" s="1"/>
    </row>
    <row r="759" spans="1:53" ht="12.75" customHeight="1">
      <c r="A759" s="27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9"/>
      <c r="O759" s="127"/>
      <c r="P759" s="127"/>
      <c r="Q759" s="127"/>
      <c r="R759" s="127"/>
      <c r="S759" s="128"/>
      <c r="T759" s="124"/>
      <c r="U759" s="124"/>
      <c r="V759" s="124"/>
      <c r="W759" s="131"/>
      <c r="X759" s="124"/>
      <c r="Y759" s="124"/>
      <c r="Z759" s="124"/>
      <c r="AA759" s="131"/>
      <c r="AB759" s="124"/>
      <c r="AC759" s="124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"/>
      <c r="AO759" s="1"/>
      <c r="AP759" s="1"/>
      <c r="AQ759" s="133"/>
      <c r="AR759" s="133"/>
      <c r="AS759" s="133"/>
      <c r="AT759" s="133"/>
      <c r="AU759" s="133"/>
      <c r="AV759" s="133"/>
      <c r="AW759" s="133"/>
      <c r="AX759" s="133"/>
      <c r="AY759" s="132"/>
      <c r="AZ759" s="1"/>
      <c r="BA759" s="1"/>
    </row>
    <row r="760" spans="1:53" ht="12.75" customHeight="1">
      <c r="A760" s="27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9"/>
      <c r="O760" s="127"/>
      <c r="P760" s="127"/>
      <c r="Q760" s="127"/>
      <c r="R760" s="127"/>
      <c r="S760" s="128"/>
      <c r="T760" s="124"/>
      <c r="U760" s="124"/>
      <c r="V760" s="124"/>
      <c r="W760" s="131"/>
      <c r="X760" s="124"/>
      <c r="Y760" s="124"/>
      <c r="Z760" s="124"/>
      <c r="AA760" s="131"/>
      <c r="AB760" s="124"/>
      <c r="AC760" s="124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"/>
      <c r="AO760" s="1"/>
      <c r="AP760" s="1"/>
      <c r="AQ760" s="133"/>
      <c r="AR760" s="133"/>
      <c r="AS760" s="133"/>
      <c r="AT760" s="133"/>
      <c r="AU760" s="133"/>
      <c r="AV760" s="133"/>
      <c r="AW760" s="133"/>
      <c r="AX760" s="133"/>
      <c r="AY760" s="132"/>
      <c r="AZ760" s="1"/>
      <c r="BA760" s="1"/>
    </row>
    <row r="761" spans="1:53" ht="12.75" customHeight="1">
      <c r="A761" s="27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9"/>
      <c r="O761" s="127"/>
      <c r="P761" s="127"/>
      <c r="Q761" s="127"/>
      <c r="R761" s="127"/>
      <c r="S761" s="128"/>
      <c r="T761" s="124"/>
      <c r="U761" s="124"/>
      <c r="V761" s="124"/>
      <c r="W761" s="131"/>
      <c r="X761" s="124"/>
      <c r="Y761" s="124"/>
      <c r="Z761" s="124"/>
      <c r="AA761" s="131"/>
      <c r="AB761" s="124"/>
      <c r="AC761" s="124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"/>
      <c r="AO761" s="1"/>
      <c r="AP761" s="1"/>
      <c r="AQ761" s="133"/>
      <c r="AR761" s="133"/>
      <c r="AS761" s="133"/>
      <c r="AT761" s="133"/>
      <c r="AU761" s="133"/>
      <c r="AV761" s="133"/>
      <c r="AW761" s="133"/>
      <c r="AX761" s="133"/>
      <c r="AY761" s="132"/>
      <c r="AZ761" s="1"/>
      <c r="BA761" s="1"/>
    </row>
    <row r="762" spans="1:53" ht="12.75" customHeight="1">
      <c r="A762" s="27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9"/>
      <c r="O762" s="127"/>
      <c r="P762" s="127"/>
      <c r="Q762" s="127"/>
      <c r="R762" s="127"/>
      <c r="S762" s="128"/>
      <c r="T762" s="124"/>
      <c r="U762" s="124"/>
      <c r="V762" s="124"/>
      <c r="W762" s="131"/>
      <c r="X762" s="124"/>
      <c r="Y762" s="124"/>
      <c r="Z762" s="124"/>
      <c r="AA762" s="131"/>
      <c r="AB762" s="124"/>
      <c r="AC762" s="124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"/>
      <c r="AO762" s="1"/>
      <c r="AP762" s="1"/>
      <c r="AQ762" s="133"/>
      <c r="AR762" s="133"/>
      <c r="AS762" s="133"/>
      <c r="AT762" s="133"/>
      <c r="AU762" s="133"/>
      <c r="AV762" s="133"/>
      <c r="AW762" s="133"/>
      <c r="AX762" s="133"/>
      <c r="AY762" s="132"/>
      <c r="AZ762" s="1"/>
      <c r="BA762" s="1"/>
    </row>
    <row r="763" spans="1:53" ht="12.75" customHeight="1">
      <c r="A763" s="27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9"/>
      <c r="O763" s="127"/>
      <c r="P763" s="127"/>
      <c r="Q763" s="127"/>
      <c r="R763" s="127"/>
      <c r="S763" s="128"/>
      <c r="T763" s="124"/>
      <c r="U763" s="124"/>
      <c r="V763" s="124"/>
      <c r="W763" s="131"/>
      <c r="X763" s="124"/>
      <c r="Y763" s="124"/>
      <c r="Z763" s="124"/>
      <c r="AA763" s="131"/>
      <c r="AB763" s="124"/>
      <c r="AC763" s="124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"/>
      <c r="AO763" s="1"/>
      <c r="AP763" s="1"/>
      <c r="AQ763" s="133"/>
      <c r="AR763" s="133"/>
      <c r="AS763" s="133"/>
      <c r="AT763" s="133"/>
      <c r="AU763" s="133"/>
      <c r="AV763" s="133"/>
      <c r="AW763" s="133"/>
      <c r="AX763" s="133"/>
      <c r="AY763" s="132"/>
      <c r="AZ763" s="1"/>
      <c r="BA763" s="1"/>
    </row>
    <row r="764" spans="1:53" ht="12.75" customHeight="1">
      <c r="A764" s="27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9"/>
      <c r="O764" s="127"/>
      <c r="P764" s="127"/>
      <c r="Q764" s="127"/>
      <c r="R764" s="127"/>
      <c r="S764" s="128"/>
      <c r="T764" s="124"/>
      <c r="U764" s="124"/>
      <c r="V764" s="124"/>
      <c r="W764" s="131"/>
      <c r="X764" s="124"/>
      <c r="Y764" s="124"/>
      <c r="Z764" s="124"/>
      <c r="AA764" s="131"/>
      <c r="AB764" s="124"/>
      <c r="AC764" s="124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"/>
      <c r="AO764" s="1"/>
      <c r="AP764" s="1"/>
      <c r="AQ764" s="133"/>
      <c r="AR764" s="133"/>
      <c r="AS764" s="133"/>
      <c r="AT764" s="133"/>
      <c r="AU764" s="133"/>
      <c r="AV764" s="133"/>
      <c r="AW764" s="133"/>
      <c r="AX764" s="133"/>
      <c r="AY764" s="132"/>
      <c r="AZ764" s="1"/>
      <c r="BA764" s="1"/>
    </row>
    <row r="765" spans="1:53" ht="12.75" customHeight="1">
      <c r="A765" s="27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9"/>
      <c r="O765" s="127"/>
      <c r="P765" s="127"/>
      <c r="Q765" s="127"/>
      <c r="R765" s="127"/>
      <c r="S765" s="128"/>
      <c r="T765" s="124"/>
      <c r="U765" s="124"/>
      <c r="V765" s="124"/>
      <c r="W765" s="131"/>
      <c r="X765" s="124"/>
      <c r="Y765" s="124"/>
      <c r="Z765" s="124"/>
      <c r="AA765" s="131"/>
      <c r="AB765" s="124"/>
      <c r="AC765" s="124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"/>
      <c r="AO765" s="1"/>
      <c r="AP765" s="1"/>
      <c r="AQ765" s="133"/>
      <c r="AR765" s="133"/>
      <c r="AS765" s="133"/>
      <c r="AT765" s="133"/>
      <c r="AU765" s="133"/>
      <c r="AV765" s="133"/>
      <c r="AW765" s="133"/>
      <c r="AX765" s="133"/>
      <c r="AY765" s="132"/>
      <c r="AZ765" s="1"/>
      <c r="BA765" s="1"/>
    </row>
    <row r="766" spans="1:53" ht="12.75" customHeight="1">
      <c r="A766" s="27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9"/>
      <c r="O766" s="127"/>
      <c r="P766" s="127"/>
      <c r="Q766" s="127"/>
      <c r="R766" s="127"/>
      <c r="S766" s="128"/>
      <c r="T766" s="124"/>
      <c r="U766" s="124"/>
      <c r="V766" s="124"/>
      <c r="W766" s="131"/>
      <c r="X766" s="124"/>
      <c r="Y766" s="124"/>
      <c r="Z766" s="124"/>
      <c r="AA766" s="131"/>
      <c r="AB766" s="124"/>
      <c r="AC766" s="124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"/>
      <c r="AO766" s="1"/>
      <c r="AP766" s="1"/>
      <c r="AQ766" s="133"/>
      <c r="AR766" s="133"/>
      <c r="AS766" s="133"/>
      <c r="AT766" s="133"/>
      <c r="AU766" s="133"/>
      <c r="AV766" s="133"/>
      <c r="AW766" s="133"/>
      <c r="AX766" s="133"/>
      <c r="AY766" s="132"/>
      <c r="AZ766" s="1"/>
      <c r="BA766" s="1"/>
    </row>
    <row r="767" spans="1:53" ht="12.75" customHeight="1">
      <c r="A767" s="27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9"/>
      <c r="O767" s="127"/>
      <c r="P767" s="127"/>
      <c r="Q767" s="127"/>
      <c r="R767" s="127"/>
      <c r="S767" s="128"/>
      <c r="T767" s="124"/>
      <c r="U767" s="124"/>
      <c r="V767" s="124"/>
      <c r="W767" s="131"/>
      <c r="X767" s="124"/>
      <c r="Y767" s="124"/>
      <c r="Z767" s="124"/>
      <c r="AA767" s="131"/>
      <c r="AB767" s="124"/>
      <c r="AC767" s="124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"/>
      <c r="AO767" s="1"/>
      <c r="AP767" s="1"/>
      <c r="AQ767" s="133"/>
      <c r="AR767" s="133"/>
      <c r="AS767" s="133"/>
      <c r="AT767" s="133"/>
      <c r="AU767" s="133"/>
      <c r="AV767" s="133"/>
      <c r="AW767" s="133"/>
      <c r="AX767" s="133"/>
      <c r="AY767" s="132"/>
      <c r="AZ767" s="1"/>
      <c r="BA767" s="1"/>
    </row>
    <row r="768" spans="1:53" ht="12.75" customHeight="1">
      <c r="A768" s="27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9"/>
      <c r="O768" s="127"/>
      <c r="P768" s="127"/>
      <c r="Q768" s="127"/>
      <c r="R768" s="127"/>
      <c r="S768" s="128"/>
      <c r="T768" s="124"/>
      <c r="U768" s="124"/>
      <c r="V768" s="124"/>
      <c r="W768" s="131"/>
      <c r="X768" s="124"/>
      <c r="Y768" s="124"/>
      <c r="Z768" s="124"/>
      <c r="AA768" s="131"/>
      <c r="AB768" s="124"/>
      <c r="AC768" s="124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"/>
      <c r="AO768" s="1"/>
      <c r="AP768" s="1"/>
      <c r="AQ768" s="133"/>
      <c r="AR768" s="133"/>
      <c r="AS768" s="133"/>
      <c r="AT768" s="133"/>
      <c r="AU768" s="133"/>
      <c r="AV768" s="133"/>
      <c r="AW768" s="133"/>
      <c r="AX768" s="133"/>
      <c r="AY768" s="132"/>
      <c r="AZ768" s="1"/>
      <c r="BA768" s="1"/>
    </row>
    <row r="769" spans="1:53" ht="12.75" customHeight="1">
      <c r="A769" s="27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9"/>
      <c r="O769" s="127"/>
      <c r="P769" s="127"/>
      <c r="Q769" s="127"/>
      <c r="R769" s="127"/>
      <c r="S769" s="128"/>
      <c r="T769" s="124"/>
      <c r="U769" s="124"/>
      <c r="V769" s="124"/>
      <c r="W769" s="131"/>
      <c r="X769" s="124"/>
      <c r="Y769" s="124"/>
      <c r="Z769" s="124"/>
      <c r="AA769" s="131"/>
      <c r="AB769" s="124"/>
      <c r="AC769" s="124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"/>
      <c r="AO769" s="1"/>
      <c r="AP769" s="1"/>
      <c r="AQ769" s="133"/>
      <c r="AR769" s="133"/>
      <c r="AS769" s="133"/>
      <c r="AT769" s="133"/>
      <c r="AU769" s="133"/>
      <c r="AV769" s="133"/>
      <c r="AW769" s="133"/>
      <c r="AX769" s="133"/>
      <c r="AY769" s="132"/>
      <c r="AZ769" s="1"/>
      <c r="BA769" s="1"/>
    </row>
    <row r="770" spans="1:53" ht="12.75" customHeight="1">
      <c r="A770" s="27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9"/>
      <c r="O770" s="127"/>
      <c r="P770" s="127"/>
      <c r="Q770" s="127"/>
      <c r="R770" s="127"/>
      <c r="S770" s="128"/>
      <c r="T770" s="124"/>
      <c r="U770" s="124"/>
      <c r="V770" s="124"/>
      <c r="W770" s="131"/>
      <c r="X770" s="124"/>
      <c r="Y770" s="124"/>
      <c r="Z770" s="124"/>
      <c r="AA770" s="131"/>
      <c r="AB770" s="124"/>
      <c r="AC770" s="124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"/>
      <c r="AO770" s="1"/>
      <c r="AP770" s="1"/>
      <c r="AQ770" s="133"/>
      <c r="AR770" s="133"/>
      <c r="AS770" s="133"/>
      <c r="AT770" s="133"/>
      <c r="AU770" s="133"/>
      <c r="AV770" s="133"/>
      <c r="AW770" s="133"/>
      <c r="AX770" s="133"/>
      <c r="AY770" s="132"/>
      <c r="AZ770" s="1"/>
      <c r="BA770" s="1"/>
    </row>
    <row r="771" spans="1:53" ht="12.75" customHeight="1">
      <c r="A771" s="27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9"/>
      <c r="O771" s="127"/>
      <c r="P771" s="127"/>
      <c r="Q771" s="127"/>
      <c r="R771" s="127"/>
      <c r="S771" s="128"/>
      <c r="T771" s="124"/>
      <c r="U771" s="124"/>
      <c r="V771" s="124"/>
      <c r="W771" s="131"/>
      <c r="X771" s="124"/>
      <c r="Y771" s="124"/>
      <c r="Z771" s="124"/>
      <c r="AA771" s="131"/>
      <c r="AB771" s="124"/>
      <c r="AC771" s="124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"/>
      <c r="AO771" s="1"/>
      <c r="AP771" s="1"/>
      <c r="AQ771" s="133"/>
      <c r="AR771" s="133"/>
      <c r="AS771" s="133"/>
      <c r="AT771" s="133"/>
      <c r="AU771" s="133"/>
      <c r="AV771" s="133"/>
      <c r="AW771" s="133"/>
      <c r="AX771" s="133"/>
      <c r="AY771" s="132"/>
      <c r="AZ771" s="1"/>
      <c r="BA771" s="1"/>
    </row>
    <row r="772" spans="1:53" ht="12.75" customHeight="1">
      <c r="A772" s="27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9"/>
      <c r="O772" s="127"/>
      <c r="P772" s="127"/>
      <c r="Q772" s="127"/>
      <c r="R772" s="127"/>
      <c r="S772" s="128"/>
      <c r="T772" s="124"/>
      <c r="U772" s="124"/>
      <c r="V772" s="124"/>
      <c r="W772" s="131"/>
      <c r="X772" s="124"/>
      <c r="Y772" s="124"/>
      <c r="Z772" s="124"/>
      <c r="AA772" s="131"/>
      <c r="AB772" s="124"/>
      <c r="AC772" s="124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"/>
      <c r="AO772" s="1"/>
      <c r="AP772" s="1"/>
      <c r="AQ772" s="133"/>
      <c r="AR772" s="133"/>
      <c r="AS772" s="133"/>
      <c r="AT772" s="133"/>
      <c r="AU772" s="133"/>
      <c r="AV772" s="133"/>
      <c r="AW772" s="133"/>
      <c r="AX772" s="133"/>
      <c r="AY772" s="132"/>
      <c r="AZ772" s="1"/>
      <c r="BA772" s="1"/>
    </row>
    <row r="773" spans="1:53" ht="12.75" customHeight="1">
      <c r="A773" s="27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9"/>
      <c r="O773" s="127"/>
      <c r="P773" s="127"/>
      <c r="Q773" s="127"/>
      <c r="R773" s="127"/>
      <c r="S773" s="128"/>
      <c r="T773" s="124"/>
      <c r="U773" s="124"/>
      <c r="V773" s="124"/>
      <c r="W773" s="131"/>
      <c r="X773" s="124"/>
      <c r="Y773" s="124"/>
      <c r="Z773" s="124"/>
      <c r="AA773" s="131"/>
      <c r="AB773" s="124"/>
      <c r="AC773" s="124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"/>
      <c r="AO773" s="1"/>
      <c r="AP773" s="1"/>
      <c r="AQ773" s="133"/>
      <c r="AR773" s="133"/>
      <c r="AS773" s="133"/>
      <c r="AT773" s="133"/>
      <c r="AU773" s="133"/>
      <c r="AV773" s="133"/>
      <c r="AW773" s="133"/>
      <c r="AX773" s="133"/>
      <c r="AY773" s="132"/>
      <c r="AZ773" s="1"/>
      <c r="BA773" s="1"/>
    </row>
    <row r="774" spans="1:53" ht="12.75" customHeight="1">
      <c r="A774" s="27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9"/>
      <c r="O774" s="127"/>
      <c r="P774" s="127"/>
      <c r="Q774" s="127"/>
      <c r="R774" s="127"/>
      <c r="S774" s="128"/>
      <c r="T774" s="124"/>
      <c r="U774" s="124"/>
      <c r="V774" s="124"/>
      <c r="W774" s="131"/>
      <c r="X774" s="124"/>
      <c r="Y774" s="124"/>
      <c r="Z774" s="124"/>
      <c r="AA774" s="131"/>
      <c r="AB774" s="124"/>
      <c r="AC774" s="124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"/>
      <c r="AO774" s="1"/>
      <c r="AP774" s="1"/>
      <c r="AQ774" s="133"/>
      <c r="AR774" s="133"/>
      <c r="AS774" s="133"/>
      <c r="AT774" s="133"/>
      <c r="AU774" s="133"/>
      <c r="AV774" s="133"/>
      <c r="AW774" s="133"/>
      <c r="AX774" s="133"/>
      <c r="AY774" s="132"/>
      <c r="AZ774" s="1"/>
      <c r="BA774" s="1"/>
    </row>
    <row r="775" spans="1:53" ht="12.75" customHeight="1">
      <c r="A775" s="27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9"/>
      <c r="O775" s="127"/>
      <c r="P775" s="127"/>
      <c r="Q775" s="127"/>
      <c r="R775" s="127"/>
      <c r="S775" s="128"/>
      <c r="T775" s="124"/>
      <c r="U775" s="124"/>
      <c r="V775" s="124"/>
      <c r="W775" s="131"/>
      <c r="X775" s="124"/>
      <c r="Y775" s="124"/>
      <c r="Z775" s="124"/>
      <c r="AA775" s="131"/>
      <c r="AB775" s="124"/>
      <c r="AC775" s="124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"/>
      <c r="AO775" s="1"/>
      <c r="AP775" s="1"/>
      <c r="AQ775" s="133"/>
      <c r="AR775" s="133"/>
      <c r="AS775" s="133"/>
      <c r="AT775" s="133"/>
      <c r="AU775" s="133"/>
      <c r="AV775" s="133"/>
      <c r="AW775" s="133"/>
      <c r="AX775" s="133"/>
      <c r="AY775" s="132"/>
      <c r="AZ775" s="1"/>
      <c r="BA775" s="1"/>
    </row>
    <row r="776" spans="1:53" ht="12.75" customHeight="1">
      <c r="A776" s="27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9"/>
      <c r="O776" s="127"/>
      <c r="P776" s="127"/>
      <c r="Q776" s="127"/>
      <c r="R776" s="127"/>
      <c r="S776" s="128"/>
      <c r="T776" s="124"/>
      <c r="U776" s="124"/>
      <c r="V776" s="124"/>
      <c r="W776" s="131"/>
      <c r="X776" s="124"/>
      <c r="Y776" s="124"/>
      <c r="Z776" s="124"/>
      <c r="AA776" s="131"/>
      <c r="AB776" s="124"/>
      <c r="AC776" s="124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"/>
      <c r="AO776" s="1"/>
      <c r="AP776" s="1"/>
      <c r="AQ776" s="133"/>
      <c r="AR776" s="133"/>
      <c r="AS776" s="133"/>
      <c r="AT776" s="133"/>
      <c r="AU776" s="133"/>
      <c r="AV776" s="133"/>
      <c r="AW776" s="133"/>
      <c r="AX776" s="133"/>
      <c r="AY776" s="132"/>
      <c r="AZ776" s="1"/>
      <c r="BA776" s="1"/>
    </row>
    <row r="777" spans="1:53" ht="12.75" customHeight="1">
      <c r="A777" s="27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9"/>
      <c r="O777" s="127"/>
      <c r="P777" s="127"/>
      <c r="Q777" s="127"/>
      <c r="R777" s="127"/>
      <c r="S777" s="128"/>
      <c r="T777" s="124"/>
      <c r="U777" s="124"/>
      <c r="V777" s="124"/>
      <c r="W777" s="131"/>
      <c r="X777" s="124"/>
      <c r="Y777" s="124"/>
      <c r="Z777" s="124"/>
      <c r="AA777" s="131"/>
      <c r="AB777" s="124"/>
      <c r="AC777" s="124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"/>
      <c r="AO777" s="1"/>
      <c r="AP777" s="1"/>
      <c r="AQ777" s="133"/>
      <c r="AR777" s="133"/>
      <c r="AS777" s="133"/>
      <c r="AT777" s="133"/>
      <c r="AU777" s="133"/>
      <c r="AV777" s="133"/>
      <c r="AW777" s="133"/>
      <c r="AX777" s="133"/>
      <c r="AY777" s="132"/>
      <c r="AZ777" s="1"/>
      <c r="BA777" s="1"/>
    </row>
    <row r="778" spans="1:53" ht="12.75" customHeight="1">
      <c r="A778" s="27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9"/>
      <c r="O778" s="127"/>
      <c r="P778" s="127"/>
      <c r="Q778" s="127"/>
      <c r="R778" s="127"/>
      <c r="S778" s="128"/>
      <c r="T778" s="124"/>
      <c r="U778" s="124"/>
      <c r="V778" s="124"/>
      <c r="W778" s="131"/>
      <c r="X778" s="124"/>
      <c r="Y778" s="124"/>
      <c r="Z778" s="124"/>
      <c r="AA778" s="131"/>
      <c r="AB778" s="124"/>
      <c r="AC778" s="124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"/>
      <c r="AO778" s="1"/>
      <c r="AP778" s="1"/>
      <c r="AQ778" s="133"/>
      <c r="AR778" s="133"/>
      <c r="AS778" s="133"/>
      <c r="AT778" s="133"/>
      <c r="AU778" s="133"/>
      <c r="AV778" s="133"/>
      <c r="AW778" s="133"/>
      <c r="AX778" s="133"/>
      <c r="AY778" s="132"/>
      <c r="AZ778" s="1"/>
      <c r="BA778" s="1"/>
    </row>
    <row r="779" spans="1:53" ht="12.75" customHeight="1">
      <c r="A779" s="27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9"/>
      <c r="O779" s="127"/>
      <c r="P779" s="127"/>
      <c r="Q779" s="127"/>
      <c r="R779" s="127"/>
      <c r="S779" s="128"/>
      <c r="T779" s="124"/>
      <c r="U779" s="124"/>
      <c r="V779" s="124"/>
      <c r="W779" s="131"/>
      <c r="X779" s="124"/>
      <c r="Y779" s="124"/>
      <c r="Z779" s="124"/>
      <c r="AA779" s="131"/>
      <c r="AB779" s="124"/>
      <c r="AC779" s="124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"/>
      <c r="AO779" s="1"/>
      <c r="AP779" s="1"/>
      <c r="AQ779" s="133"/>
      <c r="AR779" s="133"/>
      <c r="AS779" s="133"/>
      <c r="AT779" s="133"/>
      <c r="AU779" s="133"/>
      <c r="AV779" s="133"/>
      <c r="AW779" s="133"/>
      <c r="AX779" s="133"/>
      <c r="AY779" s="132"/>
      <c r="AZ779" s="1"/>
      <c r="BA779" s="1"/>
    </row>
    <row r="780" spans="1:53" ht="12.75" customHeight="1">
      <c r="A780" s="27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9"/>
      <c r="O780" s="127"/>
      <c r="P780" s="127"/>
      <c r="Q780" s="127"/>
      <c r="R780" s="127"/>
      <c r="S780" s="128"/>
      <c r="T780" s="124"/>
      <c r="U780" s="124"/>
      <c r="V780" s="124"/>
      <c r="W780" s="131"/>
      <c r="X780" s="124"/>
      <c r="Y780" s="124"/>
      <c r="Z780" s="124"/>
      <c r="AA780" s="131"/>
      <c r="AB780" s="124"/>
      <c r="AC780" s="124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"/>
      <c r="AO780" s="1"/>
      <c r="AP780" s="1"/>
      <c r="AQ780" s="133"/>
      <c r="AR780" s="133"/>
      <c r="AS780" s="133"/>
      <c r="AT780" s="133"/>
      <c r="AU780" s="133"/>
      <c r="AV780" s="133"/>
      <c r="AW780" s="133"/>
      <c r="AX780" s="133"/>
      <c r="AY780" s="132"/>
      <c r="AZ780" s="1"/>
      <c r="BA780" s="1"/>
    </row>
    <row r="781" spans="1:53" ht="12.75" customHeight="1">
      <c r="A781" s="27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9"/>
      <c r="O781" s="127"/>
      <c r="P781" s="127"/>
      <c r="Q781" s="127"/>
      <c r="R781" s="127"/>
      <c r="S781" s="128"/>
      <c r="T781" s="124"/>
      <c r="U781" s="124"/>
      <c r="V781" s="124"/>
      <c r="W781" s="131"/>
      <c r="X781" s="124"/>
      <c r="Y781" s="124"/>
      <c r="Z781" s="124"/>
      <c r="AA781" s="131"/>
      <c r="AB781" s="124"/>
      <c r="AC781" s="124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"/>
      <c r="AO781" s="1"/>
      <c r="AP781" s="1"/>
      <c r="AQ781" s="133"/>
      <c r="AR781" s="133"/>
      <c r="AS781" s="133"/>
      <c r="AT781" s="133"/>
      <c r="AU781" s="133"/>
      <c r="AV781" s="133"/>
      <c r="AW781" s="133"/>
      <c r="AX781" s="133"/>
      <c r="AY781" s="132"/>
      <c r="AZ781" s="1"/>
      <c r="BA781" s="1"/>
    </row>
    <row r="782" spans="1:53" ht="12.75" customHeight="1">
      <c r="A782" s="27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9"/>
      <c r="O782" s="127"/>
      <c r="P782" s="127"/>
      <c r="Q782" s="127"/>
      <c r="R782" s="127"/>
      <c r="S782" s="128"/>
      <c r="T782" s="124"/>
      <c r="U782" s="124"/>
      <c r="V782" s="124"/>
      <c r="W782" s="131"/>
      <c r="X782" s="124"/>
      <c r="Y782" s="124"/>
      <c r="Z782" s="124"/>
      <c r="AA782" s="131"/>
      <c r="AB782" s="124"/>
      <c r="AC782" s="124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"/>
      <c r="AO782" s="1"/>
      <c r="AP782" s="1"/>
      <c r="AQ782" s="133"/>
      <c r="AR782" s="133"/>
      <c r="AS782" s="133"/>
      <c r="AT782" s="133"/>
      <c r="AU782" s="133"/>
      <c r="AV782" s="133"/>
      <c r="AW782" s="133"/>
      <c r="AX782" s="133"/>
      <c r="AY782" s="132"/>
      <c r="AZ782" s="1"/>
      <c r="BA782" s="1"/>
    </row>
    <row r="783" spans="1:53" ht="12.75" customHeight="1">
      <c r="A783" s="27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9"/>
      <c r="O783" s="127"/>
      <c r="P783" s="127"/>
      <c r="Q783" s="127"/>
      <c r="R783" s="127"/>
      <c r="S783" s="128"/>
      <c r="T783" s="124"/>
      <c r="U783" s="124"/>
      <c r="V783" s="124"/>
      <c r="W783" s="131"/>
      <c r="X783" s="124"/>
      <c r="Y783" s="124"/>
      <c r="Z783" s="124"/>
      <c r="AA783" s="131"/>
      <c r="AB783" s="124"/>
      <c r="AC783" s="124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"/>
      <c r="AO783" s="1"/>
      <c r="AP783" s="1"/>
      <c r="AQ783" s="133"/>
      <c r="AR783" s="133"/>
      <c r="AS783" s="133"/>
      <c r="AT783" s="133"/>
      <c r="AU783" s="133"/>
      <c r="AV783" s="133"/>
      <c r="AW783" s="133"/>
      <c r="AX783" s="133"/>
      <c r="AY783" s="132"/>
      <c r="AZ783" s="1"/>
      <c r="BA783" s="1"/>
    </row>
    <row r="784" spans="1:53" ht="12.75" customHeight="1">
      <c r="A784" s="27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9"/>
      <c r="O784" s="127"/>
      <c r="P784" s="127"/>
      <c r="Q784" s="127"/>
      <c r="R784" s="127"/>
      <c r="S784" s="128"/>
      <c r="T784" s="124"/>
      <c r="U784" s="124"/>
      <c r="V784" s="124"/>
      <c r="W784" s="131"/>
      <c r="X784" s="124"/>
      <c r="Y784" s="124"/>
      <c r="Z784" s="124"/>
      <c r="AA784" s="131"/>
      <c r="AB784" s="124"/>
      <c r="AC784" s="124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"/>
      <c r="AO784" s="1"/>
      <c r="AP784" s="1"/>
      <c r="AQ784" s="133"/>
      <c r="AR784" s="133"/>
      <c r="AS784" s="133"/>
      <c r="AT784" s="133"/>
      <c r="AU784" s="133"/>
      <c r="AV784" s="133"/>
      <c r="AW784" s="133"/>
      <c r="AX784" s="133"/>
      <c r="AY784" s="132"/>
      <c r="AZ784" s="1"/>
      <c r="BA784" s="1"/>
    </row>
    <row r="785" spans="1:53" ht="12.75" customHeight="1">
      <c r="A785" s="27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9"/>
      <c r="O785" s="127"/>
      <c r="P785" s="127"/>
      <c r="Q785" s="127"/>
      <c r="R785" s="127"/>
      <c r="S785" s="128"/>
      <c r="T785" s="124"/>
      <c r="U785" s="124"/>
      <c r="V785" s="124"/>
      <c r="W785" s="131"/>
      <c r="X785" s="124"/>
      <c r="Y785" s="124"/>
      <c r="Z785" s="124"/>
      <c r="AA785" s="131"/>
      <c r="AB785" s="124"/>
      <c r="AC785" s="124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"/>
      <c r="AO785" s="1"/>
      <c r="AP785" s="1"/>
      <c r="AQ785" s="133"/>
      <c r="AR785" s="133"/>
      <c r="AS785" s="133"/>
      <c r="AT785" s="133"/>
      <c r="AU785" s="133"/>
      <c r="AV785" s="133"/>
      <c r="AW785" s="133"/>
      <c r="AX785" s="133"/>
      <c r="AY785" s="132"/>
      <c r="AZ785" s="1"/>
      <c r="BA785" s="1"/>
    </row>
    <row r="786" spans="1:53" ht="12.75" customHeight="1">
      <c r="A786" s="27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9"/>
      <c r="O786" s="127"/>
      <c r="P786" s="127"/>
      <c r="Q786" s="127"/>
      <c r="R786" s="127"/>
      <c r="S786" s="128"/>
      <c r="T786" s="124"/>
      <c r="U786" s="124"/>
      <c r="V786" s="124"/>
      <c r="W786" s="131"/>
      <c r="X786" s="124"/>
      <c r="Y786" s="124"/>
      <c r="Z786" s="124"/>
      <c r="AA786" s="131"/>
      <c r="AB786" s="124"/>
      <c r="AC786" s="124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"/>
      <c r="AO786" s="1"/>
      <c r="AP786" s="1"/>
      <c r="AQ786" s="133"/>
      <c r="AR786" s="133"/>
      <c r="AS786" s="133"/>
      <c r="AT786" s="133"/>
      <c r="AU786" s="133"/>
      <c r="AV786" s="133"/>
      <c r="AW786" s="133"/>
      <c r="AX786" s="133"/>
      <c r="AY786" s="132"/>
      <c r="AZ786" s="1"/>
      <c r="BA786" s="1"/>
    </row>
    <row r="787" spans="1:53" ht="12.75" customHeight="1">
      <c r="A787" s="27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9"/>
      <c r="O787" s="127"/>
      <c r="P787" s="127"/>
      <c r="Q787" s="127"/>
      <c r="R787" s="127"/>
      <c r="S787" s="128"/>
      <c r="T787" s="124"/>
      <c r="U787" s="124"/>
      <c r="V787" s="124"/>
      <c r="W787" s="131"/>
      <c r="X787" s="124"/>
      <c r="Y787" s="124"/>
      <c r="Z787" s="124"/>
      <c r="AA787" s="131"/>
      <c r="AB787" s="124"/>
      <c r="AC787" s="124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"/>
      <c r="AO787" s="1"/>
      <c r="AP787" s="1"/>
      <c r="AQ787" s="133"/>
      <c r="AR787" s="133"/>
      <c r="AS787" s="133"/>
      <c r="AT787" s="133"/>
      <c r="AU787" s="133"/>
      <c r="AV787" s="133"/>
      <c r="AW787" s="133"/>
      <c r="AX787" s="133"/>
      <c r="AY787" s="132"/>
      <c r="AZ787" s="1"/>
      <c r="BA787" s="1"/>
    </row>
    <row r="788" spans="1:53" ht="12.75" customHeight="1">
      <c r="A788" s="27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9"/>
      <c r="O788" s="127"/>
      <c r="P788" s="127"/>
      <c r="Q788" s="127"/>
      <c r="R788" s="127"/>
      <c r="S788" s="128"/>
      <c r="T788" s="124"/>
      <c r="U788" s="124"/>
      <c r="V788" s="124"/>
      <c r="W788" s="131"/>
      <c r="X788" s="124"/>
      <c r="Y788" s="124"/>
      <c r="Z788" s="124"/>
      <c r="AA788" s="131"/>
      <c r="AB788" s="124"/>
      <c r="AC788" s="124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"/>
      <c r="AO788" s="1"/>
      <c r="AP788" s="1"/>
      <c r="AQ788" s="133"/>
      <c r="AR788" s="133"/>
      <c r="AS788" s="133"/>
      <c r="AT788" s="133"/>
      <c r="AU788" s="133"/>
      <c r="AV788" s="133"/>
      <c r="AW788" s="133"/>
      <c r="AX788" s="133"/>
      <c r="AY788" s="132"/>
      <c r="AZ788" s="1"/>
      <c r="BA788" s="1"/>
    </row>
    <row r="789" spans="1:53" ht="12.75" customHeight="1">
      <c r="A789" s="27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9"/>
      <c r="O789" s="127"/>
      <c r="P789" s="127"/>
      <c r="Q789" s="127"/>
      <c r="R789" s="127"/>
      <c r="S789" s="128"/>
      <c r="T789" s="124"/>
      <c r="U789" s="124"/>
      <c r="V789" s="124"/>
      <c r="W789" s="131"/>
      <c r="X789" s="124"/>
      <c r="Y789" s="124"/>
      <c r="Z789" s="124"/>
      <c r="AA789" s="131"/>
      <c r="AB789" s="124"/>
      <c r="AC789" s="124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"/>
      <c r="AO789" s="1"/>
      <c r="AP789" s="1"/>
      <c r="AQ789" s="133"/>
      <c r="AR789" s="133"/>
      <c r="AS789" s="133"/>
      <c r="AT789" s="133"/>
      <c r="AU789" s="133"/>
      <c r="AV789" s="133"/>
      <c r="AW789" s="133"/>
      <c r="AX789" s="133"/>
      <c r="AY789" s="132"/>
      <c r="AZ789" s="1"/>
      <c r="BA789" s="1"/>
    </row>
    <row r="790" spans="1:53" ht="12.75" customHeight="1">
      <c r="A790" s="27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9"/>
      <c r="O790" s="127"/>
      <c r="P790" s="127"/>
      <c r="Q790" s="127"/>
      <c r="R790" s="127"/>
      <c r="S790" s="128"/>
      <c r="T790" s="124"/>
      <c r="U790" s="124"/>
      <c r="V790" s="124"/>
      <c r="W790" s="131"/>
      <c r="X790" s="124"/>
      <c r="Y790" s="124"/>
      <c r="Z790" s="124"/>
      <c r="AA790" s="131"/>
      <c r="AB790" s="124"/>
      <c r="AC790" s="124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"/>
      <c r="AO790" s="1"/>
      <c r="AP790" s="1"/>
      <c r="AQ790" s="133"/>
      <c r="AR790" s="133"/>
      <c r="AS790" s="133"/>
      <c r="AT790" s="133"/>
      <c r="AU790" s="133"/>
      <c r="AV790" s="133"/>
      <c r="AW790" s="133"/>
      <c r="AX790" s="133"/>
      <c r="AY790" s="132"/>
      <c r="AZ790" s="1"/>
      <c r="BA790" s="1"/>
    </row>
    <row r="791" spans="1:53" ht="12.75" customHeight="1">
      <c r="A791" s="27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9"/>
      <c r="O791" s="127"/>
      <c r="P791" s="127"/>
      <c r="Q791" s="127"/>
      <c r="R791" s="127"/>
      <c r="S791" s="128"/>
      <c r="T791" s="124"/>
      <c r="U791" s="124"/>
      <c r="V791" s="124"/>
      <c r="W791" s="131"/>
      <c r="X791" s="124"/>
      <c r="Y791" s="124"/>
      <c r="Z791" s="124"/>
      <c r="AA791" s="131"/>
      <c r="AB791" s="124"/>
      <c r="AC791" s="124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"/>
      <c r="AO791" s="1"/>
      <c r="AP791" s="1"/>
      <c r="AQ791" s="133"/>
      <c r="AR791" s="133"/>
      <c r="AS791" s="133"/>
      <c r="AT791" s="133"/>
      <c r="AU791" s="133"/>
      <c r="AV791" s="133"/>
      <c r="AW791" s="133"/>
      <c r="AX791" s="133"/>
      <c r="AY791" s="132"/>
      <c r="AZ791" s="1"/>
      <c r="BA791" s="1"/>
    </row>
    <row r="792" spans="1:53" ht="12.75" customHeight="1">
      <c r="A792" s="27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9"/>
      <c r="O792" s="127"/>
      <c r="P792" s="127"/>
      <c r="Q792" s="127"/>
      <c r="R792" s="127"/>
      <c r="S792" s="128"/>
      <c r="T792" s="124"/>
      <c r="U792" s="124"/>
      <c r="V792" s="124"/>
      <c r="W792" s="131"/>
      <c r="X792" s="124"/>
      <c r="Y792" s="124"/>
      <c r="Z792" s="124"/>
      <c r="AA792" s="131"/>
      <c r="AB792" s="124"/>
      <c r="AC792" s="124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"/>
      <c r="AO792" s="1"/>
      <c r="AP792" s="1"/>
      <c r="AQ792" s="133"/>
      <c r="AR792" s="133"/>
      <c r="AS792" s="133"/>
      <c r="AT792" s="133"/>
      <c r="AU792" s="133"/>
      <c r="AV792" s="133"/>
      <c r="AW792" s="133"/>
      <c r="AX792" s="133"/>
      <c r="AY792" s="132"/>
      <c r="AZ792" s="1"/>
      <c r="BA792" s="1"/>
    </row>
    <row r="793" spans="1:53" ht="12.75" customHeight="1">
      <c r="A793" s="27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9"/>
      <c r="O793" s="127"/>
      <c r="P793" s="127"/>
      <c r="Q793" s="127"/>
      <c r="R793" s="127"/>
      <c r="S793" s="128"/>
      <c r="T793" s="124"/>
      <c r="U793" s="124"/>
      <c r="V793" s="124"/>
      <c r="W793" s="131"/>
      <c r="X793" s="124"/>
      <c r="Y793" s="124"/>
      <c r="Z793" s="124"/>
      <c r="AA793" s="131"/>
      <c r="AB793" s="124"/>
      <c r="AC793" s="124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"/>
      <c r="AO793" s="1"/>
      <c r="AP793" s="1"/>
      <c r="AQ793" s="133"/>
      <c r="AR793" s="133"/>
      <c r="AS793" s="133"/>
      <c r="AT793" s="133"/>
      <c r="AU793" s="133"/>
      <c r="AV793" s="133"/>
      <c r="AW793" s="133"/>
      <c r="AX793" s="133"/>
      <c r="AY793" s="132"/>
      <c r="AZ793" s="1"/>
      <c r="BA793" s="1"/>
    </row>
    <row r="794" spans="1:53" ht="12.75" customHeight="1">
      <c r="A794" s="27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9"/>
      <c r="O794" s="127"/>
      <c r="P794" s="127"/>
      <c r="Q794" s="127"/>
      <c r="R794" s="127"/>
      <c r="S794" s="128"/>
      <c r="T794" s="124"/>
      <c r="U794" s="124"/>
      <c r="V794" s="124"/>
      <c r="W794" s="131"/>
      <c r="X794" s="124"/>
      <c r="Y794" s="124"/>
      <c r="Z794" s="124"/>
      <c r="AA794" s="131"/>
      <c r="AB794" s="124"/>
      <c r="AC794" s="124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"/>
      <c r="AO794" s="1"/>
      <c r="AP794" s="1"/>
      <c r="AQ794" s="133"/>
      <c r="AR794" s="133"/>
      <c r="AS794" s="133"/>
      <c r="AT794" s="133"/>
      <c r="AU794" s="133"/>
      <c r="AV794" s="133"/>
      <c r="AW794" s="133"/>
      <c r="AX794" s="133"/>
      <c r="AY794" s="132"/>
      <c r="AZ794" s="1"/>
      <c r="BA794" s="1"/>
    </row>
    <row r="795" spans="1:53" ht="12.75" customHeight="1">
      <c r="A795" s="27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9"/>
      <c r="O795" s="127"/>
      <c r="P795" s="127"/>
      <c r="Q795" s="127"/>
      <c r="R795" s="127"/>
      <c r="S795" s="128"/>
      <c r="T795" s="124"/>
      <c r="U795" s="124"/>
      <c r="V795" s="124"/>
      <c r="W795" s="131"/>
      <c r="X795" s="124"/>
      <c r="Y795" s="124"/>
      <c r="Z795" s="124"/>
      <c r="AA795" s="131"/>
      <c r="AB795" s="124"/>
      <c r="AC795" s="124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"/>
      <c r="AO795" s="1"/>
      <c r="AP795" s="1"/>
      <c r="AQ795" s="133"/>
      <c r="AR795" s="133"/>
      <c r="AS795" s="133"/>
      <c r="AT795" s="133"/>
      <c r="AU795" s="133"/>
      <c r="AV795" s="133"/>
      <c r="AW795" s="133"/>
      <c r="AX795" s="133"/>
      <c r="AY795" s="132"/>
      <c r="AZ795" s="1"/>
      <c r="BA795" s="1"/>
    </row>
    <row r="796" spans="1:53" ht="12.75" customHeight="1">
      <c r="A796" s="27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9"/>
      <c r="O796" s="127"/>
      <c r="P796" s="127"/>
      <c r="Q796" s="127"/>
      <c r="R796" s="127"/>
      <c r="S796" s="128"/>
      <c r="T796" s="124"/>
      <c r="U796" s="124"/>
      <c r="V796" s="124"/>
      <c r="W796" s="131"/>
      <c r="X796" s="124"/>
      <c r="Y796" s="124"/>
      <c r="Z796" s="124"/>
      <c r="AA796" s="131"/>
      <c r="AB796" s="124"/>
      <c r="AC796" s="124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"/>
      <c r="AO796" s="1"/>
      <c r="AP796" s="1"/>
      <c r="AQ796" s="133"/>
      <c r="AR796" s="133"/>
      <c r="AS796" s="133"/>
      <c r="AT796" s="133"/>
      <c r="AU796" s="133"/>
      <c r="AV796" s="133"/>
      <c r="AW796" s="133"/>
      <c r="AX796" s="133"/>
      <c r="AY796" s="132"/>
      <c r="AZ796" s="1"/>
      <c r="BA796" s="1"/>
    </row>
    <row r="797" spans="1:53" ht="12.75" customHeight="1">
      <c r="A797" s="27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9"/>
      <c r="O797" s="127"/>
      <c r="P797" s="127"/>
      <c r="Q797" s="127"/>
      <c r="R797" s="127"/>
      <c r="S797" s="128"/>
      <c r="T797" s="124"/>
      <c r="U797" s="124"/>
      <c r="V797" s="124"/>
      <c r="W797" s="131"/>
      <c r="X797" s="124"/>
      <c r="Y797" s="124"/>
      <c r="Z797" s="124"/>
      <c r="AA797" s="131"/>
      <c r="AB797" s="124"/>
      <c r="AC797" s="124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"/>
      <c r="AO797" s="1"/>
      <c r="AP797" s="1"/>
      <c r="AQ797" s="133"/>
      <c r="AR797" s="133"/>
      <c r="AS797" s="133"/>
      <c r="AT797" s="133"/>
      <c r="AU797" s="133"/>
      <c r="AV797" s="133"/>
      <c r="AW797" s="133"/>
      <c r="AX797" s="133"/>
      <c r="AY797" s="132"/>
      <c r="AZ797" s="1"/>
      <c r="BA797" s="1"/>
    </row>
    <row r="798" spans="1:53" ht="12.75" customHeight="1">
      <c r="A798" s="27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9"/>
      <c r="O798" s="127"/>
      <c r="P798" s="127"/>
      <c r="Q798" s="127"/>
      <c r="R798" s="127"/>
      <c r="S798" s="128"/>
      <c r="T798" s="124"/>
      <c r="U798" s="124"/>
      <c r="V798" s="124"/>
      <c r="W798" s="131"/>
      <c r="X798" s="124"/>
      <c r="Y798" s="124"/>
      <c r="Z798" s="124"/>
      <c r="AA798" s="131"/>
      <c r="AB798" s="124"/>
      <c r="AC798" s="124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"/>
      <c r="AO798" s="1"/>
      <c r="AP798" s="1"/>
      <c r="AQ798" s="133"/>
      <c r="AR798" s="133"/>
      <c r="AS798" s="133"/>
      <c r="AT798" s="133"/>
      <c r="AU798" s="133"/>
      <c r="AV798" s="133"/>
      <c r="AW798" s="133"/>
      <c r="AX798" s="133"/>
      <c r="AY798" s="132"/>
      <c r="AZ798" s="1"/>
      <c r="BA798" s="1"/>
    </row>
    <row r="799" spans="1:53" ht="12.75" customHeight="1">
      <c r="A799" s="27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9"/>
      <c r="O799" s="127"/>
      <c r="P799" s="127"/>
      <c r="Q799" s="127"/>
      <c r="R799" s="127"/>
      <c r="S799" s="128"/>
      <c r="T799" s="124"/>
      <c r="U799" s="124"/>
      <c r="V799" s="124"/>
      <c r="W799" s="131"/>
      <c r="X799" s="124"/>
      <c r="Y799" s="124"/>
      <c r="Z799" s="124"/>
      <c r="AA799" s="131"/>
      <c r="AB799" s="124"/>
      <c r="AC799" s="124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"/>
      <c r="AO799" s="1"/>
      <c r="AP799" s="1"/>
      <c r="AQ799" s="133"/>
      <c r="AR799" s="133"/>
      <c r="AS799" s="133"/>
      <c r="AT799" s="133"/>
      <c r="AU799" s="133"/>
      <c r="AV799" s="133"/>
      <c r="AW799" s="133"/>
      <c r="AX799" s="133"/>
      <c r="AY799" s="132"/>
      <c r="AZ799" s="1"/>
      <c r="BA799" s="1"/>
    </row>
    <row r="800" spans="1:53" ht="12.75" customHeight="1">
      <c r="A800" s="27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9"/>
      <c r="O800" s="127"/>
      <c r="P800" s="127"/>
      <c r="Q800" s="127"/>
      <c r="R800" s="127"/>
      <c r="S800" s="128"/>
      <c r="T800" s="124"/>
      <c r="U800" s="124"/>
      <c r="V800" s="124"/>
      <c r="W800" s="131"/>
      <c r="X800" s="124"/>
      <c r="Y800" s="124"/>
      <c r="Z800" s="124"/>
      <c r="AA800" s="131"/>
      <c r="AB800" s="124"/>
      <c r="AC800" s="124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"/>
      <c r="AO800" s="1"/>
      <c r="AP800" s="1"/>
      <c r="AQ800" s="133"/>
      <c r="AR800" s="133"/>
      <c r="AS800" s="133"/>
      <c r="AT800" s="133"/>
      <c r="AU800" s="133"/>
      <c r="AV800" s="133"/>
      <c r="AW800" s="133"/>
      <c r="AX800" s="133"/>
      <c r="AY800" s="132"/>
      <c r="AZ800" s="1"/>
      <c r="BA800" s="1"/>
    </row>
    <row r="801" spans="1:53" ht="12.75" customHeight="1">
      <c r="A801" s="27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9"/>
      <c r="O801" s="127"/>
      <c r="P801" s="127"/>
      <c r="Q801" s="127"/>
      <c r="R801" s="127"/>
      <c r="S801" s="128"/>
      <c r="T801" s="124"/>
      <c r="U801" s="124"/>
      <c r="V801" s="124"/>
      <c r="W801" s="131"/>
      <c r="X801" s="124"/>
      <c r="Y801" s="124"/>
      <c r="Z801" s="124"/>
      <c r="AA801" s="131"/>
      <c r="AB801" s="124"/>
      <c r="AC801" s="124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"/>
      <c r="AO801" s="1"/>
      <c r="AP801" s="1"/>
      <c r="AQ801" s="133"/>
      <c r="AR801" s="133"/>
      <c r="AS801" s="133"/>
      <c r="AT801" s="133"/>
      <c r="AU801" s="133"/>
      <c r="AV801" s="133"/>
      <c r="AW801" s="133"/>
      <c r="AX801" s="133"/>
      <c r="AY801" s="132"/>
      <c r="AZ801" s="1"/>
      <c r="BA801" s="1"/>
    </row>
    <row r="802" spans="1:53" ht="12.75" customHeight="1">
      <c r="A802" s="27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9"/>
      <c r="O802" s="127"/>
      <c r="P802" s="127"/>
      <c r="Q802" s="127"/>
      <c r="R802" s="127"/>
      <c r="S802" s="128"/>
      <c r="T802" s="124"/>
      <c r="U802" s="124"/>
      <c r="V802" s="124"/>
      <c r="W802" s="131"/>
      <c r="X802" s="124"/>
      <c r="Y802" s="124"/>
      <c r="Z802" s="124"/>
      <c r="AA802" s="131"/>
      <c r="AB802" s="124"/>
      <c r="AC802" s="124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"/>
      <c r="AO802" s="1"/>
      <c r="AP802" s="1"/>
      <c r="AQ802" s="133"/>
      <c r="AR802" s="133"/>
      <c r="AS802" s="133"/>
      <c r="AT802" s="133"/>
      <c r="AU802" s="133"/>
      <c r="AV802" s="133"/>
      <c r="AW802" s="133"/>
      <c r="AX802" s="133"/>
      <c r="AY802" s="132"/>
      <c r="AZ802" s="1"/>
      <c r="BA802" s="1"/>
    </row>
    <row r="803" spans="1:53" ht="12.75" customHeight="1">
      <c r="A803" s="27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9"/>
      <c r="O803" s="127"/>
      <c r="P803" s="127"/>
      <c r="Q803" s="127"/>
      <c r="R803" s="127"/>
      <c r="S803" s="128"/>
      <c r="T803" s="124"/>
      <c r="U803" s="124"/>
      <c r="V803" s="124"/>
      <c r="W803" s="131"/>
      <c r="X803" s="124"/>
      <c r="Y803" s="124"/>
      <c r="Z803" s="124"/>
      <c r="AA803" s="131"/>
      <c r="AB803" s="124"/>
      <c r="AC803" s="124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"/>
      <c r="AO803" s="1"/>
      <c r="AP803" s="1"/>
      <c r="AQ803" s="133"/>
      <c r="AR803" s="133"/>
      <c r="AS803" s="133"/>
      <c r="AT803" s="133"/>
      <c r="AU803" s="133"/>
      <c r="AV803" s="133"/>
      <c r="AW803" s="133"/>
      <c r="AX803" s="133"/>
      <c r="AY803" s="132"/>
      <c r="AZ803" s="1"/>
      <c r="BA803" s="1"/>
    </row>
    <row r="804" spans="1:53" ht="12.75" customHeight="1">
      <c r="A804" s="27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9"/>
      <c r="O804" s="127"/>
      <c r="P804" s="127"/>
      <c r="Q804" s="127"/>
      <c r="R804" s="127"/>
      <c r="S804" s="128"/>
      <c r="T804" s="124"/>
      <c r="U804" s="124"/>
      <c r="V804" s="124"/>
      <c r="W804" s="131"/>
      <c r="X804" s="124"/>
      <c r="Y804" s="124"/>
      <c r="Z804" s="124"/>
      <c r="AA804" s="131"/>
      <c r="AB804" s="124"/>
      <c r="AC804" s="124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"/>
      <c r="AO804" s="1"/>
      <c r="AP804" s="1"/>
      <c r="AQ804" s="133"/>
      <c r="AR804" s="133"/>
      <c r="AS804" s="133"/>
      <c r="AT804" s="133"/>
      <c r="AU804" s="133"/>
      <c r="AV804" s="133"/>
      <c r="AW804" s="133"/>
      <c r="AX804" s="133"/>
      <c r="AY804" s="132"/>
      <c r="AZ804" s="1"/>
      <c r="BA804" s="1"/>
    </row>
    <row r="805" spans="1:53" ht="12.75" customHeight="1">
      <c r="A805" s="27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9"/>
      <c r="O805" s="127"/>
      <c r="P805" s="127"/>
      <c r="Q805" s="127"/>
      <c r="R805" s="127"/>
      <c r="S805" s="128"/>
      <c r="T805" s="124"/>
      <c r="U805" s="124"/>
      <c r="V805" s="124"/>
      <c r="W805" s="131"/>
      <c r="X805" s="124"/>
      <c r="Y805" s="124"/>
      <c r="Z805" s="124"/>
      <c r="AA805" s="131"/>
      <c r="AB805" s="124"/>
      <c r="AC805" s="124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"/>
      <c r="AO805" s="1"/>
      <c r="AP805" s="1"/>
      <c r="AQ805" s="133"/>
      <c r="AR805" s="133"/>
      <c r="AS805" s="133"/>
      <c r="AT805" s="133"/>
      <c r="AU805" s="133"/>
      <c r="AV805" s="133"/>
      <c r="AW805" s="133"/>
      <c r="AX805" s="133"/>
      <c r="AY805" s="132"/>
      <c r="AZ805" s="1"/>
      <c r="BA805" s="1"/>
    </row>
    <row r="806" spans="1:53" ht="12.75" customHeight="1">
      <c r="A806" s="27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9"/>
      <c r="O806" s="127"/>
      <c r="P806" s="127"/>
      <c r="Q806" s="127"/>
      <c r="R806" s="127"/>
      <c r="S806" s="128"/>
      <c r="T806" s="124"/>
      <c r="U806" s="124"/>
      <c r="V806" s="124"/>
      <c r="W806" s="131"/>
      <c r="X806" s="124"/>
      <c r="Y806" s="124"/>
      <c r="Z806" s="124"/>
      <c r="AA806" s="131"/>
      <c r="AB806" s="124"/>
      <c r="AC806" s="124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"/>
      <c r="AO806" s="1"/>
      <c r="AP806" s="1"/>
      <c r="AQ806" s="133"/>
      <c r="AR806" s="133"/>
      <c r="AS806" s="133"/>
      <c r="AT806" s="133"/>
      <c r="AU806" s="133"/>
      <c r="AV806" s="133"/>
      <c r="AW806" s="133"/>
      <c r="AX806" s="133"/>
      <c r="AY806" s="132"/>
      <c r="AZ806" s="1"/>
      <c r="BA806" s="1"/>
    </row>
    <row r="807" spans="1:53" ht="12.75" customHeight="1">
      <c r="A807" s="27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9"/>
      <c r="O807" s="127"/>
      <c r="P807" s="127"/>
      <c r="Q807" s="127"/>
      <c r="R807" s="127"/>
      <c r="S807" s="128"/>
      <c r="T807" s="124"/>
      <c r="U807" s="124"/>
      <c r="V807" s="124"/>
      <c r="W807" s="131"/>
      <c r="X807" s="124"/>
      <c r="Y807" s="124"/>
      <c r="Z807" s="124"/>
      <c r="AA807" s="131"/>
      <c r="AB807" s="124"/>
      <c r="AC807" s="124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"/>
      <c r="AO807" s="1"/>
      <c r="AP807" s="1"/>
      <c r="AQ807" s="133"/>
      <c r="AR807" s="133"/>
      <c r="AS807" s="133"/>
      <c r="AT807" s="133"/>
      <c r="AU807" s="133"/>
      <c r="AV807" s="133"/>
      <c r="AW807" s="133"/>
      <c r="AX807" s="133"/>
      <c r="AY807" s="132"/>
      <c r="AZ807" s="1"/>
      <c r="BA807" s="1"/>
    </row>
    <row r="808" spans="1:53" ht="12.75" customHeight="1">
      <c r="A808" s="27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9"/>
      <c r="O808" s="127"/>
      <c r="P808" s="127"/>
      <c r="Q808" s="127"/>
      <c r="R808" s="127"/>
      <c r="S808" s="128"/>
      <c r="T808" s="124"/>
      <c r="U808" s="124"/>
      <c r="V808" s="124"/>
      <c r="W808" s="131"/>
      <c r="X808" s="124"/>
      <c r="Y808" s="124"/>
      <c r="Z808" s="124"/>
      <c r="AA808" s="131"/>
      <c r="AB808" s="124"/>
      <c r="AC808" s="124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"/>
      <c r="AO808" s="1"/>
      <c r="AP808" s="1"/>
      <c r="AQ808" s="133"/>
      <c r="AR808" s="133"/>
      <c r="AS808" s="133"/>
      <c r="AT808" s="133"/>
      <c r="AU808" s="133"/>
      <c r="AV808" s="133"/>
      <c r="AW808" s="133"/>
      <c r="AX808" s="133"/>
      <c r="AY808" s="132"/>
      <c r="AZ808" s="1"/>
      <c r="BA808" s="1"/>
    </row>
    <row r="809" spans="1:53" ht="12.75" customHeight="1">
      <c r="A809" s="27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9"/>
      <c r="O809" s="127"/>
      <c r="P809" s="127"/>
      <c r="Q809" s="127"/>
      <c r="R809" s="127"/>
      <c r="S809" s="128"/>
      <c r="T809" s="124"/>
      <c r="U809" s="124"/>
      <c r="V809" s="124"/>
      <c r="W809" s="131"/>
      <c r="X809" s="124"/>
      <c r="Y809" s="124"/>
      <c r="Z809" s="124"/>
      <c r="AA809" s="131"/>
      <c r="AB809" s="124"/>
      <c r="AC809" s="124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"/>
      <c r="AO809" s="1"/>
      <c r="AP809" s="1"/>
      <c r="AQ809" s="133"/>
      <c r="AR809" s="133"/>
      <c r="AS809" s="133"/>
      <c r="AT809" s="133"/>
      <c r="AU809" s="133"/>
      <c r="AV809" s="133"/>
      <c r="AW809" s="133"/>
      <c r="AX809" s="133"/>
      <c r="AY809" s="132"/>
      <c r="AZ809" s="1"/>
      <c r="BA809" s="1"/>
    </row>
    <row r="810" spans="1:53" ht="12.75" customHeight="1">
      <c r="A810" s="27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9"/>
      <c r="O810" s="127"/>
      <c r="P810" s="127"/>
      <c r="Q810" s="127"/>
      <c r="R810" s="127"/>
      <c r="S810" s="128"/>
      <c r="T810" s="124"/>
      <c r="U810" s="124"/>
      <c r="V810" s="124"/>
      <c r="W810" s="131"/>
      <c r="X810" s="124"/>
      <c r="Y810" s="124"/>
      <c r="Z810" s="124"/>
      <c r="AA810" s="131"/>
      <c r="AB810" s="124"/>
      <c r="AC810" s="124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"/>
      <c r="AO810" s="1"/>
      <c r="AP810" s="1"/>
      <c r="AQ810" s="133"/>
      <c r="AR810" s="133"/>
      <c r="AS810" s="133"/>
      <c r="AT810" s="133"/>
      <c r="AU810" s="133"/>
      <c r="AV810" s="133"/>
      <c r="AW810" s="133"/>
      <c r="AX810" s="133"/>
      <c r="AY810" s="132"/>
      <c r="AZ810" s="1"/>
      <c r="BA810" s="1"/>
    </row>
    <row r="811" spans="1:53" ht="12.75" customHeight="1">
      <c r="A811" s="27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9"/>
      <c r="O811" s="127"/>
      <c r="P811" s="127"/>
      <c r="Q811" s="127"/>
      <c r="R811" s="127"/>
      <c r="S811" s="128"/>
      <c r="T811" s="124"/>
      <c r="U811" s="124"/>
      <c r="V811" s="124"/>
      <c r="W811" s="131"/>
      <c r="X811" s="124"/>
      <c r="Y811" s="124"/>
      <c r="Z811" s="124"/>
      <c r="AA811" s="131"/>
      <c r="AB811" s="124"/>
      <c r="AC811" s="124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"/>
      <c r="AO811" s="1"/>
      <c r="AP811" s="1"/>
      <c r="AQ811" s="133"/>
      <c r="AR811" s="133"/>
      <c r="AS811" s="133"/>
      <c r="AT811" s="133"/>
      <c r="AU811" s="133"/>
      <c r="AV811" s="133"/>
      <c r="AW811" s="133"/>
      <c r="AX811" s="133"/>
      <c r="AY811" s="132"/>
      <c r="AZ811" s="1"/>
      <c r="BA811" s="1"/>
    </row>
    <row r="812" spans="1:53" ht="12.75" customHeight="1">
      <c r="A812" s="27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9"/>
      <c r="O812" s="127"/>
      <c r="P812" s="127"/>
      <c r="Q812" s="127"/>
      <c r="R812" s="127"/>
      <c r="S812" s="128"/>
      <c r="T812" s="124"/>
      <c r="U812" s="124"/>
      <c r="V812" s="124"/>
      <c r="W812" s="131"/>
      <c r="X812" s="124"/>
      <c r="Y812" s="124"/>
      <c r="Z812" s="124"/>
      <c r="AA812" s="131"/>
      <c r="AB812" s="124"/>
      <c r="AC812" s="124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"/>
      <c r="AO812" s="1"/>
      <c r="AP812" s="1"/>
      <c r="AQ812" s="133"/>
      <c r="AR812" s="133"/>
      <c r="AS812" s="133"/>
      <c r="AT812" s="133"/>
      <c r="AU812" s="133"/>
      <c r="AV812" s="133"/>
      <c r="AW812" s="133"/>
      <c r="AX812" s="133"/>
      <c r="AY812" s="132"/>
      <c r="AZ812" s="1"/>
      <c r="BA812" s="1"/>
    </row>
    <row r="813" spans="1:53" ht="12.75" customHeight="1">
      <c r="A813" s="27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9"/>
      <c r="O813" s="127"/>
      <c r="P813" s="127"/>
      <c r="Q813" s="127"/>
      <c r="R813" s="127"/>
      <c r="S813" s="128"/>
      <c r="T813" s="124"/>
      <c r="U813" s="124"/>
      <c r="V813" s="124"/>
      <c r="W813" s="131"/>
      <c r="X813" s="124"/>
      <c r="Y813" s="124"/>
      <c r="Z813" s="124"/>
      <c r="AA813" s="131"/>
      <c r="AB813" s="124"/>
      <c r="AC813" s="124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"/>
      <c r="AO813" s="1"/>
      <c r="AP813" s="1"/>
      <c r="AQ813" s="133"/>
      <c r="AR813" s="133"/>
      <c r="AS813" s="133"/>
      <c r="AT813" s="133"/>
      <c r="AU813" s="133"/>
      <c r="AV813" s="133"/>
      <c r="AW813" s="133"/>
      <c r="AX813" s="133"/>
      <c r="AY813" s="132"/>
      <c r="AZ813" s="1"/>
      <c r="BA813" s="1"/>
    </row>
    <row r="814" spans="1:53" ht="12.75" customHeight="1">
      <c r="A814" s="27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9"/>
      <c r="O814" s="127"/>
      <c r="P814" s="127"/>
      <c r="Q814" s="127"/>
      <c r="R814" s="127"/>
      <c r="S814" s="128"/>
      <c r="T814" s="124"/>
      <c r="U814" s="124"/>
      <c r="V814" s="124"/>
      <c r="W814" s="131"/>
      <c r="X814" s="124"/>
      <c r="Y814" s="124"/>
      <c r="Z814" s="124"/>
      <c r="AA814" s="131"/>
      <c r="AB814" s="124"/>
      <c r="AC814" s="124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"/>
      <c r="AO814" s="1"/>
      <c r="AP814" s="1"/>
      <c r="AQ814" s="133"/>
      <c r="AR814" s="133"/>
      <c r="AS814" s="133"/>
      <c r="AT814" s="133"/>
      <c r="AU814" s="133"/>
      <c r="AV814" s="133"/>
      <c r="AW814" s="133"/>
      <c r="AX814" s="133"/>
      <c r="AY814" s="132"/>
      <c r="AZ814" s="1"/>
      <c r="BA814" s="1"/>
    </row>
    <row r="815" spans="1:53" ht="12.75" customHeight="1">
      <c r="A815" s="27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9"/>
      <c r="O815" s="127"/>
      <c r="P815" s="127"/>
      <c r="Q815" s="127"/>
      <c r="R815" s="127"/>
      <c r="S815" s="128"/>
      <c r="T815" s="124"/>
      <c r="U815" s="124"/>
      <c r="V815" s="124"/>
      <c r="W815" s="131"/>
      <c r="X815" s="124"/>
      <c r="Y815" s="124"/>
      <c r="Z815" s="124"/>
      <c r="AA815" s="131"/>
      <c r="AB815" s="124"/>
      <c r="AC815" s="124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"/>
      <c r="AO815" s="1"/>
      <c r="AP815" s="1"/>
      <c r="AQ815" s="133"/>
      <c r="AR815" s="133"/>
      <c r="AS815" s="133"/>
      <c r="AT815" s="133"/>
      <c r="AU815" s="133"/>
      <c r="AV815" s="133"/>
      <c r="AW815" s="133"/>
      <c r="AX815" s="133"/>
      <c r="AY815" s="132"/>
      <c r="AZ815" s="1"/>
      <c r="BA815" s="1"/>
    </row>
    <row r="816" spans="1:53" ht="12.75" customHeight="1">
      <c r="A816" s="27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9"/>
      <c r="O816" s="127"/>
      <c r="P816" s="127"/>
      <c r="Q816" s="127"/>
      <c r="R816" s="127"/>
      <c r="S816" s="128"/>
      <c r="T816" s="124"/>
      <c r="U816" s="124"/>
      <c r="V816" s="124"/>
      <c r="W816" s="131"/>
      <c r="X816" s="124"/>
      <c r="Y816" s="124"/>
      <c r="Z816" s="124"/>
      <c r="AA816" s="131"/>
      <c r="AB816" s="124"/>
      <c r="AC816" s="124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"/>
      <c r="AO816" s="1"/>
      <c r="AP816" s="1"/>
      <c r="AQ816" s="133"/>
      <c r="AR816" s="133"/>
      <c r="AS816" s="133"/>
      <c r="AT816" s="133"/>
      <c r="AU816" s="133"/>
      <c r="AV816" s="133"/>
      <c r="AW816" s="133"/>
      <c r="AX816" s="133"/>
      <c r="AY816" s="132"/>
      <c r="AZ816" s="1"/>
      <c r="BA816" s="1"/>
    </row>
    <row r="817" spans="1:53" ht="12.75" customHeight="1">
      <c r="A817" s="27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9"/>
      <c r="O817" s="127"/>
      <c r="P817" s="127"/>
      <c r="Q817" s="127"/>
      <c r="R817" s="127"/>
      <c r="S817" s="128"/>
      <c r="T817" s="124"/>
      <c r="U817" s="124"/>
      <c r="V817" s="124"/>
      <c r="W817" s="131"/>
      <c r="X817" s="124"/>
      <c r="Y817" s="124"/>
      <c r="Z817" s="124"/>
      <c r="AA817" s="131"/>
      <c r="AB817" s="124"/>
      <c r="AC817" s="124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"/>
      <c r="AO817" s="1"/>
      <c r="AP817" s="1"/>
      <c r="AQ817" s="133"/>
      <c r="AR817" s="133"/>
      <c r="AS817" s="133"/>
      <c r="AT817" s="133"/>
      <c r="AU817" s="133"/>
      <c r="AV817" s="133"/>
      <c r="AW817" s="133"/>
      <c r="AX817" s="133"/>
      <c r="AY817" s="132"/>
      <c r="AZ817" s="1"/>
      <c r="BA817" s="1"/>
    </row>
    <row r="818" spans="1:53" ht="12.75" customHeight="1">
      <c r="A818" s="27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9"/>
      <c r="O818" s="127"/>
      <c r="P818" s="127"/>
      <c r="Q818" s="127"/>
      <c r="R818" s="127"/>
      <c r="S818" s="128"/>
      <c r="T818" s="124"/>
      <c r="U818" s="124"/>
      <c r="V818" s="124"/>
      <c r="W818" s="131"/>
      <c r="X818" s="124"/>
      <c r="Y818" s="124"/>
      <c r="Z818" s="124"/>
      <c r="AA818" s="131"/>
      <c r="AB818" s="124"/>
      <c r="AC818" s="124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"/>
      <c r="AO818" s="1"/>
      <c r="AP818" s="1"/>
      <c r="AQ818" s="133"/>
      <c r="AR818" s="133"/>
      <c r="AS818" s="133"/>
      <c r="AT818" s="133"/>
      <c r="AU818" s="133"/>
      <c r="AV818" s="133"/>
      <c r="AW818" s="133"/>
      <c r="AX818" s="133"/>
      <c r="AY818" s="132"/>
      <c r="AZ818" s="1"/>
      <c r="BA818" s="1"/>
    </row>
    <row r="819" spans="1:53" ht="12.75" customHeight="1">
      <c r="A819" s="27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9"/>
      <c r="O819" s="127"/>
      <c r="P819" s="127"/>
      <c r="Q819" s="127"/>
      <c r="R819" s="127"/>
      <c r="S819" s="128"/>
      <c r="T819" s="124"/>
      <c r="U819" s="124"/>
      <c r="V819" s="124"/>
      <c r="W819" s="131"/>
      <c r="X819" s="124"/>
      <c r="Y819" s="124"/>
      <c r="Z819" s="124"/>
      <c r="AA819" s="131"/>
      <c r="AB819" s="124"/>
      <c r="AC819" s="124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"/>
      <c r="AO819" s="1"/>
      <c r="AP819" s="1"/>
      <c r="AQ819" s="133"/>
      <c r="AR819" s="133"/>
      <c r="AS819" s="133"/>
      <c r="AT819" s="133"/>
      <c r="AU819" s="133"/>
      <c r="AV819" s="133"/>
      <c r="AW819" s="133"/>
      <c r="AX819" s="133"/>
      <c r="AY819" s="132"/>
      <c r="AZ819" s="1"/>
      <c r="BA819" s="1"/>
    </row>
    <row r="820" spans="1:53" ht="12.75" customHeight="1">
      <c r="A820" s="27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9"/>
      <c r="O820" s="127"/>
      <c r="P820" s="127"/>
      <c r="Q820" s="127"/>
      <c r="R820" s="127"/>
      <c r="S820" s="128"/>
      <c r="T820" s="124"/>
      <c r="U820" s="124"/>
      <c r="V820" s="124"/>
      <c r="W820" s="131"/>
      <c r="X820" s="124"/>
      <c r="Y820" s="124"/>
      <c r="Z820" s="124"/>
      <c r="AA820" s="131"/>
      <c r="AB820" s="124"/>
      <c r="AC820" s="124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"/>
      <c r="AO820" s="1"/>
      <c r="AP820" s="1"/>
      <c r="AQ820" s="133"/>
      <c r="AR820" s="133"/>
      <c r="AS820" s="133"/>
      <c r="AT820" s="133"/>
      <c r="AU820" s="133"/>
      <c r="AV820" s="133"/>
      <c r="AW820" s="133"/>
      <c r="AX820" s="133"/>
      <c r="AY820" s="132"/>
      <c r="AZ820" s="1"/>
      <c r="BA820" s="1"/>
    </row>
    <row r="821" spans="1:53" ht="12.75" customHeight="1">
      <c r="A821" s="27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9"/>
      <c r="O821" s="127"/>
      <c r="P821" s="127"/>
      <c r="Q821" s="127"/>
      <c r="R821" s="127"/>
      <c r="S821" s="128"/>
      <c r="T821" s="124"/>
      <c r="U821" s="124"/>
      <c r="V821" s="124"/>
      <c r="W821" s="131"/>
      <c r="X821" s="124"/>
      <c r="Y821" s="124"/>
      <c r="Z821" s="124"/>
      <c r="AA821" s="131"/>
      <c r="AB821" s="124"/>
      <c r="AC821" s="124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"/>
      <c r="AO821" s="1"/>
      <c r="AP821" s="1"/>
      <c r="AQ821" s="133"/>
      <c r="AR821" s="133"/>
      <c r="AS821" s="133"/>
      <c r="AT821" s="133"/>
      <c r="AU821" s="133"/>
      <c r="AV821" s="133"/>
      <c r="AW821" s="133"/>
      <c r="AX821" s="133"/>
      <c r="AY821" s="132"/>
      <c r="AZ821" s="1"/>
      <c r="BA821" s="1"/>
    </row>
    <row r="822" spans="1:53" ht="12.75" customHeight="1">
      <c r="A822" s="27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9"/>
      <c r="O822" s="127"/>
      <c r="P822" s="127"/>
      <c r="Q822" s="127"/>
      <c r="R822" s="127"/>
      <c r="S822" s="128"/>
      <c r="T822" s="124"/>
      <c r="U822" s="124"/>
      <c r="V822" s="124"/>
      <c r="W822" s="131"/>
      <c r="X822" s="124"/>
      <c r="Y822" s="124"/>
      <c r="Z822" s="124"/>
      <c r="AA822" s="131"/>
      <c r="AB822" s="124"/>
      <c r="AC822" s="124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"/>
      <c r="AO822" s="1"/>
      <c r="AP822" s="1"/>
      <c r="AQ822" s="133"/>
      <c r="AR822" s="133"/>
      <c r="AS822" s="133"/>
      <c r="AT822" s="133"/>
      <c r="AU822" s="133"/>
      <c r="AV822" s="133"/>
      <c r="AW822" s="133"/>
      <c r="AX822" s="133"/>
      <c r="AY822" s="132"/>
      <c r="AZ822" s="1"/>
      <c r="BA822" s="1"/>
    </row>
    <row r="823" spans="1:53" ht="12.75" customHeight="1">
      <c r="A823" s="27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9"/>
      <c r="O823" s="127"/>
      <c r="P823" s="127"/>
      <c r="Q823" s="127"/>
      <c r="R823" s="127"/>
      <c r="S823" s="128"/>
      <c r="T823" s="124"/>
      <c r="U823" s="124"/>
      <c r="V823" s="124"/>
      <c r="W823" s="131"/>
      <c r="X823" s="124"/>
      <c r="Y823" s="124"/>
      <c r="Z823" s="124"/>
      <c r="AA823" s="131"/>
      <c r="AB823" s="124"/>
      <c r="AC823" s="124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"/>
      <c r="AO823" s="1"/>
      <c r="AP823" s="1"/>
      <c r="AQ823" s="133"/>
      <c r="AR823" s="133"/>
      <c r="AS823" s="133"/>
      <c r="AT823" s="133"/>
      <c r="AU823" s="133"/>
      <c r="AV823" s="133"/>
      <c r="AW823" s="133"/>
      <c r="AX823" s="133"/>
      <c r="AY823" s="132"/>
      <c r="AZ823" s="1"/>
      <c r="BA823" s="1"/>
    </row>
    <row r="824" spans="1:53" ht="12.75" customHeight="1">
      <c r="A824" s="27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9"/>
      <c r="O824" s="127"/>
      <c r="P824" s="127"/>
      <c r="Q824" s="127"/>
      <c r="R824" s="127"/>
      <c r="S824" s="128"/>
      <c r="T824" s="124"/>
      <c r="U824" s="124"/>
      <c r="V824" s="124"/>
      <c r="W824" s="131"/>
      <c r="X824" s="124"/>
      <c r="Y824" s="124"/>
      <c r="Z824" s="124"/>
      <c r="AA824" s="131"/>
      <c r="AB824" s="124"/>
      <c r="AC824" s="124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"/>
      <c r="AO824" s="1"/>
      <c r="AP824" s="1"/>
      <c r="AQ824" s="133"/>
      <c r="AR824" s="133"/>
      <c r="AS824" s="133"/>
      <c r="AT824" s="133"/>
      <c r="AU824" s="133"/>
      <c r="AV824" s="133"/>
      <c r="AW824" s="133"/>
      <c r="AX824" s="133"/>
      <c r="AY824" s="132"/>
      <c r="AZ824" s="1"/>
      <c r="BA824" s="1"/>
    </row>
    <row r="825" spans="1:53" ht="12.75" customHeight="1">
      <c r="A825" s="27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9"/>
      <c r="O825" s="127"/>
      <c r="P825" s="127"/>
      <c r="Q825" s="127"/>
      <c r="R825" s="127"/>
      <c r="S825" s="128"/>
      <c r="T825" s="124"/>
      <c r="U825" s="124"/>
      <c r="V825" s="124"/>
      <c r="W825" s="131"/>
      <c r="X825" s="124"/>
      <c r="Y825" s="124"/>
      <c r="Z825" s="124"/>
      <c r="AA825" s="131"/>
      <c r="AB825" s="124"/>
      <c r="AC825" s="124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"/>
      <c r="AO825" s="1"/>
      <c r="AP825" s="1"/>
      <c r="AQ825" s="133"/>
      <c r="AR825" s="133"/>
      <c r="AS825" s="133"/>
      <c r="AT825" s="133"/>
      <c r="AU825" s="133"/>
      <c r="AV825" s="133"/>
      <c r="AW825" s="133"/>
      <c r="AX825" s="133"/>
      <c r="AY825" s="132"/>
      <c r="AZ825" s="1"/>
      <c r="BA825" s="1"/>
    </row>
    <row r="826" spans="1:53" ht="12.75" customHeight="1">
      <c r="A826" s="27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9"/>
      <c r="O826" s="127"/>
      <c r="P826" s="127"/>
      <c r="Q826" s="127"/>
      <c r="R826" s="127"/>
      <c r="S826" s="128"/>
      <c r="T826" s="124"/>
      <c r="U826" s="124"/>
      <c r="V826" s="124"/>
      <c r="W826" s="131"/>
      <c r="X826" s="124"/>
      <c r="Y826" s="124"/>
      <c r="Z826" s="124"/>
      <c r="AA826" s="131"/>
      <c r="AB826" s="124"/>
      <c r="AC826" s="124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"/>
      <c r="AO826" s="1"/>
      <c r="AP826" s="1"/>
      <c r="AQ826" s="133"/>
      <c r="AR826" s="133"/>
      <c r="AS826" s="133"/>
      <c r="AT826" s="133"/>
      <c r="AU826" s="133"/>
      <c r="AV826" s="133"/>
      <c r="AW826" s="133"/>
      <c r="AX826" s="133"/>
      <c r="AY826" s="132"/>
      <c r="AZ826" s="1"/>
      <c r="BA826" s="1"/>
    </row>
    <row r="827" spans="1:53" ht="12.75" customHeight="1">
      <c r="A827" s="27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9"/>
      <c r="O827" s="127"/>
      <c r="P827" s="127"/>
      <c r="Q827" s="127"/>
      <c r="R827" s="127"/>
      <c r="S827" s="128"/>
      <c r="T827" s="124"/>
      <c r="U827" s="124"/>
      <c r="V827" s="124"/>
      <c r="W827" s="131"/>
      <c r="X827" s="124"/>
      <c r="Y827" s="124"/>
      <c r="Z827" s="124"/>
      <c r="AA827" s="131"/>
      <c r="AB827" s="124"/>
      <c r="AC827" s="124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"/>
      <c r="AO827" s="1"/>
      <c r="AP827" s="1"/>
      <c r="AQ827" s="133"/>
      <c r="AR827" s="133"/>
      <c r="AS827" s="133"/>
      <c r="AT827" s="133"/>
      <c r="AU827" s="133"/>
      <c r="AV827" s="133"/>
      <c r="AW827" s="133"/>
      <c r="AX827" s="133"/>
      <c r="AY827" s="132"/>
      <c r="AZ827" s="1"/>
      <c r="BA827" s="1"/>
    </row>
    <row r="828" spans="1:53" ht="12.75" customHeight="1">
      <c r="A828" s="27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9"/>
      <c r="O828" s="127"/>
      <c r="P828" s="127"/>
      <c r="Q828" s="127"/>
      <c r="R828" s="127"/>
      <c r="S828" s="128"/>
      <c r="T828" s="124"/>
      <c r="U828" s="124"/>
      <c r="V828" s="124"/>
      <c r="W828" s="131"/>
      <c r="X828" s="124"/>
      <c r="Y828" s="124"/>
      <c r="Z828" s="124"/>
      <c r="AA828" s="131"/>
      <c r="AB828" s="124"/>
      <c r="AC828" s="124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"/>
      <c r="AO828" s="1"/>
      <c r="AP828" s="1"/>
      <c r="AQ828" s="133"/>
      <c r="AR828" s="133"/>
      <c r="AS828" s="133"/>
      <c r="AT828" s="133"/>
      <c r="AU828" s="133"/>
      <c r="AV828" s="133"/>
      <c r="AW828" s="133"/>
      <c r="AX828" s="133"/>
      <c r="AY828" s="132"/>
      <c r="AZ828" s="1"/>
      <c r="BA828" s="1"/>
    </row>
    <row r="829" spans="1:53" ht="12.75" customHeight="1">
      <c r="A829" s="27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9"/>
      <c r="O829" s="127"/>
      <c r="P829" s="127"/>
      <c r="Q829" s="127"/>
      <c r="R829" s="127"/>
      <c r="S829" s="128"/>
      <c r="T829" s="124"/>
      <c r="U829" s="124"/>
      <c r="V829" s="124"/>
      <c r="W829" s="131"/>
      <c r="X829" s="124"/>
      <c r="Y829" s="124"/>
      <c r="Z829" s="124"/>
      <c r="AA829" s="131"/>
      <c r="AB829" s="124"/>
      <c r="AC829" s="124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"/>
      <c r="AO829" s="1"/>
      <c r="AP829" s="1"/>
      <c r="AQ829" s="133"/>
      <c r="AR829" s="133"/>
      <c r="AS829" s="133"/>
      <c r="AT829" s="133"/>
      <c r="AU829" s="133"/>
      <c r="AV829" s="133"/>
      <c r="AW829" s="133"/>
      <c r="AX829" s="133"/>
      <c r="AY829" s="132"/>
      <c r="AZ829" s="1"/>
      <c r="BA829" s="1"/>
    </row>
    <row r="830" spans="1:53" ht="12.75" customHeight="1">
      <c r="A830" s="27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9"/>
      <c r="O830" s="127"/>
      <c r="P830" s="127"/>
      <c r="Q830" s="127"/>
      <c r="R830" s="127"/>
      <c r="S830" s="128"/>
      <c r="T830" s="124"/>
      <c r="U830" s="124"/>
      <c r="V830" s="124"/>
      <c r="W830" s="131"/>
      <c r="X830" s="124"/>
      <c r="Y830" s="124"/>
      <c r="Z830" s="124"/>
      <c r="AA830" s="131"/>
      <c r="AB830" s="124"/>
      <c r="AC830" s="124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"/>
      <c r="AO830" s="1"/>
      <c r="AP830" s="1"/>
      <c r="AQ830" s="133"/>
      <c r="AR830" s="133"/>
      <c r="AS830" s="133"/>
      <c r="AT830" s="133"/>
      <c r="AU830" s="133"/>
      <c r="AV830" s="133"/>
      <c r="AW830" s="133"/>
      <c r="AX830" s="133"/>
      <c r="AY830" s="132"/>
      <c r="AZ830" s="1"/>
      <c r="BA830" s="1"/>
    </row>
    <row r="831" spans="1:53" ht="12.75" customHeight="1">
      <c r="A831" s="27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9"/>
      <c r="O831" s="127"/>
      <c r="P831" s="127"/>
      <c r="Q831" s="127"/>
      <c r="R831" s="127"/>
      <c r="S831" s="128"/>
      <c r="T831" s="124"/>
      <c r="U831" s="124"/>
      <c r="V831" s="124"/>
      <c r="W831" s="131"/>
      <c r="X831" s="124"/>
      <c r="Y831" s="124"/>
      <c r="Z831" s="124"/>
      <c r="AA831" s="131"/>
      <c r="AB831" s="124"/>
      <c r="AC831" s="124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"/>
      <c r="AO831" s="1"/>
      <c r="AP831" s="1"/>
      <c r="AQ831" s="133"/>
      <c r="AR831" s="133"/>
      <c r="AS831" s="133"/>
      <c r="AT831" s="133"/>
      <c r="AU831" s="133"/>
      <c r="AV831" s="133"/>
      <c r="AW831" s="133"/>
      <c r="AX831" s="133"/>
      <c r="AY831" s="132"/>
      <c r="AZ831" s="1"/>
      <c r="BA831" s="1"/>
    </row>
    <row r="832" spans="1:53" ht="12.75" customHeight="1">
      <c r="A832" s="27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9"/>
      <c r="O832" s="127"/>
      <c r="P832" s="127"/>
      <c r="Q832" s="127"/>
      <c r="R832" s="127"/>
      <c r="S832" s="128"/>
      <c r="T832" s="124"/>
      <c r="U832" s="124"/>
      <c r="V832" s="124"/>
      <c r="W832" s="131"/>
      <c r="X832" s="124"/>
      <c r="Y832" s="124"/>
      <c r="Z832" s="124"/>
      <c r="AA832" s="131"/>
      <c r="AB832" s="124"/>
      <c r="AC832" s="124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"/>
      <c r="AO832" s="1"/>
      <c r="AP832" s="1"/>
      <c r="AQ832" s="133"/>
      <c r="AR832" s="133"/>
      <c r="AS832" s="133"/>
      <c r="AT832" s="133"/>
      <c r="AU832" s="133"/>
      <c r="AV832" s="133"/>
      <c r="AW832" s="133"/>
      <c r="AX832" s="133"/>
      <c r="AY832" s="132"/>
      <c r="AZ832" s="1"/>
      <c r="BA832" s="1"/>
    </row>
    <row r="833" spans="1:53" ht="12.75" customHeight="1">
      <c r="A833" s="27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9"/>
      <c r="O833" s="127"/>
      <c r="P833" s="127"/>
      <c r="Q833" s="127"/>
      <c r="R833" s="127"/>
      <c r="S833" s="128"/>
      <c r="T833" s="124"/>
      <c r="U833" s="124"/>
      <c r="V833" s="124"/>
      <c r="W833" s="131"/>
      <c r="X833" s="124"/>
      <c r="Y833" s="124"/>
      <c r="Z833" s="124"/>
      <c r="AA833" s="131"/>
      <c r="AB833" s="124"/>
      <c r="AC833" s="124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"/>
      <c r="AO833" s="1"/>
      <c r="AP833" s="1"/>
      <c r="AQ833" s="133"/>
      <c r="AR833" s="133"/>
      <c r="AS833" s="133"/>
      <c r="AT833" s="133"/>
      <c r="AU833" s="133"/>
      <c r="AV833" s="133"/>
      <c r="AW833" s="133"/>
      <c r="AX833" s="133"/>
      <c r="AY833" s="132"/>
      <c r="AZ833" s="1"/>
      <c r="BA833" s="1"/>
    </row>
    <row r="834" spans="1:53" ht="12.75" customHeight="1">
      <c r="A834" s="27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9"/>
      <c r="O834" s="127"/>
      <c r="P834" s="127"/>
      <c r="Q834" s="127"/>
      <c r="R834" s="127"/>
      <c r="S834" s="128"/>
      <c r="T834" s="124"/>
      <c r="U834" s="124"/>
      <c r="V834" s="124"/>
      <c r="W834" s="131"/>
      <c r="X834" s="124"/>
      <c r="Y834" s="124"/>
      <c r="Z834" s="124"/>
      <c r="AA834" s="131"/>
      <c r="AB834" s="124"/>
      <c r="AC834" s="124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"/>
      <c r="AO834" s="1"/>
      <c r="AP834" s="1"/>
      <c r="AQ834" s="133"/>
      <c r="AR834" s="133"/>
      <c r="AS834" s="133"/>
      <c r="AT834" s="133"/>
      <c r="AU834" s="133"/>
      <c r="AV834" s="133"/>
      <c r="AW834" s="133"/>
      <c r="AX834" s="133"/>
      <c r="AY834" s="132"/>
      <c r="AZ834" s="1"/>
      <c r="BA834" s="1"/>
    </row>
    <row r="835" spans="1:53" ht="12.75" customHeight="1">
      <c r="A835" s="27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9"/>
      <c r="O835" s="127"/>
      <c r="P835" s="127"/>
      <c r="Q835" s="127"/>
      <c r="R835" s="127"/>
      <c r="S835" s="128"/>
      <c r="T835" s="124"/>
      <c r="U835" s="124"/>
      <c r="V835" s="124"/>
      <c r="W835" s="131"/>
      <c r="X835" s="124"/>
      <c r="Y835" s="124"/>
      <c r="Z835" s="124"/>
      <c r="AA835" s="131"/>
      <c r="AB835" s="124"/>
      <c r="AC835" s="124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"/>
      <c r="AO835" s="1"/>
      <c r="AP835" s="1"/>
      <c r="AQ835" s="133"/>
      <c r="AR835" s="133"/>
      <c r="AS835" s="133"/>
      <c r="AT835" s="133"/>
      <c r="AU835" s="133"/>
      <c r="AV835" s="133"/>
      <c r="AW835" s="133"/>
      <c r="AX835" s="133"/>
      <c r="AY835" s="132"/>
      <c r="AZ835" s="1"/>
      <c r="BA835" s="1"/>
    </row>
    <row r="836" spans="1:53" ht="12.75" customHeight="1">
      <c r="A836" s="27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9"/>
      <c r="O836" s="127"/>
      <c r="P836" s="127"/>
      <c r="Q836" s="127"/>
      <c r="R836" s="127"/>
      <c r="S836" s="128"/>
      <c r="T836" s="124"/>
      <c r="U836" s="124"/>
      <c r="V836" s="124"/>
      <c r="W836" s="131"/>
      <c r="X836" s="124"/>
      <c r="Y836" s="124"/>
      <c r="Z836" s="124"/>
      <c r="AA836" s="131"/>
      <c r="AB836" s="124"/>
      <c r="AC836" s="124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"/>
      <c r="AO836" s="1"/>
      <c r="AP836" s="1"/>
      <c r="AQ836" s="133"/>
      <c r="AR836" s="133"/>
      <c r="AS836" s="133"/>
      <c r="AT836" s="133"/>
      <c r="AU836" s="133"/>
      <c r="AV836" s="133"/>
      <c r="AW836" s="133"/>
      <c r="AX836" s="133"/>
      <c r="AY836" s="132"/>
      <c r="AZ836" s="1"/>
      <c r="BA836" s="1"/>
    </row>
    <row r="837" spans="1:53" ht="12.75" customHeight="1">
      <c r="A837" s="27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9"/>
      <c r="O837" s="127"/>
      <c r="P837" s="127"/>
      <c r="Q837" s="127"/>
      <c r="R837" s="127"/>
      <c r="S837" s="128"/>
      <c r="T837" s="124"/>
      <c r="U837" s="124"/>
      <c r="V837" s="124"/>
      <c r="W837" s="131"/>
      <c r="X837" s="124"/>
      <c r="Y837" s="124"/>
      <c r="Z837" s="124"/>
      <c r="AA837" s="131"/>
      <c r="AB837" s="124"/>
      <c r="AC837" s="124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"/>
      <c r="AO837" s="1"/>
      <c r="AP837" s="1"/>
      <c r="AQ837" s="133"/>
      <c r="AR837" s="133"/>
      <c r="AS837" s="133"/>
      <c r="AT837" s="133"/>
      <c r="AU837" s="133"/>
      <c r="AV837" s="133"/>
      <c r="AW837" s="133"/>
      <c r="AX837" s="133"/>
      <c r="AY837" s="132"/>
      <c r="AZ837" s="1"/>
      <c r="BA837" s="1"/>
    </row>
    <row r="838" spans="1:53" ht="12.75" customHeight="1">
      <c r="A838" s="27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9"/>
      <c r="O838" s="127"/>
      <c r="P838" s="127"/>
      <c r="Q838" s="127"/>
      <c r="R838" s="127"/>
      <c r="S838" s="128"/>
      <c r="T838" s="124"/>
      <c r="U838" s="124"/>
      <c r="V838" s="124"/>
      <c r="W838" s="131"/>
      <c r="X838" s="124"/>
      <c r="Y838" s="124"/>
      <c r="Z838" s="124"/>
      <c r="AA838" s="131"/>
      <c r="AB838" s="124"/>
      <c r="AC838" s="124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"/>
      <c r="AO838" s="1"/>
      <c r="AP838" s="1"/>
      <c r="AQ838" s="133"/>
      <c r="AR838" s="133"/>
      <c r="AS838" s="133"/>
      <c r="AT838" s="133"/>
      <c r="AU838" s="133"/>
      <c r="AV838" s="133"/>
      <c r="AW838" s="133"/>
      <c r="AX838" s="133"/>
      <c r="AY838" s="132"/>
      <c r="AZ838" s="1"/>
      <c r="BA838" s="1"/>
    </row>
    <row r="839" spans="1:53" ht="12.75" customHeight="1">
      <c r="A839" s="27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9"/>
      <c r="O839" s="127"/>
      <c r="P839" s="127"/>
      <c r="Q839" s="127"/>
      <c r="R839" s="127"/>
      <c r="S839" s="128"/>
      <c r="T839" s="124"/>
      <c r="U839" s="124"/>
      <c r="V839" s="124"/>
      <c r="W839" s="131"/>
      <c r="X839" s="124"/>
      <c r="Y839" s="124"/>
      <c r="Z839" s="124"/>
      <c r="AA839" s="131"/>
      <c r="AB839" s="124"/>
      <c r="AC839" s="124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"/>
      <c r="AO839" s="1"/>
      <c r="AP839" s="1"/>
      <c r="AQ839" s="133"/>
      <c r="AR839" s="133"/>
      <c r="AS839" s="133"/>
      <c r="AT839" s="133"/>
      <c r="AU839" s="133"/>
      <c r="AV839" s="133"/>
      <c r="AW839" s="133"/>
      <c r="AX839" s="133"/>
      <c r="AY839" s="132"/>
      <c r="AZ839" s="1"/>
      <c r="BA839" s="1"/>
    </row>
    <row r="840" spans="1:53" ht="12.75" customHeight="1">
      <c r="A840" s="27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9"/>
      <c r="O840" s="127"/>
      <c r="P840" s="127"/>
      <c r="Q840" s="127"/>
      <c r="R840" s="127"/>
      <c r="S840" s="128"/>
      <c r="T840" s="124"/>
      <c r="U840" s="124"/>
      <c r="V840" s="124"/>
      <c r="W840" s="131"/>
      <c r="X840" s="124"/>
      <c r="Y840" s="124"/>
      <c r="Z840" s="124"/>
      <c r="AA840" s="131"/>
      <c r="AB840" s="124"/>
      <c r="AC840" s="124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"/>
      <c r="AO840" s="1"/>
      <c r="AP840" s="1"/>
      <c r="AQ840" s="133"/>
      <c r="AR840" s="133"/>
      <c r="AS840" s="133"/>
      <c r="AT840" s="133"/>
      <c r="AU840" s="133"/>
      <c r="AV840" s="133"/>
      <c r="AW840" s="133"/>
      <c r="AX840" s="133"/>
      <c r="AY840" s="132"/>
      <c r="AZ840" s="1"/>
      <c r="BA840" s="1"/>
    </row>
    <row r="841" spans="1:53" ht="12.75" customHeight="1">
      <c r="A841" s="27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9"/>
      <c r="O841" s="127"/>
      <c r="P841" s="127"/>
      <c r="Q841" s="127"/>
      <c r="R841" s="127"/>
      <c r="S841" s="128"/>
      <c r="T841" s="124"/>
      <c r="U841" s="124"/>
      <c r="V841" s="124"/>
      <c r="W841" s="131"/>
      <c r="X841" s="124"/>
      <c r="Y841" s="124"/>
      <c r="Z841" s="124"/>
      <c r="AA841" s="131"/>
      <c r="AB841" s="124"/>
      <c r="AC841" s="124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"/>
      <c r="AO841" s="1"/>
      <c r="AP841" s="1"/>
      <c r="AQ841" s="133"/>
      <c r="AR841" s="133"/>
      <c r="AS841" s="133"/>
      <c r="AT841" s="133"/>
      <c r="AU841" s="133"/>
      <c r="AV841" s="133"/>
      <c r="AW841" s="133"/>
      <c r="AX841" s="133"/>
      <c r="AY841" s="132"/>
      <c r="AZ841" s="1"/>
      <c r="BA841" s="1"/>
    </row>
    <row r="842" spans="1:53" ht="12.75" customHeight="1">
      <c r="A842" s="27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9"/>
      <c r="O842" s="127"/>
      <c r="P842" s="127"/>
      <c r="Q842" s="127"/>
      <c r="R842" s="127"/>
      <c r="S842" s="128"/>
      <c r="T842" s="124"/>
      <c r="U842" s="124"/>
      <c r="V842" s="124"/>
      <c r="W842" s="131"/>
      <c r="X842" s="124"/>
      <c r="Y842" s="124"/>
      <c r="Z842" s="124"/>
      <c r="AA842" s="131"/>
      <c r="AB842" s="124"/>
      <c r="AC842" s="124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"/>
      <c r="AO842" s="1"/>
      <c r="AP842" s="1"/>
      <c r="AQ842" s="133"/>
      <c r="AR842" s="133"/>
      <c r="AS842" s="133"/>
      <c r="AT842" s="133"/>
      <c r="AU842" s="133"/>
      <c r="AV842" s="133"/>
      <c r="AW842" s="133"/>
      <c r="AX842" s="133"/>
      <c r="AY842" s="132"/>
      <c r="AZ842" s="1"/>
      <c r="BA842" s="1"/>
    </row>
    <row r="843" spans="1:53" ht="12.75" customHeight="1">
      <c r="A843" s="27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9"/>
      <c r="O843" s="127"/>
      <c r="P843" s="127"/>
      <c r="Q843" s="127"/>
      <c r="R843" s="127"/>
      <c r="S843" s="128"/>
      <c r="T843" s="124"/>
      <c r="U843" s="124"/>
      <c r="V843" s="124"/>
      <c r="W843" s="131"/>
      <c r="X843" s="124"/>
      <c r="Y843" s="124"/>
      <c r="Z843" s="124"/>
      <c r="AA843" s="131"/>
      <c r="AB843" s="124"/>
      <c r="AC843" s="124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"/>
      <c r="AO843" s="1"/>
      <c r="AP843" s="1"/>
      <c r="AQ843" s="133"/>
      <c r="AR843" s="133"/>
      <c r="AS843" s="133"/>
      <c r="AT843" s="133"/>
      <c r="AU843" s="133"/>
      <c r="AV843" s="133"/>
      <c r="AW843" s="133"/>
      <c r="AX843" s="133"/>
      <c r="AY843" s="132"/>
      <c r="AZ843" s="1"/>
      <c r="BA843" s="1"/>
    </row>
    <row r="844" spans="1:53" ht="12.75" customHeight="1">
      <c r="A844" s="27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9"/>
      <c r="O844" s="127"/>
      <c r="P844" s="127"/>
      <c r="Q844" s="127"/>
      <c r="R844" s="127"/>
      <c r="S844" s="128"/>
      <c r="T844" s="124"/>
      <c r="U844" s="124"/>
      <c r="V844" s="124"/>
      <c r="W844" s="131"/>
      <c r="X844" s="124"/>
      <c r="Y844" s="124"/>
      <c r="Z844" s="124"/>
      <c r="AA844" s="131"/>
      <c r="AB844" s="124"/>
      <c r="AC844" s="124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"/>
      <c r="AO844" s="1"/>
      <c r="AP844" s="1"/>
      <c r="AQ844" s="133"/>
      <c r="AR844" s="133"/>
      <c r="AS844" s="133"/>
      <c r="AT844" s="133"/>
      <c r="AU844" s="133"/>
      <c r="AV844" s="133"/>
      <c r="AW844" s="133"/>
      <c r="AX844" s="133"/>
      <c r="AY844" s="132"/>
      <c r="AZ844" s="1"/>
      <c r="BA844" s="1"/>
    </row>
    <row r="845" spans="1:53" ht="12.75" customHeight="1">
      <c r="A845" s="27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9"/>
      <c r="O845" s="127"/>
      <c r="P845" s="127"/>
      <c r="Q845" s="127"/>
      <c r="R845" s="127"/>
      <c r="S845" s="128"/>
      <c r="T845" s="124"/>
      <c r="U845" s="124"/>
      <c r="V845" s="124"/>
      <c r="W845" s="131"/>
      <c r="X845" s="124"/>
      <c r="Y845" s="124"/>
      <c r="Z845" s="124"/>
      <c r="AA845" s="131"/>
      <c r="AB845" s="124"/>
      <c r="AC845" s="124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"/>
      <c r="AO845" s="1"/>
      <c r="AP845" s="1"/>
      <c r="AQ845" s="133"/>
      <c r="AR845" s="133"/>
      <c r="AS845" s="133"/>
      <c r="AT845" s="133"/>
      <c r="AU845" s="133"/>
      <c r="AV845" s="133"/>
      <c r="AW845" s="133"/>
      <c r="AX845" s="133"/>
      <c r="AY845" s="132"/>
      <c r="AZ845" s="1"/>
      <c r="BA845" s="1"/>
    </row>
    <row r="846" spans="1:53" ht="12.75" customHeight="1">
      <c r="A846" s="27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9"/>
      <c r="O846" s="127"/>
      <c r="P846" s="127"/>
      <c r="Q846" s="127"/>
      <c r="R846" s="127"/>
      <c r="S846" s="128"/>
      <c r="T846" s="124"/>
      <c r="U846" s="124"/>
      <c r="V846" s="124"/>
      <c r="W846" s="131"/>
      <c r="X846" s="124"/>
      <c r="Y846" s="124"/>
      <c r="Z846" s="124"/>
      <c r="AA846" s="131"/>
      <c r="AB846" s="124"/>
      <c r="AC846" s="124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"/>
      <c r="AO846" s="1"/>
      <c r="AP846" s="1"/>
      <c r="AQ846" s="133"/>
      <c r="AR846" s="133"/>
      <c r="AS846" s="133"/>
      <c r="AT846" s="133"/>
      <c r="AU846" s="133"/>
      <c r="AV846" s="133"/>
      <c r="AW846" s="133"/>
      <c r="AX846" s="133"/>
      <c r="AY846" s="132"/>
      <c r="AZ846" s="1"/>
      <c r="BA846" s="1"/>
    </row>
    <row r="847" spans="1:53" ht="12.75" customHeight="1">
      <c r="A847" s="27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9"/>
      <c r="O847" s="127"/>
      <c r="P847" s="127"/>
      <c r="Q847" s="127"/>
      <c r="R847" s="127"/>
      <c r="S847" s="128"/>
      <c r="T847" s="124"/>
      <c r="U847" s="124"/>
      <c r="V847" s="124"/>
      <c r="W847" s="131"/>
      <c r="X847" s="124"/>
      <c r="Y847" s="124"/>
      <c r="Z847" s="124"/>
      <c r="AA847" s="131"/>
      <c r="AB847" s="124"/>
      <c r="AC847" s="124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"/>
      <c r="AO847" s="1"/>
      <c r="AP847" s="1"/>
      <c r="AQ847" s="133"/>
      <c r="AR847" s="133"/>
      <c r="AS847" s="133"/>
      <c r="AT847" s="133"/>
      <c r="AU847" s="133"/>
      <c r="AV847" s="133"/>
      <c r="AW847" s="133"/>
      <c r="AX847" s="133"/>
      <c r="AY847" s="132"/>
      <c r="AZ847" s="1"/>
      <c r="BA847" s="1"/>
    </row>
    <row r="848" spans="1:53" ht="12.75" customHeight="1">
      <c r="A848" s="27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9"/>
      <c r="O848" s="127"/>
      <c r="P848" s="127"/>
      <c r="Q848" s="127"/>
      <c r="R848" s="127"/>
      <c r="S848" s="128"/>
      <c r="T848" s="124"/>
      <c r="U848" s="124"/>
      <c r="V848" s="124"/>
      <c r="W848" s="131"/>
      <c r="X848" s="124"/>
      <c r="Y848" s="124"/>
      <c r="Z848" s="124"/>
      <c r="AA848" s="131"/>
      <c r="AB848" s="124"/>
      <c r="AC848" s="124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"/>
      <c r="AO848" s="1"/>
      <c r="AP848" s="1"/>
      <c r="AQ848" s="133"/>
      <c r="AR848" s="133"/>
      <c r="AS848" s="133"/>
      <c r="AT848" s="133"/>
      <c r="AU848" s="133"/>
      <c r="AV848" s="133"/>
      <c r="AW848" s="133"/>
      <c r="AX848" s="133"/>
      <c r="AY848" s="132"/>
      <c r="AZ848" s="1"/>
      <c r="BA848" s="1"/>
    </row>
    <row r="849" spans="1:53" ht="12.75" customHeight="1">
      <c r="A849" s="27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9"/>
      <c r="O849" s="127"/>
      <c r="P849" s="127"/>
      <c r="Q849" s="127"/>
      <c r="R849" s="127"/>
      <c r="S849" s="128"/>
      <c r="T849" s="124"/>
      <c r="U849" s="124"/>
      <c r="V849" s="124"/>
      <c r="W849" s="131"/>
      <c r="X849" s="124"/>
      <c r="Y849" s="124"/>
      <c r="Z849" s="124"/>
      <c r="AA849" s="131"/>
      <c r="AB849" s="124"/>
      <c r="AC849" s="124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"/>
      <c r="AO849" s="1"/>
      <c r="AP849" s="1"/>
      <c r="AQ849" s="133"/>
      <c r="AR849" s="133"/>
      <c r="AS849" s="133"/>
      <c r="AT849" s="133"/>
      <c r="AU849" s="133"/>
      <c r="AV849" s="133"/>
      <c r="AW849" s="133"/>
      <c r="AX849" s="133"/>
      <c r="AY849" s="132"/>
      <c r="AZ849" s="1"/>
      <c r="BA849" s="1"/>
    </row>
    <row r="850" spans="1:53" ht="12.75" customHeight="1">
      <c r="A850" s="27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9"/>
      <c r="O850" s="127"/>
      <c r="P850" s="127"/>
      <c r="Q850" s="127"/>
      <c r="R850" s="127"/>
      <c r="S850" s="128"/>
      <c r="T850" s="124"/>
      <c r="U850" s="124"/>
      <c r="V850" s="124"/>
      <c r="W850" s="131"/>
      <c r="X850" s="124"/>
      <c r="Y850" s="124"/>
      <c r="Z850" s="124"/>
      <c r="AA850" s="131"/>
      <c r="AB850" s="124"/>
      <c r="AC850" s="124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"/>
      <c r="AO850" s="1"/>
      <c r="AP850" s="1"/>
      <c r="AQ850" s="133"/>
      <c r="AR850" s="133"/>
      <c r="AS850" s="133"/>
      <c r="AT850" s="133"/>
      <c r="AU850" s="133"/>
      <c r="AV850" s="133"/>
      <c r="AW850" s="133"/>
      <c r="AX850" s="133"/>
      <c r="AY850" s="132"/>
      <c r="AZ850" s="1"/>
      <c r="BA850" s="1"/>
    </row>
    <row r="851" spans="1:53" ht="12.75" customHeight="1">
      <c r="A851" s="27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9"/>
      <c r="O851" s="127"/>
      <c r="P851" s="127"/>
      <c r="Q851" s="127"/>
      <c r="R851" s="127"/>
      <c r="S851" s="128"/>
      <c r="T851" s="124"/>
      <c r="U851" s="124"/>
      <c r="V851" s="124"/>
      <c r="W851" s="131"/>
      <c r="X851" s="124"/>
      <c r="Y851" s="124"/>
      <c r="Z851" s="124"/>
      <c r="AA851" s="131"/>
      <c r="AB851" s="124"/>
      <c r="AC851" s="124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"/>
      <c r="AO851" s="1"/>
      <c r="AP851" s="1"/>
      <c r="AQ851" s="133"/>
      <c r="AR851" s="133"/>
      <c r="AS851" s="133"/>
      <c r="AT851" s="133"/>
      <c r="AU851" s="133"/>
      <c r="AV851" s="133"/>
      <c r="AW851" s="133"/>
      <c r="AX851" s="133"/>
      <c r="AY851" s="132"/>
      <c r="AZ851" s="1"/>
      <c r="BA851" s="1"/>
    </row>
    <row r="852" spans="1:53" ht="12.75" customHeight="1">
      <c r="A852" s="27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9"/>
      <c r="O852" s="127"/>
      <c r="P852" s="127"/>
      <c r="Q852" s="127"/>
      <c r="R852" s="127"/>
      <c r="S852" s="128"/>
      <c r="T852" s="124"/>
      <c r="U852" s="124"/>
      <c r="V852" s="124"/>
      <c r="W852" s="131"/>
      <c r="X852" s="124"/>
      <c r="Y852" s="124"/>
      <c r="Z852" s="124"/>
      <c r="AA852" s="131"/>
      <c r="AB852" s="124"/>
      <c r="AC852" s="124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"/>
      <c r="AO852" s="1"/>
      <c r="AP852" s="1"/>
      <c r="AQ852" s="133"/>
      <c r="AR852" s="133"/>
      <c r="AS852" s="133"/>
      <c r="AT852" s="133"/>
      <c r="AU852" s="133"/>
      <c r="AV852" s="133"/>
      <c r="AW852" s="133"/>
      <c r="AX852" s="133"/>
      <c r="AY852" s="132"/>
      <c r="AZ852" s="1"/>
      <c r="BA852" s="1"/>
    </row>
    <row r="853" spans="1:53" ht="12.75" customHeight="1">
      <c r="A853" s="27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9"/>
      <c r="O853" s="127"/>
      <c r="P853" s="127"/>
      <c r="Q853" s="127"/>
      <c r="R853" s="127"/>
      <c r="S853" s="128"/>
      <c r="T853" s="124"/>
      <c r="U853" s="124"/>
      <c r="V853" s="124"/>
      <c r="W853" s="131"/>
      <c r="X853" s="124"/>
      <c r="Y853" s="124"/>
      <c r="Z853" s="124"/>
      <c r="AA853" s="131"/>
      <c r="AB853" s="124"/>
      <c r="AC853" s="124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"/>
      <c r="AO853" s="1"/>
      <c r="AP853" s="1"/>
      <c r="AQ853" s="133"/>
      <c r="AR853" s="133"/>
      <c r="AS853" s="133"/>
      <c r="AT853" s="133"/>
      <c r="AU853" s="133"/>
      <c r="AV853" s="133"/>
      <c r="AW853" s="133"/>
      <c r="AX853" s="133"/>
      <c r="AY853" s="132"/>
      <c r="AZ853" s="1"/>
      <c r="BA853" s="1"/>
    </row>
    <row r="854" spans="1:53" ht="12.75" customHeight="1">
      <c r="A854" s="27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9"/>
      <c r="O854" s="127"/>
      <c r="P854" s="127"/>
      <c r="Q854" s="127"/>
      <c r="R854" s="127"/>
      <c r="S854" s="128"/>
      <c r="T854" s="124"/>
      <c r="U854" s="124"/>
      <c r="V854" s="124"/>
      <c r="W854" s="131"/>
      <c r="X854" s="124"/>
      <c r="Y854" s="124"/>
      <c r="Z854" s="124"/>
      <c r="AA854" s="131"/>
      <c r="AB854" s="124"/>
      <c r="AC854" s="124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"/>
      <c r="AO854" s="1"/>
      <c r="AP854" s="1"/>
      <c r="AQ854" s="133"/>
      <c r="AR854" s="133"/>
      <c r="AS854" s="133"/>
      <c r="AT854" s="133"/>
      <c r="AU854" s="133"/>
      <c r="AV854" s="133"/>
      <c r="AW854" s="133"/>
      <c r="AX854" s="133"/>
      <c r="AY854" s="132"/>
      <c r="AZ854" s="1"/>
      <c r="BA854" s="1"/>
    </row>
    <row r="855" spans="1:53" ht="12.75" customHeight="1">
      <c r="A855" s="27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9"/>
      <c r="O855" s="127"/>
      <c r="P855" s="127"/>
      <c r="Q855" s="127"/>
      <c r="R855" s="127"/>
      <c r="S855" s="128"/>
      <c r="T855" s="124"/>
      <c r="U855" s="124"/>
      <c r="V855" s="124"/>
      <c r="W855" s="131"/>
      <c r="X855" s="124"/>
      <c r="Y855" s="124"/>
      <c r="Z855" s="124"/>
      <c r="AA855" s="131"/>
      <c r="AB855" s="124"/>
      <c r="AC855" s="124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"/>
      <c r="AO855" s="1"/>
      <c r="AP855" s="1"/>
      <c r="AQ855" s="133"/>
      <c r="AR855" s="133"/>
      <c r="AS855" s="133"/>
      <c r="AT855" s="133"/>
      <c r="AU855" s="133"/>
      <c r="AV855" s="133"/>
      <c r="AW855" s="133"/>
      <c r="AX855" s="133"/>
      <c r="AY855" s="132"/>
      <c r="AZ855" s="1"/>
      <c r="BA855" s="1"/>
    </row>
    <row r="856" spans="1:53" ht="12.75" customHeight="1">
      <c r="A856" s="27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9"/>
      <c r="O856" s="127"/>
      <c r="P856" s="127"/>
      <c r="Q856" s="127"/>
      <c r="R856" s="127"/>
      <c r="S856" s="128"/>
      <c r="T856" s="124"/>
      <c r="U856" s="124"/>
      <c r="V856" s="124"/>
      <c r="W856" s="131"/>
      <c r="X856" s="124"/>
      <c r="Y856" s="124"/>
      <c r="Z856" s="124"/>
      <c r="AA856" s="131"/>
      <c r="AB856" s="124"/>
      <c r="AC856" s="124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"/>
      <c r="AO856" s="1"/>
      <c r="AP856" s="1"/>
      <c r="AQ856" s="133"/>
      <c r="AR856" s="133"/>
      <c r="AS856" s="133"/>
      <c r="AT856" s="133"/>
      <c r="AU856" s="133"/>
      <c r="AV856" s="133"/>
      <c r="AW856" s="133"/>
      <c r="AX856" s="133"/>
      <c r="AY856" s="132"/>
      <c r="AZ856" s="1"/>
      <c r="BA856" s="1"/>
    </row>
    <row r="857" spans="1:53" ht="12.75" customHeight="1">
      <c r="A857" s="27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9"/>
      <c r="O857" s="127"/>
      <c r="P857" s="127"/>
      <c r="Q857" s="127"/>
      <c r="R857" s="127"/>
      <c r="S857" s="128"/>
      <c r="T857" s="124"/>
      <c r="U857" s="124"/>
      <c r="V857" s="124"/>
      <c r="W857" s="131"/>
      <c r="X857" s="124"/>
      <c r="Y857" s="124"/>
      <c r="Z857" s="124"/>
      <c r="AA857" s="131"/>
      <c r="AB857" s="124"/>
      <c r="AC857" s="124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"/>
      <c r="AO857" s="1"/>
      <c r="AP857" s="1"/>
      <c r="AQ857" s="133"/>
      <c r="AR857" s="133"/>
      <c r="AS857" s="133"/>
      <c r="AT857" s="133"/>
      <c r="AU857" s="133"/>
      <c r="AV857" s="133"/>
      <c r="AW857" s="133"/>
      <c r="AX857" s="133"/>
      <c r="AY857" s="132"/>
      <c r="AZ857" s="1"/>
      <c r="BA857" s="1"/>
    </row>
    <row r="858" spans="1:53" ht="12.75" customHeight="1">
      <c r="A858" s="27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9"/>
      <c r="O858" s="127"/>
      <c r="P858" s="127"/>
      <c r="Q858" s="127"/>
      <c r="R858" s="127"/>
      <c r="S858" s="128"/>
      <c r="T858" s="124"/>
      <c r="U858" s="124"/>
      <c r="V858" s="124"/>
      <c r="W858" s="131"/>
      <c r="X858" s="124"/>
      <c r="Y858" s="124"/>
      <c r="Z858" s="124"/>
      <c r="AA858" s="131"/>
      <c r="AB858" s="124"/>
      <c r="AC858" s="124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"/>
      <c r="AO858" s="1"/>
      <c r="AP858" s="1"/>
      <c r="AQ858" s="133"/>
      <c r="AR858" s="133"/>
      <c r="AS858" s="133"/>
      <c r="AT858" s="133"/>
      <c r="AU858" s="133"/>
      <c r="AV858" s="133"/>
      <c r="AW858" s="133"/>
      <c r="AX858" s="133"/>
      <c r="AY858" s="132"/>
      <c r="AZ858" s="1"/>
      <c r="BA858" s="1"/>
    </row>
    <row r="859" spans="1:53" ht="12.75" customHeight="1">
      <c r="A859" s="27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9"/>
      <c r="O859" s="127"/>
      <c r="P859" s="127"/>
      <c r="Q859" s="127"/>
      <c r="R859" s="127"/>
      <c r="S859" s="128"/>
      <c r="T859" s="124"/>
      <c r="U859" s="124"/>
      <c r="V859" s="124"/>
      <c r="W859" s="131"/>
      <c r="X859" s="124"/>
      <c r="Y859" s="124"/>
      <c r="Z859" s="124"/>
      <c r="AA859" s="131"/>
      <c r="AB859" s="124"/>
      <c r="AC859" s="124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"/>
      <c r="AO859" s="1"/>
      <c r="AP859" s="1"/>
      <c r="AQ859" s="133"/>
      <c r="AR859" s="133"/>
      <c r="AS859" s="133"/>
      <c r="AT859" s="133"/>
      <c r="AU859" s="133"/>
      <c r="AV859" s="133"/>
      <c r="AW859" s="133"/>
      <c r="AX859" s="133"/>
      <c r="AY859" s="132"/>
      <c r="AZ859" s="1"/>
      <c r="BA859" s="1"/>
    </row>
    <row r="860" spans="1:53" ht="12.75" customHeight="1">
      <c r="A860" s="27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9"/>
      <c r="O860" s="127"/>
      <c r="P860" s="127"/>
      <c r="Q860" s="127"/>
      <c r="R860" s="127"/>
      <c r="S860" s="128"/>
      <c r="T860" s="124"/>
      <c r="U860" s="124"/>
      <c r="V860" s="124"/>
      <c r="W860" s="131"/>
      <c r="X860" s="124"/>
      <c r="Y860" s="124"/>
      <c r="Z860" s="124"/>
      <c r="AA860" s="131"/>
      <c r="AB860" s="124"/>
      <c r="AC860" s="124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"/>
      <c r="AO860" s="1"/>
      <c r="AP860" s="1"/>
      <c r="AQ860" s="133"/>
      <c r="AR860" s="133"/>
      <c r="AS860" s="133"/>
      <c r="AT860" s="133"/>
      <c r="AU860" s="133"/>
      <c r="AV860" s="133"/>
      <c r="AW860" s="133"/>
      <c r="AX860" s="133"/>
      <c r="AY860" s="132"/>
      <c r="AZ860" s="1"/>
      <c r="BA860" s="1"/>
    </row>
    <row r="861" spans="1:53" ht="12.75" customHeight="1">
      <c r="A861" s="27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9"/>
      <c r="O861" s="127"/>
      <c r="P861" s="127"/>
      <c r="Q861" s="127"/>
      <c r="R861" s="127"/>
      <c r="S861" s="128"/>
      <c r="T861" s="124"/>
      <c r="U861" s="124"/>
      <c r="V861" s="124"/>
      <c r="W861" s="131"/>
      <c r="X861" s="124"/>
      <c r="Y861" s="124"/>
      <c r="Z861" s="124"/>
      <c r="AA861" s="131"/>
      <c r="AB861" s="124"/>
      <c r="AC861" s="124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"/>
      <c r="AO861" s="1"/>
      <c r="AP861" s="1"/>
      <c r="AQ861" s="133"/>
      <c r="AR861" s="133"/>
      <c r="AS861" s="133"/>
      <c r="AT861" s="133"/>
      <c r="AU861" s="133"/>
      <c r="AV861" s="133"/>
      <c r="AW861" s="133"/>
      <c r="AX861" s="133"/>
      <c r="AY861" s="132"/>
      <c r="AZ861" s="1"/>
      <c r="BA861" s="1"/>
    </row>
    <row r="862" spans="1:53" ht="12.75" customHeight="1">
      <c r="A862" s="27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9"/>
      <c r="O862" s="127"/>
      <c r="P862" s="127"/>
      <c r="Q862" s="127"/>
      <c r="R862" s="127"/>
      <c r="S862" s="128"/>
      <c r="T862" s="124"/>
      <c r="U862" s="124"/>
      <c r="V862" s="124"/>
      <c r="W862" s="131"/>
      <c r="X862" s="124"/>
      <c r="Y862" s="124"/>
      <c r="Z862" s="124"/>
      <c r="AA862" s="131"/>
      <c r="AB862" s="124"/>
      <c r="AC862" s="124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"/>
      <c r="AO862" s="1"/>
      <c r="AP862" s="1"/>
      <c r="AQ862" s="133"/>
      <c r="AR862" s="133"/>
      <c r="AS862" s="133"/>
      <c r="AT862" s="133"/>
      <c r="AU862" s="133"/>
      <c r="AV862" s="133"/>
      <c r="AW862" s="133"/>
      <c r="AX862" s="133"/>
      <c r="AY862" s="132"/>
      <c r="AZ862" s="1"/>
      <c r="BA862" s="1"/>
    </row>
    <row r="863" spans="1:53" ht="12.75" customHeight="1">
      <c r="A863" s="27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9"/>
      <c r="O863" s="127"/>
      <c r="P863" s="127"/>
      <c r="Q863" s="127"/>
      <c r="R863" s="127"/>
      <c r="S863" s="128"/>
      <c r="T863" s="124"/>
      <c r="U863" s="124"/>
      <c r="V863" s="124"/>
      <c r="W863" s="131"/>
      <c r="X863" s="124"/>
      <c r="Y863" s="124"/>
      <c r="Z863" s="124"/>
      <c r="AA863" s="131"/>
      <c r="AB863" s="124"/>
      <c r="AC863" s="124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"/>
      <c r="AO863" s="1"/>
      <c r="AP863" s="1"/>
      <c r="AQ863" s="133"/>
      <c r="AR863" s="133"/>
      <c r="AS863" s="133"/>
      <c r="AT863" s="133"/>
      <c r="AU863" s="133"/>
      <c r="AV863" s="133"/>
      <c r="AW863" s="133"/>
      <c r="AX863" s="133"/>
      <c r="AY863" s="132"/>
      <c r="AZ863" s="1"/>
      <c r="BA863" s="1"/>
    </row>
    <row r="864" spans="1:53" ht="12.75" customHeight="1">
      <c r="A864" s="27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9"/>
      <c r="O864" s="127"/>
      <c r="P864" s="127"/>
      <c r="Q864" s="127"/>
      <c r="R864" s="127"/>
      <c r="S864" s="128"/>
      <c r="T864" s="124"/>
      <c r="U864" s="124"/>
      <c r="V864" s="124"/>
      <c r="W864" s="131"/>
      <c r="X864" s="124"/>
      <c r="Y864" s="124"/>
      <c r="Z864" s="124"/>
      <c r="AA864" s="131"/>
      <c r="AB864" s="124"/>
      <c r="AC864" s="124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"/>
      <c r="AO864" s="1"/>
      <c r="AP864" s="1"/>
      <c r="AQ864" s="133"/>
      <c r="AR864" s="133"/>
      <c r="AS864" s="133"/>
      <c r="AT864" s="133"/>
      <c r="AU864" s="133"/>
      <c r="AV864" s="133"/>
      <c r="AW864" s="133"/>
      <c r="AX864" s="133"/>
      <c r="AY864" s="132"/>
      <c r="AZ864" s="1"/>
      <c r="BA864" s="1"/>
    </row>
    <row r="865" spans="1:53" ht="12.75" customHeight="1">
      <c r="A865" s="27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9"/>
      <c r="O865" s="127"/>
      <c r="P865" s="127"/>
      <c r="Q865" s="127"/>
      <c r="R865" s="127"/>
      <c r="S865" s="128"/>
      <c r="T865" s="124"/>
      <c r="U865" s="124"/>
      <c r="V865" s="124"/>
      <c r="W865" s="131"/>
      <c r="X865" s="124"/>
      <c r="Y865" s="124"/>
      <c r="Z865" s="124"/>
      <c r="AA865" s="131"/>
      <c r="AB865" s="124"/>
      <c r="AC865" s="124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"/>
      <c r="AO865" s="1"/>
      <c r="AP865" s="1"/>
      <c r="AQ865" s="133"/>
      <c r="AR865" s="133"/>
      <c r="AS865" s="133"/>
      <c r="AT865" s="133"/>
      <c r="AU865" s="133"/>
      <c r="AV865" s="133"/>
      <c r="AW865" s="133"/>
      <c r="AX865" s="133"/>
      <c r="AY865" s="132"/>
      <c r="AZ865" s="1"/>
      <c r="BA865" s="1"/>
    </row>
    <row r="866" spans="1:53" ht="12.75" customHeight="1">
      <c r="A866" s="27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9"/>
      <c r="O866" s="127"/>
      <c r="P866" s="127"/>
      <c r="Q866" s="127"/>
      <c r="R866" s="127"/>
      <c r="S866" s="128"/>
      <c r="T866" s="124"/>
      <c r="U866" s="124"/>
      <c r="V866" s="124"/>
      <c r="W866" s="131"/>
      <c r="X866" s="124"/>
      <c r="Y866" s="124"/>
      <c r="Z866" s="124"/>
      <c r="AA866" s="131"/>
      <c r="AB866" s="124"/>
      <c r="AC866" s="124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"/>
      <c r="AO866" s="1"/>
      <c r="AP866" s="1"/>
      <c r="AQ866" s="133"/>
      <c r="AR866" s="133"/>
      <c r="AS866" s="133"/>
      <c r="AT866" s="133"/>
      <c r="AU866" s="133"/>
      <c r="AV866" s="133"/>
      <c r="AW866" s="133"/>
      <c r="AX866" s="133"/>
      <c r="AY866" s="132"/>
      <c r="AZ866" s="1"/>
      <c r="BA866" s="1"/>
    </row>
    <row r="867" spans="1:53" ht="12.75" customHeight="1">
      <c r="A867" s="27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9"/>
      <c r="O867" s="127"/>
      <c r="P867" s="127"/>
      <c r="Q867" s="127"/>
      <c r="R867" s="127"/>
      <c r="S867" s="128"/>
      <c r="T867" s="124"/>
      <c r="U867" s="124"/>
      <c r="V867" s="124"/>
      <c r="W867" s="131"/>
      <c r="X867" s="124"/>
      <c r="Y867" s="124"/>
      <c r="Z867" s="124"/>
      <c r="AA867" s="131"/>
      <c r="AB867" s="124"/>
      <c r="AC867" s="124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"/>
      <c r="AO867" s="1"/>
      <c r="AP867" s="1"/>
      <c r="AQ867" s="133"/>
      <c r="AR867" s="133"/>
      <c r="AS867" s="133"/>
      <c r="AT867" s="133"/>
      <c r="AU867" s="133"/>
      <c r="AV867" s="133"/>
      <c r="AW867" s="133"/>
      <c r="AX867" s="133"/>
      <c r="AY867" s="132"/>
      <c r="AZ867" s="1"/>
      <c r="BA867" s="1"/>
    </row>
    <row r="868" spans="1:53" ht="12.75" customHeight="1">
      <c r="A868" s="27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9"/>
      <c r="O868" s="127"/>
      <c r="P868" s="127"/>
      <c r="Q868" s="127"/>
      <c r="R868" s="127"/>
      <c r="S868" s="128"/>
      <c r="T868" s="124"/>
      <c r="U868" s="124"/>
      <c r="V868" s="124"/>
      <c r="W868" s="131"/>
      <c r="X868" s="124"/>
      <c r="Y868" s="124"/>
      <c r="Z868" s="124"/>
      <c r="AA868" s="131"/>
      <c r="AB868" s="124"/>
      <c r="AC868" s="124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"/>
      <c r="AO868" s="1"/>
      <c r="AP868" s="1"/>
      <c r="AQ868" s="133"/>
      <c r="AR868" s="133"/>
      <c r="AS868" s="133"/>
      <c r="AT868" s="133"/>
      <c r="AU868" s="133"/>
      <c r="AV868" s="133"/>
      <c r="AW868" s="133"/>
      <c r="AX868" s="133"/>
      <c r="AY868" s="132"/>
      <c r="AZ868" s="1"/>
      <c r="BA868" s="1"/>
    </row>
    <row r="869" spans="1:53" ht="12.75" customHeight="1">
      <c r="A869" s="27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9"/>
      <c r="O869" s="127"/>
      <c r="P869" s="127"/>
      <c r="Q869" s="127"/>
      <c r="R869" s="127"/>
      <c r="S869" s="128"/>
      <c r="T869" s="124"/>
      <c r="U869" s="124"/>
      <c r="V869" s="124"/>
      <c r="W869" s="131"/>
      <c r="X869" s="124"/>
      <c r="Y869" s="124"/>
      <c r="Z869" s="124"/>
      <c r="AA869" s="131"/>
      <c r="AB869" s="124"/>
      <c r="AC869" s="124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"/>
      <c r="AO869" s="1"/>
      <c r="AP869" s="1"/>
      <c r="AQ869" s="133"/>
      <c r="AR869" s="133"/>
      <c r="AS869" s="133"/>
      <c r="AT869" s="133"/>
      <c r="AU869" s="133"/>
      <c r="AV869" s="133"/>
      <c r="AW869" s="133"/>
      <c r="AX869" s="133"/>
      <c r="AY869" s="132"/>
      <c r="AZ869" s="1"/>
      <c r="BA869" s="1"/>
    </row>
    <row r="870" spans="1:53" ht="12.75" customHeight="1">
      <c r="A870" s="27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9"/>
      <c r="O870" s="127"/>
      <c r="P870" s="127"/>
      <c r="Q870" s="127"/>
      <c r="R870" s="127"/>
      <c r="S870" s="128"/>
      <c r="T870" s="124"/>
      <c r="U870" s="124"/>
      <c r="V870" s="124"/>
      <c r="W870" s="131"/>
      <c r="X870" s="124"/>
      <c r="Y870" s="124"/>
      <c r="Z870" s="124"/>
      <c r="AA870" s="131"/>
      <c r="AB870" s="124"/>
      <c r="AC870" s="124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"/>
      <c r="AO870" s="1"/>
      <c r="AP870" s="1"/>
      <c r="AQ870" s="133"/>
      <c r="AR870" s="133"/>
      <c r="AS870" s="133"/>
      <c r="AT870" s="133"/>
      <c r="AU870" s="133"/>
      <c r="AV870" s="133"/>
      <c r="AW870" s="133"/>
      <c r="AX870" s="133"/>
      <c r="AY870" s="132"/>
      <c r="AZ870" s="1"/>
      <c r="BA870" s="1"/>
    </row>
    <row r="871" spans="1:53" ht="12.75" customHeight="1">
      <c r="A871" s="27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9"/>
      <c r="O871" s="127"/>
      <c r="P871" s="127"/>
      <c r="Q871" s="127"/>
      <c r="R871" s="127"/>
      <c r="S871" s="128"/>
      <c r="T871" s="124"/>
      <c r="U871" s="124"/>
      <c r="V871" s="124"/>
      <c r="W871" s="131"/>
      <c r="X871" s="124"/>
      <c r="Y871" s="124"/>
      <c r="Z871" s="124"/>
      <c r="AA871" s="131"/>
      <c r="AB871" s="124"/>
      <c r="AC871" s="124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"/>
      <c r="AO871" s="1"/>
      <c r="AP871" s="1"/>
      <c r="AQ871" s="133"/>
      <c r="AR871" s="133"/>
      <c r="AS871" s="133"/>
      <c r="AT871" s="133"/>
      <c r="AU871" s="133"/>
      <c r="AV871" s="133"/>
      <c r="AW871" s="133"/>
      <c r="AX871" s="133"/>
      <c r="AY871" s="132"/>
      <c r="AZ871" s="1"/>
      <c r="BA871" s="1"/>
    </row>
    <row r="872" spans="1:53" ht="12.75" customHeight="1">
      <c r="A872" s="27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9"/>
      <c r="O872" s="127"/>
      <c r="P872" s="127"/>
      <c r="Q872" s="127"/>
      <c r="R872" s="127"/>
      <c r="S872" s="128"/>
      <c r="T872" s="124"/>
      <c r="U872" s="124"/>
      <c r="V872" s="124"/>
      <c r="W872" s="131"/>
      <c r="X872" s="124"/>
      <c r="Y872" s="124"/>
      <c r="Z872" s="124"/>
      <c r="AA872" s="131"/>
      <c r="AB872" s="124"/>
      <c r="AC872" s="124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"/>
      <c r="AO872" s="1"/>
      <c r="AP872" s="1"/>
      <c r="AQ872" s="133"/>
      <c r="AR872" s="133"/>
      <c r="AS872" s="133"/>
      <c r="AT872" s="133"/>
      <c r="AU872" s="133"/>
      <c r="AV872" s="133"/>
      <c r="AW872" s="133"/>
      <c r="AX872" s="133"/>
      <c r="AY872" s="132"/>
      <c r="AZ872" s="1"/>
      <c r="BA872" s="1"/>
    </row>
    <row r="873" spans="1:53" ht="12.75" customHeight="1">
      <c r="A873" s="27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9"/>
      <c r="O873" s="127"/>
      <c r="P873" s="127"/>
      <c r="Q873" s="127"/>
      <c r="R873" s="127"/>
      <c r="S873" s="128"/>
      <c r="T873" s="124"/>
      <c r="U873" s="124"/>
      <c r="V873" s="124"/>
      <c r="W873" s="131"/>
      <c r="X873" s="124"/>
      <c r="Y873" s="124"/>
      <c r="Z873" s="124"/>
      <c r="AA873" s="131"/>
      <c r="AB873" s="124"/>
      <c r="AC873" s="124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"/>
      <c r="AO873" s="1"/>
      <c r="AP873" s="1"/>
      <c r="AQ873" s="133"/>
      <c r="AR873" s="133"/>
      <c r="AS873" s="133"/>
      <c r="AT873" s="133"/>
      <c r="AU873" s="133"/>
      <c r="AV873" s="133"/>
      <c r="AW873" s="133"/>
      <c r="AX873" s="133"/>
      <c r="AY873" s="132"/>
      <c r="AZ873" s="1"/>
      <c r="BA873" s="1"/>
    </row>
    <row r="874" spans="1:53" ht="12.75" customHeight="1">
      <c r="A874" s="27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9"/>
      <c r="O874" s="127"/>
      <c r="P874" s="127"/>
      <c r="Q874" s="127"/>
      <c r="R874" s="127"/>
      <c r="S874" s="128"/>
      <c r="T874" s="124"/>
      <c r="U874" s="124"/>
      <c r="V874" s="124"/>
      <c r="W874" s="131"/>
      <c r="X874" s="124"/>
      <c r="Y874" s="124"/>
      <c r="Z874" s="124"/>
      <c r="AA874" s="131"/>
      <c r="AB874" s="124"/>
      <c r="AC874" s="124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"/>
      <c r="AO874" s="1"/>
      <c r="AP874" s="1"/>
      <c r="AQ874" s="133"/>
      <c r="AR874" s="133"/>
      <c r="AS874" s="133"/>
      <c r="AT874" s="133"/>
      <c r="AU874" s="133"/>
      <c r="AV874" s="133"/>
      <c r="AW874" s="133"/>
      <c r="AX874" s="133"/>
      <c r="AY874" s="132"/>
      <c r="AZ874" s="1"/>
      <c r="BA874" s="1"/>
    </row>
    <row r="875" spans="1:53" ht="12.75" customHeight="1">
      <c r="A875" s="27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9"/>
      <c r="O875" s="127"/>
      <c r="P875" s="127"/>
      <c r="Q875" s="127"/>
      <c r="R875" s="127"/>
      <c r="S875" s="128"/>
      <c r="T875" s="124"/>
      <c r="U875" s="124"/>
      <c r="V875" s="124"/>
      <c r="W875" s="131"/>
      <c r="X875" s="124"/>
      <c r="Y875" s="124"/>
      <c r="Z875" s="124"/>
      <c r="AA875" s="131"/>
      <c r="AB875" s="124"/>
      <c r="AC875" s="124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"/>
      <c r="AO875" s="1"/>
      <c r="AP875" s="1"/>
      <c r="AQ875" s="133"/>
      <c r="AR875" s="133"/>
      <c r="AS875" s="133"/>
      <c r="AT875" s="133"/>
      <c r="AU875" s="133"/>
      <c r="AV875" s="133"/>
      <c r="AW875" s="133"/>
      <c r="AX875" s="133"/>
      <c r="AY875" s="132"/>
      <c r="AZ875" s="1"/>
      <c r="BA875" s="1"/>
    </row>
    <row r="876" spans="1:53" ht="12.75" customHeight="1">
      <c r="A876" s="27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9"/>
      <c r="O876" s="127"/>
      <c r="P876" s="127"/>
      <c r="Q876" s="127"/>
      <c r="R876" s="127"/>
      <c r="S876" s="128"/>
      <c r="T876" s="124"/>
      <c r="U876" s="124"/>
      <c r="V876" s="124"/>
      <c r="W876" s="131"/>
      <c r="X876" s="124"/>
      <c r="Y876" s="124"/>
      <c r="Z876" s="124"/>
      <c r="AA876" s="131"/>
      <c r="AB876" s="124"/>
      <c r="AC876" s="124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"/>
      <c r="AO876" s="1"/>
      <c r="AP876" s="1"/>
      <c r="AQ876" s="133"/>
      <c r="AR876" s="133"/>
      <c r="AS876" s="133"/>
      <c r="AT876" s="133"/>
      <c r="AU876" s="133"/>
      <c r="AV876" s="133"/>
      <c r="AW876" s="133"/>
      <c r="AX876" s="133"/>
      <c r="AY876" s="132"/>
      <c r="AZ876" s="1"/>
      <c r="BA876" s="1"/>
    </row>
    <row r="877" spans="1:53" ht="12.75" customHeight="1">
      <c r="A877" s="27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9"/>
      <c r="O877" s="127"/>
      <c r="P877" s="127"/>
      <c r="Q877" s="127"/>
      <c r="R877" s="127"/>
      <c r="S877" s="128"/>
      <c r="T877" s="124"/>
      <c r="U877" s="124"/>
      <c r="V877" s="124"/>
      <c r="W877" s="131"/>
      <c r="X877" s="124"/>
      <c r="Y877" s="124"/>
      <c r="Z877" s="124"/>
      <c r="AA877" s="131"/>
      <c r="AB877" s="124"/>
      <c r="AC877" s="124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"/>
      <c r="AO877" s="1"/>
      <c r="AP877" s="1"/>
      <c r="AQ877" s="133"/>
      <c r="AR877" s="133"/>
      <c r="AS877" s="133"/>
      <c r="AT877" s="133"/>
      <c r="AU877" s="133"/>
      <c r="AV877" s="133"/>
      <c r="AW877" s="133"/>
      <c r="AX877" s="133"/>
      <c r="AY877" s="132"/>
      <c r="AZ877" s="1"/>
      <c r="BA877" s="1"/>
    </row>
    <row r="878" spans="1:53" ht="12.75" customHeight="1">
      <c r="A878" s="27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9"/>
      <c r="O878" s="127"/>
      <c r="P878" s="127"/>
      <c r="Q878" s="127"/>
      <c r="R878" s="127"/>
      <c r="S878" s="128"/>
      <c r="T878" s="124"/>
      <c r="U878" s="124"/>
      <c r="V878" s="124"/>
      <c r="W878" s="131"/>
      <c r="X878" s="124"/>
      <c r="Y878" s="124"/>
      <c r="Z878" s="124"/>
      <c r="AA878" s="131"/>
      <c r="AB878" s="124"/>
      <c r="AC878" s="124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"/>
      <c r="AO878" s="1"/>
      <c r="AP878" s="1"/>
      <c r="AQ878" s="133"/>
      <c r="AR878" s="133"/>
      <c r="AS878" s="133"/>
      <c r="AT878" s="133"/>
      <c r="AU878" s="133"/>
      <c r="AV878" s="133"/>
      <c r="AW878" s="133"/>
      <c r="AX878" s="133"/>
      <c r="AY878" s="132"/>
      <c r="AZ878" s="1"/>
      <c r="BA878" s="1"/>
    </row>
    <row r="879" spans="1:53" ht="12.75" customHeight="1">
      <c r="A879" s="27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9"/>
      <c r="O879" s="127"/>
      <c r="P879" s="127"/>
      <c r="Q879" s="127"/>
      <c r="R879" s="127"/>
      <c r="S879" s="128"/>
      <c r="T879" s="124"/>
      <c r="U879" s="124"/>
      <c r="V879" s="124"/>
      <c r="W879" s="131"/>
      <c r="X879" s="124"/>
      <c r="Y879" s="124"/>
      <c r="Z879" s="124"/>
      <c r="AA879" s="131"/>
      <c r="AB879" s="124"/>
      <c r="AC879" s="124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"/>
      <c r="AO879" s="1"/>
      <c r="AP879" s="1"/>
      <c r="AQ879" s="133"/>
      <c r="AR879" s="133"/>
      <c r="AS879" s="133"/>
      <c r="AT879" s="133"/>
      <c r="AU879" s="133"/>
      <c r="AV879" s="133"/>
      <c r="AW879" s="133"/>
      <c r="AX879" s="133"/>
      <c r="AY879" s="132"/>
      <c r="AZ879" s="1"/>
      <c r="BA879" s="1"/>
    </row>
    <row r="880" spans="1:53" ht="12.75" customHeight="1">
      <c r="A880" s="27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9"/>
      <c r="O880" s="127"/>
      <c r="P880" s="127"/>
      <c r="Q880" s="127"/>
      <c r="R880" s="127"/>
      <c r="S880" s="128"/>
      <c r="T880" s="124"/>
      <c r="U880" s="124"/>
      <c r="V880" s="124"/>
      <c r="W880" s="131"/>
      <c r="X880" s="124"/>
      <c r="Y880" s="124"/>
      <c r="Z880" s="124"/>
      <c r="AA880" s="131"/>
      <c r="AB880" s="124"/>
      <c r="AC880" s="124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"/>
      <c r="AO880" s="1"/>
      <c r="AP880" s="1"/>
      <c r="AQ880" s="133"/>
      <c r="AR880" s="133"/>
      <c r="AS880" s="133"/>
      <c r="AT880" s="133"/>
      <c r="AU880" s="133"/>
      <c r="AV880" s="133"/>
      <c r="AW880" s="133"/>
      <c r="AX880" s="133"/>
      <c r="AY880" s="132"/>
      <c r="AZ880" s="1"/>
      <c r="BA880" s="1"/>
    </row>
    <row r="881" spans="1:53" ht="12.75" customHeight="1">
      <c r="A881" s="27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9"/>
      <c r="O881" s="127"/>
      <c r="P881" s="127"/>
      <c r="Q881" s="127"/>
      <c r="R881" s="127"/>
      <c r="S881" s="128"/>
      <c r="T881" s="124"/>
      <c r="U881" s="124"/>
      <c r="V881" s="124"/>
      <c r="W881" s="131"/>
      <c r="X881" s="124"/>
      <c r="Y881" s="124"/>
      <c r="Z881" s="124"/>
      <c r="AA881" s="131"/>
      <c r="AB881" s="124"/>
      <c r="AC881" s="124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"/>
      <c r="AO881" s="1"/>
      <c r="AP881" s="1"/>
      <c r="AQ881" s="133"/>
      <c r="AR881" s="133"/>
      <c r="AS881" s="133"/>
      <c r="AT881" s="133"/>
      <c r="AU881" s="133"/>
      <c r="AV881" s="133"/>
      <c r="AW881" s="133"/>
      <c r="AX881" s="133"/>
      <c r="AY881" s="132"/>
      <c r="AZ881" s="1"/>
      <c r="BA881" s="1"/>
    </row>
    <row r="882" spans="1:53" ht="12.75" customHeight="1">
      <c r="A882" s="27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9"/>
      <c r="O882" s="127"/>
      <c r="P882" s="127"/>
      <c r="Q882" s="127"/>
      <c r="R882" s="127"/>
      <c r="S882" s="128"/>
      <c r="T882" s="124"/>
      <c r="U882" s="124"/>
      <c r="V882" s="124"/>
      <c r="W882" s="131"/>
      <c r="X882" s="124"/>
      <c r="Y882" s="124"/>
      <c r="Z882" s="124"/>
      <c r="AA882" s="131"/>
      <c r="AB882" s="124"/>
      <c r="AC882" s="124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"/>
      <c r="AO882" s="1"/>
      <c r="AP882" s="1"/>
      <c r="AQ882" s="133"/>
      <c r="AR882" s="133"/>
      <c r="AS882" s="133"/>
      <c r="AT882" s="133"/>
      <c r="AU882" s="133"/>
      <c r="AV882" s="133"/>
      <c r="AW882" s="133"/>
      <c r="AX882" s="133"/>
      <c r="AY882" s="132"/>
      <c r="AZ882" s="1"/>
      <c r="BA882" s="1"/>
    </row>
    <row r="883" spans="1:53" ht="12.75" customHeight="1">
      <c r="A883" s="27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9"/>
      <c r="O883" s="127"/>
      <c r="P883" s="127"/>
      <c r="Q883" s="127"/>
      <c r="R883" s="127"/>
      <c r="S883" s="128"/>
      <c r="T883" s="124"/>
      <c r="U883" s="124"/>
      <c r="V883" s="124"/>
      <c r="W883" s="131"/>
      <c r="X883" s="124"/>
      <c r="Y883" s="124"/>
      <c r="Z883" s="124"/>
      <c r="AA883" s="131"/>
      <c r="AB883" s="124"/>
      <c r="AC883" s="124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"/>
      <c r="AO883" s="1"/>
      <c r="AP883" s="1"/>
      <c r="AQ883" s="133"/>
      <c r="AR883" s="133"/>
      <c r="AS883" s="133"/>
      <c r="AT883" s="133"/>
      <c r="AU883" s="133"/>
      <c r="AV883" s="133"/>
      <c r="AW883" s="133"/>
      <c r="AX883" s="133"/>
      <c r="AY883" s="132"/>
      <c r="AZ883" s="1"/>
      <c r="BA883" s="1"/>
    </row>
    <row r="884" spans="1:53" ht="12.75" customHeight="1">
      <c r="A884" s="27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9"/>
      <c r="O884" s="127"/>
      <c r="P884" s="127"/>
      <c r="Q884" s="127"/>
      <c r="R884" s="127"/>
      <c r="S884" s="128"/>
      <c r="T884" s="124"/>
      <c r="U884" s="124"/>
      <c r="V884" s="124"/>
      <c r="W884" s="131"/>
      <c r="X884" s="124"/>
      <c r="Y884" s="124"/>
      <c r="Z884" s="124"/>
      <c r="AA884" s="131"/>
      <c r="AB884" s="124"/>
      <c r="AC884" s="124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"/>
      <c r="AO884" s="1"/>
      <c r="AP884" s="1"/>
      <c r="AQ884" s="133"/>
      <c r="AR884" s="133"/>
      <c r="AS884" s="133"/>
      <c r="AT884" s="133"/>
      <c r="AU884" s="133"/>
      <c r="AV884" s="133"/>
      <c r="AW884" s="133"/>
      <c r="AX884" s="133"/>
      <c r="AY884" s="132"/>
      <c r="AZ884" s="1"/>
      <c r="BA884" s="1"/>
    </row>
    <row r="885" spans="1:53" ht="12.75" customHeight="1">
      <c r="A885" s="27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9"/>
      <c r="O885" s="127"/>
      <c r="P885" s="127"/>
      <c r="Q885" s="127"/>
      <c r="R885" s="127"/>
      <c r="S885" s="128"/>
      <c r="T885" s="124"/>
      <c r="U885" s="124"/>
      <c r="V885" s="124"/>
      <c r="W885" s="131"/>
      <c r="X885" s="124"/>
      <c r="Y885" s="124"/>
      <c r="Z885" s="124"/>
      <c r="AA885" s="131"/>
      <c r="AB885" s="124"/>
      <c r="AC885" s="124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"/>
      <c r="AO885" s="1"/>
      <c r="AP885" s="1"/>
      <c r="AQ885" s="133"/>
      <c r="AR885" s="133"/>
      <c r="AS885" s="133"/>
      <c r="AT885" s="133"/>
      <c r="AU885" s="133"/>
      <c r="AV885" s="133"/>
      <c r="AW885" s="133"/>
      <c r="AX885" s="133"/>
      <c r="AY885" s="132"/>
      <c r="AZ885" s="1"/>
      <c r="BA885" s="1"/>
    </row>
    <row r="886" spans="1:53" ht="12.75" customHeight="1">
      <c r="A886" s="27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9"/>
      <c r="O886" s="127"/>
      <c r="P886" s="127"/>
      <c r="Q886" s="127"/>
      <c r="R886" s="127"/>
      <c r="S886" s="128"/>
      <c r="T886" s="124"/>
      <c r="U886" s="124"/>
      <c r="V886" s="124"/>
      <c r="W886" s="131"/>
      <c r="X886" s="124"/>
      <c r="Y886" s="124"/>
      <c r="Z886" s="124"/>
      <c r="AA886" s="131"/>
      <c r="AB886" s="124"/>
      <c r="AC886" s="124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"/>
      <c r="AO886" s="1"/>
      <c r="AP886" s="1"/>
      <c r="AQ886" s="133"/>
      <c r="AR886" s="133"/>
      <c r="AS886" s="133"/>
      <c r="AT886" s="133"/>
      <c r="AU886" s="133"/>
      <c r="AV886" s="133"/>
      <c r="AW886" s="133"/>
      <c r="AX886" s="133"/>
      <c r="AY886" s="132"/>
      <c r="AZ886" s="1"/>
      <c r="BA886" s="1"/>
    </row>
    <row r="887" spans="1:53" ht="12.75" customHeight="1">
      <c r="A887" s="27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9"/>
      <c r="O887" s="127"/>
      <c r="P887" s="127"/>
      <c r="Q887" s="127"/>
      <c r="R887" s="127"/>
      <c r="S887" s="128"/>
      <c r="T887" s="124"/>
      <c r="U887" s="124"/>
      <c r="V887" s="124"/>
      <c r="W887" s="131"/>
      <c r="X887" s="124"/>
      <c r="Y887" s="124"/>
      <c r="Z887" s="124"/>
      <c r="AA887" s="131"/>
      <c r="AB887" s="124"/>
      <c r="AC887" s="124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"/>
      <c r="AO887" s="1"/>
      <c r="AP887" s="1"/>
      <c r="AQ887" s="133"/>
      <c r="AR887" s="133"/>
      <c r="AS887" s="133"/>
      <c r="AT887" s="133"/>
      <c r="AU887" s="133"/>
      <c r="AV887" s="133"/>
      <c r="AW887" s="133"/>
      <c r="AX887" s="133"/>
      <c r="AY887" s="132"/>
      <c r="AZ887" s="1"/>
      <c r="BA887" s="1"/>
    </row>
    <row r="888" spans="1:53" ht="12.75" customHeight="1">
      <c r="A888" s="27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9"/>
      <c r="O888" s="127"/>
      <c r="P888" s="127"/>
      <c r="Q888" s="127"/>
      <c r="R888" s="127"/>
      <c r="S888" s="128"/>
      <c r="T888" s="124"/>
      <c r="U888" s="124"/>
      <c r="V888" s="124"/>
      <c r="W888" s="131"/>
      <c r="X888" s="124"/>
      <c r="Y888" s="124"/>
      <c r="Z888" s="124"/>
      <c r="AA888" s="131"/>
      <c r="AB888" s="124"/>
      <c r="AC888" s="124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"/>
      <c r="AO888" s="1"/>
      <c r="AP888" s="1"/>
      <c r="AQ888" s="133"/>
      <c r="AR888" s="133"/>
      <c r="AS888" s="133"/>
      <c r="AT888" s="133"/>
      <c r="AU888" s="133"/>
      <c r="AV888" s="133"/>
      <c r="AW888" s="133"/>
      <c r="AX888" s="133"/>
      <c r="AY888" s="132"/>
      <c r="AZ888" s="1"/>
      <c r="BA888" s="1"/>
    </row>
    <row r="889" spans="1:53" ht="12.75" customHeight="1">
      <c r="A889" s="27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9"/>
      <c r="O889" s="127"/>
      <c r="P889" s="127"/>
      <c r="Q889" s="127"/>
      <c r="R889" s="127"/>
      <c r="S889" s="128"/>
      <c r="T889" s="124"/>
      <c r="U889" s="124"/>
      <c r="V889" s="124"/>
      <c r="W889" s="131"/>
      <c r="X889" s="124"/>
      <c r="Y889" s="124"/>
      <c r="Z889" s="124"/>
      <c r="AA889" s="131"/>
      <c r="AB889" s="124"/>
      <c r="AC889" s="124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"/>
      <c r="AO889" s="1"/>
      <c r="AP889" s="1"/>
      <c r="AQ889" s="133"/>
      <c r="AR889" s="133"/>
      <c r="AS889" s="133"/>
      <c r="AT889" s="133"/>
      <c r="AU889" s="133"/>
      <c r="AV889" s="133"/>
      <c r="AW889" s="133"/>
      <c r="AX889" s="133"/>
      <c r="AY889" s="132"/>
      <c r="AZ889" s="1"/>
      <c r="BA889" s="1"/>
    </row>
    <row r="890" spans="1:53" ht="12.75" customHeight="1">
      <c r="A890" s="27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9"/>
      <c r="O890" s="127"/>
      <c r="P890" s="127"/>
      <c r="Q890" s="127"/>
      <c r="R890" s="127"/>
      <c r="S890" s="128"/>
      <c r="T890" s="124"/>
      <c r="U890" s="124"/>
      <c r="V890" s="124"/>
      <c r="W890" s="131"/>
      <c r="X890" s="124"/>
      <c r="Y890" s="124"/>
      <c r="Z890" s="124"/>
      <c r="AA890" s="131"/>
      <c r="AB890" s="124"/>
      <c r="AC890" s="124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"/>
      <c r="AO890" s="1"/>
      <c r="AP890" s="1"/>
      <c r="AQ890" s="133"/>
      <c r="AR890" s="133"/>
      <c r="AS890" s="133"/>
      <c r="AT890" s="133"/>
      <c r="AU890" s="133"/>
      <c r="AV890" s="133"/>
      <c r="AW890" s="133"/>
      <c r="AX890" s="133"/>
      <c r="AY890" s="132"/>
      <c r="AZ890" s="1"/>
      <c r="BA890" s="1"/>
    </row>
    <row r="891" spans="1:53" ht="12.75" customHeight="1">
      <c r="A891" s="27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9"/>
      <c r="O891" s="127"/>
      <c r="P891" s="127"/>
      <c r="Q891" s="127"/>
      <c r="R891" s="127"/>
      <c r="S891" s="128"/>
      <c r="T891" s="124"/>
      <c r="U891" s="124"/>
      <c r="V891" s="124"/>
      <c r="W891" s="131"/>
      <c r="X891" s="124"/>
      <c r="Y891" s="124"/>
      <c r="Z891" s="124"/>
      <c r="AA891" s="131"/>
      <c r="AB891" s="124"/>
      <c r="AC891" s="124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"/>
      <c r="AO891" s="1"/>
      <c r="AP891" s="1"/>
      <c r="AQ891" s="133"/>
      <c r="AR891" s="133"/>
      <c r="AS891" s="133"/>
      <c r="AT891" s="133"/>
      <c r="AU891" s="133"/>
      <c r="AV891" s="133"/>
      <c r="AW891" s="133"/>
      <c r="AX891" s="133"/>
      <c r="AY891" s="132"/>
      <c r="AZ891" s="1"/>
      <c r="BA891" s="1"/>
    </row>
    <row r="892" spans="1:53" ht="12.75" customHeight="1">
      <c r="A892" s="27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9"/>
      <c r="O892" s="127"/>
      <c r="P892" s="127"/>
      <c r="Q892" s="127"/>
      <c r="R892" s="127"/>
      <c r="S892" s="128"/>
      <c r="T892" s="124"/>
      <c r="U892" s="124"/>
      <c r="V892" s="124"/>
      <c r="W892" s="131"/>
      <c r="X892" s="124"/>
      <c r="Y892" s="124"/>
      <c r="Z892" s="124"/>
      <c r="AA892" s="131"/>
      <c r="AB892" s="124"/>
      <c r="AC892" s="124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"/>
      <c r="AO892" s="1"/>
      <c r="AP892" s="1"/>
      <c r="AQ892" s="133"/>
      <c r="AR892" s="133"/>
      <c r="AS892" s="133"/>
      <c r="AT892" s="133"/>
      <c r="AU892" s="133"/>
      <c r="AV892" s="133"/>
      <c r="AW892" s="133"/>
      <c r="AX892" s="133"/>
      <c r="AY892" s="132"/>
      <c r="AZ892" s="1"/>
      <c r="BA892" s="1"/>
    </row>
    <row r="893" spans="1:53" ht="12.75" customHeight="1">
      <c r="A893" s="27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9"/>
      <c r="O893" s="127"/>
      <c r="P893" s="127"/>
      <c r="Q893" s="127"/>
      <c r="R893" s="127"/>
      <c r="S893" s="128"/>
      <c r="T893" s="124"/>
      <c r="U893" s="124"/>
      <c r="V893" s="124"/>
      <c r="W893" s="131"/>
      <c r="X893" s="124"/>
      <c r="Y893" s="124"/>
      <c r="Z893" s="124"/>
      <c r="AA893" s="131"/>
      <c r="AB893" s="124"/>
      <c r="AC893" s="124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"/>
      <c r="AO893" s="1"/>
      <c r="AP893" s="1"/>
      <c r="AQ893" s="133"/>
      <c r="AR893" s="133"/>
      <c r="AS893" s="133"/>
      <c r="AT893" s="133"/>
      <c r="AU893" s="133"/>
      <c r="AV893" s="133"/>
      <c r="AW893" s="133"/>
      <c r="AX893" s="133"/>
      <c r="AY893" s="132"/>
      <c r="AZ893" s="1"/>
      <c r="BA893" s="1"/>
    </row>
    <row r="894" spans="1:53" ht="12.75" customHeight="1">
      <c r="A894" s="27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9"/>
      <c r="O894" s="127"/>
      <c r="P894" s="127"/>
      <c r="Q894" s="127"/>
      <c r="R894" s="127"/>
      <c r="S894" s="128"/>
      <c r="T894" s="124"/>
      <c r="U894" s="124"/>
      <c r="V894" s="124"/>
      <c r="W894" s="131"/>
      <c r="X894" s="124"/>
      <c r="Y894" s="124"/>
      <c r="Z894" s="124"/>
      <c r="AA894" s="131"/>
      <c r="AB894" s="124"/>
      <c r="AC894" s="124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"/>
      <c r="AO894" s="1"/>
      <c r="AP894" s="1"/>
      <c r="AQ894" s="133"/>
      <c r="AR894" s="133"/>
      <c r="AS894" s="133"/>
      <c r="AT894" s="133"/>
      <c r="AU894" s="133"/>
      <c r="AV894" s="133"/>
      <c r="AW894" s="133"/>
      <c r="AX894" s="133"/>
      <c r="AY894" s="132"/>
      <c r="AZ894" s="1"/>
      <c r="BA894" s="1"/>
    </row>
    <row r="895" spans="1:53" ht="12.75" customHeight="1">
      <c r="A895" s="27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9"/>
      <c r="O895" s="127"/>
      <c r="P895" s="127"/>
      <c r="Q895" s="127"/>
      <c r="R895" s="127"/>
      <c r="S895" s="128"/>
      <c r="T895" s="124"/>
      <c r="U895" s="124"/>
      <c r="V895" s="124"/>
      <c r="W895" s="131"/>
      <c r="X895" s="124"/>
      <c r="Y895" s="124"/>
      <c r="Z895" s="124"/>
      <c r="AA895" s="131"/>
      <c r="AB895" s="124"/>
      <c r="AC895" s="124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"/>
      <c r="AO895" s="1"/>
      <c r="AP895" s="1"/>
      <c r="AQ895" s="133"/>
      <c r="AR895" s="133"/>
      <c r="AS895" s="133"/>
      <c r="AT895" s="133"/>
      <c r="AU895" s="133"/>
      <c r="AV895" s="133"/>
      <c r="AW895" s="133"/>
      <c r="AX895" s="133"/>
      <c r="AY895" s="132"/>
      <c r="AZ895" s="1"/>
      <c r="BA895" s="1"/>
    </row>
    <row r="896" spans="1:53" ht="12.75" customHeight="1">
      <c r="A896" s="27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9"/>
      <c r="O896" s="127"/>
      <c r="P896" s="127"/>
      <c r="Q896" s="127"/>
      <c r="R896" s="127"/>
      <c r="S896" s="128"/>
      <c r="T896" s="124"/>
      <c r="U896" s="124"/>
      <c r="V896" s="124"/>
      <c r="W896" s="131"/>
      <c r="X896" s="124"/>
      <c r="Y896" s="124"/>
      <c r="Z896" s="124"/>
      <c r="AA896" s="131"/>
      <c r="AB896" s="124"/>
      <c r="AC896" s="124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"/>
      <c r="AO896" s="1"/>
      <c r="AP896" s="1"/>
      <c r="AQ896" s="133"/>
      <c r="AR896" s="133"/>
      <c r="AS896" s="133"/>
      <c r="AT896" s="133"/>
      <c r="AU896" s="133"/>
      <c r="AV896" s="133"/>
      <c r="AW896" s="133"/>
      <c r="AX896" s="133"/>
      <c r="AY896" s="132"/>
      <c r="AZ896" s="1"/>
      <c r="BA896" s="1"/>
    </row>
    <row r="897" spans="1:53" ht="12.75" customHeight="1">
      <c r="A897" s="27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9"/>
      <c r="O897" s="127"/>
      <c r="P897" s="127"/>
      <c r="Q897" s="127"/>
      <c r="R897" s="127"/>
      <c r="S897" s="128"/>
      <c r="T897" s="124"/>
      <c r="U897" s="124"/>
      <c r="V897" s="124"/>
      <c r="W897" s="131"/>
      <c r="X897" s="124"/>
      <c r="Y897" s="124"/>
      <c r="Z897" s="124"/>
      <c r="AA897" s="131"/>
      <c r="AB897" s="124"/>
      <c r="AC897" s="124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"/>
      <c r="AO897" s="1"/>
      <c r="AP897" s="1"/>
      <c r="AQ897" s="133"/>
      <c r="AR897" s="133"/>
      <c r="AS897" s="133"/>
      <c r="AT897" s="133"/>
      <c r="AU897" s="133"/>
      <c r="AV897" s="133"/>
      <c r="AW897" s="133"/>
      <c r="AX897" s="133"/>
      <c r="AY897" s="132"/>
      <c r="AZ897" s="1"/>
      <c r="BA897" s="1"/>
    </row>
    <row r="898" spans="1:53" ht="12.75" customHeight="1">
      <c r="A898" s="27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9"/>
      <c r="O898" s="127"/>
      <c r="P898" s="127"/>
      <c r="Q898" s="127"/>
      <c r="R898" s="127"/>
      <c r="S898" s="128"/>
      <c r="T898" s="124"/>
      <c r="U898" s="124"/>
      <c r="V898" s="124"/>
      <c r="W898" s="131"/>
      <c r="X898" s="124"/>
      <c r="Y898" s="124"/>
      <c r="Z898" s="124"/>
      <c r="AA898" s="131"/>
      <c r="AB898" s="124"/>
      <c r="AC898" s="124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"/>
      <c r="AO898" s="1"/>
      <c r="AP898" s="1"/>
      <c r="AQ898" s="133"/>
      <c r="AR898" s="133"/>
      <c r="AS898" s="133"/>
      <c r="AT898" s="133"/>
      <c r="AU898" s="133"/>
      <c r="AV898" s="133"/>
      <c r="AW898" s="133"/>
      <c r="AX898" s="133"/>
      <c r="AY898" s="132"/>
      <c r="AZ898" s="1"/>
      <c r="BA898" s="1"/>
    </row>
    <row r="899" spans="1:53" ht="12.75" customHeight="1">
      <c r="A899" s="27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9"/>
      <c r="O899" s="127"/>
      <c r="P899" s="127"/>
      <c r="Q899" s="127"/>
      <c r="R899" s="127"/>
      <c r="S899" s="128"/>
      <c r="T899" s="124"/>
      <c r="U899" s="124"/>
      <c r="V899" s="124"/>
      <c r="W899" s="131"/>
      <c r="X899" s="124"/>
      <c r="Y899" s="124"/>
      <c r="Z899" s="124"/>
      <c r="AA899" s="131"/>
      <c r="AB899" s="124"/>
      <c r="AC899" s="124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"/>
      <c r="AO899" s="1"/>
      <c r="AP899" s="1"/>
      <c r="AQ899" s="133"/>
      <c r="AR899" s="133"/>
      <c r="AS899" s="133"/>
      <c r="AT899" s="133"/>
      <c r="AU899" s="133"/>
      <c r="AV899" s="133"/>
      <c r="AW899" s="133"/>
      <c r="AX899" s="133"/>
      <c r="AY899" s="132"/>
      <c r="AZ899" s="1"/>
      <c r="BA899" s="1"/>
    </row>
    <row r="900" spans="1:53" ht="12.75" customHeight="1">
      <c r="A900" s="27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9"/>
      <c r="O900" s="127"/>
      <c r="P900" s="127"/>
      <c r="Q900" s="127"/>
      <c r="R900" s="127"/>
      <c r="S900" s="128"/>
      <c r="T900" s="124"/>
      <c r="U900" s="124"/>
      <c r="V900" s="124"/>
      <c r="W900" s="131"/>
      <c r="X900" s="124"/>
      <c r="Y900" s="124"/>
      <c r="Z900" s="124"/>
      <c r="AA900" s="131"/>
      <c r="AB900" s="124"/>
      <c r="AC900" s="124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"/>
      <c r="AO900" s="1"/>
      <c r="AP900" s="1"/>
      <c r="AQ900" s="133"/>
      <c r="AR900" s="133"/>
      <c r="AS900" s="133"/>
      <c r="AT900" s="133"/>
      <c r="AU900" s="133"/>
      <c r="AV900" s="133"/>
      <c r="AW900" s="133"/>
      <c r="AX900" s="133"/>
      <c r="AY900" s="132"/>
      <c r="AZ900" s="1"/>
      <c r="BA900" s="1"/>
    </row>
    <row r="901" spans="1:53" ht="12.75" customHeight="1">
      <c r="A901" s="27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9"/>
      <c r="O901" s="127"/>
      <c r="P901" s="127"/>
      <c r="Q901" s="127"/>
      <c r="R901" s="127"/>
      <c r="S901" s="128"/>
      <c r="T901" s="124"/>
      <c r="U901" s="124"/>
      <c r="V901" s="124"/>
      <c r="W901" s="131"/>
      <c r="X901" s="124"/>
      <c r="Y901" s="124"/>
      <c r="Z901" s="124"/>
      <c r="AA901" s="131"/>
      <c r="AB901" s="124"/>
      <c r="AC901" s="124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"/>
      <c r="AO901" s="1"/>
      <c r="AP901" s="1"/>
      <c r="AQ901" s="133"/>
      <c r="AR901" s="133"/>
      <c r="AS901" s="133"/>
      <c r="AT901" s="133"/>
      <c r="AU901" s="133"/>
      <c r="AV901" s="133"/>
      <c r="AW901" s="133"/>
      <c r="AX901" s="133"/>
      <c r="AY901" s="132"/>
      <c r="AZ901" s="1"/>
      <c r="BA901" s="1"/>
    </row>
    <row r="902" spans="1:53" ht="12.75" customHeight="1">
      <c r="A902" s="27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9"/>
      <c r="O902" s="127"/>
      <c r="P902" s="127"/>
      <c r="Q902" s="127"/>
      <c r="R902" s="127"/>
      <c r="S902" s="128"/>
      <c r="T902" s="124"/>
      <c r="U902" s="124"/>
      <c r="V902" s="124"/>
      <c r="W902" s="131"/>
      <c r="X902" s="124"/>
      <c r="Y902" s="124"/>
      <c r="Z902" s="124"/>
      <c r="AA902" s="131"/>
      <c r="AB902" s="124"/>
      <c r="AC902" s="124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"/>
      <c r="AO902" s="1"/>
      <c r="AP902" s="1"/>
      <c r="AQ902" s="133"/>
      <c r="AR902" s="133"/>
      <c r="AS902" s="133"/>
      <c r="AT902" s="133"/>
      <c r="AU902" s="133"/>
      <c r="AV902" s="133"/>
      <c r="AW902" s="133"/>
      <c r="AX902" s="133"/>
      <c r="AY902" s="132"/>
      <c r="AZ902" s="1"/>
      <c r="BA902" s="1"/>
    </row>
    <row r="903" spans="1:53" ht="12.75" customHeight="1">
      <c r="A903" s="27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9"/>
      <c r="O903" s="127"/>
      <c r="P903" s="127"/>
      <c r="Q903" s="127"/>
      <c r="R903" s="127"/>
      <c r="S903" s="128"/>
      <c r="T903" s="124"/>
      <c r="U903" s="124"/>
      <c r="V903" s="124"/>
      <c r="W903" s="131"/>
      <c r="X903" s="124"/>
      <c r="Y903" s="124"/>
      <c r="Z903" s="124"/>
      <c r="AA903" s="131"/>
      <c r="AB903" s="124"/>
      <c r="AC903" s="124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"/>
      <c r="AO903" s="1"/>
      <c r="AP903" s="1"/>
      <c r="AQ903" s="133"/>
      <c r="AR903" s="133"/>
      <c r="AS903" s="133"/>
      <c r="AT903" s="133"/>
      <c r="AU903" s="133"/>
      <c r="AV903" s="133"/>
      <c r="AW903" s="133"/>
      <c r="AX903" s="133"/>
      <c r="AY903" s="132"/>
      <c r="AZ903" s="1"/>
      <c r="BA903" s="1"/>
    </row>
    <row r="904" spans="1:53" ht="12.75" customHeight="1">
      <c r="A904" s="27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9"/>
      <c r="O904" s="127"/>
      <c r="P904" s="127"/>
      <c r="Q904" s="127"/>
      <c r="R904" s="127"/>
      <c r="S904" s="128"/>
      <c r="T904" s="124"/>
      <c r="U904" s="124"/>
      <c r="V904" s="124"/>
      <c r="W904" s="131"/>
      <c r="X904" s="124"/>
      <c r="Y904" s="124"/>
      <c r="Z904" s="124"/>
      <c r="AA904" s="131"/>
      <c r="AB904" s="124"/>
      <c r="AC904" s="124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"/>
      <c r="AO904" s="1"/>
      <c r="AP904" s="1"/>
      <c r="AQ904" s="133"/>
      <c r="AR904" s="133"/>
      <c r="AS904" s="133"/>
      <c r="AT904" s="133"/>
      <c r="AU904" s="133"/>
      <c r="AV904" s="133"/>
      <c r="AW904" s="133"/>
      <c r="AX904" s="133"/>
      <c r="AY904" s="132"/>
      <c r="AZ904" s="1"/>
      <c r="BA904" s="1"/>
    </row>
    <row r="905" spans="1:53" ht="12.75" customHeight="1">
      <c r="A905" s="27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9"/>
      <c r="O905" s="127"/>
      <c r="P905" s="127"/>
      <c r="Q905" s="127"/>
      <c r="R905" s="127"/>
      <c r="S905" s="128"/>
      <c r="T905" s="124"/>
      <c r="U905" s="124"/>
      <c r="V905" s="124"/>
      <c r="W905" s="131"/>
      <c r="X905" s="124"/>
      <c r="Y905" s="124"/>
      <c r="Z905" s="124"/>
      <c r="AA905" s="131"/>
      <c r="AB905" s="124"/>
      <c r="AC905" s="124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"/>
      <c r="AO905" s="1"/>
      <c r="AP905" s="1"/>
      <c r="AQ905" s="133"/>
      <c r="AR905" s="133"/>
      <c r="AS905" s="133"/>
      <c r="AT905" s="133"/>
      <c r="AU905" s="133"/>
      <c r="AV905" s="133"/>
      <c r="AW905" s="133"/>
      <c r="AX905" s="133"/>
      <c r="AY905" s="132"/>
      <c r="AZ905" s="1"/>
      <c r="BA905" s="1"/>
    </row>
    <row r="906" spans="1:53" ht="12.75" customHeight="1">
      <c r="A906" s="27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9"/>
      <c r="O906" s="127"/>
      <c r="P906" s="127"/>
      <c r="Q906" s="127"/>
      <c r="R906" s="127"/>
      <c r="S906" s="128"/>
      <c r="T906" s="124"/>
      <c r="U906" s="124"/>
      <c r="V906" s="124"/>
      <c r="W906" s="131"/>
      <c r="X906" s="124"/>
      <c r="Y906" s="124"/>
      <c r="Z906" s="124"/>
      <c r="AA906" s="131"/>
      <c r="AB906" s="124"/>
      <c r="AC906" s="124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"/>
      <c r="AO906" s="1"/>
      <c r="AP906" s="1"/>
      <c r="AQ906" s="133"/>
      <c r="AR906" s="133"/>
      <c r="AS906" s="133"/>
      <c r="AT906" s="133"/>
      <c r="AU906" s="133"/>
      <c r="AV906" s="133"/>
      <c r="AW906" s="133"/>
      <c r="AX906" s="133"/>
      <c r="AY906" s="132"/>
      <c r="AZ906" s="1"/>
      <c r="BA906" s="1"/>
    </row>
    <row r="907" spans="1:53" ht="12.75" customHeight="1">
      <c r="A907" s="27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9"/>
      <c r="O907" s="127"/>
      <c r="P907" s="127"/>
      <c r="Q907" s="127"/>
      <c r="R907" s="127"/>
      <c r="S907" s="128"/>
      <c r="T907" s="124"/>
      <c r="U907" s="124"/>
      <c r="V907" s="124"/>
      <c r="W907" s="131"/>
      <c r="X907" s="124"/>
      <c r="Y907" s="124"/>
      <c r="Z907" s="124"/>
      <c r="AA907" s="131"/>
      <c r="AB907" s="124"/>
      <c r="AC907" s="124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"/>
      <c r="AO907" s="1"/>
      <c r="AP907" s="1"/>
      <c r="AQ907" s="133"/>
      <c r="AR907" s="133"/>
      <c r="AS907" s="133"/>
      <c r="AT907" s="133"/>
      <c r="AU907" s="133"/>
      <c r="AV907" s="133"/>
      <c r="AW907" s="133"/>
      <c r="AX907" s="133"/>
      <c r="AY907" s="132"/>
      <c r="AZ907" s="1"/>
      <c r="BA907" s="1"/>
    </row>
    <row r="908" spans="1:53" ht="12.75" customHeight="1">
      <c r="A908" s="27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9"/>
      <c r="O908" s="127"/>
      <c r="P908" s="127"/>
      <c r="Q908" s="127"/>
      <c r="R908" s="127"/>
      <c r="S908" s="128"/>
      <c r="T908" s="124"/>
      <c r="U908" s="124"/>
      <c r="V908" s="124"/>
      <c r="W908" s="131"/>
      <c r="X908" s="124"/>
      <c r="Y908" s="124"/>
      <c r="Z908" s="124"/>
      <c r="AA908" s="131"/>
      <c r="AB908" s="124"/>
      <c r="AC908" s="124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"/>
      <c r="AO908" s="1"/>
      <c r="AP908" s="1"/>
      <c r="AQ908" s="133"/>
      <c r="AR908" s="133"/>
      <c r="AS908" s="133"/>
      <c r="AT908" s="133"/>
      <c r="AU908" s="133"/>
      <c r="AV908" s="133"/>
      <c r="AW908" s="133"/>
      <c r="AX908" s="133"/>
      <c r="AY908" s="132"/>
      <c r="AZ908" s="1"/>
      <c r="BA908" s="1"/>
    </row>
    <row r="909" spans="1:53" ht="12.75" customHeight="1">
      <c r="A909" s="27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9"/>
      <c r="O909" s="127"/>
      <c r="P909" s="127"/>
      <c r="Q909" s="127"/>
      <c r="R909" s="127"/>
      <c r="S909" s="128"/>
      <c r="T909" s="124"/>
      <c r="U909" s="124"/>
      <c r="V909" s="124"/>
      <c r="W909" s="131"/>
      <c r="X909" s="124"/>
      <c r="Y909" s="124"/>
      <c r="Z909" s="124"/>
      <c r="AA909" s="131"/>
      <c r="AB909" s="124"/>
      <c r="AC909" s="124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"/>
      <c r="AO909" s="1"/>
      <c r="AP909" s="1"/>
      <c r="AQ909" s="133"/>
      <c r="AR909" s="133"/>
      <c r="AS909" s="133"/>
      <c r="AT909" s="133"/>
      <c r="AU909" s="133"/>
      <c r="AV909" s="133"/>
      <c r="AW909" s="133"/>
      <c r="AX909" s="133"/>
      <c r="AY909" s="132"/>
      <c r="AZ909" s="1"/>
      <c r="BA909" s="1"/>
    </row>
    <row r="910" spans="1:53" ht="12.75" customHeight="1">
      <c r="A910" s="27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9"/>
      <c r="O910" s="127"/>
      <c r="P910" s="127"/>
      <c r="Q910" s="127"/>
      <c r="R910" s="127"/>
      <c r="S910" s="128"/>
      <c r="T910" s="124"/>
      <c r="U910" s="124"/>
      <c r="V910" s="124"/>
      <c r="W910" s="131"/>
      <c r="X910" s="124"/>
      <c r="Y910" s="124"/>
      <c r="Z910" s="124"/>
      <c r="AA910" s="131"/>
      <c r="AB910" s="124"/>
      <c r="AC910" s="124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"/>
      <c r="AO910" s="1"/>
      <c r="AP910" s="1"/>
      <c r="AQ910" s="133"/>
      <c r="AR910" s="133"/>
      <c r="AS910" s="133"/>
      <c r="AT910" s="133"/>
      <c r="AU910" s="133"/>
      <c r="AV910" s="133"/>
      <c r="AW910" s="133"/>
      <c r="AX910" s="133"/>
      <c r="AY910" s="132"/>
      <c r="AZ910" s="1"/>
      <c r="BA910" s="1"/>
    </row>
    <row r="911" spans="1:53" ht="12.75" customHeight="1">
      <c r="A911" s="27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9"/>
      <c r="O911" s="127"/>
      <c r="P911" s="127"/>
      <c r="Q911" s="127"/>
      <c r="R911" s="127"/>
      <c r="S911" s="128"/>
      <c r="T911" s="124"/>
      <c r="U911" s="124"/>
      <c r="V911" s="124"/>
      <c r="W911" s="131"/>
      <c r="X911" s="124"/>
      <c r="Y911" s="124"/>
      <c r="Z911" s="124"/>
      <c r="AA911" s="131"/>
      <c r="AB911" s="124"/>
      <c r="AC911" s="124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"/>
      <c r="AO911" s="1"/>
      <c r="AP911" s="1"/>
      <c r="AQ911" s="133"/>
      <c r="AR911" s="133"/>
      <c r="AS911" s="133"/>
      <c r="AT911" s="133"/>
      <c r="AU911" s="133"/>
      <c r="AV911" s="133"/>
      <c r="AW911" s="133"/>
      <c r="AX911" s="133"/>
      <c r="AY911" s="132"/>
      <c r="AZ911" s="1"/>
      <c r="BA911" s="1"/>
    </row>
    <row r="912" spans="1:53" ht="12.75" customHeight="1">
      <c r="A912" s="27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9"/>
      <c r="O912" s="127"/>
      <c r="P912" s="127"/>
      <c r="Q912" s="127"/>
      <c r="R912" s="127"/>
      <c r="S912" s="128"/>
      <c r="T912" s="124"/>
      <c r="U912" s="124"/>
      <c r="V912" s="124"/>
      <c r="W912" s="131"/>
      <c r="X912" s="124"/>
      <c r="Y912" s="124"/>
      <c r="Z912" s="124"/>
      <c r="AA912" s="131"/>
      <c r="AB912" s="124"/>
      <c r="AC912" s="124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"/>
      <c r="AO912" s="1"/>
      <c r="AP912" s="1"/>
      <c r="AQ912" s="133"/>
      <c r="AR912" s="133"/>
      <c r="AS912" s="133"/>
      <c r="AT912" s="133"/>
      <c r="AU912" s="133"/>
      <c r="AV912" s="133"/>
      <c r="AW912" s="133"/>
      <c r="AX912" s="133"/>
      <c r="AY912" s="132"/>
      <c r="AZ912" s="1"/>
      <c r="BA912" s="1"/>
    </row>
    <row r="913" spans="1:53" ht="12.75" customHeight="1">
      <c r="A913" s="27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9"/>
      <c r="O913" s="127"/>
      <c r="P913" s="127"/>
      <c r="Q913" s="127"/>
      <c r="R913" s="127"/>
      <c r="S913" s="128"/>
      <c r="T913" s="124"/>
      <c r="U913" s="124"/>
      <c r="V913" s="124"/>
      <c r="W913" s="131"/>
      <c r="X913" s="124"/>
      <c r="Y913" s="124"/>
      <c r="Z913" s="124"/>
      <c r="AA913" s="131"/>
      <c r="AB913" s="124"/>
      <c r="AC913" s="124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"/>
      <c r="AO913" s="1"/>
      <c r="AP913" s="1"/>
      <c r="AQ913" s="133"/>
      <c r="AR913" s="133"/>
      <c r="AS913" s="133"/>
      <c r="AT913" s="133"/>
      <c r="AU913" s="133"/>
      <c r="AV913" s="133"/>
      <c r="AW913" s="133"/>
      <c r="AX913" s="133"/>
      <c r="AY913" s="132"/>
      <c r="AZ913" s="1"/>
      <c r="BA913" s="1"/>
    </row>
    <row r="914" spans="1:53" ht="12.75" customHeight="1">
      <c r="A914" s="27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9"/>
      <c r="O914" s="127"/>
      <c r="P914" s="127"/>
      <c r="Q914" s="127"/>
      <c r="R914" s="127"/>
      <c r="S914" s="128"/>
      <c r="T914" s="124"/>
      <c r="U914" s="124"/>
      <c r="V914" s="124"/>
      <c r="W914" s="131"/>
      <c r="X914" s="124"/>
      <c r="Y914" s="124"/>
      <c r="Z914" s="124"/>
      <c r="AA914" s="131"/>
      <c r="AB914" s="124"/>
      <c r="AC914" s="124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"/>
      <c r="AO914" s="1"/>
      <c r="AP914" s="1"/>
      <c r="AQ914" s="133"/>
      <c r="AR914" s="133"/>
      <c r="AS914" s="133"/>
      <c r="AT914" s="133"/>
      <c r="AU914" s="133"/>
      <c r="AV914" s="133"/>
      <c r="AW914" s="133"/>
      <c r="AX914" s="133"/>
      <c r="AY914" s="132"/>
      <c r="AZ914" s="1"/>
      <c r="BA914" s="1"/>
    </row>
    <row r="915" spans="1:53" ht="12.75" customHeight="1">
      <c r="A915" s="27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9"/>
      <c r="O915" s="127"/>
      <c r="P915" s="127"/>
      <c r="Q915" s="127"/>
      <c r="R915" s="127"/>
      <c r="S915" s="128"/>
      <c r="T915" s="124"/>
      <c r="U915" s="124"/>
      <c r="V915" s="124"/>
      <c r="W915" s="131"/>
      <c r="X915" s="124"/>
      <c r="Y915" s="124"/>
      <c r="Z915" s="124"/>
      <c r="AA915" s="131"/>
      <c r="AB915" s="124"/>
      <c r="AC915" s="124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"/>
      <c r="AO915" s="1"/>
      <c r="AP915" s="1"/>
      <c r="AQ915" s="133"/>
      <c r="AR915" s="133"/>
      <c r="AS915" s="133"/>
      <c r="AT915" s="133"/>
      <c r="AU915" s="133"/>
      <c r="AV915" s="133"/>
      <c r="AW915" s="133"/>
      <c r="AX915" s="133"/>
      <c r="AY915" s="132"/>
      <c r="AZ915" s="1"/>
      <c r="BA915" s="1"/>
    </row>
    <row r="916" spans="1:53" ht="12.75" customHeight="1">
      <c r="A916" s="27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9"/>
      <c r="O916" s="127"/>
      <c r="P916" s="127"/>
      <c r="Q916" s="127"/>
      <c r="R916" s="127"/>
      <c r="S916" s="128"/>
      <c r="T916" s="124"/>
      <c r="U916" s="124"/>
      <c r="V916" s="124"/>
      <c r="W916" s="131"/>
      <c r="X916" s="124"/>
      <c r="Y916" s="124"/>
      <c r="Z916" s="124"/>
      <c r="AA916" s="131"/>
      <c r="AB916" s="124"/>
      <c r="AC916" s="124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"/>
      <c r="AO916" s="1"/>
      <c r="AP916" s="1"/>
      <c r="AQ916" s="133"/>
      <c r="AR916" s="133"/>
      <c r="AS916" s="133"/>
      <c r="AT916" s="133"/>
      <c r="AU916" s="133"/>
      <c r="AV916" s="133"/>
      <c r="AW916" s="133"/>
      <c r="AX916" s="133"/>
      <c r="AY916" s="132"/>
      <c r="AZ916" s="1"/>
      <c r="BA916" s="1"/>
    </row>
    <row r="917" spans="1:53" ht="12.75" customHeight="1">
      <c r="A917" s="27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9"/>
      <c r="O917" s="127"/>
      <c r="P917" s="127"/>
      <c r="Q917" s="127"/>
      <c r="R917" s="127"/>
      <c r="S917" s="128"/>
      <c r="T917" s="124"/>
      <c r="U917" s="124"/>
      <c r="V917" s="124"/>
      <c r="W917" s="131"/>
      <c r="X917" s="124"/>
      <c r="Y917" s="124"/>
      <c r="Z917" s="124"/>
      <c r="AA917" s="131"/>
      <c r="AB917" s="124"/>
      <c r="AC917" s="124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"/>
      <c r="AO917" s="1"/>
      <c r="AP917" s="1"/>
      <c r="AQ917" s="133"/>
      <c r="AR917" s="133"/>
      <c r="AS917" s="133"/>
      <c r="AT917" s="133"/>
      <c r="AU917" s="133"/>
      <c r="AV917" s="133"/>
      <c r="AW917" s="133"/>
      <c r="AX917" s="133"/>
      <c r="AY917" s="132"/>
      <c r="AZ917" s="1"/>
      <c r="BA917" s="1"/>
    </row>
    <row r="918" spans="1:53" ht="12.75" customHeight="1">
      <c r="A918" s="27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9"/>
      <c r="O918" s="127"/>
      <c r="P918" s="127"/>
      <c r="Q918" s="127"/>
      <c r="R918" s="127"/>
      <c r="S918" s="128"/>
      <c r="T918" s="124"/>
      <c r="U918" s="124"/>
      <c r="V918" s="124"/>
      <c r="W918" s="131"/>
      <c r="X918" s="124"/>
      <c r="Y918" s="124"/>
      <c r="Z918" s="124"/>
      <c r="AA918" s="131"/>
      <c r="AB918" s="124"/>
      <c r="AC918" s="124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"/>
      <c r="AO918" s="1"/>
      <c r="AP918" s="1"/>
      <c r="AQ918" s="133"/>
      <c r="AR918" s="133"/>
      <c r="AS918" s="133"/>
      <c r="AT918" s="133"/>
      <c r="AU918" s="133"/>
      <c r="AV918" s="133"/>
      <c r="AW918" s="133"/>
      <c r="AX918" s="133"/>
      <c r="AY918" s="132"/>
      <c r="AZ918" s="1"/>
      <c r="BA918" s="1"/>
    </row>
    <row r="919" spans="1:53" ht="12.75" customHeight="1">
      <c r="A919" s="27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9"/>
      <c r="O919" s="127"/>
      <c r="P919" s="127"/>
      <c r="Q919" s="127"/>
      <c r="R919" s="127"/>
      <c r="S919" s="128"/>
      <c r="T919" s="124"/>
      <c r="U919" s="124"/>
      <c r="V919" s="124"/>
      <c r="W919" s="131"/>
      <c r="X919" s="124"/>
      <c r="Y919" s="124"/>
      <c r="Z919" s="124"/>
      <c r="AA919" s="131"/>
      <c r="AB919" s="124"/>
      <c r="AC919" s="124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"/>
      <c r="AO919" s="1"/>
      <c r="AP919" s="1"/>
      <c r="AQ919" s="133"/>
      <c r="AR919" s="133"/>
      <c r="AS919" s="133"/>
      <c r="AT919" s="133"/>
      <c r="AU919" s="133"/>
      <c r="AV919" s="133"/>
      <c r="AW919" s="133"/>
      <c r="AX919" s="133"/>
      <c r="AY919" s="132"/>
      <c r="AZ919" s="1"/>
      <c r="BA919" s="1"/>
    </row>
    <row r="920" spans="1:53" ht="12.75" customHeight="1">
      <c r="A920" s="27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9"/>
      <c r="O920" s="127"/>
      <c r="P920" s="127"/>
      <c r="Q920" s="127"/>
      <c r="R920" s="127"/>
      <c r="S920" s="128"/>
      <c r="T920" s="124"/>
      <c r="U920" s="124"/>
      <c r="V920" s="124"/>
      <c r="W920" s="131"/>
      <c r="X920" s="124"/>
      <c r="Y920" s="124"/>
      <c r="Z920" s="124"/>
      <c r="AA920" s="131"/>
      <c r="AB920" s="124"/>
      <c r="AC920" s="124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"/>
      <c r="AO920" s="1"/>
      <c r="AP920" s="1"/>
      <c r="AQ920" s="133"/>
      <c r="AR920" s="133"/>
      <c r="AS920" s="133"/>
      <c r="AT920" s="133"/>
      <c r="AU920" s="133"/>
      <c r="AV920" s="133"/>
      <c r="AW920" s="133"/>
      <c r="AX920" s="133"/>
      <c r="AY920" s="132"/>
      <c r="AZ920" s="1"/>
      <c r="BA920" s="1"/>
    </row>
    <row r="921" spans="1:53" ht="12.75" customHeight="1">
      <c r="A921" s="27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9"/>
      <c r="O921" s="127"/>
      <c r="P921" s="127"/>
      <c r="Q921" s="127"/>
      <c r="R921" s="127"/>
      <c r="S921" s="128"/>
      <c r="T921" s="124"/>
      <c r="U921" s="124"/>
      <c r="V921" s="124"/>
      <c r="W921" s="131"/>
      <c r="X921" s="124"/>
      <c r="Y921" s="124"/>
      <c r="Z921" s="124"/>
      <c r="AA921" s="131"/>
      <c r="AB921" s="124"/>
      <c r="AC921" s="124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"/>
      <c r="AO921" s="1"/>
      <c r="AP921" s="1"/>
      <c r="AQ921" s="133"/>
      <c r="AR921" s="133"/>
      <c r="AS921" s="133"/>
      <c r="AT921" s="133"/>
      <c r="AU921" s="133"/>
      <c r="AV921" s="133"/>
      <c r="AW921" s="133"/>
      <c r="AX921" s="133"/>
      <c r="AY921" s="132"/>
      <c r="AZ921" s="1"/>
      <c r="BA921" s="1"/>
    </row>
    <row r="922" spans="1:53" ht="12.75" customHeight="1">
      <c r="A922" s="27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9"/>
      <c r="O922" s="127"/>
      <c r="P922" s="127"/>
      <c r="Q922" s="127"/>
      <c r="R922" s="127"/>
      <c r="S922" s="128"/>
      <c r="T922" s="124"/>
      <c r="U922" s="124"/>
      <c r="V922" s="124"/>
      <c r="W922" s="131"/>
      <c r="X922" s="124"/>
      <c r="Y922" s="124"/>
      <c r="Z922" s="124"/>
      <c r="AA922" s="131"/>
      <c r="AB922" s="124"/>
      <c r="AC922" s="124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"/>
      <c r="AO922" s="1"/>
      <c r="AP922" s="1"/>
      <c r="AQ922" s="133"/>
      <c r="AR922" s="133"/>
      <c r="AS922" s="133"/>
      <c r="AT922" s="133"/>
      <c r="AU922" s="133"/>
      <c r="AV922" s="133"/>
      <c r="AW922" s="133"/>
      <c r="AX922" s="133"/>
      <c r="AY922" s="132"/>
      <c r="AZ922" s="1"/>
      <c r="BA922" s="1"/>
    </row>
    <row r="923" spans="1:53" ht="12.75" customHeight="1">
      <c r="A923" s="27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9"/>
      <c r="O923" s="127"/>
      <c r="P923" s="127"/>
      <c r="Q923" s="127"/>
      <c r="R923" s="127"/>
      <c r="S923" s="128"/>
      <c r="T923" s="124"/>
      <c r="U923" s="124"/>
      <c r="V923" s="124"/>
      <c r="W923" s="131"/>
      <c r="X923" s="124"/>
      <c r="Y923" s="124"/>
      <c r="Z923" s="124"/>
      <c r="AA923" s="131"/>
      <c r="AB923" s="124"/>
      <c r="AC923" s="124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"/>
      <c r="AO923" s="1"/>
      <c r="AP923" s="1"/>
      <c r="AQ923" s="133"/>
      <c r="AR923" s="133"/>
      <c r="AS923" s="133"/>
      <c r="AT923" s="133"/>
      <c r="AU923" s="133"/>
      <c r="AV923" s="133"/>
      <c r="AW923" s="133"/>
      <c r="AX923" s="133"/>
      <c r="AY923" s="132"/>
      <c r="AZ923" s="1"/>
      <c r="BA923" s="1"/>
    </row>
    <row r="924" spans="1:53" ht="12.75" customHeight="1">
      <c r="A924" s="27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9"/>
      <c r="O924" s="127"/>
      <c r="P924" s="127"/>
      <c r="Q924" s="127"/>
      <c r="R924" s="127"/>
      <c r="S924" s="128"/>
      <c r="T924" s="124"/>
      <c r="U924" s="124"/>
      <c r="V924" s="124"/>
      <c r="W924" s="131"/>
      <c r="X924" s="124"/>
      <c r="Y924" s="124"/>
      <c r="Z924" s="124"/>
      <c r="AA924" s="131"/>
      <c r="AB924" s="124"/>
      <c r="AC924" s="124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"/>
      <c r="AO924" s="1"/>
      <c r="AP924" s="1"/>
      <c r="AQ924" s="133"/>
      <c r="AR924" s="133"/>
      <c r="AS924" s="133"/>
      <c r="AT924" s="133"/>
      <c r="AU924" s="133"/>
      <c r="AV924" s="133"/>
      <c r="AW924" s="133"/>
      <c r="AX924" s="133"/>
      <c r="AY924" s="132"/>
      <c r="AZ924" s="1"/>
      <c r="BA924" s="1"/>
    </row>
    <row r="925" spans="1:53" ht="12.75" customHeight="1">
      <c r="A925" s="27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9"/>
      <c r="O925" s="127"/>
      <c r="P925" s="127"/>
      <c r="Q925" s="127"/>
      <c r="R925" s="127"/>
      <c r="S925" s="128"/>
      <c r="T925" s="124"/>
      <c r="U925" s="124"/>
      <c r="V925" s="124"/>
      <c r="W925" s="131"/>
      <c r="X925" s="124"/>
      <c r="Y925" s="124"/>
      <c r="Z925" s="124"/>
      <c r="AA925" s="131"/>
      <c r="AB925" s="124"/>
      <c r="AC925" s="124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"/>
      <c r="AO925" s="1"/>
      <c r="AP925" s="1"/>
      <c r="AQ925" s="133"/>
      <c r="AR925" s="133"/>
      <c r="AS925" s="133"/>
      <c r="AT925" s="133"/>
      <c r="AU925" s="133"/>
      <c r="AV925" s="133"/>
      <c r="AW925" s="133"/>
      <c r="AX925" s="133"/>
      <c r="AY925" s="132"/>
      <c r="AZ925" s="1"/>
      <c r="BA925" s="1"/>
    </row>
    <row r="926" spans="1:53" ht="12.75" customHeight="1">
      <c r="A926" s="27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9"/>
      <c r="O926" s="127"/>
      <c r="P926" s="127"/>
      <c r="Q926" s="127"/>
      <c r="R926" s="127"/>
      <c r="S926" s="128"/>
      <c r="T926" s="124"/>
      <c r="U926" s="124"/>
      <c r="V926" s="124"/>
      <c r="W926" s="131"/>
      <c r="X926" s="124"/>
      <c r="Y926" s="124"/>
      <c r="Z926" s="124"/>
      <c r="AA926" s="131"/>
      <c r="AB926" s="124"/>
      <c r="AC926" s="124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"/>
      <c r="AO926" s="1"/>
      <c r="AP926" s="1"/>
      <c r="AQ926" s="133"/>
      <c r="AR926" s="133"/>
      <c r="AS926" s="133"/>
      <c r="AT926" s="133"/>
      <c r="AU926" s="133"/>
      <c r="AV926" s="133"/>
      <c r="AW926" s="133"/>
      <c r="AX926" s="133"/>
      <c r="AY926" s="132"/>
      <c r="AZ926" s="1"/>
      <c r="BA926" s="1"/>
    </row>
    <row r="927" spans="1:53" ht="12.75" customHeight="1">
      <c r="A927" s="27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9"/>
      <c r="O927" s="127"/>
      <c r="P927" s="127"/>
      <c r="Q927" s="127"/>
      <c r="R927" s="127"/>
      <c r="S927" s="128"/>
      <c r="T927" s="124"/>
      <c r="U927" s="124"/>
      <c r="V927" s="124"/>
      <c r="W927" s="131"/>
      <c r="X927" s="124"/>
      <c r="Y927" s="124"/>
      <c r="Z927" s="124"/>
      <c r="AA927" s="131"/>
      <c r="AB927" s="124"/>
      <c r="AC927" s="124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"/>
      <c r="AO927" s="1"/>
      <c r="AP927" s="1"/>
      <c r="AQ927" s="133"/>
      <c r="AR927" s="133"/>
      <c r="AS927" s="133"/>
      <c r="AT927" s="133"/>
      <c r="AU927" s="133"/>
      <c r="AV927" s="133"/>
      <c r="AW927" s="133"/>
      <c r="AX927" s="133"/>
      <c r="AY927" s="132"/>
      <c r="AZ927" s="1"/>
      <c r="BA927" s="1"/>
    </row>
    <row r="928" spans="1:53" ht="12.75" customHeight="1">
      <c r="A928" s="27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9"/>
      <c r="O928" s="127"/>
      <c r="P928" s="127"/>
      <c r="Q928" s="127"/>
      <c r="R928" s="127"/>
      <c r="S928" s="128"/>
      <c r="T928" s="124"/>
      <c r="U928" s="124"/>
      <c r="V928" s="124"/>
      <c r="W928" s="131"/>
      <c r="X928" s="124"/>
      <c r="Y928" s="124"/>
      <c r="Z928" s="124"/>
      <c r="AA928" s="131"/>
      <c r="AB928" s="124"/>
      <c r="AC928" s="124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"/>
      <c r="AO928" s="1"/>
      <c r="AP928" s="1"/>
      <c r="AQ928" s="133"/>
      <c r="AR928" s="133"/>
      <c r="AS928" s="133"/>
      <c r="AT928" s="133"/>
      <c r="AU928" s="133"/>
      <c r="AV928" s="133"/>
      <c r="AW928" s="133"/>
      <c r="AX928" s="133"/>
      <c r="AY928" s="132"/>
      <c r="AZ928" s="1"/>
      <c r="BA928" s="1"/>
    </row>
    <row r="929" spans="1:53" ht="12.75" customHeight="1">
      <c r="A929" s="27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9"/>
      <c r="O929" s="127"/>
      <c r="P929" s="127"/>
      <c r="Q929" s="127"/>
      <c r="R929" s="127"/>
      <c r="S929" s="128"/>
      <c r="T929" s="124"/>
      <c r="U929" s="124"/>
      <c r="V929" s="124"/>
      <c r="W929" s="131"/>
      <c r="X929" s="124"/>
      <c r="Y929" s="124"/>
      <c r="Z929" s="124"/>
      <c r="AA929" s="131"/>
      <c r="AB929" s="124"/>
      <c r="AC929" s="124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"/>
      <c r="AO929" s="1"/>
      <c r="AP929" s="1"/>
      <c r="AQ929" s="133"/>
      <c r="AR929" s="133"/>
      <c r="AS929" s="133"/>
      <c r="AT929" s="133"/>
      <c r="AU929" s="133"/>
      <c r="AV929" s="133"/>
      <c r="AW929" s="133"/>
      <c r="AX929" s="133"/>
      <c r="AY929" s="132"/>
      <c r="AZ929" s="1"/>
      <c r="BA929" s="1"/>
    </row>
    <row r="930" spans="1:53" ht="12.75" customHeight="1">
      <c r="A930" s="27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9"/>
      <c r="O930" s="127"/>
      <c r="P930" s="127"/>
      <c r="Q930" s="127"/>
      <c r="R930" s="127"/>
      <c r="S930" s="128"/>
      <c r="T930" s="124"/>
      <c r="U930" s="124"/>
      <c r="V930" s="124"/>
      <c r="W930" s="131"/>
      <c r="X930" s="124"/>
      <c r="Y930" s="124"/>
      <c r="Z930" s="124"/>
      <c r="AA930" s="131"/>
      <c r="AB930" s="124"/>
      <c r="AC930" s="124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"/>
      <c r="AO930" s="1"/>
      <c r="AP930" s="1"/>
      <c r="AQ930" s="133"/>
      <c r="AR930" s="133"/>
      <c r="AS930" s="133"/>
      <c r="AT930" s="133"/>
      <c r="AU930" s="133"/>
      <c r="AV930" s="133"/>
      <c r="AW930" s="133"/>
      <c r="AX930" s="133"/>
      <c r="AY930" s="132"/>
      <c r="AZ930" s="1"/>
      <c r="BA930" s="1"/>
    </row>
    <row r="931" spans="1:53" ht="12.75" customHeight="1">
      <c r="A931" s="27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9"/>
      <c r="O931" s="127"/>
      <c r="P931" s="127"/>
      <c r="Q931" s="127"/>
      <c r="R931" s="127"/>
      <c r="S931" s="128"/>
      <c r="T931" s="124"/>
      <c r="U931" s="124"/>
      <c r="V931" s="124"/>
      <c r="W931" s="131"/>
      <c r="X931" s="124"/>
      <c r="Y931" s="124"/>
      <c r="Z931" s="124"/>
      <c r="AA931" s="131"/>
      <c r="AB931" s="124"/>
      <c r="AC931" s="124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"/>
      <c r="AO931" s="1"/>
      <c r="AP931" s="1"/>
      <c r="AQ931" s="133"/>
      <c r="AR931" s="133"/>
      <c r="AS931" s="133"/>
      <c r="AT931" s="133"/>
      <c r="AU931" s="133"/>
      <c r="AV931" s="133"/>
      <c r="AW931" s="133"/>
      <c r="AX931" s="133"/>
      <c r="AY931" s="132"/>
      <c r="AZ931" s="1"/>
      <c r="BA931" s="1"/>
    </row>
    <row r="932" spans="1:53" ht="12.75" customHeight="1">
      <c r="A932" s="27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9"/>
      <c r="O932" s="127"/>
      <c r="P932" s="127"/>
      <c r="Q932" s="127"/>
      <c r="R932" s="127"/>
      <c r="S932" s="128"/>
      <c r="T932" s="124"/>
      <c r="U932" s="124"/>
      <c r="V932" s="124"/>
      <c r="W932" s="131"/>
      <c r="X932" s="124"/>
      <c r="Y932" s="124"/>
      <c r="Z932" s="124"/>
      <c r="AA932" s="131"/>
      <c r="AB932" s="124"/>
      <c r="AC932" s="124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"/>
      <c r="AO932" s="1"/>
      <c r="AP932" s="1"/>
      <c r="AQ932" s="133"/>
      <c r="AR932" s="133"/>
      <c r="AS932" s="133"/>
      <c r="AT932" s="133"/>
      <c r="AU932" s="133"/>
      <c r="AV932" s="133"/>
      <c r="AW932" s="133"/>
      <c r="AX932" s="133"/>
      <c r="AY932" s="132"/>
      <c r="AZ932" s="1"/>
      <c r="BA932" s="1"/>
    </row>
    <row r="933" spans="1:53" ht="12.75" customHeight="1">
      <c r="A933" s="27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9"/>
      <c r="O933" s="127"/>
      <c r="P933" s="127"/>
      <c r="Q933" s="127"/>
      <c r="R933" s="127"/>
      <c r="S933" s="128"/>
      <c r="T933" s="124"/>
      <c r="U933" s="124"/>
      <c r="V933" s="124"/>
      <c r="W933" s="131"/>
      <c r="X933" s="124"/>
      <c r="Y933" s="124"/>
      <c r="Z933" s="124"/>
      <c r="AA933" s="131"/>
      <c r="AB933" s="124"/>
      <c r="AC933" s="124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"/>
      <c r="AO933" s="1"/>
      <c r="AP933" s="1"/>
      <c r="AQ933" s="133"/>
      <c r="AR933" s="133"/>
      <c r="AS933" s="133"/>
      <c r="AT933" s="133"/>
      <c r="AU933" s="133"/>
      <c r="AV933" s="133"/>
      <c r="AW933" s="133"/>
      <c r="AX933" s="133"/>
      <c r="AY933" s="132"/>
      <c r="AZ933" s="1"/>
      <c r="BA933" s="1"/>
    </row>
    <row r="934" spans="1:53" ht="12.75" customHeight="1">
      <c r="A934" s="27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9"/>
      <c r="O934" s="127"/>
      <c r="P934" s="127"/>
      <c r="Q934" s="127"/>
      <c r="R934" s="127"/>
      <c r="S934" s="128"/>
      <c r="T934" s="124"/>
      <c r="U934" s="124"/>
      <c r="V934" s="124"/>
      <c r="W934" s="131"/>
      <c r="X934" s="124"/>
      <c r="Y934" s="124"/>
      <c r="Z934" s="124"/>
      <c r="AA934" s="131"/>
      <c r="AB934" s="124"/>
      <c r="AC934" s="124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"/>
      <c r="AO934" s="1"/>
      <c r="AP934" s="1"/>
      <c r="AQ934" s="133"/>
      <c r="AR934" s="133"/>
      <c r="AS934" s="133"/>
      <c r="AT934" s="133"/>
      <c r="AU934" s="133"/>
      <c r="AV934" s="133"/>
      <c r="AW934" s="133"/>
      <c r="AX934" s="133"/>
      <c r="AY934" s="132"/>
      <c r="AZ934" s="1"/>
      <c r="BA934" s="1"/>
    </row>
    <row r="935" spans="1:53" ht="12.75" customHeight="1">
      <c r="A935" s="27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9"/>
      <c r="O935" s="127"/>
      <c r="P935" s="127"/>
      <c r="Q935" s="127"/>
      <c r="R935" s="127"/>
      <c r="S935" s="128"/>
      <c r="T935" s="124"/>
      <c r="U935" s="124"/>
      <c r="V935" s="124"/>
      <c r="W935" s="131"/>
      <c r="X935" s="124"/>
      <c r="Y935" s="124"/>
      <c r="Z935" s="124"/>
      <c r="AA935" s="131"/>
      <c r="AB935" s="124"/>
      <c r="AC935" s="124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"/>
      <c r="AO935" s="1"/>
      <c r="AP935" s="1"/>
      <c r="AQ935" s="133"/>
      <c r="AR935" s="133"/>
      <c r="AS935" s="133"/>
      <c r="AT935" s="133"/>
      <c r="AU935" s="133"/>
      <c r="AV935" s="133"/>
      <c r="AW935" s="133"/>
      <c r="AX935" s="133"/>
      <c r="AY935" s="132"/>
      <c r="AZ935" s="1"/>
      <c r="BA935" s="1"/>
    </row>
    <row r="936" spans="1:53" ht="12.75" customHeight="1">
      <c r="A936" s="27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9"/>
      <c r="O936" s="127"/>
      <c r="P936" s="127"/>
      <c r="Q936" s="127"/>
      <c r="R936" s="127"/>
      <c r="S936" s="128"/>
      <c r="T936" s="124"/>
      <c r="U936" s="124"/>
      <c r="V936" s="124"/>
      <c r="W936" s="131"/>
      <c r="X936" s="124"/>
      <c r="Y936" s="124"/>
      <c r="Z936" s="124"/>
      <c r="AA936" s="131"/>
      <c r="AB936" s="124"/>
      <c r="AC936" s="124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"/>
      <c r="AO936" s="1"/>
      <c r="AP936" s="1"/>
      <c r="AQ936" s="133"/>
      <c r="AR936" s="133"/>
      <c r="AS936" s="133"/>
      <c r="AT936" s="133"/>
      <c r="AU936" s="133"/>
      <c r="AV936" s="133"/>
      <c r="AW936" s="133"/>
      <c r="AX936" s="133"/>
      <c r="AY936" s="132"/>
      <c r="AZ936" s="1"/>
      <c r="BA936" s="1"/>
    </row>
    <row r="937" spans="1:53" ht="12.75" customHeight="1">
      <c r="A937" s="27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9"/>
      <c r="O937" s="127"/>
      <c r="P937" s="127"/>
      <c r="Q937" s="127"/>
      <c r="R937" s="127"/>
      <c r="S937" s="128"/>
      <c r="T937" s="124"/>
      <c r="U937" s="124"/>
      <c r="V937" s="124"/>
      <c r="W937" s="131"/>
      <c r="X937" s="124"/>
      <c r="Y937" s="124"/>
      <c r="Z937" s="124"/>
      <c r="AA937" s="131"/>
      <c r="AB937" s="124"/>
      <c r="AC937" s="124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"/>
      <c r="AO937" s="1"/>
      <c r="AP937" s="1"/>
      <c r="AQ937" s="133"/>
      <c r="AR937" s="133"/>
      <c r="AS937" s="133"/>
      <c r="AT937" s="133"/>
      <c r="AU937" s="133"/>
      <c r="AV937" s="133"/>
      <c r="AW937" s="133"/>
      <c r="AX937" s="133"/>
      <c r="AY937" s="132"/>
      <c r="AZ937" s="1"/>
      <c r="BA937" s="1"/>
    </row>
    <row r="938" spans="1:53" ht="12.75" customHeight="1">
      <c r="A938" s="27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9"/>
      <c r="O938" s="127"/>
      <c r="P938" s="127"/>
      <c r="Q938" s="127"/>
      <c r="R938" s="127"/>
      <c r="S938" s="128"/>
      <c r="T938" s="124"/>
      <c r="U938" s="124"/>
      <c r="V938" s="124"/>
      <c r="W938" s="131"/>
      <c r="X938" s="124"/>
      <c r="Y938" s="124"/>
      <c r="Z938" s="124"/>
      <c r="AA938" s="131"/>
      <c r="AB938" s="124"/>
      <c r="AC938" s="124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"/>
      <c r="AO938" s="1"/>
      <c r="AP938" s="1"/>
      <c r="AQ938" s="133"/>
      <c r="AR938" s="133"/>
      <c r="AS938" s="133"/>
      <c r="AT938" s="133"/>
      <c r="AU938" s="133"/>
      <c r="AV938" s="133"/>
      <c r="AW938" s="133"/>
      <c r="AX938" s="133"/>
      <c r="AY938" s="132"/>
      <c r="AZ938" s="1"/>
      <c r="BA938" s="1"/>
    </row>
    <row r="939" spans="1:53" ht="12.75" customHeight="1">
      <c r="A939" s="27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9"/>
      <c r="O939" s="127"/>
      <c r="P939" s="127"/>
      <c r="Q939" s="127"/>
      <c r="R939" s="127"/>
      <c r="S939" s="128"/>
      <c r="T939" s="124"/>
      <c r="U939" s="124"/>
      <c r="V939" s="124"/>
      <c r="W939" s="131"/>
      <c r="X939" s="124"/>
      <c r="Y939" s="124"/>
      <c r="Z939" s="124"/>
      <c r="AA939" s="131"/>
      <c r="AB939" s="124"/>
      <c r="AC939" s="124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"/>
      <c r="AO939" s="1"/>
      <c r="AP939" s="1"/>
      <c r="AQ939" s="133"/>
      <c r="AR939" s="133"/>
      <c r="AS939" s="133"/>
      <c r="AT939" s="133"/>
      <c r="AU939" s="133"/>
      <c r="AV939" s="133"/>
      <c r="AW939" s="133"/>
      <c r="AX939" s="133"/>
      <c r="AY939" s="132"/>
      <c r="AZ939" s="1"/>
      <c r="BA939" s="1"/>
    </row>
    <row r="940" spans="1:53" ht="12.75" customHeight="1">
      <c r="A940" s="27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9"/>
      <c r="O940" s="127"/>
      <c r="P940" s="127"/>
      <c r="Q940" s="127"/>
      <c r="R940" s="127"/>
      <c r="S940" s="128"/>
      <c r="T940" s="124"/>
      <c r="U940" s="124"/>
      <c r="V940" s="124"/>
      <c r="W940" s="131"/>
      <c r="X940" s="124"/>
      <c r="Y940" s="124"/>
      <c r="Z940" s="124"/>
      <c r="AA940" s="131"/>
      <c r="AB940" s="124"/>
      <c r="AC940" s="124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"/>
      <c r="AO940" s="1"/>
      <c r="AP940" s="1"/>
      <c r="AQ940" s="133"/>
      <c r="AR940" s="133"/>
      <c r="AS940" s="133"/>
      <c r="AT940" s="133"/>
      <c r="AU940" s="133"/>
      <c r="AV940" s="133"/>
      <c r="AW940" s="133"/>
      <c r="AX940" s="133"/>
      <c r="AY940" s="132"/>
      <c r="AZ940" s="1"/>
      <c r="BA940" s="1"/>
    </row>
    <row r="941" spans="1:53" ht="12.75" customHeight="1">
      <c r="A941" s="27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9"/>
      <c r="O941" s="127"/>
      <c r="P941" s="127"/>
      <c r="Q941" s="127"/>
      <c r="R941" s="127"/>
      <c r="S941" s="128"/>
      <c r="T941" s="124"/>
      <c r="U941" s="124"/>
      <c r="V941" s="124"/>
      <c r="W941" s="131"/>
      <c r="X941" s="124"/>
      <c r="Y941" s="124"/>
      <c r="Z941" s="124"/>
      <c r="AA941" s="131"/>
      <c r="AB941" s="124"/>
      <c r="AC941" s="124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"/>
      <c r="AO941" s="1"/>
      <c r="AP941" s="1"/>
      <c r="AQ941" s="133"/>
      <c r="AR941" s="133"/>
      <c r="AS941" s="133"/>
      <c r="AT941" s="133"/>
      <c r="AU941" s="133"/>
      <c r="AV941" s="133"/>
      <c r="AW941" s="133"/>
      <c r="AX941" s="133"/>
      <c r="AY941" s="132"/>
      <c r="AZ941" s="1"/>
      <c r="BA941" s="1"/>
    </row>
    <row r="942" spans="1:53" ht="12.75" customHeight="1">
      <c r="A942" s="27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9"/>
      <c r="O942" s="127"/>
      <c r="P942" s="127"/>
      <c r="Q942" s="127"/>
      <c r="R942" s="127"/>
      <c r="S942" s="128"/>
      <c r="T942" s="124"/>
      <c r="U942" s="124"/>
      <c r="V942" s="124"/>
      <c r="W942" s="131"/>
      <c r="X942" s="124"/>
      <c r="Y942" s="124"/>
      <c r="Z942" s="124"/>
      <c r="AA942" s="131"/>
      <c r="AB942" s="124"/>
      <c r="AC942" s="124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"/>
      <c r="AO942" s="1"/>
      <c r="AP942" s="1"/>
      <c r="AQ942" s="133"/>
      <c r="AR942" s="133"/>
      <c r="AS942" s="133"/>
      <c r="AT942" s="133"/>
      <c r="AU942" s="133"/>
      <c r="AV942" s="133"/>
      <c r="AW942" s="133"/>
      <c r="AX942" s="133"/>
      <c r="AY942" s="132"/>
      <c r="AZ942" s="1"/>
      <c r="BA942" s="1"/>
    </row>
    <row r="943" spans="1:53" ht="12.75" customHeight="1">
      <c r="A943" s="27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9"/>
      <c r="O943" s="127"/>
      <c r="P943" s="127"/>
      <c r="Q943" s="127"/>
      <c r="R943" s="127"/>
      <c r="S943" s="128"/>
      <c r="T943" s="124"/>
      <c r="U943" s="124"/>
      <c r="V943" s="124"/>
      <c r="W943" s="131"/>
      <c r="X943" s="124"/>
      <c r="Y943" s="124"/>
      <c r="Z943" s="124"/>
      <c r="AA943" s="131"/>
      <c r="AB943" s="124"/>
      <c r="AC943" s="124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"/>
      <c r="AO943" s="1"/>
      <c r="AP943" s="1"/>
      <c r="AQ943" s="133"/>
      <c r="AR943" s="133"/>
      <c r="AS943" s="133"/>
      <c r="AT943" s="133"/>
      <c r="AU943" s="133"/>
      <c r="AV943" s="133"/>
      <c r="AW943" s="133"/>
      <c r="AX943" s="133"/>
      <c r="AY943" s="132"/>
      <c r="AZ943" s="1"/>
      <c r="BA943" s="1"/>
    </row>
    <row r="944" spans="1:53" ht="12.75" customHeight="1">
      <c r="A944" s="27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9"/>
      <c r="O944" s="127"/>
      <c r="P944" s="127"/>
      <c r="Q944" s="127"/>
      <c r="R944" s="127"/>
      <c r="S944" s="128"/>
      <c r="T944" s="124"/>
      <c r="U944" s="124"/>
      <c r="V944" s="124"/>
      <c r="W944" s="131"/>
      <c r="X944" s="124"/>
      <c r="Y944" s="124"/>
      <c r="Z944" s="124"/>
      <c r="AA944" s="131"/>
      <c r="AB944" s="124"/>
      <c r="AC944" s="124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"/>
      <c r="AO944" s="1"/>
      <c r="AP944" s="1"/>
      <c r="AQ944" s="133"/>
      <c r="AR944" s="133"/>
      <c r="AS944" s="133"/>
      <c r="AT944" s="133"/>
      <c r="AU944" s="133"/>
      <c r="AV944" s="133"/>
      <c r="AW944" s="133"/>
      <c r="AX944" s="133"/>
      <c r="AY944" s="132"/>
      <c r="AZ944" s="1"/>
      <c r="BA944" s="1"/>
    </row>
    <row r="945" spans="1:53" ht="12.75" customHeight="1">
      <c r="A945" s="27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9"/>
      <c r="O945" s="127"/>
      <c r="P945" s="127"/>
      <c r="Q945" s="127"/>
      <c r="R945" s="127"/>
      <c r="S945" s="128"/>
      <c r="T945" s="124"/>
      <c r="U945" s="124"/>
      <c r="V945" s="124"/>
      <c r="W945" s="131"/>
      <c r="X945" s="124"/>
      <c r="Y945" s="124"/>
      <c r="Z945" s="124"/>
      <c r="AA945" s="131"/>
      <c r="AB945" s="124"/>
      <c r="AC945" s="124"/>
      <c r="AD945" s="132"/>
      <c r="AE945" s="132"/>
      <c r="AF945" s="132"/>
      <c r="AG945" s="132"/>
      <c r="AH945" s="132"/>
      <c r="AI945" s="132"/>
      <c r="AJ945" s="132"/>
      <c r="AK945" s="132"/>
      <c r="AL945" s="132"/>
      <c r="AM945" s="132"/>
      <c r="AN945" s="1"/>
      <c r="AO945" s="1"/>
      <c r="AP945" s="1"/>
      <c r="AQ945" s="133"/>
      <c r="AR945" s="133"/>
      <c r="AS945" s="133"/>
      <c r="AT945" s="133"/>
      <c r="AU945" s="133"/>
      <c r="AV945" s="133"/>
      <c r="AW945" s="133"/>
      <c r="AX945" s="133"/>
      <c r="AY945" s="132"/>
      <c r="AZ945" s="1"/>
      <c r="BA945" s="1"/>
    </row>
    <row r="946" spans="1:53" ht="12.75" customHeight="1">
      <c r="A946" s="27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9"/>
      <c r="O946" s="127"/>
      <c r="P946" s="127"/>
      <c r="Q946" s="127"/>
      <c r="R946" s="127"/>
      <c r="S946" s="128"/>
      <c r="T946" s="124"/>
      <c r="U946" s="124"/>
      <c r="V946" s="124"/>
      <c r="W946" s="131"/>
      <c r="X946" s="124"/>
      <c r="Y946" s="124"/>
      <c r="Z946" s="124"/>
      <c r="AA946" s="131"/>
      <c r="AB946" s="124"/>
      <c r="AC946" s="124"/>
      <c r="AD946" s="132"/>
      <c r="AE946" s="132"/>
      <c r="AF946" s="132"/>
      <c r="AG946" s="132"/>
      <c r="AH946" s="132"/>
      <c r="AI946" s="132"/>
      <c r="AJ946" s="132"/>
      <c r="AK946" s="132"/>
      <c r="AL946" s="132"/>
      <c r="AM946" s="132"/>
      <c r="AN946" s="1"/>
      <c r="AO946" s="1"/>
      <c r="AP946" s="1"/>
      <c r="AQ946" s="133"/>
      <c r="AR946" s="133"/>
      <c r="AS946" s="133"/>
      <c r="AT946" s="133"/>
      <c r="AU946" s="133"/>
      <c r="AV946" s="133"/>
      <c r="AW946" s="133"/>
      <c r="AX946" s="133"/>
      <c r="AY946" s="132"/>
      <c r="AZ946" s="1"/>
      <c r="BA946" s="1"/>
    </row>
    <row r="947" spans="1:53" ht="12.75" customHeight="1">
      <c r="A947" s="27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9"/>
      <c r="O947" s="127"/>
      <c r="P947" s="127"/>
      <c r="Q947" s="127"/>
      <c r="R947" s="127"/>
      <c r="S947" s="128"/>
      <c r="T947" s="124"/>
      <c r="U947" s="124"/>
      <c r="V947" s="124"/>
      <c r="W947" s="131"/>
      <c r="X947" s="124"/>
      <c r="Y947" s="124"/>
      <c r="Z947" s="124"/>
      <c r="AA947" s="131"/>
      <c r="AB947" s="124"/>
      <c r="AC947" s="124"/>
      <c r="AD947" s="132"/>
      <c r="AE947" s="132"/>
      <c r="AF947" s="132"/>
      <c r="AG947" s="132"/>
      <c r="AH947" s="132"/>
      <c r="AI947" s="132"/>
      <c r="AJ947" s="132"/>
      <c r="AK947" s="132"/>
      <c r="AL947" s="132"/>
      <c r="AM947" s="132"/>
      <c r="AN947" s="1"/>
      <c r="AO947" s="1"/>
      <c r="AP947" s="1"/>
      <c r="AQ947" s="133"/>
      <c r="AR947" s="133"/>
      <c r="AS947" s="133"/>
      <c r="AT947" s="133"/>
      <c r="AU947" s="133"/>
      <c r="AV947" s="133"/>
      <c r="AW947" s="133"/>
      <c r="AX947" s="133"/>
      <c r="AY947" s="132"/>
      <c r="AZ947" s="1"/>
      <c r="BA947" s="1"/>
    </row>
    <row r="948" spans="1:53" ht="12.75" customHeight="1">
      <c r="A948" s="27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9"/>
      <c r="O948" s="127"/>
      <c r="P948" s="127"/>
      <c r="Q948" s="127"/>
      <c r="R948" s="127"/>
      <c r="S948" s="128"/>
      <c r="T948" s="124"/>
      <c r="U948" s="124"/>
      <c r="V948" s="124"/>
      <c r="W948" s="131"/>
      <c r="X948" s="124"/>
      <c r="Y948" s="124"/>
      <c r="Z948" s="124"/>
      <c r="AA948" s="131"/>
      <c r="AB948" s="124"/>
      <c r="AC948" s="124"/>
      <c r="AD948" s="132"/>
      <c r="AE948" s="132"/>
      <c r="AF948" s="132"/>
      <c r="AG948" s="132"/>
      <c r="AH948" s="132"/>
      <c r="AI948" s="132"/>
      <c r="AJ948" s="132"/>
      <c r="AK948" s="132"/>
      <c r="AL948" s="132"/>
      <c r="AM948" s="132"/>
      <c r="AN948" s="1"/>
      <c r="AO948" s="1"/>
      <c r="AP948" s="1"/>
      <c r="AQ948" s="133"/>
      <c r="AR948" s="133"/>
      <c r="AS948" s="133"/>
      <c r="AT948" s="133"/>
      <c r="AU948" s="133"/>
      <c r="AV948" s="133"/>
      <c r="AW948" s="133"/>
      <c r="AX948" s="133"/>
      <c r="AY948" s="132"/>
      <c r="AZ948" s="1"/>
      <c r="BA948" s="1"/>
    </row>
    <row r="949" spans="1:53" ht="12.75" customHeight="1">
      <c r="A949" s="27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9"/>
      <c r="O949" s="127"/>
      <c r="P949" s="127"/>
      <c r="Q949" s="127"/>
      <c r="R949" s="127"/>
      <c r="S949" s="128"/>
      <c r="T949" s="124"/>
      <c r="U949" s="124"/>
      <c r="V949" s="124"/>
      <c r="W949" s="131"/>
      <c r="X949" s="124"/>
      <c r="Y949" s="124"/>
      <c r="Z949" s="124"/>
      <c r="AA949" s="131"/>
      <c r="AB949" s="124"/>
      <c r="AC949" s="124"/>
      <c r="AD949" s="132"/>
      <c r="AE949" s="132"/>
      <c r="AF949" s="132"/>
      <c r="AG949" s="132"/>
      <c r="AH949" s="132"/>
      <c r="AI949" s="132"/>
      <c r="AJ949" s="132"/>
      <c r="AK949" s="132"/>
      <c r="AL949" s="132"/>
      <c r="AM949" s="132"/>
      <c r="AN949" s="1"/>
      <c r="AO949" s="1"/>
      <c r="AP949" s="1"/>
      <c r="AQ949" s="133"/>
      <c r="AR949" s="133"/>
      <c r="AS949" s="133"/>
      <c r="AT949" s="133"/>
      <c r="AU949" s="133"/>
      <c r="AV949" s="133"/>
      <c r="AW949" s="133"/>
      <c r="AX949" s="133"/>
      <c r="AY949" s="132"/>
      <c r="AZ949" s="1"/>
      <c r="BA949" s="1"/>
    </row>
    <row r="950" spans="1:53" ht="12.75" customHeight="1">
      <c r="A950" s="27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9"/>
      <c r="O950" s="127"/>
      <c r="P950" s="127"/>
      <c r="Q950" s="127"/>
      <c r="R950" s="127"/>
      <c r="S950" s="128"/>
      <c r="T950" s="124"/>
      <c r="U950" s="124"/>
      <c r="V950" s="124"/>
      <c r="W950" s="131"/>
      <c r="X950" s="124"/>
      <c r="Y950" s="124"/>
      <c r="Z950" s="124"/>
      <c r="AA950" s="131"/>
      <c r="AB950" s="124"/>
      <c r="AC950" s="124"/>
      <c r="AD950" s="132"/>
      <c r="AE950" s="132"/>
      <c r="AF950" s="132"/>
      <c r="AG950" s="132"/>
      <c r="AH950" s="132"/>
      <c r="AI950" s="132"/>
      <c r="AJ950" s="132"/>
      <c r="AK950" s="132"/>
      <c r="AL950" s="132"/>
      <c r="AM950" s="132"/>
      <c r="AN950" s="1"/>
      <c r="AO950" s="1"/>
      <c r="AP950" s="1"/>
      <c r="AQ950" s="133"/>
      <c r="AR950" s="133"/>
      <c r="AS950" s="133"/>
      <c r="AT950" s="133"/>
      <c r="AU950" s="133"/>
      <c r="AV950" s="133"/>
      <c r="AW950" s="133"/>
      <c r="AX950" s="133"/>
      <c r="AY950" s="132"/>
      <c r="AZ950" s="1"/>
      <c r="BA950" s="1"/>
    </row>
    <row r="951" spans="1:53" ht="12.75" customHeight="1">
      <c r="A951" s="27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9"/>
      <c r="O951" s="127"/>
      <c r="P951" s="127"/>
      <c r="Q951" s="127"/>
      <c r="R951" s="127"/>
      <c r="S951" s="128"/>
      <c r="T951" s="124"/>
      <c r="U951" s="124"/>
      <c r="V951" s="124"/>
      <c r="W951" s="131"/>
      <c r="X951" s="124"/>
      <c r="Y951" s="124"/>
      <c r="Z951" s="124"/>
      <c r="AA951" s="131"/>
      <c r="AB951" s="124"/>
      <c r="AC951" s="124"/>
      <c r="AD951" s="132"/>
      <c r="AE951" s="132"/>
      <c r="AF951" s="132"/>
      <c r="AG951" s="132"/>
      <c r="AH951" s="132"/>
      <c r="AI951" s="132"/>
      <c r="AJ951" s="132"/>
      <c r="AK951" s="132"/>
      <c r="AL951" s="132"/>
      <c r="AM951" s="132"/>
      <c r="AN951" s="1"/>
      <c r="AO951" s="1"/>
      <c r="AP951" s="1"/>
      <c r="AQ951" s="133"/>
      <c r="AR951" s="133"/>
      <c r="AS951" s="133"/>
      <c r="AT951" s="133"/>
      <c r="AU951" s="133"/>
      <c r="AV951" s="133"/>
      <c r="AW951" s="133"/>
      <c r="AX951" s="133"/>
      <c r="AY951" s="132"/>
      <c r="AZ951" s="1"/>
      <c r="BA951" s="1"/>
    </row>
    <row r="952" spans="1:53" ht="12.75" customHeight="1">
      <c r="A952" s="27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9"/>
      <c r="O952" s="127"/>
      <c r="P952" s="127"/>
      <c r="Q952" s="127"/>
      <c r="R952" s="127"/>
      <c r="S952" s="128"/>
      <c r="T952" s="124"/>
      <c r="U952" s="124"/>
      <c r="V952" s="124"/>
      <c r="W952" s="131"/>
      <c r="X952" s="124"/>
      <c r="Y952" s="124"/>
      <c r="Z952" s="124"/>
      <c r="AA952" s="131"/>
      <c r="AB952" s="124"/>
      <c r="AC952" s="124"/>
      <c r="AD952" s="132"/>
      <c r="AE952" s="132"/>
      <c r="AF952" s="132"/>
      <c r="AG952" s="132"/>
      <c r="AH952" s="132"/>
      <c r="AI952" s="132"/>
      <c r="AJ952" s="132"/>
      <c r="AK952" s="132"/>
      <c r="AL952" s="132"/>
      <c r="AM952" s="132"/>
      <c r="AN952" s="1"/>
      <c r="AO952" s="1"/>
      <c r="AP952" s="1"/>
      <c r="AQ952" s="133"/>
      <c r="AR952" s="133"/>
      <c r="AS952" s="133"/>
      <c r="AT952" s="133"/>
      <c r="AU952" s="133"/>
      <c r="AV952" s="133"/>
      <c r="AW952" s="133"/>
      <c r="AX952" s="133"/>
      <c r="AY952" s="132"/>
      <c r="AZ952" s="1"/>
      <c r="BA952" s="1"/>
    </row>
    <row r="953" spans="1:53" ht="12.75" customHeight="1">
      <c r="A953" s="27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9"/>
      <c r="O953" s="127"/>
      <c r="P953" s="127"/>
      <c r="Q953" s="127"/>
      <c r="R953" s="127"/>
      <c r="S953" s="128"/>
      <c r="T953" s="124"/>
      <c r="U953" s="124"/>
      <c r="V953" s="124"/>
      <c r="W953" s="131"/>
      <c r="X953" s="124"/>
      <c r="Y953" s="124"/>
      <c r="Z953" s="124"/>
      <c r="AA953" s="131"/>
      <c r="AB953" s="124"/>
      <c r="AC953" s="124"/>
      <c r="AD953" s="132"/>
      <c r="AE953" s="132"/>
      <c r="AF953" s="132"/>
      <c r="AG953" s="132"/>
      <c r="AH953" s="132"/>
      <c r="AI953" s="132"/>
      <c r="AJ953" s="132"/>
      <c r="AK953" s="132"/>
      <c r="AL953" s="132"/>
      <c r="AM953" s="132"/>
      <c r="AN953" s="1"/>
      <c r="AO953" s="1"/>
      <c r="AP953" s="1"/>
      <c r="AQ953" s="133"/>
      <c r="AR953" s="133"/>
      <c r="AS953" s="133"/>
      <c r="AT953" s="133"/>
      <c r="AU953" s="133"/>
      <c r="AV953" s="133"/>
      <c r="AW953" s="133"/>
      <c r="AX953" s="133"/>
      <c r="AY953" s="132"/>
      <c r="AZ953" s="1"/>
      <c r="BA953" s="1"/>
    </row>
    <row r="954" spans="1:53" ht="12.75" customHeight="1">
      <c r="A954" s="27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9"/>
      <c r="O954" s="127"/>
      <c r="P954" s="127"/>
      <c r="Q954" s="127"/>
      <c r="R954" s="127"/>
      <c r="S954" s="128"/>
      <c r="T954" s="124"/>
      <c r="U954" s="124"/>
      <c r="V954" s="124"/>
      <c r="W954" s="131"/>
      <c r="X954" s="124"/>
      <c r="Y954" s="124"/>
      <c r="Z954" s="124"/>
      <c r="AA954" s="131"/>
      <c r="AB954" s="124"/>
      <c r="AC954" s="124"/>
      <c r="AD954" s="132"/>
      <c r="AE954" s="132"/>
      <c r="AF954" s="132"/>
      <c r="AG954" s="132"/>
      <c r="AH954" s="132"/>
      <c r="AI954" s="132"/>
      <c r="AJ954" s="132"/>
      <c r="AK954" s="132"/>
      <c r="AL954" s="132"/>
      <c r="AM954" s="132"/>
      <c r="AN954" s="1"/>
      <c r="AO954" s="1"/>
      <c r="AP954" s="1"/>
      <c r="AQ954" s="133"/>
      <c r="AR954" s="133"/>
      <c r="AS954" s="133"/>
      <c r="AT954" s="133"/>
      <c r="AU954" s="133"/>
      <c r="AV954" s="133"/>
      <c r="AW954" s="133"/>
      <c r="AX954" s="133"/>
      <c r="AY954" s="132"/>
      <c r="AZ954" s="1"/>
      <c r="BA954" s="1"/>
    </row>
    <row r="955" spans="1:53" ht="12.75" customHeight="1">
      <c r="A955" s="27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9"/>
      <c r="O955" s="127"/>
      <c r="P955" s="127"/>
      <c r="Q955" s="127"/>
      <c r="R955" s="127"/>
      <c r="S955" s="128"/>
      <c r="T955" s="124"/>
      <c r="U955" s="124"/>
      <c r="V955" s="124"/>
      <c r="W955" s="131"/>
      <c r="X955" s="124"/>
      <c r="Y955" s="124"/>
      <c r="Z955" s="124"/>
      <c r="AA955" s="131"/>
      <c r="AB955" s="124"/>
      <c r="AC955" s="124"/>
      <c r="AD955" s="132"/>
      <c r="AE955" s="132"/>
      <c r="AF955" s="132"/>
      <c r="AG955" s="132"/>
      <c r="AH955" s="132"/>
      <c r="AI955" s="132"/>
      <c r="AJ955" s="132"/>
      <c r="AK955" s="132"/>
      <c r="AL955" s="132"/>
      <c r="AM955" s="132"/>
      <c r="AN955" s="1"/>
      <c r="AO955" s="1"/>
      <c r="AP955" s="1"/>
      <c r="AQ955" s="133"/>
      <c r="AR955" s="133"/>
      <c r="AS955" s="133"/>
      <c r="AT955" s="133"/>
      <c r="AU955" s="133"/>
      <c r="AV955" s="133"/>
      <c r="AW955" s="133"/>
      <c r="AX955" s="133"/>
      <c r="AY955" s="132"/>
      <c r="AZ955" s="1"/>
      <c r="BA955" s="1"/>
    </row>
    <row r="956" spans="1:53" ht="12.75" customHeight="1">
      <c r="A956" s="27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9"/>
      <c r="O956" s="127"/>
      <c r="P956" s="127"/>
      <c r="Q956" s="127"/>
      <c r="R956" s="127"/>
      <c r="S956" s="128"/>
      <c r="T956" s="124"/>
      <c r="U956" s="124"/>
      <c r="V956" s="124"/>
      <c r="W956" s="131"/>
      <c r="X956" s="124"/>
      <c r="Y956" s="124"/>
      <c r="Z956" s="124"/>
      <c r="AA956" s="131"/>
      <c r="AB956" s="124"/>
      <c r="AC956" s="124"/>
      <c r="AD956" s="132"/>
      <c r="AE956" s="132"/>
      <c r="AF956" s="132"/>
      <c r="AG956" s="132"/>
      <c r="AH956" s="132"/>
      <c r="AI956" s="132"/>
      <c r="AJ956" s="132"/>
      <c r="AK956" s="132"/>
      <c r="AL956" s="132"/>
      <c r="AM956" s="132"/>
      <c r="AN956" s="1"/>
      <c r="AO956" s="1"/>
      <c r="AP956" s="1"/>
      <c r="AQ956" s="133"/>
      <c r="AR956" s="133"/>
      <c r="AS956" s="133"/>
      <c r="AT956" s="133"/>
      <c r="AU956" s="133"/>
      <c r="AV956" s="133"/>
      <c r="AW956" s="133"/>
      <c r="AX956" s="133"/>
      <c r="AY956" s="132"/>
      <c r="AZ956" s="1"/>
      <c r="BA956" s="1"/>
    </row>
    <row r="957" spans="1:53" ht="12.75" customHeight="1">
      <c r="A957" s="27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9"/>
      <c r="O957" s="127"/>
      <c r="P957" s="127"/>
      <c r="Q957" s="127"/>
      <c r="R957" s="127"/>
      <c r="S957" s="128"/>
      <c r="T957" s="124"/>
      <c r="U957" s="124"/>
      <c r="V957" s="124"/>
      <c r="W957" s="131"/>
      <c r="X957" s="124"/>
      <c r="Y957" s="124"/>
      <c r="Z957" s="124"/>
      <c r="AA957" s="131"/>
      <c r="AB957" s="124"/>
      <c r="AC957" s="124"/>
      <c r="AD957" s="132"/>
      <c r="AE957" s="132"/>
      <c r="AF957" s="132"/>
      <c r="AG957" s="132"/>
      <c r="AH957" s="132"/>
      <c r="AI957" s="132"/>
      <c r="AJ957" s="132"/>
      <c r="AK957" s="132"/>
      <c r="AL957" s="132"/>
      <c r="AM957" s="132"/>
      <c r="AN957" s="1"/>
      <c r="AO957" s="1"/>
      <c r="AP957" s="1"/>
      <c r="AQ957" s="133"/>
      <c r="AR957" s="133"/>
      <c r="AS957" s="133"/>
      <c r="AT957" s="133"/>
      <c r="AU957" s="133"/>
      <c r="AV957" s="133"/>
      <c r="AW957" s="133"/>
      <c r="AX957" s="133"/>
      <c r="AY957" s="132"/>
      <c r="AZ957" s="1"/>
      <c r="BA957" s="1"/>
    </row>
    <row r="958" spans="1:53" ht="12.75" customHeight="1">
      <c r="A958" s="27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9"/>
      <c r="O958" s="127"/>
      <c r="P958" s="127"/>
      <c r="Q958" s="127"/>
      <c r="R958" s="127"/>
      <c r="S958" s="128"/>
      <c r="T958" s="124"/>
      <c r="U958" s="124"/>
      <c r="V958" s="124"/>
      <c r="W958" s="131"/>
      <c r="X958" s="124"/>
      <c r="Y958" s="124"/>
      <c r="Z958" s="124"/>
      <c r="AA958" s="131"/>
      <c r="AB958" s="124"/>
      <c r="AC958" s="124"/>
      <c r="AD958" s="132"/>
      <c r="AE958" s="132"/>
      <c r="AF958" s="132"/>
      <c r="AG958" s="132"/>
      <c r="AH958" s="132"/>
      <c r="AI958" s="132"/>
      <c r="AJ958" s="132"/>
      <c r="AK958" s="132"/>
      <c r="AL958" s="132"/>
      <c r="AM958" s="132"/>
      <c r="AN958" s="1"/>
      <c r="AO958" s="1"/>
      <c r="AP958" s="1"/>
      <c r="AQ958" s="133"/>
      <c r="AR958" s="133"/>
      <c r="AS958" s="133"/>
      <c r="AT958" s="133"/>
      <c r="AU958" s="133"/>
      <c r="AV958" s="133"/>
      <c r="AW958" s="133"/>
      <c r="AX958" s="133"/>
      <c r="AY958" s="132"/>
      <c r="AZ958" s="1"/>
      <c r="BA958" s="1"/>
    </row>
    <row r="959" spans="1:53" ht="12.75" customHeight="1">
      <c r="A959" s="27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9"/>
      <c r="O959" s="127"/>
      <c r="P959" s="127"/>
      <c r="Q959" s="127"/>
      <c r="R959" s="127"/>
      <c r="S959" s="128"/>
      <c r="T959" s="124"/>
      <c r="U959" s="124"/>
      <c r="V959" s="124"/>
      <c r="W959" s="131"/>
      <c r="X959" s="124"/>
      <c r="Y959" s="124"/>
      <c r="Z959" s="124"/>
      <c r="AA959" s="131"/>
      <c r="AB959" s="124"/>
      <c r="AC959" s="124"/>
      <c r="AD959" s="132"/>
      <c r="AE959" s="132"/>
      <c r="AF959" s="132"/>
      <c r="AG959" s="132"/>
      <c r="AH959" s="132"/>
      <c r="AI959" s="132"/>
      <c r="AJ959" s="132"/>
      <c r="AK959" s="132"/>
      <c r="AL959" s="132"/>
      <c r="AM959" s="132"/>
      <c r="AN959" s="1"/>
      <c r="AO959" s="1"/>
      <c r="AP959" s="1"/>
      <c r="AQ959" s="133"/>
      <c r="AR959" s="133"/>
      <c r="AS959" s="133"/>
      <c r="AT959" s="133"/>
      <c r="AU959" s="133"/>
      <c r="AV959" s="133"/>
      <c r="AW959" s="133"/>
      <c r="AX959" s="133"/>
      <c r="AY959" s="132"/>
      <c r="AZ959" s="1"/>
      <c r="BA959" s="1"/>
    </row>
    <row r="960" spans="1:53" ht="12.75" customHeight="1">
      <c r="A960" s="27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9"/>
      <c r="O960" s="127"/>
      <c r="P960" s="127"/>
      <c r="Q960" s="127"/>
      <c r="R960" s="127"/>
      <c r="S960" s="128"/>
      <c r="T960" s="124"/>
      <c r="U960" s="124"/>
      <c r="V960" s="124"/>
      <c r="W960" s="131"/>
      <c r="X960" s="124"/>
      <c r="Y960" s="124"/>
      <c r="Z960" s="124"/>
      <c r="AA960" s="131"/>
      <c r="AB960" s="124"/>
      <c r="AC960" s="124"/>
      <c r="AD960" s="132"/>
      <c r="AE960" s="132"/>
      <c r="AF960" s="132"/>
      <c r="AG960" s="132"/>
      <c r="AH960" s="132"/>
      <c r="AI960" s="132"/>
      <c r="AJ960" s="132"/>
      <c r="AK960" s="132"/>
      <c r="AL960" s="132"/>
      <c r="AM960" s="132"/>
      <c r="AN960" s="1"/>
      <c r="AO960" s="1"/>
      <c r="AP960" s="1"/>
      <c r="AQ960" s="133"/>
      <c r="AR960" s="133"/>
      <c r="AS960" s="133"/>
      <c r="AT960" s="133"/>
      <c r="AU960" s="133"/>
      <c r="AV960" s="133"/>
      <c r="AW960" s="133"/>
      <c r="AX960" s="133"/>
      <c r="AY960" s="132"/>
      <c r="AZ960" s="1"/>
      <c r="BA960" s="1"/>
    </row>
    <row r="961" spans="1:53" ht="12.75" customHeight="1">
      <c r="A961" s="27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9"/>
      <c r="O961" s="127"/>
      <c r="P961" s="127"/>
      <c r="Q961" s="127"/>
      <c r="R961" s="127"/>
      <c r="S961" s="128"/>
      <c r="T961" s="124"/>
      <c r="U961" s="124"/>
      <c r="V961" s="124"/>
      <c r="W961" s="131"/>
      <c r="X961" s="124"/>
      <c r="Y961" s="124"/>
      <c r="Z961" s="124"/>
      <c r="AA961" s="131"/>
      <c r="AB961" s="124"/>
      <c r="AC961" s="124"/>
      <c r="AD961" s="132"/>
      <c r="AE961" s="132"/>
      <c r="AF961" s="132"/>
      <c r="AG961" s="132"/>
      <c r="AH961" s="132"/>
      <c r="AI961" s="132"/>
      <c r="AJ961" s="132"/>
      <c r="AK961" s="132"/>
      <c r="AL961" s="132"/>
      <c r="AM961" s="132"/>
      <c r="AN961" s="1"/>
      <c r="AO961" s="1"/>
      <c r="AP961" s="1"/>
      <c r="AQ961" s="133"/>
      <c r="AR961" s="133"/>
      <c r="AS961" s="133"/>
      <c r="AT961" s="133"/>
      <c r="AU961" s="133"/>
      <c r="AV961" s="133"/>
      <c r="AW961" s="133"/>
      <c r="AX961" s="133"/>
      <c r="AY961" s="132"/>
      <c r="AZ961" s="1"/>
      <c r="BA961" s="1"/>
    </row>
    <row r="962" spans="1:53" ht="12.75" customHeight="1">
      <c r="A962" s="27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9"/>
      <c r="O962" s="127"/>
      <c r="P962" s="127"/>
      <c r="Q962" s="127"/>
      <c r="R962" s="127"/>
      <c r="S962" s="128"/>
      <c r="T962" s="124"/>
      <c r="U962" s="124"/>
      <c r="V962" s="124"/>
      <c r="W962" s="131"/>
      <c r="X962" s="124"/>
      <c r="Y962" s="124"/>
      <c r="Z962" s="124"/>
      <c r="AA962" s="131"/>
      <c r="AB962" s="124"/>
      <c r="AC962" s="124"/>
      <c r="AD962" s="132"/>
      <c r="AE962" s="132"/>
      <c r="AF962" s="132"/>
      <c r="AG962" s="132"/>
      <c r="AH962" s="132"/>
      <c r="AI962" s="132"/>
      <c r="AJ962" s="132"/>
      <c r="AK962" s="132"/>
      <c r="AL962" s="132"/>
      <c r="AM962" s="132"/>
      <c r="AN962" s="1"/>
      <c r="AO962" s="1"/>
      <c r="AP962" s="1"/>
      <c r="AQ962" s="133"/>
      <c r="AR962" s="133"/>
      <c r="AS962" s="133"/>
      <c r="AT962" s="133"/>
      <c r="AU962" s="133"/>
      <c r="AV962" s="133"/>
      <c r="AW962" s="133"/>
      <c r="AX962" s="133"/>
      <c r="AY962" s="132"/>
      <c r="AZ962" s="1"/>
      <c r="BA962" s="1"/>
    </row>
    <row r="963" spans="1:53" ht="12.75" customHeight="1">
      <c r="A963" s="27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9"/>
      <c r="O963" s="127"/>
      <c r="P963" s="127"/>
      <c r="Q963" s="127"/>
      <c r="R963" s="127"/>
      <c r="S963" s="128"/>
      <c r="T963" s="124"/>
      <c r="U963" s="124"/>
      <c r="V963" s="124"/>
      <c r="W963" s="131"/>
      <c r="X963" s="124"/>
      <c r="Y963" s="124"/>
      <c r="Z963" s="124"/>
      <c r="AA963" s="131"/>
      <c r="AB963" s="124"/>
      <c r="AC963" s="124"/>
      <c r="AD963" s="132"/>
      <c r="AE963" s="132"/>
      <c r="AF963" s="132"/>
      <c r="AG963" s="132"/>
      <c r="AH963" s="132"/>
      <c r="AI963" s="132"/>
      <c r="AJ963" s="132"/>
      <c r="AK963" s="132"/>
      <c r="AL963" s="132"/>
      <c r="AM963" s="132"/>
      <c r="AN963" s="1"/>
      <c r="AO963" s="1"/>
      <c r="AP963" s="1"/>
      <c r="AQ963" s="133"/>
      <c r="AR963" s="133"/>
      <c r="AS963" s="133"/>
      <c r="AT963" s="133"/>
      <c r="AU963" s="133"/>
      <c r="AV963" s="133"/>
      <c r="AW963" s="133"/>
      <c r="AX963" s="133"/>
      <c r="AY963" s="132"/>
      <c r="AZ963" s="1"/>
      <c r="BA963" s="1"/>
    </row>
    <row r="964" spans="1:53" ht="12.75" customHeight="1">
      <c r="A964" s="27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9"/>
      <c r="O964" s="127"/>
      <c r="P964" s="127"/>
      <c r="Q964" s="127"/>
      <c r="R964" s="127"/>
      <c r="S964" s="128"/>
      <c r="T964" s="124"/>
      <c r="U964" s="124"/>
      <c r="V964" s="124"/>
      <c r="W964" s="131"/>
      <c r="X964" s="124"/>
      <c r="Y964" s="124"/>
      <c r="Z964" s="124"/>
      <c r="AA964" s="131"/>
      <c r="AB964" s="124"/>
      <c r="AC964" s="124"/>
      <c r="AD964" s="132"/>
      <c r="AE964" s="132"/>
      <c r="AF964" s="132"/>
      <c r="AG964" s="132"/>
      <c r="AH964" s="132"/>
      <c r="AI964" s="132"/>
      <c r="AJ964" s="132"/>
      <c r="AK964" s="132"/>
      <c r="AL964" s="132"/>
      <c r="AM964" s="132"/>
      <c r="AN964" s="1"/>
      <c r="AO964" s="1"/>
      <c r="AP964" s="1"/>
      <c r="AQ964" s="133"/>
      <c r="AR964" s="133"/>
      <c r="AS964" s="133"/>
      <c r="AT964" s="133"/>
      <c r="AU964" s="133"/>
      <c r="AV964" s="133"/>
      <c r="AW964" s="133"/>
      <c r="AX964" s="133"/>
      <c r="AY964" s="132"/>
      <c r="AZ964" s="1"/>
      <c r="BA964" s="1"/>
    </row>
    <row r="965" spans="1:53" ht="12.75" customHeight="1">
      <c r="A965" s="27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9"/>
      <c r="O965" s="127"/>
      <c r="P965" s="127"/>
      <c r="Q965" s="127"/>
      <c r="R965" s="127"/>
      <c r="S965" s="128"/>
      <c r="T965" s="124"/>
      <c r="U965" s="124"/>
      <c r="V965" s="124"/>
      <c r="W965" s="131"/>
      <c r="X965" s="124"/>
      <c r="Y965" s="124"/>
      <c r="Z965" s="124"/>
      <c r="AA965" s="131"/>
      <c r="AB965" s="124"/>
      <c r="AC965" s="124"/>
      <c r="AD965" s="132"/>
      <c r="AE965" s="132"/>
      <c r="AF965" s="132"/>
      <c r="AG965" s="132"/>
      <c r="AH965" s="132"/>
      <c r="AI965" s="132"/>
      <c r="AJ965" s="132"/>
      <c r="AK965" s="132"/>
      <c r="AL965" s="132"/>
      <c r="AM965" s="132"/>
      <c r="AN965" s="1"/>
      <c r="AO965" s="1"/>
      <c r="AP965" s="1"/>
      <c r="AQ965" s="133"/>
      <c r="AR965" s="133"/>
      <c r="AS965" s="133"/>
      <c r="AT965" s="133"/>
      <c r="AU965" s="133"/>
      <c r="AV965" s="133"/>
      <c r="AW965" s="133"/>
      <c r="AX965" s="133"/>
      <c r="AY965" s="132"/>
      <c r="AZ965" s="1"/>
      <c r="BA965" s="1"/>
    </row>
    <row r="966" spans="1:53" ht="12.75" customHeight="1">
      <c r="A966" s="27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9"/>
      <c r="O966" s="127"/>
      <c r="P966" s="127"/>
      <c r="Q966" s="127"/>
      <c r="R966" s="127"/>
      <c r="S966" s="128"/>
      <c r="T966" s="124"/>
      <c r="U966" s="124"/>
      <c r="V966" s="124"/>
      <c r="W966" s="131"/>
      <c r="X966" s="124"/>
      <c r="Y966" s="124"/>
      <c r="Z966" s="124"/>
      <c r="AA966" s="131"/>
      <c r="AB966" s="124"/>
      <c r="AC966" s="124"/>
      <c r="AD966" s="132"/>
      <c r="AE966" s="132"/>
      <c r="AF966" s="132"/>
      <c r="AG966" s="132"/>
      <c r="AH966" s="132"/>
      <c r="AI966" s="132"/>
      <c r="AJ966" s="132"/>
      <c r="AK966" s="132"/>
      <c r="AL966" s="132"/>
      <c r="AM966" s="132"/>
      <c r="AN966" s="1"/>
      <c r="AO966" s="1"/>
      <c r="AP966" s="1"/>
      <c r="AQ966" s="133"/>
      <c r="AR966" s="133"/>
      <c r="AS966" s="133"/>
      <c r="AT966" s="133"/>
      <c r="AU966" s="133"/>
      <c r="AV966" s="133"/>
      <c r="AW966" s="133"/>
      <c r="AX966" s="133"/>
      <c r="AY966" s="132"/>
      <c r="AZ966" s="1"/>
      <c r="BA966" s="1"/>
    </row>
    <row r="967" spans="1:53" ht="12.75" customHeight="1">
      <c r="A967" s="27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9"/>
      <c r="O967" s="127"/>
      <c r="P967" s="127"/>
      <c r="Q967" s="127"/>
      <c r="R967" s="127"/>
      <c r="S967" s="128"/>
      <c r="T967" s="124"/>
      <c r="U967" s="124"/>
      <c r="V967" s="124"/>
      <c r="W967" s="131"/>
      <c r="X967" s="124"/>
      <c r="Y967" s="124"/>
      <c r="Z967" s="124"/>
      <c r="AA967" s="131"/>
      <c r="AB967" s="124"/>
      <c r="AC967" s="124"/>
      <c r="AD967" s="132"/>
      <c r="AE967" s="132"/>
      <c r="AF967" s="132"/>
      <c r="AG967" s="132"/>
      <c r="AH967" s="132"/>
      <c r="AI967" s="132"/>
      <c r="AJ967" s="132"/>
      <c r="AK967" s="132"/>
      <c r="AL967" s="132"/>
      <c r="AM967" s="132"/>
      <c r="AN967" s="1"/>
      <c r="AO967" s="1"/>
      <c r="AP967" s="1"/>
      <c r="AQ967" s="133"/>
      <c r="AR967" s="133"/>
      <c r="AS967" s="133"/>
      <c r="AT967" s="133"/>
      <c r="AU967" s="133"/>
      <c r="AV967" s="133"/>
      <c r="AW967" s="133"/>
      <c r="AX967" s="133"/>
      <c r="AY967" s="132"/>
      <c r="AZ967" s="1"/>
      <c r="BA967" s="1"/>
    </row>
    <row r="968" spans="1:53" ht="12.75" customHeight="1">
      <c r="A968" s="27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9"/>
      <c r="O968" s="127"/>
      <c r="P968" s="127"/>
      <c r="Q968" s="127"/>
      <c r="R968" s="127"/>
      <c r="S968" s="128"/>
      <c r="T968" s="124"/>
      <c r="U968" s="124"/>
      <c r="V968" s="124"/>
      <c r="W968" s="131"/>
      <c r="X968" s="124"/>
      <c r="Y968" s="124"/>
      <c r="Z968" s="124"/>
      <c r="AA968" s="131"/>
      <c r="AB968" s="124"/>
      <c r="AC968" s="124"/>
      <c r="AD968" s="132"/>
      <c r="AE968" s="132"/>
      <c r="AF968" s="132"/>
      <c r="AG968" s="132"/>
      <c r="AH968" s="132"/>
      <c r="AI968" s="132"/>
      <c r="AJ968" s="132"/>
      <c r="AK968" s="132"/>
      <c r="AL968" s="132"/>
      <c r="AM968" s="132"/>
      <c r="AN968" s="1"/>
      <c r="AO968" s="1"/>
      <c r="AP968" s="1"/>
      <c r="AQ968" s="133"/>
      <c r="AR968" s="133"/>
      <c r="AS968" s="133"/>
      <c r="AT968" s="133"/>
      <c r="AU968" s="133"/>
      <c r="AV968" s="133"/>
      <c r="AW968" s="133"/>
      <c r="AX968" s="133"/>
      <c r="AY968" s="132"/>
      <c r="AZ968" s="1"/>
      <c r="BA968" s="1"/>
    </row>
    <row r="969" spans="1:53" ht="12.75" customHeight="1">
      <c r="A969" s="27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9"/>
      <c r="O969" s="127"/>
      <c r="P969" s="127"/>
      <c r="Q969" s="127"/>
      <c r="R969" s="127"/>
      <c r="S969" s="128"/>
      <c r="T969" s="124"/>
      <c r="U969" s="124"/>
      <c r="V969" s="124"/>
      <c r="W969" s="131"/>
      <c r="X969" s="124"/>
      <c r="Y969" s="124"/>
      <c r="Z969" s="124"/>
      <c r="AA969" s="131"/>
      <c r="AB969" s="124"/>
      <c r="AC969" s="124"/>
      <c r="AD969" s="132"/>
      <c r="AE969" s="132"/>
      <c r="AF969" s="132"/>
      <c r="AG969" s="132"/>
      <c r="AH969" s="132"/>
      <c r="AI969" s="132"/>
      <c r="AJ969" s="132"/>
      <c r="AK969" s="132"/>
      <c r="AL969" s="132"/>
      <c r="AM969" s="132"/>
      <c r="AN969" s="1"/>
      <c r="AO969" s="1"/>
      <c r="AP969" s="1"/>
      <c r="AQ969" s="133"/>
      <c r="AR969" s="133"/>
      <c r="AS969" s="133"/>
      <c r="AT969" s="133"/>
      <c r="AU969" s="133"/>
      <c r="AV969" s="133"/>
      <c r="AW969" s="133"/>
      <c r="AX969" s="133"/>
      <c r="AY969" s="132"/>
      <c r="AZ969" s="1"/>
      <c r="BA969" s="1"/>
    </row>
    <row r="970" spans="1:53" ht="12.75" customHeight="1">
      <c r="A970" s="27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9"/>
      <c r="O970" s="127"/>
      <c r="P970" s="127"/>
      <c r="Q970" s="127"/>
      <c r="R970" s="127"/>
      <c r="S970" s="128"/>
      <c r="T970" s="124"/>
      <c r="U970" s="124"/>
      <c r="V970" s="124"/>
      <c r="W970" s="131"/>
      <c r="X970" s="124"/>
      <c r="Y970" s="124"/>
      <c r="Z970" s="124"/>
      <c r="AA970" s="131"/>
      <c r="AB970" s="124"/>
      <c r="AC970" s="124"/>
      <c r="AD970" s="132"/>
      <c r="AE970" s="132"/>
      <c r="AF970" s="132"/>
      <c r="AG970" s="132"/>
      <c r="AH970" s="132"/>
      <c r="AI970" s="132"/>
      <c r="AJ970" s="132"/>
      <c r="AK970" s="132"/>
      <c r="AL970" s="132"/>
      <c r="AM970" s="132"/>
      <c r="AN970" s="1"/>
      <c r="AO970" s="1"/>
      <c r="AP970" s="1"/>
      <c r="AQ970" s="133"/>
      <c r="AR970" s="133"/>
      <c r="AS970" s="133"/>
      <c r="AT970" s="133"/>
      <c r="AU970" s="133"/>
      <c r="AV970" s="133"/>
      <c r="AW970" s="133"/>
      <c r="AX970" s="133"/>
      <c r="AY970" s="132"/>
      <c r="AZ970" s="1"/>
      <c r="BA970" s="1"/>
    </row>
    <row r="971" spans="1:53" ht="12.75" customHeight="1">
      <c r="A971" s="27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9"/>
      <c r="O971" s="127"/>
      <c r="P971" s="127"/>
      <c r="Q971" s="127"/>
      <c r="R971" s="127"/>
      <c r="S971" s="128"/>
      <c r="T971" s="124"/>
      <c r="U971" s="124"/>
      <c r="V971" s="124"/>
      <c r="W971" s="131"/>
      <c r="X971" s="124"/>
      <c r="Y971" s="124"/>
      <c r="Z971" s="124"/>
      <c r="AA971" s="131"/>
      <c r="AB971" s="124"/>
      <c r="AC971" s="124"/>
      <c r="AD971" s="132"/>
      <c r="AE971" s="132"/>
      <c r="AF971" s="132"/>
      <c r="AG971" s="132"/>
      <c r="AH971" s="132"/>
      <c r="AI971" s="132"/>
      <c r="AJ971" s="132"/>
      <c r="AK971" s="132"/>
      <c r="AL971" s="132"/>
      <c r="AM971" s="132"/>
      <c r="AN971" s="1"/>
      <c r="AO971" s="1"/>
      <c r="AP971" s="1"/>
      <c r="AQ971" s="133"/>
      <c r="AR971" s="133"/>
      <c r="AS971" s="133"/>
      <c r="AT971" s="133"/>
      <c r="AU971" s="133"/>
      <c r="AV971" s="133"/>
      <c r="AW971" s="133"/>
      <c r="AX971" s="133"/>
      <c r="AY971" s="132"/>
      <c r="AZ971" s="1"/>
      <c r="BA971" s="1"/>
    </row>
    <row r="972" spans="1:53" ht="12.75" customHeight="1">
      <c r="A972" s="27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9"/>
      <c r="O972" s="127"/>
      <c r="P972" s="127"/>
      <c r="Q972" s="127"/>
      <c r="R972" s="127"/>
      <c r="S972" s="128"/>
      <c r="T972" s="124"/>
      <c r="U972" s="124"/>
      <c r="V972" s="124"/>
      <c r="W972" s="131"/>
      <c r="X972" s="124"/>
      <c r="Y972" s="124"/>
      <c r="Z972" s="124"/>
      <c r="AA972" s="131"/>
      <c r="AB972" s="124"/>
      <c r="AC972" s="124"/>
      <c r="AD972" s="132"/>
      <c r="AE972" s="132"/>
      <c r="AF972" s="132"/>
      <c r="AG972" s="132"/>
      <c r="AH972" s="132"/>
      <c r="AI972" s="132"/>
      <c r="AJ972" s="132"/>
      <c r="AK972" s="132"/>
      <c r="AL972" s="132"/>
      <c r="AM972" s="132"/>
      <c r="AN972" s="1"/>
      <c r="AO972" s="1"/>
      <c r="AP972" s="1"/>
      <c r="AQ972" s="133"/>
      <c r="AR972" s="133"/>
      <c r="AS972" s="133"/>
      <c r="AT972" s="133"/>
      <c r="AU972" s="133"/>
      <c r="AV972" s="133"/>
      <c r="AW972" s="133"/>
      <c r="AX972" s="133"/>
      <c r="AY972" s="132"/>
      <c r="AZ972" s="1"/>
      <c r="BA972" s="1"/>
    </row>
    <row r="973" spans="1:53" ht="12.75" customHeight="1">
      <c r="A973" s="27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9"/>
      <c r="O973" s="127"/>
      <c r="P973" s="127"/>
      <c r="Q973" s="127"/>
      <c r="R973" s="127"/>
      <c r="S973" s="128"/>
      <c r="T973" s="124"/>
      <c r="U973" s="124"/>
      <c r="V973" s="124"/>
      <c r="W973" s="131"/>
      <c r="X973" s="124"/>
      <c r="Y973" s="124"/>
      <c r="Z973" s="124"/>
      <c r="AA973" s="131"/>
      <c r="AB973" s="124"/>
      <c r="AC973" s="124"/>
      <c r="AD973" s="132"/>
      <c r="AE973" s="132"/>
      <c r="AF973" s="132"/>
      <c r="AG973" s="132"/>
      <c r="AH973" s="132"/>
      <c r="AI973" s="132"/>
      <c r="AJ973" s="132"/>
      <c r="AK973" s="132"/>
      <c r="AL973" s="132"/>
      <c r="AM973" s="132"/>
      <c r="AN973" s="1"/>
      <c r="AO973" s="1"/>
      <c r="AP973" s="1"/>
      <c r="AQ973" s="133"/>
      <c r="AR973" s="133"/>
      <c r="AS973" s="133"/>
      <c r="AT973" s="133"/>
      <c r="AU973" s="133"/>
      <c r="AV973" s="133"/>
      <c r="AW973" s="133"/>
      <c r="AX973" s="133"/>
      <c r="AY973" s="132"/>
      <c r="AZ973" s="1"/>
      <c r="BA973" s="1"/>
    </row>
    <row r="974" spans="1:53" ht="12.75" customHeight="1">
      <c r="A974" s="27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9"/>
      <c r="O974" s="127"/>
      <c r="P974" s="127"/>
      <c r="Q974" s="127"/>
      <c r="R974" s="127"/>
      <c r="S974" s="128"/>
      <c r="T974" s="124"/>
      <c r="U974" s="124"/>
      <c r="V974" s="124"/>
      <c r="W974" s="131"/>
      <c r="X974" s="124"/>
      <c r="Y974" s="124"/>
      <c r="Z974" s="124"/>
      <c r="AA974" s="131"/>
      <c r="AB974" s="124"/>
      <c r="AC974" s="124"/>
      <c r="AD974" s="132"/>
      <c r="AE974" s="132"/>
      <c r="AF974" s="132"/>
      <c r="AG974" s="132"/>
      <c r="AH974" s="132"/>
      <c r="AI974" s="132"/>
      <c r="AJ974" s="132"/>
      <c r="AK974" s="132"/>
      <c r="AL974" s="132"/>
      <c r="AM974" s="132"/>
      <c r="AN974" s="1"/>
      <c r="AO974" s="1"/>
      <c r="AP974" s="1"/>
      <c r="AQ974" s="133"/>
      <c r="AR974" s="133"/>
      <c r="AS974" s="133"/>
      <c r="AT974" s="133"/>
      <c r="AU974" s="133"/>
      <c r="AV974" s="133"/>
      <c r="AW974" s="133"/>
      <c r="AX974" s="133"/>
      <c r="AY974" s="132"/>
      <c r="AZ974" s="1"/>
      <c r="BA974" s="1"/>
    </row>
    <row r="975" spans="1:53" ht="12.75" customHeight="1">
      <c r="A975" s="27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9"/>
      <c r="O975" s="127"/>
      <c r="P975" s="127"/>
      <c r="Q975" s="127"/>
      <c r="R975" s="127"/>
      <c r="S975" s="128"/>
      <c r="T975" s="124"/>
      <c r="U975" s="124"/>
      <c r="V975" s="124"/>
      <c r="W975" s="131"/>
      <c r="X975" s="124"/>
      <c r="Y975" s="124"/>
      <c r="Z975" s="124"/>
      <c r="AA975" s="131"/>
      <c r="AB975" s="124"/>
      <c r="AC975" s="124"/>
      <c r="AD975" s="132"/>
      <c r="AE975" s="132"/>
      <c r="AF975" s="132"/>
      <c r="AG975" s="132"/>
      <c r="AH975" s="132"/>
      <c r="AI975" s="132"/>
      <c r="AJ975" s="132"/>
      <c r="AK975" s="132"/>
      <c r="AL975" s="132"/>
      <c r="AM975" s="132"/>
      <c r="AN975" s="1"/>
      <c r="AO975" s="1"/>
      <c r="AP975" s="1"/>
      <c r="AQ975" s="133"/>
      <c r="AR975" s="133"/>
      <c r="AS975" s="133"/>
      <c r="AT975" s="133"/>
      <c r="AU975" s="133"/>
      <c r="AV975" s="133"/>
      <c r="AW975" s="133"/>
      <c r="AX975" s="133"/>
      <c r="AY975" s="132"/>
      <c r="AZ975" s="1"/>
      <c r="BA975" s="1"/>
    </row>
    <row r="976" spans="1:53" ht="12.75" customHeight="1">
      <c r="A976" s="27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9"/>
      <c r="O976" s="127"/>
      <c r="P976" s="127"/>
      <c r="Q976" s="127"/>
      <c r="R976" s="127"/>
      <c r="S976" s="128"/>
      <c r="T976" s="124"/>
      <c r="U976" s="124"/>
      <c r="V976" s="124"/>
      <c r="W976" s="131"/>
      <c r="X976" s="124"/>
      <c r="Y976" s="124"/>
      <c r="Z976" s="124"/>
      <c r="AA976" s="131"/>
      <c r="AB976" s="124"/>
      <c r="AC976" s="124"/>
      <c r="AD976" s="132"/>
      <c r="AE976" s="132"/>
      <c r="AF976" s="132"/>
      <c r="AG976" s="132"/>
      <c r="AH976" s="132"/>
      <c r="AI976" s="132"/>
      <c r="AJ976" s="132"/>
      <c r="AK976" s="132"/>
      <c r="AL976" s="132"/>
      <c r="AM976" s="132"/>
      <c r="AN976" s="1"/>
      <c r="AO976" s="1"/>
      <c r="AP976" s="1"/>
      <c r="AQ976" s="133"/>
      <c r="AR976" s="133"/>
      <c r="AS976" s="133"/>
      <c r="AT976" s="133"/>
      <c r="AU976" s="133"/>
      <c r="AV976" s="133"/>
      <c r="AW976" s="133"/>
      <c r="AX976" s="133"/>
      <c r="AY976" s="132"/>
      <c r="AZ976" s="1"/>
      <c r="BA976" s="1"/>
    </row>
    <row r="977" spans="1:53" ht="12.75" customHeight="1">
      <c r="A977" s="27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9"/>
      <c r="O977" s="127"/>
      <c r="P977" s="127"/>
      <c r="Q977" s="127"/>
      <c r="R977" s="127"/>
      <c r="S977" s="128"/>
      <c r="T977" s="124"/>
      <c r="U977" s="124"/>
      <c r="V977" s="124"/>
      <c r="W977" s="131"/>
      <c r="X977" s="124"/>
      <c r="Y977" s="124"/>
      <c r="Z977" s="124"/>
      <c r="AA977" s="131"/>
      <c r="AB977" s="124"/>
      <c r="AC977" s="124"/>
      <c r="AD977" s="132"/>
      <c r="AE977" s="132"/>
      <c r="AF977" s="132"/>
      <c r="AG977" s="132"/>
      <c r="AH977" s="132"/>
      <c r="AI977" s="132"/>
      <c r="AJ977" s="132"/>
      <c r="AK977" s="132"/>
      <c r="AL977" s="132"/>
      <c r="AM977" s="132"/>
      <c r="AN977" s="1"/>
      <c r="AO977" s="1"/>
      <c r="AP977" s="1"/>
      <c r="AQ977" s="133"/>
      <c r="AR977" s="133"/>
      <c r="AS977" s="133"/>
      <c r="AT977" s="133"/>
      <c r="AU977" s="133"/>
      <c r="AV977" s="133"/>
      <c r="AW977" s="133"/>
      <c r="AX977" s="133"/>
      <c r="AY977" s="132"/>
      <c r="AZ977" s="1"/>
      <c r="BA977" s="1"/>
    </row>
    <row r="978" spans="1:53" ht="12.75" customHeight="1">
      <c r="A978" s="27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9"/>
      <c r="O978" s="127"/>
      <c r="P978" s="127"/>
      <c r="Q978" s="127"/>
      <c r="R978" s="127"/>
      <c r="S978" s="128"/>
      <c r="T978" s="124"/>
      <c r="U978" s="124"/>
      <c r="V978" s="124"/>
      <c r="W978" s="131"/>
      <c r="X978" s="124"/>
      <c r="Y978" s="124"/>
      <c r="Z978" s="124"/>
      <c r="AA978" s="131"/>
      <c r="AB978" s="124"/>
      <c r="AC978" s="124"/>
      <c r="AD978" s="132"/>
      <c r="AE978" s="132"/>
      <c r="AF978" s="132"/>
      <c r="AG978" s="132"/>
      <c r="AH978" s="132"/>
      <c r="AI978" s="132"/>
      <c r="AJ978" s="132"/>
      <c r="AK978" s="132"/>
      <c r="AL978" s="132"/>
      <c r="AM978" s="132"/>
      <c r="AN978" s="1"/>
      <c r="AO978" s="1"/>
      <c r="AP978" s="1"/>
      <c r="AQ978" s="133"/>
      <c r="AR978" s="133"/>
      <c r="AS978" s="133"/>
      <c r="AT978" s="133"/>
      <c r="AU978" s="133"/>
      <c r="AV978" s="133"/>
      <c r="AW978" s="133"/>
      <c r="AX978" s="133"/>
      <c r="AY978" s="132"/>
      <c r="AZ978" s="1"/>
      <c r="BA978" s="1"/>
    </row>
    <row r="979" spans="1:53" ht="12.75" customHeight="1">
      <c r="A979" s="27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9"/>
      <c r="O979" s="127"/>
      <c r="P979" s="127"/>
      <c r="Q979" s="127"/>
      <c r="R979" s="127"/>
      <c r="S979" s="128"/>
      <c r="T979" s="124"/>
      <c r="U979" s="124"/>
      <c r="V979" s="124"/>
      <c r="W979" s="131"/>
      <c r="X979" s="124"/>
      <c r="Y979" s="124"/>
      <c r="Z979" s="124"/>
      <c r="AA979" s="131"/>
      <c r="AB979" s="124"/>
      <c r="AC979" s="124"/>
      <c r="AD979" s="132"/>
      <c r="AE979" s="132"/>
      <c r="AF979" s="132"/>
      <c r="AG979" s="132"/>
      <c r="AH979" s="132"/>
      <c r="AI979" s="132"/>
      <c r="AJ979" s="132"/>
      <c r="AK979" s="132"/>
      <c r="AL979" s="132"/>
      <c r="AM979" s="132"/>
      <c r="AN979" s="1"/>
      <c r="AO979" s="1"/>
      <c r="AP979" s="1"/>
      <c r="AQ979" s="133"/>
      <c r="AR979" s="133"/>
      <c r="AS979" s="133"/>
      <c r="AT979" s="133"/>
      <c r="AU979" s="133"/>
      <c r="AV979" s="133"/>
      <c r="AW979" s="133"/>
      <c r="AX979" s="133"/>
      <c r="AY979" s="132"/>
      <c r="AZ979" s="1"/>
      <c r="BA979" s="1"/>
    </row>
    <row r="980" spans="1:53" ht="12.75" customHeight="1">
      <c r="A980" s="27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9"/>
      <c r="O980" s="127"/>
      <c r="P980" s="127"/>
      <c r="Q980" s="127"/>
      <c r="R980" s="127"/>
      <c r="S980" s="128"/>
      <c r="T980" s="124"/>
      <c r="U980" s="124"/>
      <c r="V980" s="124"/>
      <c r="W980" s="131"/>
      <c r="X980" s="124"/>
      <c r="Y980" s="124"/>
      <c r="Z980" s="124"/>
      <c r="AA980" s="131"/>
      <c r="AB980" s="124"/>
      <c r="AC980" s="124"/>
      <c r="AD980" s="132"/>
      <c r="AE980" s="132"/>
      <c r="AF980" s="132"/>
      <c r="AG980" s="132"/>
      <c r="AH980" s="132"/>
      <c r="AI980" s="132"/>
      <c r="AJ980" s="132"/>
      <c r="AK980" s="132"/>
      <c r="AL980" s="132"/>
      <c r="AM980" s="132"/>
      <c r="AN980" s="1"/>
      <c r="AO980" s="1"/>
      <c r="AP980" s="1"/>
      <c r="AQ980" s="133"/>
      <c r="AR980" s="133"/>
      <c r="AS980" s="133"/>
      <c r="AT980" s="133"/>
      <c r="AU980" s="133"/>
      <c r="AV980" s="133"/>
      <c r="AW980" s="133"/>
      <c r="AX980" s="133"/>
      <c r="AY980" s="132"/>
      <c r="AZ980" s="1"/>
      <c r="BA980" s="1"/>
    </row>
    <row r="981" spans="1:53" ht="12.75" customHeight="1">
      <c r="A981" s="27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9"/>
      <c r="O981" s="127"/>
      <c r="P981" s="127"/>
      <c r="Q981" s="127"/>
      <c r="R981" s="127"/>
      <c r="S981" s="128"/>
      <c r="T981" s="124"/>
      <c r="U981" s="124"/>
      <c r="V981" s="124"/>
      <c r="W981" s="131"/>
      <c r="X981" s="124"/>
      <c r="Y981" s="124"/>
      <c r="Z981" s="124"/>
      <c r="AA981" s="131"/>
      <c r="AB981" s="124"/>
      <c r="AC981" s="124"/>
      <c r="AD981" s="132"/>
      <c r="AE981" s="132"/>
      <c r="AF981" s="132"/>
      <c r="AG981" s="132"/>
      <c r="AH981" s="132"/>
      <c r="AI981" s="132"/>
      <c r="AJ981" s="132"/>
      <c r="AK981" s="132"/>
      <c r="AL981" s="132"/>
      <c r="AM981" s="132"/>
      <c r="AN981" s="1"/>
      <c r="AO981" s="1"/>
      <c r="AP981" s="1"/>
      <c r="AQ981" s="133"/>
      <c r="AR981" s="133"/>
      <c r="AS981" s="133"/>
      <c r="AT981" s="133"/>
      <c r="AU981" s="133"/>
      <c r="AV981" s="133"/>
      <c r="AW981" s="133"/>
      <c r="AX981" s="133"/>
      <c r="AY981" s="132"/>
      <c r="AZ981" s="1"/>
      <c r="BA981" s="1"/>
    </row>
    <row r="982" spans="1:53" ht="12.75" customHeight="1">
      <c r="A982" s="27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9"/>
      <c r="O982" s="127"/>
      <c r="P982" s="127"/>
      <c r="Q982" s="127"/>
      <c r="R982" s="127"/>
      <c r="S982" s="128"/>
      <c r="T982" s="124"/>
      <c r="U982" s="124"/>
      <c r="V982" s="124"/>
      <c r="W982" s="131"/>
      <c r="X982" s="124"/>
      <c r="Y982" s="124"/>
      <c r="Z982" s="124"/>
      <c r="AA982" s="131"/>
      <c r="AB982" s="124"/>
      <c r="AC982" s="124"/>
      <c r="AD982" s="132"/>
      <c r="AE982" s="132"/>
      <c r="AF982" s="132"/>
      <c r="AG982" s="132"/>
      <c r="AH982" s="132"/>
      <c r="AI982" s="132"/>
      <c r="AJ982" s="132"/>
      <c r="AK982" s="132"/>
      <c r="AL982" s="132"/>
      <c r="AM982" s="132"/>
      <c r="AN982" s="1"/>
      <c r="AO982" s="1"/>
      <c r="AP982" s="1"/>
      <c r="AQ982" s="133"/>
      <c r="AR982" s="133"/>
      <c r="AS982" s="133"/>
      <c r="AT982" s="133"/>
      <c r="AU982" s="133"/>
      <c r="AV982" s="133"/>
      <c r="AW982" s="133"/>
      <c r="AX982" s="133"/>
      <c r="AY982" s="132"/>
      <c r="AZ982" s="1"/>
      <c r="BA982" s="1"/>
    </row>
    <row r="983" spans="1:53" ht="12.75" customHeight="1">
      <c r="A983" s="27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9"/>
      <c r="O983" s="127"/>
      <c r="P983" s="127"/>
      <c r="Q983" s="127"/>
      <c r="R983" s="127"/>
      <c r="S983" s="128"/>
      <c r="T983" s="124"/>
      <c r="U983" s="124"/>
      <c r="V983" s="124"/>
      <c r="W983" s="131"/>
      <c r="X983" s="124"/>
      <c r="Y983" s="124"/>
      <c r="Z983" s="124"/>
      <c r="AA983" s="131"/>
      <c r="AB983" s="124"/>
      <c r="AC983" s="124"/>
      <c r="AD983" s="132"/>
      <c r="AE983" s="132"/>
      <c r="AF983" s="132"/>
      <c r="AG983" s="132"/>
      <c r="AH983" s="132"/>
      <c r="AI983" s="132"/>
      <c r="AJ983" s="132"/>
      <c r="AK983" s="132"/>
      <c r="AL983" s="132"/>
      <c r="AM983" s="132"/>
      <c r="AN983" s="1"/>
      <c r="AO983" s="1"/>
      <c r="AP983" s="1"/>
      <c r="AQ983" s="133"/>
      <c r="AR983" s="133"/>
      <c r="AS983" s="133"/>
      <c r="AT983" s="133"/>
      <c r="AU983" s="133"/>
      <c r="AV983" s="133"/>
      <c r="AW983" s="133"/>
      <c r="AX983" s="133"/>
      <c r="AY983" s="132"/>
      <c r="AZ983" s="1"/>
      <c r="BA983" s="1"/>
    </row>
    <row r="984" spans="1:53" ht="12.75" customHeight="1">
      <c r="A984" s="27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9"/>
      <c r="O984" s="127"/>
      <c r="P984" s="127"/>
      <c r="Q984" s="127"/>
      <c r="R984" s="127"/>
      <c r="S984" s="128"/>
      <c r="T984" s="124"/>
      <c r="U984" s="124"/>
      <c r="V984" s="124"/>
      <c r="W984" s="131"/>
      <c r="X984" s="124"/>
      <c r="Y984" s="124"/>
      <c r="Z984" s="124"/>
      <c r="AA984" s="131"/>
      <c r="AB984" s="124"/>
      <c r="AC984" s="124"/>
      <c r="AD984" s="132"/>
      <c r="AE984" s="132"/>
      <c r="AF984" s="132"/>
      <c r="AG984" s="132"/>
      <c r="AH984" s="132"/>
      <c r="AI984" s="132"/>
      <c r="AJ984" s="132"/>
      <c r="AK984" s="132"/>
      <c r="AL984" s="132"/>
      <c r="AM984" s="132"/>
      <c r="AN984" s="1"/>
      <c r="AO984" s="1"/>
      <c r="AP984" s="1"/>
      <c r="AQ984" s="133"/>
      <c r="AR984" s="133"/>
      <c r="AS984" s="133"/>
      <c r="AT984" s="133"/>
      <c r="AU984" s="133"/>
      <c r="AV984" s="133"/>
      <c r="AW984" s="133"/>
      <c r="AX984" s="133"/>
      <c r="AY984" s="132"/>
      <c r="AZ984" s="1"/>
      <c r="BA984" s="1"/>
    </row>
    <row r="985" spans="1:53" ht="12.75" customHeight="1">
      <c r="A985" s="27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9"/>
      <c r="O985" s="127"/>
      <c r="P985" s="127"/>
      <c r="Q985" s="127"/>
      <c r="R985" s="127"/>
      <c r="S985" s="128"/>
      <c r="T985" s="124"/>
      <c r="U985" s="124"/>
      <c r="V985" s="124"/>
      <c r="W985" s="131"/>
      <c r="X985" s="124"/>
      <c r="Y985" s="124"/>
      <c r="Z985" s="124"/>
      <c r="AA985" s="131"/>
      <c r="AB985" s="124"/>
      <c r="AC985" s="124"/>
      <c r="AD985" s="132"/>
      <c r="AE985" s="132"/>
      <c r="AF985" s="132"/>
      <c r="AG985" s="132"/>
      <c r="AH985" s="132"/>
      <c r="AI985" s="132"/>
      <c r="AJ985" s="132"/>
      <c r="AK985" s="132"/>
      <c r="AL985" s="132"/>
      <c r="AM985" s="132"/>
      <c r="AN985" s="1"/>
      <c r="AO985" s="1"/>
      <c r="AP985" s="1"/>
      <c r="AQ985" s="133"/>
      <c r="AR985" s="133"/>
      <c r="AS985" s="133"/>
      <c r="AT985" s="133"/>
      <c r="AU985" s="133"/>
      <c r="AV985" s="133"/>
      <c r="AW985" s="133"/>
      <c r="AX985" s="133"/>
      <c r="AY985" s="132"/>
      <c r="AZ985" s="1"/>
      <c r="BA985" s="1"/>
    </row>
    <row r="986" spans="1:53" ht="12.75" customHeight="1">
      <c r="A986" s="27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9"/>
      <c r="O986" s="127"/>
      <c r="P986" s="127"/>
      <c r="Q986" s="127"/>
      <c r="R986" s="127"/>
      <c r="S986" s="128"/>
      <c r="T986" s="124"/>
      <c r="U986" s="124"/>
      <c r="V986" s="124"/>
      <c r="W986" s="131"/>
      <c r="X986" s="124"/>
      <c r="Y986" s="124"/>
      <c r="Z986" s="124"/>
      <c r="AA986" s="131"/>
      <c r="AB986" s="124"/>
      <c r="AC986" s="124"/>
      <c r="AD986" s="132"/>
      <c r="AE986" s="132"/>
      <c r="AF986" s="132"/>
      <c r="AG986" s="132"/>
      <c r="AH986" s="132"/>
      <c r="AI986" s="132"/>
      <c r="AJ986" s="132"/>
      <c r="AK986" s="132"/>
      <c r="AL986" s="132"/>
      <c r="AM986" s="132"/>
      <c r="AN986" s="1"/>
      <c r="AO986" s="1"/>
      <c r="AP986" s="1"/>
      <c r="AQ986" s="133"/>
      <c r="AR986" s="133"/>
      <c r="AS986" s="133"/>
      <c r="AT986" s="133"/>
      <c r="AU986" s="133"/>
      <c r="AV986" s="133"/>
      <c r="AW986" s="133"/>
      <c r="AX986" s="133"/>
      <c r="AY986" s="132"/>
      <c r="AZ986" s="1"/>
      <c r="BA986" s="1"/>
    </row>
    <row r="987" spans="1:53" ht="12.75" customHeight="1">
      <c r="A987" s="27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9"/>
      <c r="O987" s="127"/>
      <c r="P987" s="127"/>
      <c r="Q987" s="127"/>
      <c r="R987" s="127"/>
      <c r="S987" s="128"/>
      <c r="T987" s="124"/>
      <c r="U987" s="124"/>
      <c r="V987" s="124"/>
      <c r="W987" s="131"/>
      <c r="X987" s="124"/>
      <c r="Y987" s="124"/>
      <c r="Z987" s="124"/>
      <c r="AA987" s="131"/>
      <c r="AB987" s="124"/>
      <c r="AC987" s="124"/>
      <c r="AD987" s="132"/>
      <c r="AE987" s="132"/>
      <c r="AF987" s="132"/>
      <c r="AG987" s="132"/>
      <c r="AH987" s="132"/>
      <c r="AI987" s="132"/>
      <c r="AJ987" s="132"/>
      <c r="AK987" s="132"/>
      <c r="AL987" s="132"/>
      <c r="AM987" s="132"/>
      <c r="AN987" s="1"/>
      <c r="AO987" s="1"/>
      <c r="AP987" s="1"/>
      <c r="AQ987" s="133"/>
      <c r="AR987" s="133"/>
      <c r="AS987" s="133"/>
      <c r="AT987" s="133"/>
      <c r="AU987" s="133"/>
      <c r="AV987" s="133"/>
      <c r="AW987" s="133"/>
      <c r="AX987" s="133"/>
      <c r="AY987" s="132"/>
      <c r="AZ987" s="1"/>
      <c r="BA987" s="1"/>
    </row>
    <row r="988" spans="1:53" ht="12.75" customHeight="1">
      <c r="A988" s="27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9"/>
      <c r="O988" s="127"/>
      <c r="P988" s="127"/>
      <c r="Q988" s="127"/>
      <c r="R988" s="127"/>
      <c r="S988" s="128"/>
      <c r="T988" s="124"/>
      <c r="U988" s="124"/>
      <c r="V988" s="124"/>
      <c r="W988" s="131"/>
      <c r="X988" s="124"/>
      <c r="Y988" s="124"/>
      <c r="Z988" s="124"/>
      <c r="AA988" s="131"/>
      <c r="AB988" s="124"/>
      <c r="AC988" s="124"/>
      <c r="AD988" s="132"/>
      <c r="AE988" s="132"/>
      <c r="AF988" s="132"/>
      <c r="AG988" s="132"/>
      <c r="AH988" s="132"/>
      <c r="AI988" s="132"/>
      <c r="AJ988" s="132"/>
      <c r="AK988" s="132"/>
      <c r="AL988" s="132"/>
      <c r="AM988" s="132"/>
      <c r="AN988" s="1"/>
      <c r="AO988" s="1"/>
      <c r="AP988" s="1"/>
      <c r="AQ988" s="133"/>
      <c r="AR988" s="133"/>
      <c r="AS988" s="133"/>
      <c r="AT988" s="133"/>
      <c r="AU988" s="133"/>
      <c r="AV988" s="133"/>
      <c r="AW988" s="133"/>
      <c r="AX988" s="133"/>
      <c r="AY988" s="132"/>
      <c r="AZ988" s="1"/>
      <c r="BA988" s="1"/>
    </row>
    <row r="989" spans="1:53" ht="12.75" customHeight="1">
      <c r="A989" s="27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9"/>
      <c r="O989" s="127"/>
      <c r="P989" s="127"/>
      <c r="Q989" s="127"/>
      <c r="R989" s="127"/>
      <c r="S989" s="128"/>
      <c r="T989" s="124"/>
      <c r="U989" s="124"/>
      <c r="V989" s="124"/>
      <c r="W989" s="131"/>
      <c r="X989" s="124"/>
      <c r="Y989" s="124"/>
      <c r="Z989" s="124"/>
      <c r="AA989" s="131"/>
      <c r="AB989" s="124"/>
      <c r="AC989" s="124"/>
      <c r="AD989" s="132"/>
      <c r="AE989" s="132"/>
      <c r="AF989" s="132"/>
      <c r="AG989" s="132"/>
      <c r="AH989" s="132"/>
      <c r="AI989" s="132"/>
      <c r="AJ989" s="132"/>
      <c r="AK989" s="132"/>
      <c r="AL989" s="132"/>
      <c r="AM989" s="132"/>
      <c r="AN989" s="1"/>
      <c r="AO989" s="1"/>
      <c r="AP989" s="1"/>
      <c r="AQ989" s="133"/>
      <c r="AR989" s="133"/>
      <c r="AS989" s="133"/>
      <c r="AT989" s="133"/>
      <c r="AU989" s="133"/>
      <c r="AV989" s="133"/>
      <c r="AW989" s="133"/>
      <c r="AX989" s="133"/>
      <c r="AY989" s="132"/>
      <c r="AZ989" s="1"/>
      <c r="BA989" s="1"/>
    </row>
    <row r="990" spans="1:53" ht="12.75" customHeight="1">
      <c r="A990" s="27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9"/>
      <c r="O990" s="127"/>
      <c r="P990" s="127"/>
      <c r="Q990" s="127"/>
      <c r="R990" s="127"/>
      <c r="S990" s="128"/>
      <c r="T990" s="124"/>
      <c r="U990" s="124"/>
      <c r="V990" s="124"/>
      <c r="W990" s="131"/>
      <c r="X990" s="124"/>
      <c r="Y990" s="124"/>
      <c r="Z990" s="124"/>
      <c r="AA990" s="131"/>
      <c r="AB990" s="124"/>
      <c r="AC990" s="124"/>
      <c r="AD990" s="132"/>
      <c r="AE990" s="132"/>
      <c r="AF990" s="132"/>
      <c r="AG990" s="132"/>
      <c r="AH990" s="132"/>
      <c r="AI990" s="132"/>
      <c r="AJ990" s="132"/>
      <c r="AK990" s="132"/>
      <c r="AL990" s="132"/>
      <c r="AM990" s="132"/>
      <c r="AN990" s="1"/>
      <c r="AO990" s="1"/>
      <c r="AP990" s="1"/>
      <c r="AQ990" s="133"/>
      <c r="AR990" s="133"/>
      <c r="AS990" s="133"/>
      <c r="AT990" s="133"/>
      <c r="AU990" s="133"/>
      <c r="AV990" s="133"/>
      <c r="AW990" s="133"/>
      <c r="AX990" s="133"/>
      <c r="AY990" s="132"/>
      <c r="AZ990" s="1"/>
      <c r="BA990" s="1"/>
    </row>
    <row r="991" spans="1:53" ht="12.75" customHeight="1">
      <c r="A991" s="27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9"/>
      <c r="O991" s="127"/>
      <c r="P991" s="127"/>
      <c r="Q991" s="127"/>
      <c r="R991" s="127"/>
      <c r="S991" s="128"/>
      <c r="T991" s="124"/>
      <c r="U991" s="124"/>
      <c r="V991" s="124"/>
      <c r="W991" s="131"/>
      <c r="X991" s="124"/>
      <c r="Y991" s="124"/>
      <c r="Z991" s="124"/>
      <c r="AA991" s="131"/>
      <c r="AB991" s="124"/>
      <c r="AC991" s="124"/>
      <c r="AD991" s="132"/>
      <c r="AE991" s="132"/>
      <c r="AF991" s="132"/>
      <c r="AG991" s="132"/>
      <c r="AH991" s="132"/>
      <c r="AI991" s="132"/>
      <c r="AJ991" s="132"/>
      <c r="AK991" s="132"/>
      <c r="AL991" s="132"/>
      <c r="AM991" s="132"/>
      <c r="AN991" s="1"/>
      <c r="AO991" s="1"/>
      <c r="AP991" s="1"/>
      <c r="AQ991" s="133"/>
      <c r="AR991" s="133"/>
      <c r="AS991" s="133"/>
      <c r="AT991" s="133"/>
      <c r="AU991" s="133"/>
      <c r="AV991" s="133"/>
      <c r="AW991" s="133"/>
      <c r="AX991" s="133"/>
      <c r="AY991" s="132"/>
      <c r="AZ991" s="1"/>
      <c r="BA991" s="1"/>
    </row>
    <row r="992" spans="1:53" ht="12.75" customHeight="1">
      <c r="A992" s="27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9"/>
      <c r="O992" s="127"/>
      <c r="P992" s="127"/>
      <c r="Q992" s="127"/>
      <c r="R992" s="127"/>
      <c r="S992" s="128"/>
      <c r="T992" s="124"/>
      <c r="U992" s="124"/>
      <c r="V992" s="124"/>
      <c r="W992" s="131"/>
      <c r="X992" s="124"/>
      <c r="Y992" s="124"/>
      <c r="Z992" s="124"/>
      <c r="AA992" s="131"/>
      <c r="AB992" s="124"/>
      <c r="AC992" s="124"/>
      <c r="AD992" s="132"/>
      <c r="AE992" s="132"/>
      <c r="AF992" s="132"/>
      <c r="AG992" s="132"/>
      <c r="AH992" s="132"/>
      <c r="AI992" s="132"/>
      <c r="AJ992" s="132"/>
      <c r="AK992" s="132"/>
      <c r="AL992" s="132"/>
      <c r="AM992" s="132"/>
      <c r="AN992" s="1"/>
      <c r="AO992" s="1"/>
      <c r="AP992" s="1"/>
      <c r="AQ992" s="133"/>
      <c r="AR992" s="133"/>
      <c r="AS992" s="133"/>
      <c r="AT992" s="133"/>
      <c r="AU992" s="133"/>
      <c r="AV992" s="133"/>
      <c r="AW992" s="133"/>
      <c r="AX992" s="133"/>
      <c r="AY992" s="132"/>
      <c r="AZ992" s="1"/>
      <c r="BA992" s="1"/>
    </row>
    <row r="993" spans="1:53" ht="12.75" customHeight="1">
      <c r="A993" s="27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9"/>
      <c r="O993" s="127"/>
      <c r="P993" s="127"/>
      <c r="Q993" s="127"/>
      <c r="R993" s="127"/>
      <c r="S993" s="128"/>
      <c r="T993" s="124"/>
      <c r="U993" s="124"/>
      <c r="V993" s="124"/>
      <c r="W993" s="131"/>
      <c r="X993" s="124"/>
      <c r="Y993" s="124"/>
      <c r="Z993" s="124"/>
      <c r="AA993" s="131"/>
      <c r="AB993" s="124"/>
      <c r="AC993" s="124"/>
      <c r="AD993" s="132"/>
      <c r="AE993" s="132"/>
      <c r="AF993" s="132"/>
      <c r="AG993" s="132"/>
      <c r="AH993" s="132"/>
      <c r="AI993" s="132"/>
      <c r="AJ993" s="132"/>
      <c r="AK993" s="132"/>
      <c r="AL993" s="132"/>
      <c r="AM993" s="132"/>
      <c r="AN993" s="1"/>
      <c r="AO993" s="1"/>
      <c r="AP993" s="1"/>
      <c r="AQ993" s="133"/>
      <c r="AR993" s="133"/>
      <c r="AS993" s="133"/>
      <c r="AT993" s="133"/>
      <c r="AU993" s="133"/>
      <c r="AV993" s="133"/>
      <c r="AW993" s="133"/>
      <c r="AX993" s="133"/>
      <c r="AY993" s="132"/>
      <c r="AZ993" s="1"/>
      <c r="BA993" s="1"/>
    </row>
    <row r="994" spans="1:53" ht="12.75" customHeight="1">
      <c r="A994" s="27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9"/>
      <c r="O994" s="127"/>
      <c r="P994" s="127"/>
      <c r="Q994" s="127"/>
      <c r="R994" s="127"/>
      <c r="S994" s="128"/>
      <c r="T994" s="124"/>
      <c r="U994" s="124"/>
      <c r="V994" s="124"/>
      <c r="W994" s="131"/>
      <c r="X994" s="124"/>
      <c r="Y994" s="124"/>
      <c r="Z994" s="124"/>
      <c r="AA994" s="131"/>
      <c r="AB994" s="124"/>
      <c r="AC994" s="124"/>
      <c r="AD994" s="132"/>
      <c r="AE994" s="132"/>
      <c r="AF994" s="132"/>
      <c r="AG994" s="132"/>
      <c r="AH994" s="132"/>
      <c r="AI994" s="132"/>
      <c r="AJ994" s="132"/>
      <c r="AK994" s="132"/>
      <c r="AL994" s="132"/>
      <c r="AM994" s="132"/>
      <c r="AN994" s="1"/>
      <c r="AO994" s="1"/>
      <c r="AP994" s="1"/>
      <c r="AQ994" s="133"/>
      <c r="AR994" s="133"/>
      <c r="AS994" s="133"/>
      <c r="AT994" s="133"/>
      <c r="AU994" s="133"/>
      <c r="AV994" s="133"/>
      <c r="AW994" s="133"/>
      <c r="AX994" s="133"/>
      <c r="AY994" s="132"/>
      <c r="AZ994" s="1"/>
      <c r="BA994" s="1"/>
    </row>
    <row r="995" spans="1:53" ht="12.75" customHeight="1">
      <c r="A995" s="27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9"/>
      <c r="O995" s="127"/>
      <c r="P995" s="127"/>
      <c r="Q995" s="127"/>
      <c r="R995" s="127"/>
      <c r="S995" s="128"/>
      <c r="T995" s="124"/>
      <c r="U995" s="124"/>
      <c r="V995" s="124"/>
      <c r="W995" s="131"/>
      <c r="X995" s="124"/>
      <c r="Y995" s="124"/>
      <c r="Z995" s="124"/>
      <c r="AA995" s="131"/>
      <c r="AB995" s="124"/>
      <c r="AC995" s="124"/>
      <c r="AD995" s="132"/>
      <c r="AE995" s="132"/>
      <c r="AF995" s="132"/>
      <c r="AG995" s="132"/>
      <c r="AH995" s="132"/>
      <c r="AI995" s="132"/>
      <c r="AJ995" s="132"/>
      <c r="AK995" s="132"/>
      <c r="AL995" s="132"/>
      <c r="AM995" s="132"/>
      <c r="AN995" s="1"/>
      <c r="AO995" s="1"/>
      <c r="AP995" s="1"/>
      <c r="AQ995" s="133"/>
      <c r="AR995" s="133"/>
      <c r="AS995" s="133"/>
      <c r="AT995" s="133"/>
      <c r="AU995" s="133"/>
      <c r="AV995" s="133"/>
      <c r="AW995" s="133"/>
      <c r="AX995" s="133"/>
      <c r="AY995" s="132"/>
      <c r="AZ995" s="1"/>
      <c r="BA995" s="1"/>
    </row>
    <row r="996" spans="1:53" ht="12.75" customHeight="1">
      <c r="A996" s="27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9"/>
      <c r="O996" s="127"/>
      <c r="P996" s="127"/>
      <c r="Q996" s="127"/>
      <c r="R996" s="127"/>
      <c r="S996" s="128"/>
      <c r="T996" s="124"/>
      <c r="U996" s="124"/>
      <c r="V996" s="124"/>
      <c r="W996" s="131"/>
      <c r="X996" s="124"/>
      <c r="Y996" s="124"/>
      <c r="Z996" s="124"/>
      <c r="AA996" s="131"/>
      <c r="AB996" s="124"/>
      <c r="AC996" s="124"/>
      <c r="AD996" s="132"/>
      <c r="AE996" s="132"/>
      <c r="AF996" s="132"/>
      <c r="AG996" s="132"/>
      <c r="AH996" s="132"/>
      <c r="AI996" s="132"/>
      <c r="AJ996" s="132"/>
      <c r="AK996" s="132"/>
      <c r="AL996" s="132"/>
      <c r="AM996" s="132"/>
      <c r="AN996" s="1"/>
      <c r="AO996" s="1"/>
      <c r="AP996" s="1"/>
      <c r="AQ996" s="133"/>
      <c r="AR996" s="133"/>
      <c r="AS996" s="133"/>
      <c r="AT996" s="133"/>
      <c r="AU996" s="133"/>
      <c r="AV996" s="133"/>
      <c r="AW996" s="133"/>
      <c r="AX996" s="133"/>
      <c r="AY996" s="132"/>
      <c r="AZ996" s="1"/>
      <c r="BA996" s="1"/>
    </row>
    <row r="997" spans="1:53" ht="12.75" customHeight="1">
      <c r="A997" s="27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9"/>
      <c r="O997" s="127"/>
      <c r="P997" s="127"/>
      <c r="Q997" s="127"/>
      <c r="R997" s="127"/>
      <c r="S997" s="128"/>
      <c r="T997" s="124"/>
      <c r="U997" s="124"/>
      <c r="V997" s="124"/>
      <c r="W997" s="131"/>
      <c r="X997" s="124"/>
      <c r="Y997" s="124"/>
      <c r="Z997" s="124"/>
      <c r="AA997" s="131"/>
      <c r="AB997" s="124"/>
      <c r="AC997" s="124"/>
      <c r="AD997" s="132"/>
      <c r="AE997" s="132"/>
      <c r="AF997" s="132"/>
      <c r="AG997" s="132"/>
      <c r="AH997" s="132"/>
      <c r="AI997" s="132"/>
      <c r="AJ997" s="132"/>
      <c r="AK997" s="132"/>
      <c r="AL997" s="132"/>
      <c r="AM997" s="132"/>
      <c r="AN997" s="1"/>
      <c r="AO997" s="1"/>
      <c r="AP997" s="1"/>
      <c r="AQ997" s="133"/>
      <c r="AR997" s="133"/>
      <c r="AS997" s="133"/>
      <c r="AT997" s="133"/>
      <c r="AU997" s="133"/>
      <c r="AV997" s="133"/>
      <c r="AW997" s="133"/>
      <c r="AX997" s="133"/>
      <c r="AY997" s="132"/>
      <c r="AZ997" s="1"/>
      <c r="BA997" s="1"/>
    </row>
    <row r="998" spans="1:53" ht="12.75" customHeight="1">
      <c r="A998" s="27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9"/>
      <c r="O998" s="127"/>
      <c r="P998" s="127"/>
      <c r="Q998" s="127"/>
      <c r="R998" s="127"/>
      <c r="S998" s="128"/>
      <c r="T998" s="124"/>
      <c r="U998" s="124"/>
      <c r="V998" s="124"/>
      <c r="W998" s="131"/>
      <c r="X998" s="124"/>
      <c r="Y998" s="124"/>
      <c r="Z998" s="124"/>
      <c r="AA998" s="131"/>
      <c r="AB998" s="124"/>
      <c r="AC998" s="124"/>
      <c r="AD998" s="132"/>
      <c r="AE998" s="132"/>
      <c r="AF998" s="132"/>
      <c r="AG998" s="132"/>
      <c r="AH998" s="132"/>
      <c r="AI998" s="132"/>
      <c r="AJ998" s="132"/>
      <c r="AK998" s="132"/>
      <c r="AL998" s="132"/>
      <c r="AM998" s="132"/>
      <c r="AN998" s="1"/>
      <c r="AO998" s="1"/>
      <c r="AP998" s="1"/>
      <c r="AQ998" s="133"/>
      <c r="AR998" s="133"/>
      <c r="AS998" s="133"/>
      <c r="AT998" s="133"/>
      <c r="AU998" s="133"/>
      <c r="AV998" s="133"/>
      <c r="AW998" s="133"/>
      <c r="AX998" s="133"/>
      <c r="AY998" s="132"/>
      <c r="AZ998" s="1"/>
      <c r="BA998" s="1"/>
    </row>
    <row r="999" spans="1:53" ht="12.75" customHeight="1">
      <c r="A999" s="27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9"/>
      <c r="O999" s="127"/>
      <c r="P999" s="127"/>
      <c r="Q999" s="127"/>
      <c r="R999" s="127"/>
      <c r="S999" s="128"/>
      <c r="T999" s="124"/>
      <c r="U999" s="124"/>
      <c r="V999" s="124"/>
      <c r="W999" s="131"/>
      <c r="X999" s="124"/>
      <c r="Y999" s="124"/>
      <c r="Z999" s="124"/>
      <c r="AA999" s="131"/>
      <c r="AB999" s="124"/>
      <c r="AC999" s="124"/>
      <c r="AD999" s="132"/>
      <c r="AE999" s="132"/>
      <c r="AF999" s="132"/>
      <c r="AG999" s="132"/>
      <c r="AH999" s="132"/>
      <c r="AI999" s="132"/>
      <c r="AJ999" s="132"/>
      <c r="AK999" s="132"/>
      <c r="AL999" s="132"/>
      <c r="AM999" s="132"/>
      <c r="AN999" s="1"/>
      <c r="AO999" s="1"/>
      <c r="AP999" s="1"/>
      <c r="AQ999" s="133"/>
      <c r="AR999" s="133"/>
      <c r="AS999" s="133"/>
      <c r="AT999" s="133"/>
      <c r="AU999" s="133"/>
      <c r="AV999" s="133"/>
      <c r="AW999" s="133"/>
      <c r="AX999" s="133"/>
      <c r="AY999" s="132"/>
      <c r="AZ999" s="1"/>
      <c r="BA999" s="1"/>
    </row>
    <row r="1000" spans="1:53" ht="12.75" customHeight="1">
      <c r="A1000" s="27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9"/>
      <c r="O1000" s="127"/>
      <c r="P1000" s="127"/>
      <c r="Q1000" s="127"/>
      <c r="R1000" s="127"/>
      <c r="S1000" s="128"/>
      <c r="T1000" s="124"/>
      <c r="U1000" s="124"/>
      <c r="V1000" s="124"/>
      <c r="W1000" s="131"/>
      <c r="X1000" s="124"/>
      <c r="Y1000" s="124"/>
      <c r="Z1000" s="124"/>
      <c r="AA1000" s="131"/>
      <c r="AB1000" s="124"/>
      <c r="AC1000" s="124"/>
      <c r="AD1000" s="132"/>
      <c r="AE1000" s="132"/>
      <c r="AF1000" s="132"/>
      <c r="AG1000" s="132"/>
      <c r="AH1000" s="132"/>
      <c r="AI1000" s="132"/>
      <c r="AJ1000" s="132"/>
      <c r="AK1000" s="132"/>
      <c r="AL1000" s="132"/>
      <c r="AM1000" s="132"/>
      <c r="AN1000" s="1"/>
      <c r="AO1000" s="1"/>
      <c r="AP1000" s="1"/>
      <c r="AQ1000" s="133"/>
      <c r="AR1000" s="133"/>
      <c r="AS1000" s="133"/>
      <c r="AT1000" s="133"/>
      <c r="AU1000" s="133"/>
      <c r="AV1000" s="133"/>
      <c r="AW1000" s="133"/>
      <c r="AX1000" s="133"/>
      <c r="AY1000" s="132"/>
      <c r="AZ1000" s="1"/>
      <c r="BA1000" s="1"/>
    </row>
  </sheetData>
  <autoFilter ref="A9:K250" xr:uid="{00000000-0009-0000-0000-000002000000}"/>
  <mergeCells count="16">
    <mergeCell ref="L253:M253"/>
    <mergeCell ref="A2:K3"/>
    <mergeCell ref="L2:N3"/>
    <mergeCell ref="O2:S3"/>
    <mergeCell ref="T2:X3"/>
    <mergeCell ref="L4:M4"/>
    <mergeCell ref="O4:P4"/>
    <mergeCell ref="AD2:AL3"/>
    <mergeCell ref="AF4:AL4"/>
    <mergeCell ref="AN7:AO7"/>
    <mergeCell ref="A7:A8"/>
    <mergeCell ref="B7:B8"/>
    <mergeCell ref="C7:C8"/>
    <mergeCell ref="D7:E7"/>
    <mergeCell ref="G7:K7"/>
    <mergeCell ref="Z3:AB3"/>
  </mergeCells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E1000"/>
  <sheetViews>
    <sheetView workbookViewId="0">
      <pane ySplit="9" topLeftCell="A10" activePane="bottomLeft" state="frozen"/>
      <selection pane="bottomLeft" activeCell="B11" sqref="B11"/>
    </sheetView>
  </sheetViews>
  <sheetFormatPr baseColWidth="10" defaultColWidth="12.6640625" defaultRowHeight="15" customHeight="1"/>
  <cols>
    <col min="1" max="1" width="9.1640625" customWidth="1"/>
    <col min="2" max="3" width="8.6640625" customWidth="1"/>
    <col min="4" max="4" width="1.6640625" customWidth="1"/>
    <col min="5" max="6" width="11.1640625" customWidth="1"/>
    <col min="7" max="15" width="10.6640625" customWidth="1"/>
    <col min="16" max="17" width="12" customWidth="1"/>
    <col min="18" max="24" width="10.33203125" customWidth="1"/>
    <col min="25" max="25" width="8.6640625" customWidth="1"/>
    <col min="26" max="26" width="11.6640625" customWidth="1"/>
    <col min="27" max="28" width="8.6640625" customWidth="1"/>
    <col min="29" max="29" width="9.6640625" customWidth="1"/>
    <col min="30" max="31" width="8.6640625" customWidth="1"/>
  </cols>
  <sheetData>
    <row r="1" spans="1:31" ht="12.75" customHeight="1">
      <c r="A1" s="274"/>
      <c r="B1" s="124"/>
      <c r="C1" s="124"/>
      <c r="D1" s="124"/>
      <c r="E1" s="124"/>
      <c r="F1" s="124"/>
      <c r="G1" s="124"/>
      <c r="H1" s="124"/>
      <c r="I1" s="1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3.25" customHeight="1">
      <c r="A2" s="459" t="str">
        <f>'1 Pricing Length'!E1</f>
        <v>Example College</v>
      </c>
      <c r="B2" s="441"/>
      <c r="C2" s="441"/>
      <c r="D2" s="441"/>
      <c r="E2" s="441"/>
      <c r="F2" s="441"/>
      <c r="G2" s="441"/>
      <c r="H2" s="441"/>
      <c r="I2" s="460"/>
      <c r="J2" s="275"/>
      <c r="K2" s="276"/>
      <c r="L2" s="27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2.75" customHeight="1">
      <c r="A3" s="278"/>
      <c r="B3" s="141"/>
      <c r="C3" s="461" t="s">
        <v>125</v>
      </c>
      <c r="D3" s="422"/>
      <c r="E3" s="423"/>
      <c r="F3" s="143"/>
      <c r="G3" s="143" t="s">
        <v>126</v>
      </c>
      <c r="H3" s="143"/>
      <c r="I3" s="143"/>
      <c r="J3" s="143"/>
      <c r="K3" s="143"/>
      <c r="L3" s="144"/>
      <c r="M3" s="1"/>
      <c r="N3" s="279"/>
      <c r="O3" s="279" t="str">
        <f>Instructions!G2</f>
        <v>Version 2025.1</v>
      </c>
      <c r="P3" s="279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2.75" customHeight="1">
      <c r="A4" s="278"/>
      <c r="B4" s="141"/>
      <c r="C4" s="280">
        <f>'2 Current Year'!V5+1</f>
        <v>45474</v>
      </c>
      <c r="D4" s="281" t="s">
        <v>127</v>
      </c>
      <c r="E4" s="282">
        <f>'2 Current Year'!W5</f>
        <v>45838</v>
      </c>
      <c r="F4" s="143"/>
      <c r="G4" s="143" t="s">
        <v>128</v>
      </c>
      <c r="H4" s="143"/>
      <c r="I4" s="143"/>
      <c r="J4" s="143"/>
      <c r="K4" s="143"/>
      <c r="L4" s="14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2.75" customHeight="1">
      <c r="A5" s="462" t="s">
        <v>129</v>
      </c>
      <c r="B5" s="413"/>
      <c r="C5" s="413"/>
      <c r="D5" s="413"/>
      <c r="E5" s="463"/>
      <c r="F5" s="283"/>
      <c r="G5" s="143"/>
      <c r="H5" s="284"/>
      <c r="I5" s="284"/>
      <c r="J5" s="143"/>
      <c r="K5" s="143"/>
      <c r="L5" s="14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3.5" customHeight="1">
      <c r="A6" s="448"/>
      <c r="B6" s="449"/>
      <c r="C6" s="449"/>
      <c r="D6" s="449"/>
      <c r="E6" s="464"/>
      <c r="F6" s="165"/>
      <c r="G6" s="143"/>
      <c r="H6" s="284"/>
      <c r="I6" s="284"/>
      <c r="J6" s="143"/>
      <c r="K6" s="143"/>
      <c r="L6" s="14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2.75" customHeight="1">
      <c r="A7" s="465" t="s">
        <v>97</v>
      </c>
      <c r="B7" s="466" t="s">
        <v>28</v>
      </c>
      <c r="C7" s="466" t="s">
        <v>98</v>
      </c>
      <c r="D7" s="456" t="s">
        <v>130</v>
      </c>
      <c r="E7" s="440"/>
      <c r="F7" s="467" t="s">
        <v>131</v>
      </c>
      <c r="G7" s="285" t="s">
        <v>132</v>
      </c>
      <c r="H7" s="286" t="s">
        <v>133</v>
      </c>
      <c r="I7" s="286" t="s">
        <v>134</v>
      </c>
      <c r="J7" s="286" t="s">
        <v>135</v>
      </c>
      <c r="K7" s="286" t="s">
        <v>136</v>
      </c>
      <c r="L7" s="286" t="s">
        <v>137</v>
      </c>
      <c r="M7" s="286" t="s">
        <v>138</v>
      </c>
      <c r="N7" s="286" t="s">
        <v>139</v>
      </c>
      <c r="O7" s="287" t="s">
        <v>140</v>
      </c>
      <c r="P7" s="288" t="s">
        <v>141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2.75" customHeight="1">
      <c r="A8" s="434"/>
      <c r="B8" s="438"/>
      <c r="C8" s="438"/>
      <c r="D8" s="457" t="s">
        <v>142</v>
      </c>
      <c r="E8" s="458"/>
      <c r="F8" s="468"/>
      <c r="G8" s="289">
        <f>'1 Pricing Length'!G7+63</f>
        <v>45536</v>
      </c>
      <c r="H8" s="290">
        <f>G8+30</f>
        <v>45566</v>
      </c>
      <c r="I8" s="290">
        <f>H8+31</f>
        <v>45597</v>
      </c>
      <c r="J8" s="290">
        <f>I8+30</f>
        <v>45627</v>
      </c>
      <c r="K8" s="290">
        <f>J8+62</f>
        <v>45689</v>
      </c>
      <c r="L8" s="290">
        <f>K8+28</f>
        <v>45717</v>
      </c>
      <c r="M8" s="290">
        <f>L8+31</f>
        <v>45748</v>
      </c>
      <c r="N8" s="291">
        <f>M8+30</f>
        <v>45778</v>
      </c>
      <c r="O8" s="292" t="s">
        <v>77</v>
      </c>
      <c r="P8" s="293" t="s">
        <v>91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6.5" customHeight="1">
      <c r="A9" s="294"/>
      <c r="B9" s="124"/>
      <c r="C9" s="124"/>
      <c r="D9" s="124"/>
      <c r="E9" s="124"/>
      <c r="F9" s="124"/>
      <c r="G9" s="295" t="str">
        <f t="shared" ref="G9:N9" si="0">IF(G252&gt;0,IF(G8&lt;$C4,"ENTER DATE",""),"")</f>
        <v/>
      </c>
      <c r="H9" s="295" t="str">
        <f t="shared" si="0"/>
        <v/>
      </c>
      <c r="I9" s="295" t="str">
        <f t="shared" si="0"/>
        <v/>
      </c>
      <c r="J9" s="295" t="str">
        <f t="shared" si="0"/>
        <v/>
      </c>
      <c r="K9" s="295" t="str">
        <f t="shared" si="0"/>
        <v/>
      </c>
      <c r="L9" s="295" t="str">
        <f t="shared" si="0"/>
        <v/>
      </c>
      <c r="M9" s="295" t="str">
        <f t="shared" si="0"/>
        <v/>
      </c>
      <c r="N9" s="296" t="str">
        <f t="shared" si="0"/>
        <v/>
      </c>
      <c r="O9" s="296"/>
      <c r="P9" s="297">
        <f>P252</f>
        <v>337710.736235369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8" customHeight="1">
      <c r="A10" s="298" t="str">
        <f>IF('2 Current Year'!A10&lt;&gt;"",'2 Current Year'!A10,"")</f>
        <v/>
      </c>
      <c r="B10" s="299" t="str">
        <f>IF('2 Current Year'!B10&lt;&gt;"",'2 Current Year'!B10,"")</f>
        <v>AA</v>
      </c>
      <c r="C10" s="299" t="str">
        <f>IF('2 Current Year'!C10&lt;&gt;"",'2 Current Year'!C10,"")</f>
        <v>CAM</v>
      </c>
      <c r="D10" s="299"/>
      <c r="E10" s="300">
        <f>IF('2 Current Year'!E10&lt;&gt;"",'2 Current Year'!E10,"")</f>
        <v>45501</v>
      </c>
      <c r="F10" s="301">
        <f>IF('2 Current Year'!F10&lt;&gt;"",'2 Current Year'!F10,"")</f>
        <v>46465</v>
      </c>
      <c r="G10" s="302">
        <v>14</v>
      </c>
      <c r="H10" s="303">
        <v>13</v>
      </c>
      <c r="I10" s="302">
        <v>15</v>
      </c>
      <c r="J10" s="303">
        <v>13</v>
      </c>
      <c r="K10" s="302"/>
      <c r="L10" s="303">
        <v>15</v>
      </c>
      <c r="M10" s="302">
        <v>13</v>
      </c>
      <c r="N10" s="303"/>
      <c r="O10" s="302"/>
      <c r="P10" s="304">
        <f t="shared" ref="P10:P250" si="1">SUM(Q10:X10)</f>
        <v>-29012.987012987011</v>
      </c>
      <c r="Q10" s="92">
        <f t="shared" ref="Q10:W10" si="2">IF(G10&gt;0,IF(G$8&lt;$AD10,IF(G$8&gt;=$C$4,IF($AA10&gt;0,IF($AA10&lt;&gt;"C",IF(H10="",($AD10-G$8)/7/$AB10*($Z10+$AC10)*(G10-$AA10)/$AA10,IF(H$8&lt;$AD10,(H$8-G$8)/7/$AB10*($Z10+$AC10)*(G10-$AA10)/$AA10,($AD10-G$8)/7/$AB10*($Z10+$AC10)*(G10-$AA10)/$AA10)),0),0),0),0),0)</f>
        <v>-1558.4415584415583</v>
      </c>
      <c r="R10" s="92">
        <f t="shared" si="2"/>
        <v>-2415.5844155844156</v>
      </c>
      <c r="S10" s="92">
        <f t="shared" si="2"/>
        <v>-779.22077922077915</v>
      </c>
      <c r="T10" s="92">
        <f t="shared" si="2"/>
        <v>-16441.558441558438</v>
      </c>
      <c r="U10" s="92">
        <f t="shared" si="2"/>
        <v>0</v>
      </c>
      <c r="V10" s="92">
        <f t="shared" si="2"/>
        <v>-805.19480519480521</v>
      </c>
      <c r="W10" s="92">
        <f t="shared" si="2"/>
        <v>-7012.9870129870123</v>
      </c>
      <c r="X10" s="92">
        <f t="shared" ref="X10:X250" si="3">IF(N10&gt;0,IF(N$8&lt;$AD10,IF(N$8&gt;=$C$4,IF($AA10&gt;0,IF($AA10&lt;&gt;"C",($AD10-N$8)/7/$AB10*($Z10+$AC10)*(N10-$AA10)/$AA10,0),0),0),0),0)</f>
        <v>0</v>
      </c>
      <c r="Y10" s="128"/>
      <c r="Z10" s="192">
        <f>'2 Current Year'!W10</f>
        <v>267272.72727272724</v>
      </c>
      <c r="AA10" s="305">
        <f>'2 Current Year'!H10</f>
        <v>16</v>
      </c>
      <c r="AB10" s="192">
        <f>'2 Current Year'!AI10</f>
        <v>49</v>
      </c>
      <c r="AC10" s="128">
        <f>'2 Current Year'!O10</f>
        <v>-124727.27272727271</v>
      </c>
      <c r="AD10" s="306">
        <f t="shared" ref="AD10:AD250" si="4">IF(F10&lt;=E$4,F10,E$4)</f>
        <v>45838</v>
      </c>
      <c r="AE10" s="307">
        <f t="shared" ref="AE10:AE250" si="5">IF(N10="", IF(M10="",IF(L10="",IF(K10="",IF(J10="",IF(I10="",IF(H10="",IF(G10="","",G10),H10),I10),J10),K10),L10),M10),N10)</f>
        <v>13</v>
      </c>
    </row>
    <row r="11" spans="1:31" ht="18" customHeight="1">
      <c r="A11" s="298" t="str">
        <f>IF('2 Current Year'!A11&lt;&gt;"",'2 Current Year'!A11,"")</f>
        <v/>
      </c>
      <c r="B11" s="299" t="str">
        <f>IF('2 Current Year'!B11&lt;&gt;"",'2 Current Year'!B11,"")</f>
        <v>AA</v>
      </c>
      <c r="C11" s="299" t="str">
        <f>IF('2 Current Year'!C11&lt;&gt;"",'2 Current Year'!C11,"")</f>
        <v>ONL</v>
      </c>
      <c r="D11" s="299"/>
      <c r="E11" s="300">
        <f>IF('2 Current Year'!E11&lt;&gt;"",'2 Current Year'!E11,"")</f>
        <v>45529</v>
      </c>
      <c r="F11" s="301">
        <f>IF('2 Current Year'!F11&lt;&gt;"",'2 Current Year'!F11,"")</f>
        <v>46500</v>
      </c>
      <c r="G11" s="302">
        <v>23</v>
      </c>
      <c r="H11" s="303"/>
      <c r="I11" s="302"/>
      <c r="J11" s="303"/>
      <c r="K11" s="302"/>
      <c r="L11" s="303"/>
      <c r="M11" s="302"/>
      <c r="N11" s="303"/>
      <c r="O11" s="308"/>
      <c r="P11" s="304">
        <f t="shared" si="1"/>
        <v>0</v>
      </c>
      <c r="Q11" s="92">
        <f t="shared" ref="Q11:W11" si="6">IF(G11&gt;0,IF(G$8&lt;$AD11,IF(G$8&gt;=$C$4,IF($AA11&gt;0,IF($AA11&lt;&gt;"C",IF(H11="",($AD11-G$8)/7/$AB11*($Z11+$AC11)*(G11-$AA11)/$AA11,IF(H$8&lt;$AD11,(H$8-G$8)/7/$AB11*($Z11+$AC11)*(G11-$AA11)/$AA11,($AD11-G$8)/7/$AB11*($Z11+$AC11)*(G11-$AA11)/$AA11)),0),0),0),0),0)</f>
        <v>0</v>
      </c>
      <c r="R11" s="92">
        <f t="shared" si="6"/>
        <v>0</v>
      </c>
      <c r="S11" s="92">
        <f t="shared" si="6"/>
        <v>0</v>
      </c>
      <c r="T11" s="92">
        <f t="shared" si="6"/>
        <v>0</v>
      </c>
      <c r="U11" s="92">
        <f t="shared" si="6"/>
        <v>0</v>
      </c>
      <c r="V11" s="92">
        <f t="shared" si="6"/>
        <v>0</v>
      </c>
      <c r="W11" s="92">
        <f t="shared" si="6"/>
        <v>0</v>
      </c>
      <c r="X11" s="92">
        <f t="shared" si="3"/>
        <v>0</v>
      </c>
      <c r="Y11" s="128"/>
      <c r="Z11" s="192">
        <f>'2 Current Year'!W11</f>
        <v>245454.54545454544</v>
      </c>
      <c r="AA11" s="305">
        <f>'2 Current Year'!H11</f>
        <v>23</v>
      </c>
      <c r="AB11" s="192">
        <f>'2 Current Year'!AI11</f>
        <v>45</v>
      </c>
      <c r="AC11" s="128">
        <f>'2 Current Year'!O11</f>
        <v>-57272.727272727265</v>
      </c>
      <c r="AD11" s="306">
        <f t="shared" si="4"/>
        <v>45838</v>
      </c>
      <c r="AE11" s="307">
        <f t="shared" si="5"/>
        <v>23</v>
      </c>
    </row>
    <row r="12" spans="1:31" ht="18" customHeight="1">
      <c r="A12" s="298" t="str">
        <f>IF('2 Current Year'!A12&lt;&gt;"",'2 Current Year'!A12,"")</f>
        <v/>
      </c>
      <c r="B12" s="299" t="str">
        <f>IF('2 Current Year'!B12&lt;&gt;"",'2 Current Year'!B12,"")</f>
        <v>AA</v>
      </c>
      <c r="C12" s="299" t="str">
        <f>IF('2 Current Year'!C12&lt;&gt;"",'2 Current Year'!C12,"")</f>
        <v>CLV</v>
      </c>
      <c r="D12" s="299"/>
      <c r="E12" s="300">
        <f>IF('2 Current Year'!E12&lt;&gt;"",'2 Current Year'!E12,"")</f>
        <v>45564</v>
      </c>
      <c r="F12" s="301">
        <f>IF('2 Current Year'!F12&lt;&gt;"",'2 Current Year'!F12,"")</f>
        <v>46173</v>
      </c>
      <c r="G12" s="302"/>
      <c r="H12" s="303"/>
      <c r="I12" s="302"/>
      <c r="J12" s="303"/>
      <c r="K12" s="302"/>
      <c r="L12" s="303"/>
      <c r="M12" s="302"/>
      <c r="N12" s="303"/>
      <c r="O12" s="308"/>
      <c r="P12" s="304">
        <f t="shared" si="1"/>
        <v>0</v>
      </c>
      <c r="Q12" s="92">
        <f t="shared" ref="Q12:W12" si="7">IF(G12&gt;0,IF(G$8&lt;$AD12,IF(G$8&gt;=$C$4,IF($AA12&gt;0,IF($AA12&lt;&gt;"C",IF(H12="",($AD12-G$8)/7/$AB12*($Z12+$AC12)*(G12-$AA12)/$AA12,IF(H$8&lt;$AD12,(H$8-G$8)/7/$AB12*($Z12+$AC12)*(G12-$AA12)/$AA12,($AD12-G$8)/7/$AB12*($Z12+$AC12)*(G12-$AA12)/$AA12)),0),0),0),0),0)</f>
        <v>0</v>
      </c>
      <c r="R12" s="92">
        <f t="shared" si="7"/>
        <v>0</v>
      </c>
      <c r="S12" s="92">
        <f t="shared" si="7"/>
        <v>0</v>
      </c>
      <c r="T12" s="92">
        <f t="shared" si="7"/>
        <v>0</v>
      </c>
      <c r="U12" s="92">
        <f t="shared" si="7"/>
        <v>0</v>
      </c>
      <c r="V12" s="92">
        <f t="shared" si="7"/>
        <v>0</v>
      </c>
      <c r="W12" s="92">
        <f t="shared" si="7"/>
        <v>0</v>
      </c>
      <c r="X12" s="92">
        <f t="shared" si="3"/>
        <v>0</v>
      </c>
      <c r="Y12" s="128"/>
      <c r="Z12" s="192">
        <f>'2 Current Year'!W12</f>
        <v>218181.81818181818</v>
      </c>
      <c r="AA12" s="305">
        <f>'2 Current Year'!H12</f>
        <v>32</v>
      </c>
      <c r="AB12" s="192">
        <f>'2 Current Year'!AI12</f>
        <v>40</v>
      </c>
      <c r="AC12" s="128">
        <f>'2 Current Year'!O12</f>
        <v>14545.454545454559</v>
      </c>
      <c r="AD12" s="306">
        <f t="shared" si="4"/>
        <v>45838</v>
      </c>
      <c r="AE12" s="1" t="str">
        <f t="shared" si="5"/>
        <v/>
      </c>
    </row>
    <row r="13" spans="1:31" ht="18" customHeight="1">
      <c r="A13" s="298" t="str">
        <f>IF('2 Current Year'!A13&lt;&gt;"",'2 Current Year'!A13,"")</f>
        <v/>
      </c>
      <c r="B13" s="299" t="str">
        <f>IF('2 Current Year'!B13&lt;&gt;"",'2 Current Year'!B13,"")</f>
        <v>AA</v>
      </c>
      <c r="C13" s="299" t="str">
        <f>IF('2 Current Year'!C13&lt;&gt;"",'2 Current Year'!C13,"")</f>
        <v>DET</v>
      </c>
      <c r="D13" s="299"/>
      <c r="E13" s="300">
        <f>IF('2 Current Year'!E13&lt;&gt;"",'2 Current Year'!E13,"")</f>
        <v>45592</v>
      </c>
      <c r="F13" s="301">
        <f>IF('2 Current Year'!F13&lt;&gt;"",'2 Current Year'!F13,"")</f>
        <v>45622</v>
      </c>
      <c r="G13" s="302"/>
      <c r="H13" s="303"/>
      <c r="I13" s="302"/>
      <c r="J13" s="303"/>
      <c r="K13" s="302"/>
      <c r="L13" s="303"/>
      <c r="M13" s="302"/>
      <c r="N13" s="303"/>
      <c r="O13" s="308"/>
      <c r="P13" s="304">
        <f t="shared" si="1"/>
        <v>0</v>
      </c>
      <c r="Q13" s="92">
        <f t="shared" ref="Q13:W13" si="8">IF(G13&gt;0,IF(G$8&lt;$AD13,IF(G$8&gt;=$C$4,IF($AA13&gt;0,IF($AA13&lt;&gt;"C",IF(H13="",($AD13-G$8)/7/$AB13*($Z13+$AC13)*(G13-$AA13)/$AA13,IF(H$8&lt;$AD13,(H$8-G$8)/7/$AB13*($Z13+$AC13)*(G13-$AA13)/$AA13,($AD13-G$8)/7/$AB13*($Z13+$AC13)*(G13-$AA13)/$AA13)),0),0),0),0),0)</f>
        <v>0</v>
      </c>
      <c r="R13" s="92">
        <f t="shared" si="8"/>
        <v>0</v>
      </c>
      <c r="S13" s="92">
        <f t="shared" si="8"/>
        <v>0</v>
      </c>
      <c r="T13" s="92">
        <f t="shared" si="8"/>
        <v>0</v>
      </c>
      <c r="U13" s="92">
        <f t="shared" si="8"/>
        <v>0</v>
      </c>
      <c r="V13" s="92">
        <f t="shared" si="8"/>
        <v>0</v>
      </c>
      <c r="W13" s="92">
        <f t="shared" si="8"/>
        <v>0</v>
      </c>
      <c r="X13" s="92">
        <f t="shared" si="3"/>
        <v>0</v>
      </c>
      <c r="Y13" s="128"/>
      <c r="Z13" s="192">
        <f>'2 Current Year'!W13</f>
        <v>196363.63636363635</v>
      </c>
      <c r="AA13" s="305">
        <f>'2 Current Year'!H13</f>
        <v>29</v>
      </c>
      <c r="AB13" s="192">
        <f>'2 Current Year'!AI13</f>
        <v>36</v>
      </c>
      <c r="AC13" s="128">
        <f>'2 Current Year'!O13</f>
        <v>-6545.4545454545587</v>
      </c>
      <c r="AD13" s="306">
        <f t="shared" si="4"/>
        <v>45622</v>
      </c>
      <c r="AE13" s="1" t="str">
        <f t="shared" si="5"/>
        <v/>
      </c>
    </row>
    <row r="14" spans="1:31" ht="18" customHeight="1">
      <c r="A14" s="298" t="str">
        <f>IF('2 Current Year'!A14&lt;&gt;"",'2 Current Year'!A14,"")</f>
        <v/>
      </c>
      <c r="B14" s="299" t="str">
        <f>IF('2 Current Year'!B14&lt;&gt;"",'2 Current Year'!B14,"")</f>
        <v>AA</v>
      </c>
      <c r="C14" s="299" t="str">
        <f>IF('2 Current Year'!C14&lt;&gt;"",'2 Current Year'!C14,"")</f>
        <v>TOL</v>
      </c>
      <c r="D14" s="299"/>
      <c r="E14" s="300">
        <f>IF('2 Current Year'!E14&lt;&gt;"",'2 Current Year'!E14,"")</f>
        <v>45641</v>
      </c>
      <c r="F14" s="301">
        <f>IF('2 Current Year'!F14&lt;&gt;"",'2 Current Year'!F14,"")</f>
        <v>45851</v>
      </c>
      <c r="G14" s="302"/>
      <c r="H14" s="303"/>
      <c r="I14" s="302"/>
      <c r="J14" s="303"/>
      <c r="K14" s="302"/>
      <c r="L14" s="303"/>
      <c r="M14" s="302"/>
      <c r="N14" s="303"/>
      <c r="O14" s="308"/>
      <c r="P14" s="304">
        <f t="shared" si="1"/>
        <v>0</v>
      </c>
      <c r="Q14" s="92">
        <f t="shared" ref="Q14:W14" si="9">IF(G14&gt;0,IF(G$8&lt;$AD14,IF(G$8&gt;=$C$4,IF($AA14&gt;0,IF($AA14&lt;&gt;"C",IF(H14="",($AD14-G$8)/7/$AB14*($Z14+$AC14)*(G14-$AA14)/$AA14,IF(H$8&lt;$AD14,(H$8-G$8)/7/$AB14*($Z14+$AC14)*(G14-$AA14)/$AA14,($AD14-G$8)/7/$AB14*($Z14+$AC14)*(G14-$AA14)/$AA14)),0),0),0),0),0)</f>
        <v>0</v>
      </c>
      <c r="R14" s="92">
        <f t="shared" si="9"/>
        <v>0</v>
      </c>
      <c r="S14" s="92">
        <f t="shared" si="9"/>
        <v>0</v>
      </c>
      <c r="T14" s="92">
        <f t="shared" si="9"/>
        <v>0</v>
      </c>
      <c r="U14" s="92">
        <f t="shared" si="9"/>
        <v>0</v>
      </c>
      <c r="V14" s="92">
        <f t="shared" si="9"/>
        <v>0</v>
      </c>
      <c r="W14" s="92">
        <f t="shared" si="9"/>
        <v>0</v>
      </c>
      <c r="X14" s="92">
        <f t="shared" si="3"/>
        <v>0</v>
      </c>
      <c r="Y14" s="128"/>
      <c r="Z14" s="192">
        <f>'2 Current Year'!W14</f>
        <v>163636.36363636362</v>
      </c>
      <c r="AA14" s="305">
        <f>'2 Current Year'!H14</f>
        <v>28</v>
      </c>
      <c r="AB14" s="192">
        <f>'2 Current Year'!AI14</f>
        <v>30</v>
      </c>
      <c r="AC14" s="128">
        <f>'2 Current Year'!O14</f>
        <v>-10909.090909090883</v>
      </c>
      <c r="AD14" s="306">
        <f t="shared" si="4"/>
        <v>45838</v>
      </c>
      <c r="AE14" s="1" t="str">
        <f t="shared" si="5"/>
        <v/>
      </c>
    </row>
    <row r="15" spans="1:31" ht="18" customHeight="1">
      <c r="A15" s="298" t="str">
        <f>IF('2 Current Year'!A15&lt;&gt;"",'2 Current Year'!A15,"")</f>
        <v/>
      </c>
      <c r="B15" s="299" t="str">
        <f>IF('2 Current Year'!B15&lt;&gt;"",'2 Current Year'!B15,"")</f>
        <v>AA</v>
      </c>
      <c r="C15" s="299" t="str">
        <f>IF('2 Current Year'!C15&lt;&gt;"",'2 Current Year'!C15,"")</f>
        <v>AKR</v>
      </c>
      <c r="D15" s="299"/>
      <c r="E15" s="300">
        <f>IF('2 Current Year'!E15&lt;&gt;"",'2 Current Year'!E15,"")</f>
        <v>45692</v>
      </c>
      <c r="F15" s="301">
        <f>IF('2 Current Year'!F15&lt;&gt;"",'2 Current Year'!F15,"")</f>
        <v>45902</v>
      </c>
      <c r="G15" s="302"/>
      <c r="H15" s="303"/>
      <c r="I15" s="302"/>
      <c r="J15" s="303"/>
      <c r="K15" s="302"/>
      <c r="L15" s="303"/>
      <c r="M15" s="302"/>
      <c r="N15" s="303"/>
      <c r="O15" s="308"/>
      <c r="P15" s="304">
        <f t="shared" si="1"/>
        <v>0</v>
      </c>
      <c r="Q15" s="92">
        <f t="shared" ref="Q15:W15" si="10">IF(G15&gt;0,IF(G$8&lt;$AD15,IF(G$8&gt;=$C$4,IF($AA15&gt;0,IF($AA15&lt;&gt;"C",IF(H15="",($AD15-G$8)/7/$AB15*($Z15+$AC15)*(G15-$AA15)/$AA15,IF(H$8&lt;$AD15,(H$8-G$8)/7/$AB15*($Z15+$AC15)*(G15-$AA15)/$AA15,($AD15-G$8)/7/$AB15*($Z15+$AC15)*(G15-$AA15)/$AA15)),0),0),0),0),0)</f>
        <v>0</v>
      </c>
      <c r="R15" s="92">
        <f t="shared" si="10"/>
        <v>0</v>
      </c>
      <c r="S15" s="92">
        <f t="shared" si="10"/>
        <v>0</v>
      </c>
      <c r="T15" s="92">
        <f t="shared" si="10"/>
        <v>0</v>
      </c>
      <c r="U15" s="92">
        <f t="shared" si="10"/>
        <v>0</v>
      </c>
      <c r="V15" s="92">
        <f t="shared" si="10"/>
        <v>0</v>
      </c>
      <c r="W15" s="92">
        <f t="shared" si="10"/>
        <v>0</v>
      </c>
      <c r="X15" s="92">
        <f t="shared" si="3"/>
        <v>0</v>
      </c>
      <c r="Y15" s="128"/>
      <c r="Z15" s="192">
        <f>'2 Current Year'!W15</f>
        <v>125454.54545454544</v>
      </c>
      <c r="AA15" s="305">
        <f>'2 Current Year'!H15</f>
        <v>32</v>
      </c>
      <c r="AB15" s="192">
        <f>'2 Current Year'!AI15</f>
        <v>23</v>
      </c>
      <c r="AC15" s="128">
        <f>'2 Current Year'!O15</f>
        <v>8363.6363636363531</v>
      </c>
      <c r="AD15" s="306">
        <f t="shared" si="4"/>
        <v>45838</v>
      </c>
      <c r="AE15" s="1" t="str">
        <f t="shared" si="5"/>
        <v/>
      </c>
    </row>
    <row r="16" spans="1:31" ht="18" customHeight="1">
      <c r="A16" s="298" t="str">
        <f>IF('2 Current Year'!A16&lt;&gt;"",'2 Current Year'!A16,"")</f>
        <v/>
      </c>
      <c r="B16" s="299" t="str">
        <f>IF('2 Current Year'!B16&lt;&gt;"",'2 Current Year'!B16,"")</f>
        <v>BBA</v>
      </c>
      <c r="C16" s="299" t="str">
        <f>IF('2 Current Year'!C16&lt;&gt;"",'2 Current Year'!C16,"")</f>
        <v>CAM</v>
      </c>
      <c r="D16" s="299"/>
      <c r="E16" s="300">
        <f>IF('2 Current Year'!E16&lt;&gt;"",'2 Current Year'!E16,"")</f>
        <v>45711</v>
      </c>
      <c r="F16" s="301">
        <f>IF('2 Current Year'!F16&lt;&gt;"",'2 Current Year'!F16,"")</f>
        <v>45921</v>
      </c>
      <c r="G16" s="302"/>
      <c r="H16" s="303"/>
      <c r="I16" s="302"/>
      <c r="J16" s="303"/>
      <c r="K16" s="302"/>
      <c r="L16" s="303"/>
      <c r="M16" s="302"/>
      <c r="N16" s="303"/>
      <c r="O16" s="308"/>
      <c r="P16" s="304">
        <f t="shared" si="1"/>
        <v>0</v>
      </c>
      <c r="Q16" s="92">
        <f t="shared" ref="Q16:W16" si="11">IF(G16&gt;0,IF(G$8&lt;$AD16,IF(G$8&gt;=$C$4,IF($AA16&gt;0,IF($AA16&lt;&gt;"C",IF(H16="",($AD16-G$8)/7/$AB16*($Z16+$AC16)*(G16-$AA16)/$AA16,IF(H$8&lt;$AD16,(H$8-G$8)/7/$AB16*($Z16+$AC16)*(G16-$AA16)/$AA16,($AD16-G$8)/7/$AB16*($Z16+$AC16)*(G16-$AA16)/$AA16)),0),0),0),0),0)</f>
        <v>0</v>
      </c>
      <c r="R16" s="92">
        <f t="shared" si="11"/>
        <v>0</v>
      </c>
      <c r="S16" s="92">
        <f t="shared" si="11"/>
        <v>0</v>
      </c>
      <c r="T16" s="92">
        <f t="shared" si="11"/>
        <v>0</v>
      </c>
      <c r="U16" s="92">
        <f t="shared" si="11"/>
        <v>0</v>
      </c>
      <c r="V16" s="92">
        <f t="shared" si="11"/>
        <v>0</v>
      </c>
      <c r="W16" s="92">
        <f t="shared" si="11"/>
        <v>0</v>
      </c>
      <c r="X16" s="92">
        <f t="shared" si="3"/>
        <v>0</v>
      </c>
      <c r="Y16" s="128"/>
      <c r="Z16" s="192">
        <f>'2 Current Year'!W16</f>
        <v>159264.70588235298</v>
      </c>
      <c r="AA16" s="305">
        <f>'2 Current Year'!H16</f>
        <v>34</v>
      </c>
      <c r="AB16" s="192">
        <f>'2 Current Year'!AI16</f>
        <v>19</v>
      </c>
      <c r="AC16" s="128">
        <f>'2 Current Year'!O16</f>
        <v>21235.294117647049</v>
      </c>
      <c r="AD16" s="306">
        <f t="shared" si="4"/>
        <v>45838</v>
      </c>
      <c r="AE16" s="1" t="str">
        <f t="shared" si="5"/>
        <v/>
      </c>
    </row>
    <row r="17" spans="1:31" ht="18" customHeight="1">
      <c r="A17" s="298" t="str">
        <f>IF('2 Current Year'!A17&lt;&gt;"",'2 Current Year'!A17,"")</f>
        <v/>
      </c>
      <c r="B17" s="299" t="str">
        <f>IF('2 Current Year'!B17&lt;&gt;"",'2 Current Year'!B17,"")</f>
        <v>BBA</v>
      </c>
      <c r="C17" s="299" t="str">
        <f>IF('2 Current Year'!C17&lt;&gt;"",'2 Current Year'!C17,"")</f>
        <v>ONL</v>
      </c>
      <c r="D17" s="299"/>
      <c r="E17" s="300">
        <f>IF('2 Current Year'!E17&lt;&gt;"",'2 Current Year'!E17,"")</f>
        <v>45745</v>
      </c>
      <c r="F17" s="301">
        <f>IF('2 Current Year'!F17&lt;&gt;"",'2 Current Year'!F17,"")</f>
        <v>45955</v>
      </c>
      <c r="G17" s="302"/>
      <c r="H17" s="303"/>
      <c r="I17" s="302"/>
      <c r="J17" s="303"/>
      <c r="K17" s="302"/>
      <c r="L17" s="303"/>
      <c r="M17" s="302"/>
      <c r="N17" s="303"/>
      <c r="O17" s="308"/>
      <c r="P17" s="304">
        <f t="shared" si="1"/>
        <v>0</v>
      </c>
      <c r="Q17" s="92">
        <f t="shared" ref="Q17:W17" si="12">IF(G17&gt;0,IF(G$8&lt;$AD17,IF(G$8&gt;=$C$4,IF($AA17&gt;0,IF($AA17&lt;&gt;"C",IF(H17="",($AD17-G$8)/7/$AB17*($Z17+$AC17)*(G17-$AA17)/$AA17,IF(H$8&lt;$AD17,(H$8-G$8)/7/$AB17*($Z17+$AC17)*(G17-$AA17)/$AA17,($AD17-G$8)/7/$AB17*($Z17+$AC17)*(G17-$AA17)/$AA17)),0),0),0),0),0)</f>
        <v>0</v>
      </c>
      <c r="R17" s="92">
        <f t="shared" si="12"/>
        <v>0</v>
      </c>
      <c r="S17" s="92">
        <f t="shared" si="12"/>
        <v>0</v>
      </c>
      <c r="T17" s="92">
        <f t="shared" si="12"/>
        <v>0</v>
      </c>
      <c r="U17" s="92">
        <f t="shared" si="12"/>
        <v>0</v>
      </c>
      <c r="V17" s="92">
        <f t="shared" si="12"/>
        <v>0</v>
      </c>
      <c r="W17" s="92">
        <f t="shared" si="12"/>
        <v>0</v>
      </c>
      <c r="X17" s="92">
        <f t="shared" si="3"/>
        <v>0</v>
      </c>
      <c r="Y17" s="128"/>
      <c r="Z17" s="192">
        <f>'2 Current Year'!W17</f>
        <v>117352.9411764706</v>
      </c>
      <c r="AA17" s="305">
        <f>'2 Current Year'!H17</f>
        <v>25</v>
      </c>
      <c r="AB17" s="192">
        <f>'2 Current Year'!AI17</f>
        <v>14</v>
      </c>
      <c r="AC17" s="128">
        <f>'2 Current Year'!O17</f>
        <v>-19558.823529411777</v>
      </c>
      <c r="AD17" s="306">
        <f t="shared" si="4"/>
        <v>45838</v>
      </c>
      <c r="AE17" s="1" t="str">
        <f t="shared" si="5"/>
        <v/>
      </c>
    </row>
    <row r="18" spans="1:31" ht="18" customHeight="1">
      <c r="A18" s="298" t="str">
        <f>IF('2 Current Year'!A18&lt;&gt;"",'2 Current Year'!A18,"")</f>
        <v/>
      </c>
      <c r="B18" s="299" t="str">
        <f>IF('2 Current Year'!B18&lt;&gt;"",'2 Current Year'!B18,"")</f>
        <v>BBA</v>
      </c>
      <c r="C18" s="299" t="str">
        <f>IF('2 Current Year'!C18&lt;&gt;"",'2 Current Year'!C18,"")</f>
        <v>CLV</v>
      </c>
      <c r="D18" s="299"/>
      <c r="E18" s="300" t="str">
        <f>IF('2 Current Year'!E18&lt;&gt;"",'2 Current Year'!E18,"")</f>
        <v/>
      </c>
      <c r="F18" s="301" t="str">
        <f>IF('2 Current Year'!F18&lt;&gt;"",'2 Current Year'!F18,"")</f>
        <v/>
      </c>
      <c r="G18" s="302"/>
      <c r="H18" s="303"/>
      <c r="I18" s="302"/>
      <c r="J18" s="303"/>
      <c r="K18" s="302"/>
      <c r="L18" s="303"/>
      <c r="M18" s="302"/>
      <c r="N18" s="303"/>
      <c r="O18" s="308"/>
      <c r="P18" s="304">
        <f t="shared" si="1"/>
        <v>0</v>
      </c>
      <c r="Q18" s="92">
        <f t="shared" ref="Q18:W18" si="13">IF(G18&gt;0,IF(G$8&lt;$AD18,IF(G$8&gt;=$C$4,IF($AA18&gt;0,IF($AA18&lt;&gt;"C",IF(H18="",($AD18-G$8)/7/$AB18*($Z18+$AC18)*(G18-$AA18)/$AA18,IF(H$8&lt;$AD18,(H$8-G$8)/7/$AB18*($Z18+$AC18)*(G18-$AA18)/$AA18,($AD18-G$8)/7/$AB18*($Z18+$AC18)*(G18-$AA18)/$AA18)),0),0),0),0),0)</f>
        <v>0</v>
      </c>
      <c r="R18" s="92">
        <f t="shared" si="13"/>
        <v>0</v>
      </c>
      <c r="S18" s="92">
        <f t="shared" si="13"/>
        <v>0</v>
      </c>
      <c r="T18" s="92">
        <f t="shared" si="13"/>
        <v>0</v>
      </c>
      <c r="U18" s="92">
        <f t="shared" si="13"/>
        <v>0</v>
      </c>
      <c r="V18" s="92">
        <f t="shared" si="13"/>
        <v>0</v>
      </c>
      <c r="W18" s="92">
        <f t="shared" si="13"/>
        <v>0</v>
      </c>
      <c r="X18" s="92">
        <f t="shared" si="3"/>
        <v>0</v>
      </c>
      <c r="Y18" s="128"/>
      <c r="Z18" s="192">
        <f>'2 Current Year'!W18</f>
        <v>83823.529411764728</v>
      </c>
      <c r="AA18" s="305">
        <f>'2 Current Year'!H18</f>
        <v>0</v>
      </c>
      <c r="AB18" s="192">
        <f>'2 Current Year'!AI18</f>
        <v>10</v>
      </c>
      <c r="AC18" s="128">
        <f>'2 Current Year'!O18</f>
        <v>0</v>
      </c>
      <c r="AD18" s="306">
        <f t="shared" si="4"/>
        <v>45838</v>
      </c>
      <c r="AE18" s="1" t="str">
        <f t="shared" si="5"/>
        <v/>
      </c>
    </row>
    <row r="19" spans="1:31" ht="18" customHeight="1">
      <c r="A19" s="298" t="str">
        <f>IF('2 Current Year'!A19&lt;&gt;"",'2 Current Year'!A19,"")</f>
        <v/>
      </c>
      <c r="B19" s="299" t="str">
        <f>IF('2 Current Year'!B19&lt;&gt;"",'2 Current Year'!B19,"")</f>
        <v>BBA</v>
      </c>
      <c r="C19" s="299" t="str">
        <f>IF('2 Current Year'!C19&lt;&gt;"",'2 Current Year'!C19,"")</f>
        <v>DET</v>
      </c>
      <c r="D19" s="299"/>
      <c r="E19" s="300" t="str">
        <f>IF('2 Current Year'!E19&lt;&gt;"",'2 Current Year'!E19,"")</f>
        <v/>
      </c>
      <c r="F19" s="301" t="str">
        <f>IF('2 Current Year'!F19&lt;&gt;"",'2 Current Year'!F19,"")</f>
        <v/>
      </c>
      <c r="G19" s="302"/>
      <c r="H19" s="303"/>
      <c r="I19" s="302"/>
      <c r="J19" s="303"/>
      <c r="K19" s="302"/>
      <c r="L19" s="303"/>
      <c r="M19" s="302"/>
      <c r="N19" s="303"/>
      <c r="O19" s="308"/>
      <c r="P19" s="304">
        <f t="shared" si="1"/>
        <v>0</v>
      </c>
      <c r="Q19" s="92">
        <f t="shared" ref="Q19:W19" si="14">IF(G19&gt;0,IF(G$8&lt;$AD19,IF(G$8&gt;=$C$4,IF($AA19&gt;0,IF($AA19&lt;&gt;"C",IF(H19="",($AD19-G$8)/7/$AB19*($Z19+$AC19)*(G19-$AA19)/$AA19,IF(H$8&lt;$AD19,(H$8-G$8)/7/$AB19*($Z19+$AC19)*(G19-$AA19)/$AA19,($AD19-G$8)/7/$AB19*($Z19+$AC19)*(G19-$AA19)/$AA19)),0),0),0),0),0)</f>
        <v>0</v>
      </c>
      <c r="R19" s="92">
        <f t="shared" si="14"/>
        <v>0</v>
      </c>
      <c r="S19" s="92">
        <f t="shared" si="14"/>
        <v>0</v>
      </c>
      <c r="T19" s="92">
        <f t="shared" si="14"/>
        <v>0</v>
      </c>
      <c r="U19" s="92">
        <f t="shared" si="14"/>
        <v>0</v>
      </c>
      <c r="V19" s="92">
        <f t="shared" si="14"/>
        <v>0</v>
      </c>
      <c r="W19" s="92">
        <f t="shared" si="14"/>
        <v>0</v>
      </c>
      <c r="X19" s="92">
        <f t="shared" si="3"/>
        <v>0</v>
      </c>
      <c r="Y19" s="128"/>
      <c r="Z19" s="192">
        <f>'2 Current Year'!W19</f>
        <v>58676.470588235301</v>
      </c>
      <c r="AA19" s="305">
        <f>'2 Current Year'!H19</f>
        <v>0</v>
      </c>
      <c r="AB19" s="192">
        <f>'2 Current Year'!AI19</f>
        <v>7</v>
      </c>
      <c r="AC19" s="128">
        <f>'2 Current Year'!O19</f>
        <v>0</v>
      </c>
      <c r="AD19" s="306">
        <f t="shared" si="4"/>
        <v>45838</v>
      </c>
      <c r="AE19" s="1" t="str">
        <f t="shared" si="5"/>
        <v/>
      </c>
    </row>
    <row r="20" spans="1:31" ht="18" customHeight="1">
      <c r="A20" s="298" t="str">
        <f>IF('2 Current Year'!A20&lt;&gt;"",'2 Current Year'!A20,"")</f>
        <v/>
      </c>
      <c r="B20" s="299" t="str">
        <f>IF('2 Current Year'!B20&lt;&gt;"",'2 Current Year'!B20,"")</f>
        <v>BBA</v>
      </c>
      <c r="C20" s="299" t="str">
        <f>IF('2 Current Year'!C20&lt;&gt;"",'2 Current Year'!C20,"")</f>
        <v>TOL</v>
      </c>
      <c r="D20" s="299"/>
      <c r="E20" s="300">
        <f>IF('2 Current Year'!E20&lt;&gt;"",'2 Current Year'!E20,"")</f>
        <v>45170</v>
      </c>
      <c r="F20" s="301">
        <f>IF('2 Current Year'!F20&lt;&gt;"",'2 Current Year'!F20,"")</f>
        <v>45291</v>
      </c>
      <c r="G20" s="302">
        <v>8</v>
      </c>
      <c r="H20" s="303">
        <v>9</v>
      </c>
      <c r="I20" s="302">
        <v>10</v>
      </c>
      <c r="J20" s="303">
        <v>11</v>
      </c>
      <c r="K20" s="302"/>
      <c r="L20" s="303"/>
      <c r="M20" s="302"/>
      <c r="N20" s="303"/>
      <c r="O20" s="308"/>
      <c r="P20" s="304">
        <f t="shared" si="1"/>
        <v>0</v>
      </c>
      <c r="Q20" s="92">
        <f t="shared" ref="Q20:W20" si="15">IF(G20&gt;0,IF(G$8&lt;$AD20,IF(G$8&gt;=$C$4,IF($AA20&gt;0,IF($AA20&lt;&gt;"C",IF(H20="",($AD20-G$8)/7/$AB20*($Z20+$AC20)*(G20-$AA20)/$AA20,IF(H$8&lt;$AD20,(H$8-G$8)/7/$AB20*($Z20+$AC20)*(G20-$AA20)/$AA20,($AD20-G$8)/7/$AB20*($Z20+$AC20)*(G20-$AA20)/$AA20)),0),0),0),0),0)</f>
        <v>0</v>
      </c>
      <c r="R20" s="92">
        <f t="shared" si="15"/>
        <v>0</v>
      </c>
      <c r="S20" s="92">
        <f t="shared" si="15"/>
        <v>0</v>
      </c>
      <c r="T20" s="92">
        <f t="shared" si="15"/>
        <v>0</v>
      </c>
      <c r="U20" s="92">
        <f t="shared" si="15"/>
        <v>0</v>
      </c>
      <c r="V20" s="92">
        <f t="shared" si="15"/>
        <v>0</v>
      </c>
      <c r="W20" s="92">
        <f t="shared" si="15"/>
        <v>0</v>
      </c>
      <c r="X20" s="92">
        <f t="shared" si="3"/>
        <v>0</v>
      </c>
      <c r="Y20" s="128"/>
      <c r="Z20" s="192">
        <f>'2 Current Year'!W20</f>
        <v>0</v>
      </c>
      <c r="AA20" s="305">
        <f>'2 Current Year'!H20</f>
        <v>9</v>
      </c>
      <c r="AB20" s="192">
        <f>'2 Current Year'!AI20</f>
        <v>0</v>
      </c>
      <c r="AC20" s="128">
        <f>'2 Current Year'!O20</f>
        <v>0</v>
      </c>
      <c r="AD20" s="306">
        <f t="shared" si="4"/>
        <v>45291</v>
      </c>
      <c r="AE20" s="307">
        <f t="shared" si="5"/>
        <v>11</v>
      </c>
    </row>
    <row r="21" spans="1:31" ht="18" customHeight="1">
      <c r="A21" s="298" t="str">
        <f>IF('2 Current Year'!A21&lt;&gt;"",'2 Current Year'!A21,"")</f>
        <v/>
      </c>
      <c r="B21" s="299" t="str">
        <f>IF('2 Current Year'!B21&lt;&gt;"",'2 Current Year'!B21,"")</f>
        <v>BBA</v>
      </c>
      <c r="C21" s="299" t="str">
        <f>IF('2 Current Year'!C21&lt;&gt;"",'2 Current Year'!C21,"")</f>
        <v>AKR</v>
      </c>
      <c r="D21" s="299"/>
      <c r="E21" s="300">
        <f>IF('2 Current Year'!E21&lt;&gt;"",'2 Current Year'!E21,"")</f>
        <v>45350</v>
      </c>
      <c r="F21" s="301">
        <f>IF('2 Current Year'!F21&lt;&gt;"",'2 Current Year'!F21,"")</f>
        <v>45792</v>
      </c>
      <c r="G21" s="302">
        <v>9</v>
      </c>
      <c r="H21" s="303"/>
      <c r="I21" s="302"/>
      <c r="J21" s="303"/>
      <c r="K21" s="302"/>
      <c r="L21" s="303"/>
      <c r="M21" s="302"/>
      <c r="N21" s="303"/>
      <c r="O21" s="308"/>
      <c r="P21" s="304">
        <f t="shared" si="1"/>
        <v>-10714.932126696831</v>
      </c>
      <c r="Q21" s="92">
        <f t="shared" ref="Q21:W21" si="16">IF(G21&gt;0,IF(G$8&lt;$AD21,IF(G$8&gt;=$C$4,IF($AA21&gt;0,IF($AA21&lt;&gt;"C",IF(H21="",($AD21-G$8)/7/$AB21*($Z21+$AC21)*(G21-$AA21)/$AA21,IF(H$8&lt;$AD21,(H$8-G$8)/7/$AB21*($Z21+$AC21)*(G21-$AA21)/$AA21,($AD21-G$8)/7/$AB21*($Z21+$AC21)*(G21-$AA21)/$AA21)),0),0),0),0),0)</f>
        <v>-10714.932126696831</v>
      </c>
      <c r="R21" s="92">
        <f t="shared" si="16"/>
        <v>0</v>
      </c>
      <c r="S21" s="92">
        <f t="shared" si="16"/>
        <v>0</v>
      </c>
      <c r="T21" s="92">
        <f t="shared" si="16"/>
        <v>0</v>
      </c>
      <c r="U21" s="92">
        <f t="shared" si="16"/>
        <v>0</v>
      </c>
      <c r="V21" s="92">
        <f t="shared" si="16"/>
        <v>0</v>
      </c>
      <c r="W21" s="92">
        <f t="shared" si="16"/>
        <v>0</v>
      </c>
      <c r="X21" s="92">
        <f t="shared" si="3"/>
        <v>0</v>
      </c>
      <c r="Y21" s="128"/>
      <c r="Z21" s="192">
        <f>'2 Current Year'!W21</f>
        <v>158714.93212669683</v>
      </c>
      <c r="AA21" s="305">
        <f>'2 Current Year'!H21</f>
        <v>10</v>
      </c>
      <c r="AB21" s="192">
        <f>'2 Current Year'!AI21</f>
        <v>45.142857142857146</v>
      </c>
      <c r="AC21" s="128">
        <f>'2 Current Year'!O21</f>
        <v>-26452.48868778281</v>
      </c>
      <c r="AD21" s="306">
        <f t="shared" si="4"/>
        <v>45792</v>
      </c>
      <c r="AE21" s="307">
        <f t="shared" si="5"/>
        <v>9</v>
      </c>
    </row>
    <row r="22" spans="1:31" ht="18" customHeight="1">
      <c r="A22" s="298" t="str">
        <f>IF('2 Current Year'!A22&lt;&gt;"",'2 Current Year'!A22,"")</f>
        <v/>
      </c>
      <c r="B22" s="299" t="str">
        <f>IF('2 Current Year'!B22&lt;&gt;"",'2 Current Year'!B22,"")</f>
        <v>BSN</v>
      </c>
      <c r="C22" s="299" t="str">
        <f>IF('2 Current Year'!C22&lt;&gt;"",'2 Current Year'!C22,"")</f>
        <v>CAM</v>
      </c>
      <c r="D22" s="299"/>
      <c r="E22" s="300" t="str">
        <f>IF('2 Current Year'!E22&lt;&gt;"",'2 Current Year'!E22,"")</f>
        <v/>
      </c>
      <c r="F22" s="301" t="str">
        <f>IF('2 Current Year'!F22&lt;&gt;"",'2 Current Year'!F22,"")</f>
        <v/>
      </c>
      <c r="G22" s="302"/>
      <c r="H22" s="303"/>
      <c r="I22" s="302"/>
      <c r="J22" s="303"/>
      <c r="K22" s="302"/>
      <c r="L22" s="303"/>
      <c r="M22" s="302"/>
      <c r="N22" s="303"/>
      <c r="O22" s="308"/>
      <c r="P22" s="304">
        <f t="shared" si="1"/>
        <v>0</v>
      </c>
      <c r="Q22" s="92">
        <f t="shared" ref="Q22:W22" si="17">IF(G22&gt;0,IF(G$8&lt;$AD22,IF(G$8&gt;=$C$4,IF($AA22&gt;0,IF($AA22&lt;&gt;"C",IF(H22="",($AD22-G$8)/7/$AB22*($Z22+$AC22)*(G22-$AA22)/$AA22,IF(H$8&lt;$AD22,(H$8-G$8)/7/$AB22*($Z22+$AC22)*(G22-$AA22)/$AA22,($AD22-G$8)/7/$AB22*($Z22+$AC22)*(G22-$AA22)/$AA22)),0),0),0),0),0)</f>
        <v>0</v>
      </c>
      <c r="R22" s="92">
        <f t="shared" si="17"/>
        <v>0</v>
      </c>
      <c r="S22" s="92">
        <f t="shared" si="17"/>
        <v>0</v>
      </c>
      <c r="T22" s="92">
        <f t="shared" si="17"/>
        <v>0</v>
      </c>
      <c r="U22" s="92">
        <f t="shared" si="17"/>
        <v>0</v>
      </c>
      <c r="V22" s="92">
        <f t="shared" si="17"/>
        <v>0</v>
      </c>
      <c r="W22" s="92">
        <f t="shared" si="17"/>
        <v>0</v>
      </c>
      <c r="X22" s="92">
        <f t="shared" si="3"/>
        <v>0</v>
      </c>
      <c r="Y22" s="128"/>
      <c r="Z22" s="192">
        <f>'2 Current Year'!W22</f>
        <v>150000</v>
      </c>
      <c r="AA22" s="305" t="str">
        <f>'2 Current Year'!H22</f>
        <v>C</v>
      </c>
      <c r="AB22" s="192">
        <f>'2 Current Year'!AI22</f>
        <v>45</v>
      </c>
      <c r="AC22" s="128">
        <f>'2 Current Year'!O22</f>
        <v>-150000</v>
      </c>
      <c r="AD22" s="306">
        <f t="shared" si="4"/>
        <v>45838</v>
      </c>
      <c r="AE22" s="1" t="str">
        <f t="shared" si="5"/>
        <v/>
      </c>
    </row>
    <row r="23" spans="1:31" ht="18" customHeight="1">
      <c r="A23" s="298" t="str">
        <f>IF('2 Current Year'!A23&lt;&gt;"",'2 Current Year'!A23,"")</f>
        <v/>
      </c>
      <c r="B23" s="299" t="str">
        <f>IF('2 Current Year'!B23&lt;&gt;"",'2 Current Year'!B23,"")</f>
        <v>BSN</v>
      </c>
      <c r="C23" s="299" t="str">
        <f>IF('2 Current Year'!C23&lt;&gt;"",'2 Current Year'!C23,"")</f>
        <v>ONL</v>
      </c>
      <c r="D23" s="299"/>
      <c r="E23" s="300">
        <f>IF('2 Current Year'!E23&lt;&gt;"",'2 Current Year'!E23,"")</f>
        <v>45529</v>
      </c>
      <c r="F23" s="301">
        <f>IF('2 Current Year'!F23&lt;&gt;"",'2 Current Year'!F23,"")</f>
        <v>46026</v>
      </c>
      <c r="G23" s="302"/>
      <c r="H23" s="303"/>
      <c r="I23" s="302"/>
      <c r="J23" s="303"/>
      <c r="K23" s="302"/>
      <c r="L23" s="303"/>
      <c r="M23" s="302"/>
      <c r="N23" s="303"/>
      <c r="O23" s="308"/>
      <c r="P23" s="304">
        <f t="shared" si="1"/>
        <v>0</v>
      </c>
      <c r="Q23" s="92">
        <f t="shared" ref="Q23:W23" si="18">IF(G23&gt;0,IF(G$8&lt;$AD23,IF(G$8&gt;=$C$4,IF($AA23&gt;0,IF($AA23&lt;&gt;"C",IF(H23="",($AD23-G$8)/7/$AB23*($Z23+$AC23)*(G23-$AA23)/$AA23,IF(H$8&lt;$AD23,(H$8-G$8)/7/$AB23*($Z23+$AC23)*(G23-$AA23)/$AA23,($AD23-G$8)/7/$AB23*($Z23+$AC23)*(G23-$AA23)/$AA23)),0),0),0),0),0)</f>
        <v>0</v>
      </c>
      <c r="R23" s="92">
        <f t="shared" si="18"/>
        <v>0</v>
      </c>
      <c r="S23" s="92">
        <f t="shared" si="18"/>
        <v>0</v>
      </c>
      <c r="T23" s="92">
        <f t="shared" si="18"/>
        <v>0</v>
      </c>
      <c r="U23" s="92">
        <f t="shared" si="18"/>
        <v>0</v>
      </c>
      <c r="V23" s="92">
        <f t="shared" si="18"/>
        <v>0</v>
      </c>
      <c r="W23" s="92">
        <f t="shared" si="18"/>
        <v>0</v>
      </c>
      <c r="X23" s="92">
        <f t="shared" si="3"/>
        <v>0</v>
      </c>
      <c r="Y23" s="128"/>
      <c r="Z23" s="192">
        <f>'2 Current Year'!W23</f>
        <v>156666.66666666666</v>
      </c>
      <c r="AA23" s="305">
        <f>'2 Current Year'!H23</f>
        <v>11</v>
      </c>
      <c r="AB23" s="192">
        <f>'2 Current Year'!AI23</f>
        <v>47</v>
      </c>
      <c r="AC23" s="128">
        <f>'2 Current Year'!O23</f>
        <v>-13055.555555555562</v>
      </c>
      <c r="AD23" s="306">
        <f t="shared" si="4"/>
        <v>45838</v>
      </c>
      <c r="AE23" s="1" t="str">
        <f t="shared" si="5"/>
        <v/>
      </c>
    </row>
    <row r="24" spans="1:31" ht="18" customHeight="1">
      <c r="A24" s="298" t="str">
        <f>IF('2 Current Year'!A24&lt;&gt;"",'2 Current Year'!A24,"")</f>
        <v/>
      </c>
      <c r="B24" s="299" t="str">
        <f>IF('2 Current Year'!B24&lt;&gt;"",'2 Current Year'!B24,"")</f>
        <v>BSN</v>
      </c>
      <c r="C24" s="299" t="str">
        <f>IF('2 Current Year'!C24&lt;&gt;"",'2 Current Year'!C24,"")</f>
        <v>CLV</v>
      </c>
      <c r="D24" s="299"/>
      <c r="E24" s="300">
        <f>IF('2 Current Year'!E24&lt;&gt;"",'2 Current Year'!E24,"")</f>
        <v>45345</v>
      </c>
      <c r="F24" s="301">
        <f>IF('2 Current Year'!F24&lt;&gt;"",'2 Current Year'!F24,"")</f>
        <v>45863</v>
      </c>
      <c r="G24" s="302"/>
      <c r="H24" s="303"/>
      <c r="I24" s="302"/>
      <c r="J24" s="303"/>
      <c r="K24" s="302"/>
      <c r="L24" s="303"/>
      <c r="M24" s="302"/>
      <c r="N24" s="303"/>
      <c r="O24" s="308"/>
      <c r="P24" s="304">
        <f t="shared" si="1"/>
        <v>0</v>
      </c>
      <c r="Q24" s="92">
        <f t="shared" ref="Q24:W24" si="19">IF(G24&gt;0,IF(G$8&lt;$AD24,IF(G$8&gt;=$C$4,IF($AA24&gt;0,IF($AA24&lt;&gt;"C",IF(H24="",($AD24-G$8)/7/$AB24*($Z24+$AC24)*(G24-$AA24)/$AA24,IF(H$8&lt;$AD24,(H$8-G$8)/7/$AB24*($Z24+$AC24)*(G24-$AA24)/$AA24,($AD24-G$8)/7/$AB24*($Z24+$AC24)*(G24-$AA24)/$AA24)),0),0),0),0),0)</f>
        <v>0</v>
      </c>
      <c r="R24" s="92">
        <f t="shared" si="19"/>
        <v>0</v>
      </c>
      <c r="S24" s="92">
        <f t="shared" si="19"/>
        <v>0</v>
      </c>
      <c r="T24" s="92">
        <f t="shared" si="19"/>
        <v>0</v>
      </c>
      <c r="U24" s="92">
        <f t="shared" si="19"/>
        <v>0</v>
      </c>
      <c r="V24" s="92">
        <f t="shared" si="19"/>
        <v>0</v>
      </c>
      <c r="W24" s="92">
        <f t="shared" si="19"/>
        <v>0</v>
      </c>
      <c r="X24" s="92">
        <f t="shared" si="3"/>
        <v>0</v>
      </c>
      <c r="Y24" s="128"/>
      <c r="Z24" s="192">
        <f>'2 Current Year'!W24</f>
        <v>164432.4324324324</v>
      </c>
      <c r="AA24" s="305">
        <f>'2 Current Year'!H24</f>
        <v>14</v>
      </c>
      <c r="AB24" s="192">
        <f>'2 Current Year'!AI24</f>
        <v>52</v>
      </c>
      <c r="AC24" s="128">
        <f>'2 Current Year'!O24</f>
        <v>27405.405405405385</v>
      </c>
      <c r="AD24" s="306">
        <f t="shared" si="4"/>
        <v>45838</v>
      </c>
      <c r="AE24" s="1" t="str">
        <f t="shared" si="5"/>
        <v/>
      </c>
    </row>
    <row r="25" spans="1:31" ht="18" customHeight="1">
      <c r="A25" s="298" t="str">
        <f>IF('2 Current Year'!A25&lt;&gt;"",'2 Current Year'!A25,"")</f>
        <v/>
      </c>
      <c r="B25" s="299" t="str">
        <f>IF('2 Current Year'!B25&lt;&gt;"",'2 Current Year'!B25,"")</f>
        <v>BSN</v>
      </c>
      <c r="C25" s="299" t="str">
        <f>IF('2 Current Year'!C25&lt;&gt;"",'2 Current Year'!C25,"")</f>
        <v>DET</v>
      </c>
      <c r="D25" s="299"/>
      <c r="E25" s="300">
        <f>IF('2 Current Year'!E25&lt;&gt;"",'2 Current Year'!E25,"")</f>
        <v>45529</v>
      </c>
      <c r="F25" s="301">
        <f>IF('2 Current Year'!F25&lt;&gt;"",'2 Current Year'!F25,"")</f>
        <v>46040</v>
      </c>
      <c r="G25" s="302"/>
      <c r="H25" s="303"/>
      <c r="I25" s="302"/>
      <c r="J25" s="303"/>
      <c r="K25" s="302"/>
      <c r="L25" s="303"/>
      <c r="M25" s="302"/>
      <c r="N25" s="303"/>
      <c r="O25" s="308"/>
      <c r="P25" s="304">
        <f t="shared" si="1"/>
        <v>0</v>
      </c>
      <c r="Q25" s="92">
        <f t="shared" ref="Q25:W25" si="20">IF(G25&gt;0,IF(G$8&lt;$AD25,IF(G$8&gt;=$C$4,IF($AA25&gt;0,IF($AA25&lt;&gt;"C",IF(H25="",($AD25-G$8)/7/$AB25*($Z25+$AC25)*(G25-$AA25)/$AA25,IF(H$8&lt;$AD25,(H$8-G$8)/7/$AB25*($Z25+$AC25)*(G25-$AA25)/$AA25,($AD25-G$8)/7/$AB25*($Z25+$AC25)*(G25-$AA25)/$AA25)),0),0),0),0),0)</f>
        <v>0</v>
      </c>
      <c r="R25" s="92">
        <f t="shared" si="20"/>
        <v>0</v>
      </c>
      <c r="S25" s="92">
        <f t="shared" si="20"/>
        <v>0</v>
      </c>
      <c r="T25" s="92">
        <f t="shared" si="20"/>
        <v>0</v>
      </c>
      <c r="U25" s="92">
        <f t="shared" si="20"/>
        <v>0</v>
      </c>
      <c r="V25" s="92">
        <f t="shared" si="20"/>
        <v>0</v>
      </c>
      <c r="W25" s="92">
        <f t="shared" si="20"/>
        <v>0</v>
      </c>
      <c r="X25" s="92">
        <f t="shared" si="3"/>
        <v>0</v>
      </c>
      <c r="Y25" s="128"/>
      <c r="Z25" s="192">
        <f>'2 Current Year'!W25</f>
        <v>153333.33333333331</v>
      </c>
      <c r="AA25" s="305">
        <f>'2 Current Year'!H25</f>
        <v>13</v>
      </c>
      <c r="AB25" s="192">
        <f>'2 Current Year'!AI25</f>
        <v>46</v>
      </c>
      <c r="AC25" s="128">
        <f>'2 Current Year'!O25</f>
        <v>12777.777777777781</v>
      </c>
      <c r="AD25" s="306">
        <f t="shared" si="4"/>
        <v>45838</v>
      </c>
      <c r="AE25" s="1" t="str">
        <f t="shared" si="5"/>
        <v/>
      </c>
    </row>
    <row r="26" spans="1:31" ht="18" customHeight="1">
      <c r="A26" s="298" t="str">
        <f>IF('2 Current Year'!A26&lt;&gt;"",'2 Current Year'!A26,"")</f>
        <v/>
      </c>
      <c r="B26" s="299" t="str">
        <f>IF('2 Current Year'!B26&lt;&gt;"",'2 Current Year'!B26,"")</f>
        <v>BSN</v>
      </c>
      <c r="C26" s="299" t="str">
        <f>IF('2 Current Year'!C26&lt;&gt;"",'2 Current Year'!C26,"")</f>
        <v>TOL</v>
      </c>
      <c r="D26" s="299"/>
      <c r="E26" s="300" t="str">
        <f>IF('2 Current Year'!E26&lt;&gt;"",'2 Current Year'!E26,"")</f>
        <v/>
      </c>
      <c r="F26" s="301" t="str">
        <f>IF('2 Current Year'!F26&lt;&gt;"",'2 Current Year'!F26,"")</f>
        <v/>
      </c>
      <c r="G26" s="302"/>
      <c r="H26" s="303"/>
      <c r="I26" s="302"/>
      <c r="J26" s="303"/>
      <c r="K26" s="302"/>
      <c r="L26" s="303"/>
      <c r="M26" s="302"/>
      <c r="N26" s="303"/>
      <c r="O26" s="308"/>
      <c r="P26" s="304">
        <f t="shared" si="1"/>
        <v>0</v>
      </c>
      <c r="Q26" s="92">
        <f t="shared" ref="Q26:W26" si="21">IF(G26&gt;0,IF(G$8&lt;$AD26,IF(G$8&gt;=$C$4,IF($AA26&gt;0,IF($AA26&lt;&gt;"C",IF(H26="",($AD26-G$8)/7/$AB26*($Z26+$AC26)*(G26-$AA26)/$AA26,IF(H$8&lt;$AD26,(H$8-G$8)/7/$AB26*($Z26+$AC26)*(G26-$AA26)/$AA26,($AD26-G$8)/7/$AB26*($Z26+$AC26)*(G26-$AA26)/$AA26)),0),0),0),0),0)</f>
        <v>0</v>
      </c>
      <c r="R26" s="92">
        <f t="shared" si="21"/>
        <v>0</v>
      </c>
      <c r="S26" s="92">
        <f t="shared" si="21"/>
        <v>0</v>
      </c>
      <c r="T26" s="92">
        <f t="shared" si="21"/>
        <v>0</v>
      </c>
      <c r="U26" s="92">
        <f t="shared" si="21"/>
        <v>0</v>
      </c>
      <c r="V26" s="92">
        <f t="shared" si="21"/>
        <v>0</v>
      </c>
      <c r="W26" s="92">
        <f t="shared" si="21"/>
        <v>0</v>
      </c>
      <c r="X26" s="92">
        <f t="shared" si="3"/>
        <v>0</v>
      </c>
      <c r="Y26" s="128"/>
      <c r="Z26" s="192">
        <f>'2 Current Year'!W26</f>
        <v>66666.666666666657</v>
      </c>
      <c r="AA26" s="305" t="str">
        <f>'2 Current Year'!H26</f>
        <v>C</v>
      </c>
      <c r="AB26" s="192">
        <f>'2 Current Year'!AI26</f>
        <v>20</v>
      </c>
      <c r="AC26" s="128">
        <f>'2 Current Year'!O26</f>
        <v>-66666.666666666657</v>
      </c>
      <c r="AD26" s="306">
        <f t="shared" si="4"/>
        <v>45838</v>
      </c>
      <c r="AE26" s="1" t="str">
        <f t="shared" si="5"/>
        <v/>
      </c>
    </row>
    <row r="27" spans="1:31" ht="18" customHeight="1">
      <c r="A27" s="298" t="str">
        <f>IF('2 Current Year'!A27&lt;&gt;"",'2 Current Year'!A27,"")</f>
        <v/>
      </c>
      <c r="B27" s="299" t="str">
        <f>IF('2 Current Year'!B27&lt;&gt;"",'2 Current Year'!B27,"")</f>
        <v>BSN</v>
      </c>
      <c r="C27" s="299" t="str">
        <f>IF('2 Current Year'!C27&lt;&gt;"",'2 Current Year'!C27,"")</f>
        <v>AKR</v>
      </c>
      <c r="D27" s="299"/>
      <c r="E27" s="300">
        <f>IF('2 Current Year'!E27&lt;&gt;"",'2 Current Year'!E27,"")</f>
        <v>45052</v>
      </c>
      <c r="F27" s="301">
        <f>IF('2 Current Year'!F27&lt;&gt;"",'2 Current Year'!F27,"")</f>
        <v>45678</v>
      </c>
      <c r="G27" s="302">
        <v>10</v>
      </c>
      <c r="H27" s="303"/>
      <c r="I27" s="302"/>
      <c r="J27" s="303"/>
      <c r="K27" s="302"/>
      <c r="L27" s="303"/>
      <c r="M27" s="302"/>
      <c r="N27" s="303"/>
      <c r="O27" s="308"/>
      <c r="P27" s="304">
        <f t="shared" si="1"/>
        <v>-4309.9041533546324</v>
      </c>
      <c r="Q27" s="92">
        <f t="shared" ref="Q27:W27" si="22">IF(G27&gt;0,IF(G$8&lt;$AD27,IF(G$8&gt;=$C$4,IF($AA27&gt;0,IF($AA27&lt;&gt;"C",IF(H27="",($AD27-G$8)/7/$AB27*($Z27+$AC27)*(G27-$AA27)/$AA27,IF(H$8&lt;$AD27,(H$8-G$8)/7/$AB27*($Z27+$AC27)*(G27-$AA27)/$AA27,($AD27-G$8)/7/$AB27*($Z27+$AC27)*(G27-$AA27)/$AA27)),0),0),0),0),0)</f>
        <v>-4309.9041533546324</v>
      </c>
      <c r="R27" s="92">
        <f t="shared" si="22"/>
        <v>0</v>
      </c>
      <c r="S27" s="92">
        <f t="shared" si="22"/>
        <v>0</v>
      </c>
      <c r="T27" s="92">
        <f t="shared" si="22"/>
        <v>0</v>
      </c>
      <c r="U27" s="92">
        <f t="shared" si="22"/>
        <v>0</v>
      </c>
      <c r="V27" s="92">
        <f t="shared" si="22"/>
        <v>0</v>
      </c>
      <c r="W27" s="92">
        <f t="shared" si="22"/>
        <v>0</v>
      </c>
      <c r="X27" s="92">
        <f t="shared" si="3"/>
        <v>0</v>
      </c>
      <c r="Y27" s="128"/>
      <c r="Z27" s="192">
        <f>'2 Current Year'!W27</f>
        <v>87533.546325878604</v>
      </c>
      <c r="AA27" s="305">
        <f>'2 Current Year'!H27</f>
        <v>11</v>
      </c>
      <c r="AB27" s="192">
        <f>'2 Current Year'!AI27</f>
        <v>29.428571428571431</v>
      </c>
      <c r="AC27" s="128">
        <f>'2 Current Year'!O27</f>
        <v>-18757.188498402567</v>
      </c>
      <c r="AD27" s="306">
        <f t="shared" si="4"/>
        <v>45678</v>
      </c>
      <c r="AE27" s="307">
        <f t="shared" si="5"/>
        <v>10</v>
      </c>
    </row>
    <row r="28" spans="1:31" ht="18" customHeight="1">
      <c r="A28" s="298" t="str">
        <f>IF('2 Current Year'!A28&lt;&gt;"",'2 Current Year'!A28,"")</f>
        <v/>
      </c>
      <c r="B28" s="299" t="str">
        <f>IF('2 Current Year'!B28&lt;&gt;"",'2 Current Year'!B28,"")</f>
        <v>EDM</v>
      </c>
      <c r="C28" s="299" t="str">
        <f>IF('2 Current Year'!C28&lt;&gt;"",'2 Current Year'!C28,"")</f>
        <v>CAM</v>
      </c>
      <c r="D28" s="299"/>
      <c r="E28" s="300">
        <f>IF('2 Current Year'!E28&lt;&gt;"",'2 Current Year'!E28,"")</f>
        <v>45374</v>
      </c>
      <c r="F28" s="301">
        <f>IF('2 Current Year'!F28&lt;&gt;"",'2 Current Year'!F28,"")</f>
        <v>46003</v>
      </c>
      <c r="G28" s="302">
        <v>15</v>
      </c>
      <c r="H28" s="303"/>
      <c r="I28" s="302"/>
      <c r="J28" s="303"/>
      <c r="K28" s="302"/>
      <c r="L28" s="303"/>
      <c r="M28" s="302"/>
      <c r="N28" s="303"/>
      <c r="O28" s="308"/>
      <c r="P28" s="304">
        <f t="shared" si="1"/>
        <v>20645.468998410175</v>
      </c>
      <c r="Q28" s="92">
        <f t="shared" ref="Q28:W28" si="23">IF(G28&gt;0,IF(G$8&lt;$AD28,IF(G$8&gt;=$C$4,IF($AA28&gt;0,IF($AA28&lt;&gt;"C",IF(H28="",($AD28-G$8)/7/$AB28*($Z28+$AC28)*(G28-$AA28)/$AA28,IF(H$8&lt;$AD28,(H$8-G$8)/7/$AB28*($Z28+$AC28)*(G28-$AA28)/$AA28,($AD28-G$8)/7/$AB28*($Z28+$AC28)*(G28-$AA28)/$AA28)),0),0),0),0),0)</f>
        <v>20645.468998410175</v>
      </c>
      <c r="R28" s="92">
        <f t="shared" si="23"/>
        <v>0</v>
      </c>
      <c r="S28" s="92">
        <f t="shared" si="23"/>
        <v>0</v>
      </c>
      <c r="T28" s="92">
        <f t="shared" si="23"/>
        <v>0</v>
      </c>
      <c r="U28" s="92">
        <f t="shared" si="23"/>
        <v>0</v>
      </c>
      <c r="V28" s="92">
        <f t="shared" si="23"/>
        <v>0</v>
      </c>
      <c r="W28" s="92">
        <f t="shared" si="23"/>
        <v>0</v>
      </c>
      <c r="X28" s="92">
        <f t="shared" si="3"/>
        <v>0</v>
      </c>
      <c r="Y28" s="128"/>
      <c r="Z28" s="192">
        <f>'2 Current Year'!W28</f>
        <v>149303.65659777424</v>
      </c>
      <c r="AA28" s="305">
        <f>'2 Current Year'!H28</f>
        <v>13</v>
      </c>
      <c r="AB28" s="192">
        <f>'2 Current Year'!AI28</f>
        <v>52</v>
      </c>
      <c r="AC28" s="128">
        <f>'2 Current Year'!O28</f>
        <v>12441.971383147844</v>
      </c>
      <c r="AD28" s="306">
        <f t="shared" si="4"/>
        <v>45838</v>
      </c>
      <c r="AE28" s="307">
        <f t="shared" si="5"/>
        <v>15</v>
      </c>
    </row>
    <row r="29" spans="1:31" ht="18" customHeight="1">
      <c r="A29" s="298" t="str">
        <f>IF('2 Current Year'!A29&lt;&gt;"",'2 Current Year'!A29,"")</f>
        <v/>
      </c>
      <c r="B29" s="299" t="str">
        <f>IF('2 Current Year'!B29&lt;&gt;"",'2 Current Year'!B29,"")</f>
        <v>EDM</v>
      </c>
      <c r="C29" s="299" t="str">
        <f>IF('2 Current Year'!C29&lt;&gt;"",'2 Current Year'!C29,"")</f>
        <v>ONL</v>
      </c>
      <c r="D29" s="299"/>
      <c r="E29" s="300">
        <f>IF('2 Current Year'!E29&lt;&gt;"",'2 Current Year'!E29,"")</f>
        <v>45543</v>
      </c>
      <c r="F29" s="301">
        <f>IF('2 Current Year'!F29&lt;&gt;"",'2 Current Year'!F29,"")</f>
        <v>46049</v>
      </c>
      <c r="G29" s="302">
        <v>16</v>
      </c>
      <c r="H29" s="303"/>
      <c r="I29" s="302"/>
      <c r="J29" s="303"/>
      <c r="K29" s="302"/>
      <c r="L29" s="303"/>
      <c r="M29" s="302"/>
      <c r="N29" s="303"/>
      <c r="O29" s="308"/>
      <c r="P29" s="304">
        <f t="shared" si="1"/>
        <v>65912.698412698432</v>
      </c>
      <c r="Q29" s="92">
        <f t="shared" ref="Q29:W29" si="24">IF(G29&gt;0,IF(G$8&lt;$AD29,IF(G$8&gt;=$C$4,IF($AA29&gt;0,IF($AA29&lt;&gt;"C",IF(H29="",($AD29-G$8)/7/$AB29*($Z29+$AC29)*(G29-$AA29)/$AA29,IF(H$8&lt;$AD29,(H$8-G$8)/7/$AB29*($Z29+$AC29)*(G29-$AA29)/$AA29,($AD29-G$8)/7/$AB29*($Z29+$AC29)*(G29-$AA29)/$AA29)),0),0),0),0),0)</f>
        <v>65912.698412698432</v>
      </c>
      <c r="R29" s="92">
        <f t="shared" si="24"/>
        <v>0</v>
      </c>
      <c r="S29" s="92">
        <f t="shared" si="24"/>
        <v>0</v>
      </c>
      <c r="T29" s="92">
        <f t="shared" si="24"/>
        <v>0</v>
      </c>
      <c r="U29" s="92">
        <f t="shared" si="24"/>
        <v>0</v>
      </c>
      <c r="V29" s="92">
        <f t="shared" si="24"/>
        <v>0</v>
      </c>
      <c r="W29" s="92">
        <f t="shared" si="24"/>
        <v>0</v>
      </c>
      <c r="X29" s="92">
        <f t="shared" si="3"/>
        <v>0</v>
      </c>
      <c r="Y29" s="128"/>
      <c r="Z29" s="192">
        <f>'2 Current Year'!W29</f>
        <v>157666.66666666666</v>
      </c>
      <c r="AA29" s="305">
        <f>'2 Current Year'!H29</f>
        <v>11</v>
      </c>
      <c r="AB29" s="192">
        <f>'2 Current Year'!AI29</f>
        <v>43</v>
      </c>
      <c r="AC29" s="128">
        <f>'2 Current Year'!O29</f>
        <v>-13138.888888888876</v>
      </c>
      <c r="AD29" s="306">
        <f t="shared" si="4"/>
        <v>45838</v>
      </c>
      <c r="AE29" s="307">
        <f t="shared" si="5"/>
        <v>16</v>
      </c>
    </row>
    <row r="30" spans="1:31" ht="18" customHeight="1">
      <c r="A30" s="298" t="str">
        <f>IF('2 Current Year'!A30&lt;&gt;"",'2 Current Year'!A30,"")</f>
        <v/>
      </c>
      <c r="B30" s="299" t="str">
        <f>IF('2 Current Year'!B30&lt;&gt;"",'2 Current Year'!B30,"")</f>
        <v>EDM</v>
      </c>
      <c r="C30" s="299" t="str">
        <f>IF('2 Current Year'!C30&lt;&gt;"",'2 Current Year'!C30,"")</f>
        <v>CLV</v>
      </c>
      <c r="D30" s="299"/>
      <c r="E30" s="300">
        <f>IF('2 Current Year'!E30&lt;&gt;"",'2 Current Year'!E30,"")</f>
        <v>45156</v>
      </c>
      <c r="F30" s="301">
        <f>IF('2 Current Year'!F30&lt;&gt;"",'2 Current Year'!F30,"")</f>
        <v>45764</v>
      </c>
      <c r="G30" s="302">
        <v>11</v>
      </c>
      <c r="H30" s="303"/>
      <c r="I30" s="302"/>
      <c r="J30" s="303"/>
      <c r="K30" s="302"/>
      <c r="L30" s="303"/>
      <c r="M30" s="302"/>
      <c r="N30" s="303"/>
      <c r="O30" s="308"/>
      <c r="P30" s="304">
        <f t="shared" si="1"/>
        <v>-8062.4999999999973</v>
      </c>
      <c r="Q30" s="92">
        <f t="shared" ref="Q30:W30" si="25">IF(G30&gt;0,IF(G$8&lt;$AD30,IF(G$8&gt;=$C$4,IF($AA30&gt;0,IF($AA30&lt;&gt;"C",IF(H30="",($AD30-G$8)/7/$AB30*($Z30+$AC30)*(G30-$AA30)/$AA30,IF(H$8&lt;$AD30,(H$8-G$8)/7/$AB30*($Z30+$AC30)*(G30-$AA30)/$AA30,($AD30-G$8)/7/$AB30*($Z30+$AC30)*(G30-$AA30)/$AA30)),0),0),0),0),0)</f>
        <v>-8062.4999999999973</v>
      </c>
      <c r="R30" s="92">
        <f t="shared" si="25"/>
        <v>0</v>
      </c>
      <c r="S30" s="92">
        <f t="shared" si="25"/>
        <v>0</v>
      </c>
      <c r="T30" s="92">
        <f t="shared" si="25"/>
        <v>0</v>
      </c>
      <c r="U30" s="92">
        <f t="shared" si="25"/>
        <v>0</v>
      </c>
      <c r="V30" s="92">
        <f t="shared" si="25"/>
        <v>0</v>
      </c>
      <c r="W30" s="92">
        <f t="shared" si="25"/>
        <v>0</v>
      </c>
      <c r="X30" s="92">
        <f t="shared" si="3"/>
        <v>0</v>
      </c>
      <c r="Y30" s="128"/>
      <c r="Z30" s="192">
        <f>'2 Current Year'!W30</f>
        <v>141588.81578947368</v>
      </c>
      <c r="AA30" s="305">
        <f>'2 Current Year'!H30</f>
        <v>12</v>
      </c>
      <c r="AB30" s="192">
        <f>'2 Current Year'!AI30</f>
        <v>40.857142857142861</v>
      </c>
      <c r="AC30" s="128">
        <f>'2 Current Year'!O30</f>
        <v>-20226.973684210534</v>
      </c>
      <c r="AD30" s="306">
        <f t="shared" si="4"/>
        <v>45764</v>
      </c>
      <c r="AE30" s="307">
        <f t="shared" si="5"/>
        <v>11</v>
      </c>
    </row>
    <row r="31" spans="1:31" ht="18" customHeight="1">
      <c r="A31" s="298" t="str">
        <f>IF('2 Current Year'!A31&lt;&gt;"",'2 Current Year'!A31,"")</f>
        <v/>
      </c>
      <c r="B31" s="299" t="str">
        <f>IF('2 Current Year'!B31&lt;&gt;"",'2 Current Year'!B31,"")</f>
        <v>EDM</v>
      </c>
      <c r="C31" s="299" t="str">
        <f>IF('2 Current Year'!C31&lt;&gt;"",'2 Current Year'!C31,"")</f>
        <v>DET</v>
      </c>
      <c r="D31" s="299"/>
      <c r="E31" s="300">
        <f>IF('2 Current Year'!E31&lt;&gt;"",'2 Current Year'!E31,"")</f>
        <v>45690</v>
      </c>
      <c r="F31" s="301">
        <f>IF('2 Current Year'!F31&lt;&gt;"",'2 Current Year'!F31,"")</f>
        <v>46220</v>
      </c>
      <c r="G31" s="302">
        <v>12</v>
      </c>
      <c r="H31" s="303"/>
      <c r="I31" s="302"/>
      <c r="J31" s="303"/>
      <c r="K31" s="302"/>
      <c r="L31" s="303"/>
      <c r="M31" s="302"/>
      <c r="N31" s="303"/>
      <c r="O31" s="308"/>
      <c r="P31" s="304">
        <f t="shared" si="1"/>
        <v>79095.238095238092</v>
      </c>
      <c r="Q31" s="92">
        <f t="shared" ref="Q31:W31" si="26">IF(G31&gt;0,IF(G$8&lt;$AD31,IF(G$8&gt;=$C$4,IF($AA31&gt;0,IF($AA31&lt;&gt;"C",IF(H31="",($AD31-G$8)/7/$AB31*($Z31+$AC31)*(G31-$AA31)/$AA31,IF(H$8&lt;$AD31,(H$8-G$8)/7/$AB31*($Z31+$AC31)*(G31-$AA31)/$AA31,($AD31-G$8)/7/$AB31*($Z31+$AC31)*(G31-$AA31)/$AA31)),0),0),0),0),0)</f>
        <v>79095.238095238092</v>
      </c>
      <c r="R31" s="92">
        <f t="shared" si="26"/>
        <v>0</v>
      </c>
      <c r="S31" s="92">
        <f t="shared" si="26"/>
        <v>0</v>
      </c>
      <c r="T31" s="92">
        <f t="shared" si="26"/>
        <v>0</v>
      </c>
      <c r="U31" s="92">
        <f t="shared" si="26"/>
        <v>0</v>
      </c>
      <c r="V31" s="92">
        <f t="shared" si="26"/>
        <v>0</v>
      </c>
      <c r="W31" s="92">
        <f t="shared" si="26"/>
        <v>0</v>
      </c>
      <c r="X31" s="92">
        <f t="shared" si="3"/>
        <v>0</v>
      </c>
      <c r="Y31" s="128"/>
      <c r="Z31" s="192">
        <f>'2 Current Year'!W31</f>
        <v>80666.666666666657</v>
      </c>
      <c r="AA31" s="305">
        <f>'2 Current Year'!H31</f>
        <v>6</v>
      </c>
      <c r="AB31" s="192">
        <f>'2 Current Year'!AI31</f>
        <v>22</v>
      </c>
      <c r="AC31" s="128">
        <f>'2 Current Year'!O31</f>
        <v>-40333.333333333328</v>
      </c>
      <c r="AD31" s="306">
        <f t="shared" si="4"/>
        <v>45838</v>
      </c>
      <c r="AE31" s="307">
        <f t="shared" si="5"/>
        <v>12</v>
      </c>
    </row>
    <row r="32" spans="1:31" ht="18" customHeight="1">
      <c r="A32" s="298" t="str">
        <f>IF('2 Current Year'!A32&lt;&gt;"",'2 Current Year'!A32,"")</f>
        <v/>
      </c>
      <c r="B32" s="299" t="str">
        <f>IF('2 Current Year'!B32&lt;&gt;"",'2 Current Year'!B32,"")</f>
        <v>EDM</v>
      </c>
      <c r="C32" s="299" t="str">
        <f>IF('2 Current Year'!C32&lt;&gt;"",'2 Current Year'!C32,"")</f>
        <v>TOL</v>
      </c>
      <c r="D32" s="299"/>
      <c r="E32" s="300">
        <f>IF('2 Current Year'!E32&lt;&gt;"",'2 Current Year'!E32,"")</f>
        <v>45522</v>
      </c>
      <c r="F32" s="301">
        <f>IF('2 Current Year'!F32&lt;&gt;"",'2 Current Year'!F32,"")</f>
        <v>46003</v>
      </c>
      <c r="G32" s="302">
        <v>13</v>
      </c>
      <c r="H32" s="303"/>
      <c r="I32" s="302"/>
      <c r="J32" s="303"/>
      <c r="K32" s="302"/>
      <c r="L32" s="303"/>
      <c r="M32" s="302"/>
      <c r="N32" s="303"/>
      <c r="O32" s="308"/>
      <c r="P32" s="304">
        <f t="shared" si="1"/>
        <v>26365.079365079364</v>
      </c>
      <c r="Q32" s="92">
        <f t="shared" ref="Q32:W32" si="27">IF(G32&gt;0,IF(G$8&lt;$AD32,IF(G$8&gt;=$C$4,IF($AA32&gt;0,IF($AA32&lt;&gt;"C",IF(H32="",($AD32-G$8)/7/$AB32*($Z32+$AC32)*(G32-$AA32)/$AA32,IF(H$8&lt;$AD32,(H$8-G$8)/7/$AB32*($Z32+$AC32)*(G32-$AA32)/$AA32,($AD32-G$8)/7/$AB32*($Z32+$AC32)*(G32-$AA32)/$AA32)),0),0),0),0),0)</f>
        <v>26365.079365079364</v>
      </c>
      <c r="R32" s="92">
        <f t="shared" si="27"/>
        <v>0</v>
      </c>
      <c r="S32" s="92">
        <f t="shared" si="27"/>
        <v>0</v>
      </c>
      <c r="T32" s="92">
        <f t="shared" si="27"/>
        <v>0</v>
      </c>
      <c r="U32" s="92">
        <f t="shared" si="27"/>
        <v>0</v>
      </c>
      <c r="V32" s="92">
        <f t="shared" si="27"/>
        <v>0</v>
      </c>
      <c r="W32" s="92">
        <f t="shared" si="27"/>
        <v>0</v>
      </c>
      <c r="X32" s="92">
        <f t="shared" si="3"/>
        <v>0</v>
      </c>
      <c r="Y32" s="128"/>
      <c r="Z32" s="192">
        <f>'2 Current Year'!W32</f>
        <v>168666.66666666666</v>
      </c>
      <c r="AA32" s="305">
        <f>'2 Current Year'!H32</f>
        <v>11</v>
      </c>
      <c r="AB32" s="192">
        <f>'2 Current Year'!AI32</f>
        <v>46</v>
      </c>
      <c r="AC32" s="128">
        <f>'2 Current Year'!O32</f>
        <v>-14055.555555555562</v>
      </c>
      <c r="AD32" s="306">
        <f t="shared" si="4"/>
        <v>45838</v>
      </c>
      <c r="AE32" s="307">
        <f t="shared" si="5"/>
        <v>13</v>
      </c>
    </row>
    <row r="33" spans="1:31" ht="18" customHeight="1">
      <c r="A33" s="298" t="str">
        <f>IF('2 Current Year'!A33&lt;&gt;"",'2 Current Year'!A33,"")</f>
        <v/>
      </c>
      <c r="B33" s="299" t="str">
        <f>IF('2 Current Year'!B33&lt;&gt;"",'2 Current Year'!B33,"")</f>
        <v>EDM</v>
      </c>
      <c r="C33" s="299" t="str">
        <f>IF('2 Current Year'!C33&lt;&gt;"",'2 Current Year'!C33,"")</f>
        <v>AKR</v>
      </c>
      <c r="D33" s="299"/>
      <c r="E33" s="300" t="str">
        <f>IF('2 Current Year'!E33&lt;&gt;"",'2 Current Year'!E33,"")</f>
        <v/>
      </c>
      <c r="F33" s="301" t="str">
        <f>IF('2 Current Year'!F33&lt;&gt;"",'2 Current Year'!F33,"")</f>
        <v/>
      </c>
      <c r="G33" s="302"/>
      <c r="H33" s="303"/>
      <c r="I33" s="302"/>
      <c r="J33" s="303"/>
      <c r="K33" s="302"/>
      <c r="L33" s="303"/>
      <c r="M33" s="302"/>
      <c r="N33" s="303"/>
      <c r="O33" s="308"/>
      <c r="P33" s="304">
        <f t="shared" si="1"/>
        <v>0</v>
      </c>
      <c r="Q33" s="92">
        <f t="shared" ref="Q33:W33" si="28">IF(G33&gt;0,IF(G$8&lt;$AD33,IF(G$8&gt;=$C$4,IF($AA33&gt;0,IF($AA33&lt;&gt;"C",IF(H33="",($AD33-G$8)/7/$AB33*($Z33+$AC33)*(G33-$AA33)/$AA33,IF(H$8&lt;$AD33,(H$8-G$8)/7/$AB33*($Z33+$AC33)*(G33-$AA33)/$AA33,($AD33-G$8)/7/$AB33*($Z33+$AC33)*(G33-$AA33)/$AA33)),0),0),0),0),0)</f>
        <v>0</v>
      </c>
      <c r="R33" s="92">
        <f t="shared" si="28"/>
        <v>0</v>
      </c>
      <c r="S33" s="92">
        <f t="shared" si="28"/>
        <v>0</v>
      </c>
      <c r="T33" s="92">
        <f t="shared" si="28"/>
        <v>0</v>
      </c>
      <c r="U33" s="92">
        <f t="shared" si="28"/>
        <v>0</v>
      </c>
      <c r="V33" s="92">
        <f t="shared" si="28"/>
        <v>0</v>
      </c>
      <c r="W33" s="92">
        <f t="shared" si="28"/>
        <v>0</v>
      </c>
      <c r="X33" s="92">
        <f t="shared" si="3"/>
        <v>0</v>
      </c>
      <c r="Y33" s="128"/>
      <c r="Z33" s="192">
        <f>'2 Current Year'!W33</f>
        <v>1.1305555555555555E-2</v>
      </c>
      <c r="AA33" s="305" t="str">
        <f>'2 Current Year'!H33</f>
        <v>C</v>
      </c>
      <c r="AB33" s="192">
        <f>'2 Current Year'!AI33</f>
        <v>37</v>
      </c>
      <c r="AC33" s="128">
        <f>'2 Current Year'!O33</f>
        <v>-1.1305555555555555E-2</v>
      </c>
      <c r="AD33" s="306">
        <f t="shared" si="4"/>
        <v>45838</v>
      </c>
      <c r="AE33" s="1" t="str">
        <f t="shared" si="5"/>
        <v/>
      </c>
    </row>
    <row r="34" spans="1:31" ht="18" customHeight="1">
      <c r="A34" s="298" t="str">
        <f>IF('2 Current Year'!A34&lt;&gt;"",'2 Current Year'!A34,"")</f>
        <v/>
      </c>
      <c r="B34" s="299" t="str">
        <f>IF('2 Current Year'!B34&lt;&gt;"",'2 Current Year'!B34,"")</f>
        <v>MBA</v>
      </c>
      <c r="C34" s="299" t="str">
        <f>IF('2 Current Year'!C34&lt;&gt;"",'2 Current Year'!C34,"")</f>
        <v>CAM</v>
      </c>
      <c r="D34" s="299"/>
      <c r="E34" s="300">
        <f>IF('2 Current Year'!E34&lt;&gt;"",'2 Current Year'!E34,"")</f>
        <v>45690</v>
      </c>
      <c r="F34" s="301">
        <f>IF('2 Current Year'!F34&lt;&gt;"",'2 Current Year'!F34,"")</f>
        <v>46222</v>
      </c>
      <c r="G34" s="302"/>
      <c r="H34" s="303"/>
      <c r="I34" s="302"/>
      <c r="J34" s="303"/>
      <c r="K34" s="302"/>
      <c r="L34" s="303"/>
      <c r="M34" s="302"/>
      <c r="N34" s="303"/>
      <c r="O34" s="308"/>
      <c r="P34" s="304">
        <f t="shared" si="1"/>
        <v>0</v>
      </c>
      <c r="Q34" s="92">
        <f t="shared" ref="Q34:W34" si="29">IF(G34&gt;0,IF(G$8&lt;$AD34,IF(G$8&gt;=$C$4,IF($AA34&gt;0,IF($AA34&lt;&gt;"C",IF(H34="",($AD34-G$8)/7/$AB34*($Z34+$AC34)*(G34-$AA34)/$AA34,IF(H$8&lt;$AD34,(H$8-G$8)/7/$AB34*($Z34+$AC34)*(G34-$AA34)/$AA34,($AD34-G$8)/7/$AB34*($Z34+$AC34)*(G34-$AA34)/$AA34)),0),0),0),0),0)</f>
        <v>0</v>
      </c>
      <c r="R34" s="92">
        <f t="shared" si="29"/>
        <v>0</v>
      </c>
      <c r="S34" s="92">
        <f t="shared" si="29"/>
        <v>0</v>
      </c>
      <c r="T34" s="92">
        <f t="shared" si="29"/>
        <v>0</v>
      </c>
      <c r="U34" s="92">
        <f t="shared" si="29"/>
        <v>0</v>
      </c>
      <c r="V34" s="92">
        <f t="shared" si="29"/>
        <v>0</v>
      </c>
      <c r="W34" s="92">
        <f t="shared" si="29"/>
        <v>0</v>
      </c>
      <c r="X34" s="92">
        <f t="shared" si="3"/>
        <v>0</v>
      </c>
      <c r="Y34" s="128"/>
      <c r="Z34" s="192">
        <f>'2 Current Year'!W34</f>
        <v>84000</v>
      </c>
      <c r="AA34" s="305">
        <f>'2 Current Year'!H34</f>
        <v>10</v>
      </c>
      <c r="AB34" s="192">
        <f>'2 Current Year'!AI34</f>
        <v>21</v>
      </c>
      <c r="AC34" s="128">
        <f>'2 Current Year'!O34</f>
        <v>-14000</v>
      </c>
      <c r="AD34" s="306">
        <f t="shared" si="4"/>
        <v>45838</v>
      </c>
      <c r="AE34" s="1" t="str">
        <f t="shared" si="5"/>
        <v/>
      </c>
    </row>
    <row r="35" spans="1:31" ht="18" customHeight="1">
      <c r="A35" s="298" t="str">
        <f>IF('2 Current Year'!A35&lt;&gt;"",'2 Current Year'!A35,"")</f>
        <v/>
      </c>
      <c r="B35" s="299" t="str">
        <f>IF('2 Current Year'!B35&lt;&gt;"",'2 Current Year'!B35,"")</f>
        <v>MBA</v>
      </c>
      <c r="C35" s="299" t="str">
        <f>IF('2 Current Year'!C35&lt;&gt;"",'2 Current Year'!C35,"")</f>
        <v>ONL</v>
      </c>
      <c r="D35" s="299"/>
      <c r="E35" s="300">
        <f>IF('2 Current Year'!E35&lt;&gt;"",'2 Current Year'!E35,"")</f>
        <v>45153</v>
      </c>
      <c r="F35" s="301">
        <f>IF('2 Current Year'!F35&lt;&gt;"",'2 Current Year'!F35,"")</f>
        <v>45519</v>
      </c>
      <c r="G35" s="302"/>
      <c r="H35" s="303"/>
      <c r="I35" s="302"/>
      <c r="J35" s="303"/>
      <c r="K35" s="302"/>
      <c r="L35" s="303"/>
      <c r="M35" s="302"/>
      <c r="N35" s="303"/>
      <c r="O35" s="308"/>
      <c r="P35" s="304">
        <f t="shared" si="1"/>
        <v>0</v>
      </c>
      <c r="Q35" s="92">
        <f t="shared" ref="Q35:W35" si="30">IF(G35&gt;0,IF(G$8&lt;$AD35,IF(G$8&gt;=$C$4,IF($AA35&gt;0,IF($AA35&lt;&gt;"C",IF(H35="",($AD35-G$8)/7/$AB35*($Z35+$AC35)*(G35-$AA35)/$AA35,IF(H$8&lt;$AD35,(H$8-G$8)/7/$AB35*($Z35+$AC35)*(G35-$AA35)/$AA35,($AD35-G$8)/7/$AB35*($Z35+$AC35)*(G35-$AA35)/$AA35)),0),0),0),0),0)</f>
        <v>0</v>
      </c>
      <c r="R35" s="92">
        <f t="shared" si="30"/>
        <v>0</v>
      </c>
      <c r="S35" s="92">
        <f t="shared" si="30"/>
        <v>0</v>
      </c>
      <c r="T35" s="92">
        <f t="shared" si="30"/>
        <v>0</v>
      </c>
      <c r="U35" s="92">
        <f t="shared" si="30"/>
        <v>0</v>
      </c>
      <c r="V35" s="92">
        <f t="shared" si="30"/>
        <v>0</v>
      </c>
      <c r="W35" s="92">
        <f t="shared" si="30"/>
        <v>0</v>
      </c>
      <c r="X35" s="92">
        <f t="shared" si="3"/>
        <v>0</v>
      </c>
      <c r="Y35" s="128"/>
      <c r="Z35" s="192">
        <f>'2 Current Year'!W35</f>
        <v>32398.907103825131</v>
      </c>
      <c r="AA35" s="305">
        <f>'2 Current Year'!H35</f>
        <v>9</v>
      </c>
      <c r="AB35" s="192">
        <f>'2 Current Year'!AI35</f>
        <v>6.2857142857142847</v>
      </c>
      <c r="AC35" s="128">
        <f>'2 Current Year'!O35</f>
        <v>-5890.7103825136583</v>
      </c>
      <c r="AD35" s="306">
        <f t="shared" si="4"/>
        <v>45519</v>
      </c>
      <c r="AE35" s="1" t="str">
        <f t="shared" si="5"/>
        <v/>
      </c>
    </row>
    <row r="36" spans="1:31" ht="18" customHeight="1">
      <c r="A36" s="298" t="str">
        <f>IF('2 Current Year'!A36&lt;&gt;"",'2 Current Year'!A36,"")</f>
        <v/>
      </c>
      <c r="B36" s="299" t="str">
        <f>IF('2 Current Year'!B36&lt;&gt;"",'2 Current Year'!B36,"")</f>
        <v>MBA</v>
      </c>
      <c r="C36" s="299" t="str">
        <f>IF('2 Current Year'!C36&lt;&gt;"",'2 Current Year'!C36,"")</f>
        <v>CLV</v>
      </c>
      <c r="D36" s="299"/>
      <c r="E36" s="300">
        <f>IF('2 Current Year'!E36&lt;&gt;"",'2 Current Year'!E36,"")</f>
        <v>45519</v>
      </c>
      <c r="F36" s="301">
        <f>IF('2 Current Year'!F36&lt;&gt;"",'2 Current Year'!F36,"")</f>
        <v>46037</v>
      </c>
      <c r="G36" s="302"/>
      <c r="H36" s="303"/>
      <c r="I36" s="302"/>
      <c r="J36" s="303"/>
      <c r="K36" s="302"/>
      <c r="L36" s="303"/>
      <c r="M36" s="302"/>
      <c r="N36" s="303"/>
      <c r="O36" s="308"/>
      <c r="P36" s="304">
        <f t="shared" si="1"/>
        <v>0</v>
      </c>
      <c r="Q36" s="92">
        <f t="shared" ref="Q36:W36" si="31">IF(G36&gt;0,IF(G$8&lt;$AD36,IF(G$8&gt;=$C$4,IF($AA36&gt;0,IF($AA36&lt;&gt;"C",IF(H36="",($AD36-G$8)/7/$AB36*($Z36+$AC36)*(G36-$AA36)/$AA36,IF(H$8&lt;$AD36,(H$8-G$8)/7/$AB36*($Z36+$AC36)*(G36-$AA36)/$AA36,($AD36-G$8)/7/$AB36*($Z36+$AC36)*(G36-$AA36)/$AA36)),0),0),0),0),0)</f>
        <v>0</v>
      </c>
      <c r="R36" s="92">
        <f t="shared" si="31"/>
        <v>0</v>
      </c>
      <c r="S36" s="92">
        <f t="shared" si="31"/>
        <v>0</v>
      </c>
      <c r="T36" s="92">
        <f t="shared" si="31"/>
        <v>0</v>
      </c>
      <c r="U36" s="92">
        <f t="shared" si="31"/>
        <v>0</v>
      </c>
      <c r="V36" s="92">
        <f t="shared" si="31"/>
        <v>0</v>
      </c>
      <c r="W36" s="92">
        <f t="shared" si="31"/>
        <v>0</v>
      </c>
      <c r="X36" s="92">
        <f t="shared" si="3"/>
        <v>0</v>
      </c>
      <c r="Y36" s="128"/>
      <c r="Z36" s="192">
        <f>'2 Current Year'!W36</f>
        <v>122666.66666666666</v>
      </c>
      <c r="AA36" s="305">
        <f>'2 Current Year'!H36</f>
        <v>10</v>
      </c>
      <c r="AB36" s="192">
        <f>'2 Current Year'!AI36</f>
        <v>46</v>
      </c>
      <c r="AC36" s="128">
        <f>'2 Current Year'!O36</f>
        <v>30666.666666666657</v>
      </c>
      <c r="AD36" s="306">
        <f t="shared" si="4"/>
        <v>45838</v>
      </c>
      <c r="AE36" s="1" t="str">
        <f t="shared" si="5"/>
        <v/>
      </c>
    </row>
    <row r="37" spans="1:31" ht="18" customHeight="1">
      <c r="A37" s="298" t="str">
        <f>IF('2 Current Year'!A37&lt;&gt;"",'2 Current Year'!A37,"")</f>
        <v/>
      </c>
      <c r="B37" s="299" t="str">
        <f>IF('2 Current Year'!B37&lt;&gt;"",'2 Current Year'!B37,"")</f>
        <v>MBA</v>
      </c>
      <c r="C37" s="299" t="str">
        <f>IF('2 Current Year'!C37&lt;&gt;"",'2 Current Year'!C37,"")</f>
        <v>DET</v>
      </c>
      <c r="D37" s="299"/>
      <c r="E37" s="300">
        <f>IF('2 Current Year'!E37&lt;&gt;"",'2 Current Year'!E37,"")</f>
        <v>45519</v>
      </c>
      <c r="F37" s="301">
        <f>IF('2 Current Year'!F37&lt;&gt;"",'2 Current Year'!F37,"")</f>
        <v>46068</v>
      </c>
      <c r="G37" s="302"/>
      <c r="H37" s="303"/>
      <c r="I37" s="302"/>
      <c r="J37" s="303"/>
      <c r="K37" s="302"/>
      <c r="L37" s="303"/>
      <c r="M37" s="302"/>
      <c r="N37" s="303"/>
      <c r="O37" s="308"/>
      <c r="P37" s="304">
        <f t="shared" si="1"/>
        <v>0</v>
      </c>
      <c r="Q37" s="92">
        <f t="shared" ref="Q37:W37" si="32">IF(G37&gt;0,IF(G$8&lt;$AD37,IF(G$8&gt;=$C$4,IF($AA37&gt;0,IF($AA37&lt;&gt;"C",IF(H37="",($AD37-G$8)/7/$AB37*($Z37+$AC37)*(G37-$AA37)/$AA37,IF(H$8&lt;$AD37,(H$8-G$8)/7/$AB37*($Z37+$AC37)*(G37-$AA37)/$AA37,($AD37-G$8)/7/$AB37*($Z37+$AC37)*(G37-$AA37)/$AA37)),0),0),0),0),0)</f>
        <v>0</v>
      </c>
      <c r="R37" s="92">
        <f t="shared" si="32"/>
        <v>0</v>
      </c>
      <c r="S37" s="92">
        <f t="shared" si="32"/>
        <v>0</v>
      </c>
      <c r="T37" s="92">
        <f t="shared" si="32"/>
        <v>0</v>
      </c>
      <c r="U37" s="92">
        <f t="shared" si="32"/>
        <v>0</v>
      </c>
      <c r="V37" s="92">
        <f t="shared" si="32"/>
        <v>0</v>
      </c>
      <c r="W37" s="92">
        <f t="shared" si="32"/>
        <v>0</v>
      </c>
      <c r="X37" s="92">
        <f t="shared" si="3"/>
        <v>0</v>
      </c>
      <c r="Y37" s="128"/>
      <c r="Z37" s="192">
        <f>'2 Current Year'!W37</f>
        <v>122666.66666666666</v>
      </c>
      <c r="AA37" s="305">
        <f>'2 Current Year'!H37</f>
        <v>11</v>
      </c>
      <c r="AB37" s="192">
        <f>'2 Current Year'!AI37</f>
        <v>46</v>
      </c>
      <c r="AC37" s="128">
        <f>'2 Current Year'!O37</f>
        <v>46000</v>
      </c>
      <c r="AD37" s="306">
        <f t="shared" si="4"/>
        <v>45838</v>
      </c>
      <c r="AE37" s="1" t="str">
        <f t="shared" si="5"/>
        <v/>
      </c>
    </row>
    <row r="38" spans="1:31" ht="18" customHeight="1">
      <c r="A38" s="298" t="str">
        <f>IF('2 Current Year'!A38&lt;&gt;"",'2 Current Year'!A38,"")</f>
        <v/>
      </c>
      <c r="B38" s="299" t="str">
        <f>IF('2 Current Year'!B38&lt;&gt;"",'2 Current Year'!B38,"")</f>
        <v>MBA</v>
      </c>
      <c r="C38" s="299" t="str">
        <f>IF('2 Current Year'!C38&lt;&gt;"",'2 Current Year'!C38,"")</f>
        <v>TOL</v>
      </c>
      <c r="D38" s="299"/>
      <c r="E38" s="300">
        <f>IF('2 Current Year'!E38&lt;&gt;"",'2 Current Year'!E38,"")</f>
        <v>45526</v>
      </c>
      <c r="F38" s="301">
        <f>IF('2 Current Year'!F38&lt;&gt;"",'2 Current Year'!F38,"")</f>
        <v>46058</v>
      </c>
      <c r="G38" s="302"/>
      <c r="H38" s="303"/>
      <c r="I38" s="302"/>
      <c r="J38" s="303"/>
      <c r="K38" s="302"/>
      <c r="L38" s="303"/>
      <c r="M38" s="302"/>
      <c r="N38" s="303"/>
      <c r="O38" s="308"/>
      <c r="P38" s="304">
        <f t="shared" si="1"/>
        <v>0</v>
      </c>
      <c r="Q38" s="92">
        <f t="shared" ref="Q38:W38" si="33">IF(G38&gt;0,IF(G$8&lt;$AD38,IF(G$8&gt;=$C$4,IF($AA38&gt;0,IF($AA38&lt;&gt;"C",IF(H38="",($AD38-G$8)/7/$AB38*($Z38+$AC38)*(G38-$AA38)/$AA38,IF(H$8&lt;$AD38,(H$8-G$8)/7/$AB38*($Z38+$AC38)*(G38-$AA38)/$AA38,($AD38-G$8)/7/$AB38*($Z38+$AC38)*(G38-$AA38)/$AA38)),0),0),0),0),0)</f>
        <v>0</v>
      </c>
      <c r="R38" s="92">
        <f t="shared" si="33"/>
        <v>0</v>
      </c>
      <c r="S38" s="92">
        <f t="shared" si="33"/>
        <v>0</v>
      </c>
      <c r="T38" s="92">
        <f t="shared" si="33"/>
        <v>0</v>
      </c>
      <c r="U38" s="92">
        <f t="shared" si="33"/>
        <v>0</v>
      </c>
      <c r="V38" s="92">
        <f t="shared" si="33"/>
        <v>0</v>
      </c>
      <c r="W38" s="92">
        <f t="shared" si="33"/>
        <v>0</v>
      </c>
      <c r="X38" s="92">
        <f t="shared" si="3"/>
        <v>0</v>
      </c>
      <c r="Y38" s="128"/>
      <c r="Z38" s="192">
        <f>'2 Current Year'!W38</f>
        <v>306666.66666666663</v>
      </c>
      <c r="AA38" s="305">
        <f>'2 Current Year'!H38</f>
        <v>21</v>
      </c>
      <c r="AB38" s="192">
        <f>'2 Current Year'!AI38</f>
        <v>46</v>
      </c>
      <c r="AC38" s="128">
        <f>'2 Current Year'!O38</f>
        <v>15333.333333333314</v>
      </c>
      <c r="AD38" s="306">
        <f t="shared" si="4"/>
        <v>45838</v>
      </c>
      <c r="AE38" s="1" t="str">
        <f t="shared" si="5"/>
        <v/>
      </c>
    </row>
    <row r="39" spans="1:31" ht="18" customHeight="1">
      <c r="A39" s="298" t="str">
        <f>IF('2 Current Year'!A39&lt;&gt;"",'2 Current Year'!A39,"")</f>
        <v/>
      </c>
      <c r="B39" s="299" t="str">
        <f>IF('2 Current Year'!B39&lt;&gt;"",'2 Current Year'!B39,"")</f>
        <v>MBA</v>
      </c>
      <c r="C39" s="299" t="str">
        <f>IF('2 Current Year'!C39&lt;&gt;"",'2 Current Year'!C39,"")</f>
        <v>AKR</v>
      </c>
      <c r="D39" s="299"/>
      <c r="E39" s="300">
        <f>IF('2 Current Year'!E39&lt;&gt;"",'2 Current Year'!E39,"")</f>
        <v>45526</v>
      </c>
      <c r="F39" s="301">
        <f>IF('2 Current Year'!F39&lt;&gt;"",'2 Current Year'!F39,"")</f>
        <v>46044</v>
      </c>
      <c r="G39" s="302"/>
      <c r="H39" s="303"/>
      <c r="I39" s="302"/>
      <c r="J39" s="303"/>
      <c r="K39" s="302"/>
      <c r="L39" s="303"/>
      <c r="M39" s="302"/>
      <c r="N39" s="303"/>
      <c r="O39" s="308"/>
      <c r="P39" s="304">
        <f t="shared" si="1"/>
        <v>0</v>
      </c>
      <c r="Q39" s="92">
        <f t="shared" ref="Q39:W39" si="34">IF(G39&gt;0,IF(G$8&lt;$AD39,IF(G$8&gt;=$C$4,IF($AA39&gt;0,IF($AA39&lt;&gt;"C",IF(H39="",($AD39-G$8)/7/$AB39*($Z39+$AC39)*(G39-$AA39)/$AA39,IF(H$8&lt;$AD39,(H$8-G$8)/7/$AB39*($Z39+$AC39)*(G39-$AA39)/$AA39,($AD39-G$8)/7/$AB39*($Z39+$AC39)*(G39-$AA39)/$AA39)),0),0),0),0),0)</f>
        <v>0</v>
      </c>
      <c r="R39" s="92">
        <f t="shared" si="34"/>
        <v>0</v>
      </c>
      <c r="S39" s="92">
        <f t="shared" si="34"/>
        <v>0</v>
      </c>
      <c r="T39" s="92">
        <f t="shared" si="34"/>
        <v>0</v>
      </c>
      <c r="U39" s="92">
        <f t="shared" si="34"/>
        <v>0</v>
      </c>
      <c r="V39" s="92">
        <f t="shared" si="34"/>
        <v>0</v>
      </c>
      <c r="W39" s="92">
        <f t="shared" si="34"/>
        <v>0</v>
      </c>
      <c r="X39" s="92">
        <f t="shared" si="3"/>
        <v>0</v>
      </c>
      <c r="Y39" s="128"/>
      <c r="Z39" s="192">
        <f>'2 Current Year'!W39</f>
        <v>419999.99999999994</v>
      </c>
      <c r="AA39" s="305">
        <f>'2 Current Year'!H39</f>
        <v>30</v>
      </c>
      <c r="AB39" s="192">
        <f>'2 Current Year'!AI39</f>
        <v>45</v>
      </c>
      <c r="AC39" s="128">
        <f>'2 Current Year'!O39</f>
        <v>30000</v>
      </c>
      <c r="AD39" s="306">
        <f t="shared" si="4"/>
        <v>45838</v>
      </c>
      <c r="AE39" s="1" t="str">
        <f t="shared" si="5"/>
        <v/>
      </c>
    </row>
    <row r="40" spans="1:31" ht="18" customHeight="1">
      <c r="A40" s="298" t="str">
        <f>IF('2 Current Year'!A40&lt;&gt;"",'2 Current Year'!A40,"")</f>
        <v/>
      </c>
      <c r="B40" s="299" t="str">
        <f>IF('2 Current Year'!B40&lt;&gt;"",'2 Current Year'!B40,"")</f>
        <v>REL</v>
      </c>
      <c r="C40" s="299" t="str">
        <f>IF('2 Current Year'!C40&lt;&gt;"",'2 Current Year'!C40,"")</f>
        <v>CAM</v>
      </c>
      <c r="D40" s="299"/>
      <c r="E40" s="300">
        <f>IF('2 Current Year'!E40&lt;&gt;"",'2 Current Year'!E40,"")</f>
        <v>45673</v>
      </c>
      <c r="F40" s="301">
        <f>IF('2 Current Year'!F40&lt;&gt;"",'2 Current Year'!F40,"")</f>
        <v>46100</v>
      </c>
      <c r="G40" s="302"/>
      <c r="H40" s="303"/>
      <c r="I40" s="302"/>
      <c r="J40" s="303"/>
      <c r="K40" s="302"/>
      <c r="L40" s="303"/>
      <c r="M40" s="302"/>
      <c r="N40" s="303"/>
      <c r="O40" s="308"/>
      <c r="P40" s="304">
        <f t="shared" si="1"/>
        <v>0</v>
      </c>
      <c r="Q40" s="92">
        <f t="shared" ref="Q40:W40" si="35">IF(G40&gt;0,IF(G$8&lt;$AD40,IF(G$8&gt;=$C$4,IF($AA40&gt;0,IF($AA40&lt;&gt;"C",IF(H40="",($AD40-G$8)/7/$AB40*($Z40+$AC40)*(G40-$AA40)/$AA40,IF(H$8&lt;$AD40,(H$8-G$8)/7/$AB40*($Z40+$AC40)*(G40-$AA40)/$AA40,($AD40-G$8)/7/$AB40*($Z40+$AC40)*(G40-$AA40)/$AA40)),0),0),0),0),0)</f>
        <v>0</v>
      </c>
      <c r="R40" s="92">
        <f t="shared" si="35"/>
        <v>0</v>
      </c>
      <c r="S40" s="92">
        <f t="shared" si="35"/>
        <v>0</v>
      </c>
      <c r="T40" s="92">
        <f t="shared" si="35"/>
        <v>0</v>
      </c>
      <c r="U40" s="92">
        <f t="shared" si="35"/>
        <v>0</v>
      </c>
      <c r="V40" s="92">
        <f t="shared" si="35"/>
        <v>0</v>
      </c>
      <c r="W40" s="92">
        <f t="shared" si="35"/>
        <v>0</v>
      </c>
      <c r="X40" s="92">
        <f t="shared" si="3"/>
        <v>0</v>
      </c>
      <c r="Y40" s="128"/>
      <c r="Z40" s="192">
        <f>'2 Current Year'!W40</f>
        <v>151666.66666666666</v>
      </c>
      <c r="AA40" s="305">
        <f>'2 Current Year'!H40</f>
        <v>26</v>
      </c>
      <c r="AB40" s="192">
        <f>'2 Current Year'!AI40</f>
        <v>25</v>
      </c>
      <c r="AC40" s="128">
        <f>'2 Current Year'!O40</f>
        <v>-10833.333333333343</v>
      </c>
      <c r="AD40" s="306">
        <f t="shared" si="4"/>
        <v>45838</v>
      </c>
      <c r="AE40" s="1" t="str">
        <f t="shared" si="5"/>
        <v/>
      </c>
    </row>
    <row r="41" spans="1:31" ht="18" customHeight="1">
      <c r="A41" s="298" t="str">
        <f>IF('2 Current Year'!A41&lt;&gt;"",'2 Current Year'!A41,"")</f>
        <v/>
      </c>
      <c r="B41" s="299" t="str">
        <f>IF('2 Current Year'!B41&lt;&gt;"",'2 Current Year'!B41,"")</f>
        <v>REL</v>
      </c>
      <c r="C41" s="299" t="str">
        <f>IF('2 Current Year'!C41&lt;&gt;"",'2 Current Year'!C41,"")</f>
        <v>ONL</v>
      </c>
      <c r="D41" s="299"/>
      <c r="E41" s="300">
        <f>IF('2 Current Year'!E41&lt;&gt;"",'2 Current Year'!E41,"")</f>
        <v>45563</v>
      </c>
      <c r="F41" s="301">
        <f>IF('2 Current Year'!F41&lt;&gt;"",'2 Current Year'!F41,"")</f>
        <v>45990</v>
      </c>
      <c r="G41" s="302"/>
      <c r="H41" s="303"/>
      <c r="I41" s="302"/>
      <c r="J41" s="303"/>
      <c r="K41" s="302"/>
      <c r="L41" s="303"/>
      <c r="M41" s="302"/>
      <c r="N41" s="303"/>
      <c r="O41" s="308"/>
      <c r="P41" s="304">
        <f t="shared" si="1"/>
        <v>0</v>
      </c>
      <c r="Q41" s="92">
        <f t="shared" ref="Q41:W41" si="36">IF(G41&gt;0,IF(G$8&lt;$AD41,IF(G$8&gt;=$C$4,IF($AA41&gt;0,IF($AA41&lt;&gt;"C",IF(H41="",($AD41-G$8)/7/$AB41*($Z41+$AC41)*(G41-$AA41)/$AA41,IF(H$8&lt;$AD41,(H$8-G$8)/7/$AB41*($Z41+$AC41)*(G41-$AA41)/$AA41,($AD41-G$8)/7/$AB41*($Z41+$AC41)*(G41-$AA41)/$AA41)),0),0),0),0),0)</f>
        <v>0</v>
      </c>
      <c r="R41" s="92">
        <f t="shared" si="36"/>
        <v>0</v>
      </c>
      <c r="S41" s="92">
        <f t="shared" si="36"/>
        <v>0</v>
      </c>
      <c r="T41" s="92">
        <f t="shared" si="36"/>
        <v>0</v>
      </c>
      <c r="U41" s="92">
        <f t="shared" si="36"/>
        <v>0</v>
      </c>
      <c r="V41" s="92">
        <f t="shared" si="36"/>
        <v>0</v>
      </c>
      <c r="W41" s="92">
        <f t="shared" si="36"/>
        <v>0</v>
      </c>
      <c r="X41" s="92">
        <f t="shared" si="3"/>
        <v>0</v>
      </c>
      <c r="Y41" s="128"/>
      <c r="Z41" s="192">
        <f>'2 Current Year'!W41</f>
        <v>186550</v>
      </c>
      <c r="AA41" s="305">
        <f>'2 Current Year'!H41</f>
        <v>19</v>
      </c>
      <c r="AB41" s="192">
        <f>'2 Current Year'!AI41</f>
        <v>41</v>
      </c>
      <c r="AC41" s="128">
        <f>'2 Current Year'!O41</f>
        <v>-17766.666666666657</v>
      </c>
      <c r="AD41" s="306">
        <f t="shared" si="4"/>
        <v>45838</v>
      </c>
      <c r="AE41" s="1" t="str">
        <f t="shared" si="5"/>
        <v/>
      </c>
    </row>
    <row r="42" spans="1:31" ht="18" customHeight="1">
      <c r="A42" s="298" t="str">
        <f>IF('2 Current Year'!A42&lt;&gt;"",'2 Current Year'!A42,"")</f>
        <v/>
      </c>
      <c r="B42" s="299" t="str">
        <f>IF('2 Current Year'!B42&lt;&gt;"",'2 Current Year'!B42,"")</f>
        <v>REL</v>
      </c>
      <c r="C42" s="299" t="str">
        <f>IF('2 Current Year'!C42&lt;&gt;"",'2 Current Year'!C42,"")</f>
        <v>CLV</v>
      </c>
      <c r="D42" s="299"/>
      <c r="E42" s="300">
        <f>IF('2 Current Year'!E42&lt;&gt;"",'2 Current Year'!E42,"")</f>
        <v>45301</v>
      </c>
      <c r="F42" s="301">
        <f>IF('2 Current Year'!F42&lt;&gt;"",'2 Current Year'!F42,"")</f>
        <v>45714</v>
      </c>
      <c r="G42" s="302">
        <v>6</v>
      </c>
      <c r="H42" s="303"/>
      <c r="I42" s="302"/>
      <c r="J42" s="303"/>
      <c r="K42" s="302"/>
      <c r="L42" s="303"/>
      <c r="M42" s="302"/>
      <c r="N42" s="303"/>
      <c r="O42" s="308"/>
      <c r="P42" s="304">
        <f t="shared" si="1"/>
        <v>-53874.092009685235</v>
      </c>
      <c r="Q42" s="92">
        <f t="shared" ref="Q42:W42" si="37">IF(G42&gt;0,IF(G$8&lt;$AD42,IF(G$8&gt;=$C$4,IF($AA42&gt;0,IF($AA42&lt;&gt;"C",IF(H42="",($AD42-G$8)/7/$AB42*($Z42+$AC42)*(G42-$AA42)/$AA42,IF(H$8&lt;$AD42,(H$8-G$8)/7/$AB42*($Z42+$AC42)*(G42-$AA42)/$AA42,($AD42-G$8)/7/$AB42*($Z42+$AC42)*(G42-$AA42)/$AA42)),0),0),0),0),0)</f>
        <v>-53874.092009685235</v>
      </c>
      <c r="R42" s="92">
        <f t="shared" si="37"/>
        <v>0</v>
      </c>
      <c r="S42" s="92">
        <f t="shared" si="37"/>
        <v>0</v>
      </c>
      <c r="T42" s="92">
        <f t="shared" si="37"/>
        <v>0</v>
      </c>
      <c r="U42" s="92">
        <f t="shared" si="37"/>
        <v>0</v>
      </c>
      <c r="V42" s="92">
        <f t="shared" si="37"/>
        <v>0</v>
      </c>
      <c r="W42" s="92">
        <f t="shared" si="37"/>
        <v>0</v>
      </c>
      <c r="X42" s="92">
        <f t="shared" si="3"/>
        <v>0</v>
      </c>
      <c r="Y42" s="128"/>
      <c r="Z42" s="192">
        <f>'2 Current Year'!W42</f>
        <v>108050.84745762713</v>
      </c>
      <c r="AA42" s="305">
        <f>'2 Current Year'!H42</f>
        <v>16</v>
      </c>
      <c r="AB42" s="192">
        <f>'2 Current Year'!AI42</f>
        <v>34</v>
      </c>
      <c r="AC42" s="128">
        <f>'2 Current Year'!O42</f>
        <v>7203.3898305084731</v>
      </c>
      <c r="AD42" s="306">
        <f t="shared" si="4"/>
        <v>45714</v>
      </c>
      <c r="AE42" s="307">
        <f t="shared" si="5"/>
        <v>6</v>
      </c>
    </row>
    <row r="43" spans="1:31" ht="18" customHeight="1">
      <c r="A43" s="298" t="str">
        <f>IF('2 Current Year'!A43&lt;&gt;"",'2 Current Year'!A43,"")</f>
        <v/>
      </c>
      <c r="B43" s="299" t="str">
        <f>IF('2 Current Year'!B43&lt;&gt;"",'2 Current Year'!B43,"")</f>
        <v>REL</v>
      </c>
      <c r="C43" s="299" t="str">
        <f>IF('2 Current Year'!C43&lt;&gt;"",'2 Current Year'!C43,"")</f>
        <v>DET</v>
      </c>
      <c r="D43" s="299"/>
      <c r="E43" s="300">
        <f>IF('2 Current Year'!E43&lt;&gt;"",'2 Current Year'!E43,"")</f>
        <v>45680</v>
      </c>
      <c r="F43" s="301">
        <f>IF('2 Current Year'!F43&lt;&gt;"",'2 Current Year'!F43,"")</f>
        <v>46100</v>
      </c>
      <c r="G43" s="302"/>
      <c r="H43" s="303"/>
      <c r="I43" s="302"/>
      <c r="J43" s="303"/>
      <c r="K43" s="302"/>
      <c r="L43" s="303"/>
      <c r="M43" s="302"/>
      <c r="N43" s="303"/>
      <c r="O43" s="308"/>
      <c r="P43" s="304">
        <f t="shared" si="1"/>
        <v>0</v>
      </c>
      <c r="Q43" s="92">
        <f t="shared" ref="Q43:W43" si="38">IF(G43&gt;0,IF(G$8&lt;$AD43,IF(G$8&gt;=$C$4,IF($AA43&gt;0,IF($AA43&lt;&gt;"C",IF(H43="",($AD43-G$8)/7/$AB43*($Z43+$AC43)*(G43-$AA43)/$AA43,IF(H$8&lt;$AD43,(H$8-G$8)/7/$AB43*($Z43+$AC43)*(G43-$AA43)/$AA43,($AD43-G$8)/7/$AB43*($Z43+$AC43)*(G43-$AA43)/$AA43)),0),0),0),0),0)</f>
        <v>0</v>
      </c>
      <c r="R43" s="92">
        <f t="shared" si="38"/>
        <v>0</v>
      </c>
      <c r="S43" s="92">
        <f t="shared" si="38"/>
        <v>0</v>
      </c>
      <c r="T43" s="92">
        <f t="shared" si="38"/>
        <v>0</v>
      </c>
      <c r="U43" s="92">
        <f t="shared" si="38"/>
        <v>0</v>
      </c>
      <c r="V43" s="92">
        <f t="shared" si="38"/>
        <v>0</v>
      </c>
      <c r="W43" s="92">
        <f t="shared" si="38"/>
        <v>0</v>
      </c>
      <c r="X43" s="92">
        <f t="shared" si="3"/>
        <v>0</v>
      </c>
      <c r="Y43" s="128"/>
      <c r="Z43" s="192">
        <f>'2 Current Year'!W43</f>
        <v>65000</v>
      </c>
      <c r="AA43" s="305">
        <f>'2 Current Year'!H43</f>
        <v>11</v>
      </c>
      <c r="AB43" s="192">
        <f>'2 Current Year'!AI43</f>
        <v>25</v>
      </c>
      <c r="AC43" s="128">
        <f>'2 Current Year'!O43</f>
        <v>-5416.6666666666642</v>
      </c>
      <c r="AD43" s="306">
        <f t="shared" si="4"/>
        <v>45838</v>
      </c>
      <c r="AE43" s="1" t="str">
        <f t="shared" si="5"/>
        <v/>
      </c>
    </row>
    <row r="44" spans="1:31" ht="18" customHeight="1">
      <c r="A44" s="298" t="str">
        <f>IF('2 Current Year'!A44&lt;&gt;"",'2 Current Year'!A44,"")</f>
        <v/>
      </c>
      <c r="B44" s="299" t="str">
        <f>IF('2 Current Year'!B44&lt;&gt;"",'2 Current Year'!B44,"")</f>
        <v>REL</v>
      </c>
      <c r="C44" s="299" t="str">
        <f>IF('2 Current Year'!C44&lt;&gt;"",'2 Current Year'!C44,"")</f>
        <v>TOL</v>
      </c>
      <c r="D44" s="299"/>
      <c r="E44" s="300">
        <f>IF('2 Current Year'!E44&lt;&gt;"",'2 Current Year'!E44,"")</f>
        <v>45057</v>
      </c>
      <c r="F44" s="301">
        <f>IF('2 Current Year'!F44&lt;&gt;"",'2 Current Year'!F44,"")</f>
        <v>45484</v>
      </c>
      <c r="G44" s="302">
        <v>47</v>
      </c>
      <c r="H44" s="303"/>
      <c r="I44" s="302"/>
      <c r="J44" s="303"/>
      <c r="K44" s="302"/>
      <c r="L44" s="303"/>
      <c r="M44" s="302"/>
      <c r="N44" s="303"/>
      <c r="O44" s="308"/>
      <c r="P44" s="304">
        <f t="shared" si="1"/>
        <v>0</v>
      </c>
      <c r="Q44" s="92">
        <f t="shared" ref="Q44:W44" si="39">IF(G44&gt;0,IF(G$8&lt;$AD44,IF(G$8&gt;=$C$4,IF($AA44&gt;0,IF($AA44&lt;&gt;"C",IF(H44="",($AD44-G$8)/7/$AB44*($Z44+$AC44)*(G44-$AA44)/$AA44,IF(H$8&lt;$AD44,(H$8-G$8)/7/$AB44*($Z44+$AC44)*(G44-$AA44)/$AA44,($AD44-G$8)/7/$AB44*($Z44+$AC44)*(G44-$AA44)/$AA44)),0),0),0),0),0)</f>
        <v>0</v>
      </c>
      <c r="R44" s="92">
        <f t="shared" si="39"/>
        <v>0</v>
      </c>
      <c r="S44" s="92">
        <f t="shared" si="39"/>
        <v>0</v>
      </c>
      <c r="T44" s="92">
        <f t="shared" si="39"/>
        <v>0</v>
      </c>
      <c r="U44" s="92">
        <f t="shared" si="39"/>
        <v>0</v>
      </c>
      <c r="V44" s="92">
        <f t="shared" si="39"/>
        <v>0</v>
      </c>
      <c r="W44" s="92">
        <f t="shared" si="39"/>
        <v>0</v>
      </c>
      <c r="X44" s="92">
        <f t="shared" si="3"/>
        <v>0</v>
      </c>
      <c r="Y44" s="128"/>
      <c r="Z44" s="192">
        <f>'2 Current Year'!W44</f>
        <v>4721.311475409836</v>
      </c>
      <c r="AA44" s="305">
        <f>'2 Current Year'!H44</f>
        <v>22</v>
      </c>
      <c r="AB44" s="192">
        <f>'2 Current Year'!AI44</f>
        <v>1</v>
      </c>
      <c r="AC44" s="128">
        <f>'2 Current Year'!O44</f>
        <v>-393.4426229508199</v>
      </c>
      <c r="AD44" s="306">
        <f t="shared" si="4"/>
        <v>45484</v>
      </c>
      <c r="AE44" s="307">
        <f t="shared" si="5"/>
        <v>47</v>
      </c>
    </row>
    <row r="45" spans="1:31" ht="18" customHeight="1">
      <c r="A45" s="298" t="str">
        <f>IF('2 Current Year'!A45&lt;&gt;"",'2 Current Year'!A45,"")</f>
        <v/>
      </c>
      <c r="B45" s="299" t="str">
        <f>IF('2 Current Year'!B45&lt;&gt;"",'2 Current Year'!B45,"")</f>
        <v>REL</v>
      </c>
      <c r="C45" s="299" t="str">
        <f>IF('2 Current Year'!C45&lt;&gt;"",'2 Current Year'!C45,"")</f>
        <v>AKR</v>
      </c>
      <c r="D45" s="299"/>
      <c r="E45" s="300">
        <f>IF('2 Current Year'!E45&lt;&gt;"",'2 Current Year'!E45,"")</f>
        <v>45422</v>
      </c>
      <c r="F45" s="301">
        <f>IF('2 Current Year'!F45&lt;&gt;"",'2 Current Year'!F45,"")</f>
        <v>45842</v>
      </c>
      <c r="G45" s="302">
        <v>46</v>
      </c>
      <c r="H45" s="303"/>
      <c r="I45" s="302"/>
      <c r="J45" s="303"/>
      <c r="K45" s="302"/>
      <c r="L45" s="303"/>
      <c r="M45" s="302"/>
      <c r="N45" s="303"/>
      <c r="O45" s="308"/>
      <c r="P45" s="304">
        <f t="shared" si="1"/>
        <v>251666.66666666666</v>
      </c>
      <c r="Q45" s="92">
        <f t="shared" ref="Q45:W45" si="40">IF(G45&gt;0,IF(G$8&lt;$AD45,IF(G$8&gt;=$C$4,IF($AA45&gt;0,IF($AA45&lt;&gt;"C",IF(H45="",($AD45-G$8)/7/$AB45*($Z45+$AC45)*(G45-$AA45)/$AA45,IF(H$8&lt;$AD45,(H$8-G$8)/7/$AB45*($Z45+$AC45)*(G45-$AA45)/$AA45,($AD45-G$8)/7/$AB45*($Z45+$AC45)*(G45-$AA45)/$AA45)),0),0),0),0),0)</f>
        <v>251666.66666666666</v>
      </c>
      <c r="R45" s="92">
        <f t="shared" si="40"/>
        <v>0</v>
      </c>
      <c r="S45" s="92">
        <f t="shared" si="40"/>
        <v>0</v>
      </c>
      <c r="T45" s="92">
        <f t="shared" si="40"/>
        <v>0</v>
      </c>
      <c r="U45" s="92">
        <f t="shared" si="40"/>
        <v>0</v>
      </c>
      <c r="V45" s="92">
        <f t="shared" si="40"/>
        <v>0</v>
      </c>
      <c r="W45" s="92">
        <f t="shared" si="40"/>
        <v>0</v>
      </c>
      <c r="X45" s="92">
        <f t="shared" si="3"/>
        <v>0</v>
      </c>
      <c r="Y45" s="128"/>
      <c r="Z45" s="192">
        <f>'2 Current Year'!W45</f>
        <v>227500</v>
      </c>
      <c r="AA45" s="305">
        <f>'2 Current Year'!H45</f>
        <v>18</v>
      </c>
      <c r="AB45" s="192">
        <f>'2 Current Year'!AI45</f>
        <v>52</v>
      </c>
      <c r="AC45" s="128">
        <f>'2 Current Year'!O45</f>
        <v>-32500</v>
      </c>
      <c r="AD45" s="306">
        <f t="shared" si="4"/>
        <v>45838</v>
      </c>
      <c r="AE45" s="307">
        <f t="shared" si="5"/>
        <v>46</v>
      </c>
    </row>
    <row r="46" spans="1:31" ht="18" customHeight="1">
      <c r="A46" s="298" t="str">
        <f>IF('2 Current Year'!A46&lt;&gt;"",'2 Current Year'!A46,"")</f>
        <v/>
      </c>
      <c r="B46" s="299" t="str">
        <f>IF('2 Current Year'!B46&lt;&gt;"",'2 Current Year'!B46,"")</f>
        <v/>
      </c>
      <c r="C46" s="299" t="str">
        <f>IF('2 Current Year'!C46&lt;&gt;"",'2 Current Year'!C46,"")</f>
        <v/>
      </c>
      <c r="D46" s="299"/>
      <c r="E46" s="300" t="str">
        <f>IF('2 Current Year'!E46&lt;&gt;"",'2 Current Year'!E46,"")</f>
        <v/>
      </c>
      <c r="F46" s="301" t="str">
        <f>IF('2 Current Year'!F46&lt;&gt;"",'2 Current Year'!F46,"")</f>
        <v/>
      </c>
      <c r="G46" s="302"/>
      <c r="H46" s="303"/>
      <c r="I46" s="302"/>
      <c r="J46" s="303"/>
      <c r="K46" s="302"/>
      <c r="L46" s="303"/>
      <c r="M46" s="302"/>
      <c r="N46" s="303"/>
      <c r="O46" s="308"/>
      <c r="P46" s="304">
        <f t="shared" si="1"/>
        <v>0</v>
      </c>
      <c r="Q46" s="92">
        <f t="shared" ref="Q46:W46" si="41">IF(G46&gt;0,IF(G$8&lt;$AD46,IF(G$8&gt;=$C$4,IF($AA46&gt;0,IF($AA46&lt;&gt;"C",IF(H46="",($AD46-G$8)/7/$AB46*($Z46+$AC46)*(G46-$AA46)/$AA46,IF(H$8&lt;$AD46,(H$8-G$8)/7/$AB46*($Z46+$AC46)*(G46-$AA46)/$AA46,($AD46-G$8)/7/$AB46*($Z46+$AC46)*(G46-$AA46)/$AA46)),0),0),0),0),0)</f>
        <v>0</v>
      </c>
      <c r="R46" s="92">
        <f t="shared" si="41"/>
        <v>0</v>
      </c>
      <c r="S46" s="92">
        <f t="shared" si="41"/>
        <v>0</v>
      </c>
      <c r="T46" s="92">
        <f t="shared" si="41"/>
        <v>0</v>
      </c>
      <c r="U46" s="92">
        <f t="shared" si="41"/>
        <v>0</v>
      </c>
      <c r="V46" s="92">
        <f t="shared" si="41"/>
        <v>0</v>
      </c>
      <c r="W46" s="92">
        <f t="shared" si="41"/>
        <v>0</v>
      </c>
      <c r="X46" s="92">
        <f t="shared" si="3"/>
        <v>0</v>
      </c>
      <c r="Y46" s="128"/>
      <c r="Z46" s="192">
        <f>'2 Current Year'!W46</f>
        <v>0</v>
      </c>
      <c r="AA46" s="305">
        <f>'2 Current Year'!H46</f>
        <v>0</v>
      </c>
      <c r="AB46" s="192">
        <f>'2 Current Year'!AI46</f>
        <v>0</v>
      </c>
      <c r="AC46" s="128">
        <f>'2 Current Year'!O46</f>
        <v>0</v>
      </c>
      <c r="AD46" s="306">
        <f t="shared" si="4"/>
        <v>45838</v>
      </c>
      <c r="AE46" s="1" t="str">
        <f t="shared" si="5"/>
        <v/>
      </c>
    </row>
    <row r="47" spans="1:31" ht="18" customHeight="1">
      <c r="A47" s="298" t="str">
        <f>IF('2 Current Year'!A47&lt;&gt;"",'2 Current Year'!A47,"")</f>
        <v/>
      </c>
      <c r="B47" s="299" t="str">
        <f>IF('2 Current Year'!B47&lt;&gt;"",'2 Current Year'!B47,"")</f>
        <v/>
      </c>
      <c r="C47" s="299" t="str">
        <f>IF('2 Current Year'!C47&lt;&gt;"",'2 Current Year'!C47,"")</f>
        <v/>
      </c>
      <c r="D47" s="299"/>
      <c r="E47" s="300" t="str">
        <f>IF('2 Current Year'!E47&lt;&gt;"",'2 Current Year'!E47,"")</f>
        <v/>
      </c>
      <c r="F47" s="301" t="str">
        <f>IF('2 Current Year'!F47&lt;&gt;"",'2 Current Year'!F47,"")</f>
        <v/>
      </c>
      <c r="G47" s="302"/>
      <c r="H47" s="303"/>
      <c r="I47" s="302"/>
      <c r="J47" s="303"/>
      <c r="K47" s="302"/>
      <c r="L47" s="303"/>
      <c r="M47" s="302"/>
      <c r="N47" s="303"/>
      <c r="O47" s="308"/>
      <c r="P47" s="304">
        <f t="shared" si="1"/>
        <v>0</v>
      </c>
      <c r="Q47" s="92">
        <f t="shared" ref="Q47:W47" si="42">IF(G47&gt;0,IF(G$8&lt;$AD47,IF(G$8&gt;=$C$4,IF($AA47&gt;0,IF($AA47&lt;&gt;"C",IF(H47="",($AD47-G$8)/7/$AB47*($Z47+$AC47)*(G47-$AA47)/$AA47,IF(H$8&lt;$AD47,(H$8-G$8)/7/$AB47*($Z47+$AC47)*(G47-$AA47)/$AA47,($AD47-G$8)/7/$AB47*($Z47+$AC47)*(G47-$AA47)/$AA47)),0),0),0),0),0)</f>
        <v>0</v>
      </c>
      <c r="R47" s="92">
        <f t="shared" si="42"/>
        <v>0</v>
      </c>
      <c r="S47" s="92">
        <f t="shared" si="42"/>
        <v>0</v>
      </c>
      <c r="T47" s="92">
        <f t="shared" si="42"/>
        <v>0</v>
      </c>
      <c r="U47" s="92">
        <f t="shared" si="42"/>
        <v>0</v>
      </c>
      <c r="V47" s="92">
        <f t="shared" si="42"/>
        <v>0</v>
      </c>
      <c r="W47" s="92">
        <f t="shared" si="42"/>
        <v>0</v>
      </c>
      <c r="X47" s="92">
        <f t="shared" si="3"/>
        <v>0</v>
      </c>
      <c r="Y47" s="128"/>
      <c r="Z47" s="192">
        <f>'2 Current Year'!W47</f>
        <v>0</v>
      </c>
      <c r="AA47" s="305">
        <f>'2 Current Year'!H47</f>
        <v>0</v>
      </c>
      <c r="AB47" s="192">
        <f>'2 Current Year'!AI47</f>
        <v>0</v>
      </c>
      <c r="AC47" s="128">
        <f>'2 Current Year'!O47</f>
        <v>0</v>
      </c>
      <c r="AD47" s="306">
        <f t="shared" si="4"/>
        <v>45838</v>
      </c>
      <c r="AE47" s="1" t="str">
        <f t="shared" si="5"/>
        <v/>
      </c>
    </row>
    <row r="48" spans="1:31" ht="18" customHeight="1">
      <c r="A48" s="298" t="str">
        <f>IF('2 Current Year'!A48&lt;&gt;"",'2 Current Year'!A48,"")</f>
        <v/>
      </c>
      <c r="B48" s="299" t="str">
        <f>IF('2 Current Year'!B48&lt;&gt;"",'2 Current Year'!B48,"")</f>
        <v/>
      </c>
      <c r="C48" s="299" t="str">
        <f>IF('2 Current Year'!C48&lt;&gt;"",'2 Current Year'!C48,"")</f>
        <v/>
      </c>
      <c r="D48" s="299"/>
      <c r="E48" s="300" t="str">
        <f>IF('2 Current Year'!E48&lt;&gt;"",'2 Current Year'!E48,"")</f>
        <v/>
      </c>
      <c r="F48" s="301" t="str">
        <f>IF('2 Current Year'!F48&lt;&gt;"",'2 Current Year'!F48,"")</f>
        <v/>
      </c>
      <c r="G48" s="302"/>
      <c r="H48" s="303"/>
      <c r="I48" s="302"/>
      <c r="J48" s="303"/>
      <c r="K48" s="302"/>
      <c r="L48" s="303"/>
      <c r="M48" s="302"/>
      <c r="N48" s="303"/>
      <c r="O48" s="308"/>
      <c r="P48" s="304">
        <f t="shared" si="1"/>
        <v>0</v>
      </c>
      <c r="Q48" s="92">
        <f t="shared" ref="Q48:W48" si="43">IF(G48&gt;0,IF(G$8&lt;$AD48,IF(G$8&gt;=$C$4,IF($AA48&gt;0,IF($AA48&lt;&gt;"C",IF(H48="",($AD48-G$8)/7/$AB48*($Z48+$AC48)*(G48-$AA48)/$AA48,IF(H$8&lt;$AD48,(H$8-G$8)/7/$AB48*($Z48+$AC48)*(G48-$AA48)/$AA48,($AD48-G$8)/7/$AB48*($Z48+$AC48)*(G48-$AA48)/$AA48)),0),0),0),0),0)</f>
        <v>0</v>
      </c>
      <c r="R48" s="92">
        <f t="shared" si="43"/>
        <v>0</v>
      </c>
      <c r="S48" s="92">
        <f t="shared" si="43"/>
        <v>0</v>
      </c>
      <c r="T48" s="92">
        <f t="shared" si="43"/>
        <v>0</v>
      </c>
      <c r="U48" s="92">
        <f t="shared" si="43"/>
        <v>0</v>
      </c>
      <c r="V48" s="92">
        <f t="shared" si="43"/>
        <v>0</v>
      </c>
      <c r="W48" s="92">
        <f t="shared" si="43"/>
        <v>0</v>
      </c>
      <c r="X48" s="92">
        <f t="shared" si="3"/>
        <v>0</v>
      </c>
      <c r="Y48" s="128"/>
      <c r="Z48" s="192">
        <f>'2 Current Year'!W48</f>
        <v>0</v>
      </c>
      <c r="AA48" s="305">
        <f>'2 Current Year'!H48</f>
        <v>0</v>
      </c>
      <c r="AB48" s="192">
        <f>'2 Current Year'!AI48</f>
        <v>0</v>
      </c>
      <c r="AC48" s="128">
        <f>'2 Current Year'!O48</f>
        <v>0</v>
      </c>
      <c r="AD48" s="306">
        <f t="shared" si="4"/>
        <v>45838</v>
      </c>
      <c r="AE48" s="1" t="str">
        <f t="shared" si="5"/>
        <v/>
      </c>
    </row>
    <row r="49" spans="1:31" ht="18" customHeight="1">
      <c r="A49" s="298" t="str">
        <f>IF('2 Current Year'!A49&lt;&gt;"",'2 Current Year'!A49,"")</f>
        <v/>
      </c>
      <c r="B49" s="299" t="str">
        <f>IF('2 Current Year'!B49&lt;&gt;"",'2 Current Year'!B49,"")</f>
        <v/>
      </c>
      <c r="C49" s="299" t="str">
        <f>IF('2 Current Year'!C49&lt;&gt;"",'2 Current Year'!C49,"")</f>
        <v/>
      </c>
      <c r="D49" s="299"/>
      <c r="E49" s="300" t="str">
        <f>IF('2 Current Year'!E49&lt;&gt;"",'2 Current Year'!E49,"")</f>
        <v/>
      </c>
      <c r="F49" s="301" t="str">
        <f>IF('2 Current Year'!F49&lt;&gt;"",'2 Current Year'!F49,"")</f>
        <v/>
      </c>
      <c r="G49" s="302"/>
      <c r="H49" s="303"/>
      <c r="I49" s="302"/>
      <c r="J49" s="303"/>
      <c r="K49" s="302"/>
      <c r="L49" s="303"/>
      <c r="M49" s="302"/>
      <c r="N49" s="303"/>
      <c r="O49" s="308"/>
      <c r="P49" s="304">
        <f t="shared" si="1"/>
        <v>0</v>
      </c>
      <c r="Q49" s="92">
        <f t="shared" ref="Q49:W49" si="44">IF(G49&gt;0,IF(G$8&lt;$AD49,IF(G$8&gt;=$C$4,IF($AA49&gt;0,IF($AA49&lt;&gt;"C",IF(H49="",($AD49-G$8)/7/$AB49*($Z49+$AC49)*(G49-$AA49)/$AA49,IF(H$8&lt;$AD49,(H$8-G$8)/7/$AB49*($Z49+$AC49)*(G49-$AA49)/$AA49,($AD49-G$8)/7/$AB49*($Z49+$AC49)*(G49-$AA49)/$AA49)),0),0),0),0),0)</f>
        <v>0</v>
      </c>
      <c r="R49" s="92">
        <f t="shared" si="44"/>
        <v>0</v>
      </c>
      <c r="S49" s="92">
        <f t="shared" si="44"/>
        <v>0</v>
      </c>
      <c r="T49" s="92">
        <f t="shared" si="44"/>
        <v>0</v>
      </c>
      <c r="U49" s="92">
        <f t="shared" si="44"/>
        <v>0</v>
      </c>
      <c r="V49" s="92">
        <f t="shared" si="44"/>
        <v>0</v>
      </c>
      <c r="W49" s="92">
        <f t="shared" si="44"/>
        <v>0</v>
      </c>
      <c r="X49" s="92">
        <f t="shared" si="3"/>
        <v>0</v>
      </c>
      <c r="Y49" s="128"/>
      <c r="Z49" s="192">
        <f>'2 Current Year'!W49</f>
        <v>0</v>
      </c>
      <c r="AA49" s="305">
        <f>'2 Current Year'!H49</f>
        <v>0</v>
      </c>
      <c r="AB49" s="192">
        <f>'2 Current Year'!AI49</f>
        <v>0</v>
      </c>
      <c r="AC49" s="128">
        <f>'2 Current Year'!O49</f>
        <v>0</v>
      </c>
      <c r="AD49" s="306">
        <f t="shared" si="4"/>
        <v>45838</v>
      </c>
      <c r="AE49" s="1" t="str">
        <f t="shared" si="5"/>
        <v/>
      </c>
    </row>
    <row r="50" spans="1:31" ht="18" customHeight="1">
      <c r="A50" s="298" t="str">
        <f>IF('2 Current Year'!A50&lt;&gt;"",'2 Current Year'!A50,"")</f>
        <v/>
      </c>
      <c r="B50" s="299" t="str">
        <f>IF('2 Current Year'!B50&lt;&gt;"",'2 Current Year'!B50,"")</f>
        <v/>
      </c>
      <c r="C50" s="299" t="str">
        <f>IF('2 Current Year'!C50&lt;&gt;"",'2 Current Year'!C50,"")</f>
        <v/>
      </c>
      <c r="D50" s="299"/>
      <c r="E50" s="300" t="str">
        <f>IF('2 Current Year'!E50&lt;&gt;"",'2 Current Year'!E50,"")</f>
        <v/>
      </c>
      <c r="F50" s="301" t="str">
        <f>IF('2 Current Year'!F50&lt;&gt;"",'2 Current Year'!F50,"")</f>
        <v/>
      </c>
      <c r="G50" s="302"/>
      <c r="H50" s="303"/>
      <c r="I50" s="302"/>
      <c r="J50" s="303"/>
      <c r="K50" s="302"/>
      <c r="L50" s="303"/>
      <c r="M50" s="302"/>
      <c r="N50" s="303"/>
      <c r="O50" s="308"/>
      <c r="P50" s="304">
        <f t="shared" si="1"/>
        <v>0</v>
      </c>
      <c r="Q50" s="92">
        <f t="shared" ref="Q50:W50" si="45">IF(G50&gt;0,IF(G$8&lt;$AD50,IF(G$8&gt;=$C$4,IF($AA50&gt;0,IF($AA50&lt;&gt;"C",IF(H50="",($AD50-G$8)/7/$AB50*($Z50+$AC50)*(G50-$AA50)/$AA50,IF(H$8&lt;$AD50,(H$8-G$8)/7/$AB50*($Z50+$AC50)*(G50-$AA50)/$AA50,($AD50-G$8)/7/$AB50*($Z50+$AC50)*(G50-$AA50)/$AA50)),0),0),0),0),0)</f>
        <v>0</v>
      </c>
      <c r="R50" s="92">
        <f t="shared" si="45"/>
        <v>0</v>
      </c>
      <c r="S50" s="92">
        <f t="shared" si="45"/>
        <v>0</v>
      </c>
      <c r="T50" s="92">
        <f t="shared" si="45"/>
        <v>0</v>
      </c>
      <c r="U50" s="92">
        <f t="shared" si="45"/>
        <v>0</v>
      </c>
      <c r="V50" s="92">
        <f t="shared" si="45"/>
        <v>0</v>
      </c>
      <c r="W50" s="92">
        <f t="shared" si="45"/>
        <v>0</v>
      </c>
      <c r="X50" s="92">
        <f t="shared" si="3"/>
        <v>0</v>
      </c>
      <c r="Y50" s="128"/>
      <c r="Z50" s="192">
        <f>'2 Current Year'!W50</f>
        <v>0</v>
      </c>
      <c r="AA50" s="305">
        <f>'2 Current Year'!H50</f>
        <v>0</v>
      </c>
      <c r="AB50" s="192">
        <f>'2 Current Year'!AI50</f>
        <v>0</v>
      </c>
      <c r="AC50" s="128">
        <f>'2 Current Year'!O50</f>
        <v>0</v>
      </c>
      <c r="AD50" s="306">
        <f t="shared" si="4"/>
        <v>45838</v>
      </c>
      <c r="AE50" s="1" t="str">
        <f t="shared" si="5"/>
        <v/>
      </c>
    </row>
    <row r="51" spans="1:31" ht="18" customHeight="1">
      <c r="A51" s="298" t="str">
        <f>IF('2 Current Year'!A51&lt;&gt;"",'2 Current Year'!A51,"")</f>
        <v/>
      </c>
      <c r="B51" s="299" t="str">
        <f>IF('2 Current Year'!B51&lt;&gt;"",'2 Current Year'!B51,"")</f>
        <v/>
      </c>
      <c r="C51" s="299" t="str">
        <f>IF('2 Current Year'!C51&lt;&gt;"",'2 Current Year'!C51,"")</f>
        <v/>
      </c>
      <c r="D51" s="299"/>
      <c r="E51" s="300" t="str">
        <f>IF('2 Current Year'!E51&lt;&gt;"",'2 Current Year'!E51,"")</f>
        <v/>
      </c>
      <c r="F51" s="301" t="str">
        <f>IF('2 Current Year'!F51&lt;&gt;"",'2 Current Year'!F51,"")</f>
        <v/>
      </c>
      <c r="G51" s="302"/>
      <c r="H51" s="303"/>
      <c r="I51" s="302"/>
      <c r="J51" s="303"/>
      <c r="K51" s="302"/>
      <c r="L51" s="303"/>
      <c r="M51" s="302"/>
      <c r="N51" s="303"/>
      <c r="O51" s="308"/>
      <c r="P51" s="304">
        <f t="shared" si="1"/>
        <v>0</v>
      </c>
      <c r="Q51" s="92">
        <f t="shared" ref="Q51:W51" si="46">IF(G51&gt;0,IF(G$8&lt;$AD51,IF(G$8&gt;=$C$4,IF($AA51&gt;0,IF($AA51&lt;&gt;"C",IF(H51="",($AD51-G$8)/7/$AB51*($Z51+$AC51)*(G51-$AA51)/$AA51,IF(H$8&lt;$AD51,(H$8-G$8)/7/$AB51*($Z51+$AC51)*(G51-$AA51)/$AA51,($AD51-G$8)/7/$AB51*($Z51+$AC51)*(G51-$AA51)/$AA51)),0),0),0),0),0)</f>
        <v>0</v>
      </c>
      <c r="R51" s="92">
        <f t="shared" si="46"/>
        <v>0</v>
      </c>
      <c r="S51" s="92">
        <f t="shared" si="46"/>
        <v>0</v>
      </c>
      <c r="T51" s="92">
        <f t="shared" si="46"/>
        <v>0</v>
      </c>
      <c r="U51" s="92">
        <f t="shared" si="46"/>
        <v>0</v>
      </c>
      <c r="V51" s="92">
        <f t="shared" si="46"/>
        <v>0</v>
      </c>
      <c r="W51" s="92">
        <f t="shared" si="46"/>
        <v>0</v>
      </c>
      <c r="X51" s="92">
        <f t="shared" si="3"/>
        <v>0</v>
      </c>
      <c r="Y51" s="128"/>
      <c r="Z51" s="192">
        <f>'2 Current Year'!W51</f>
        <v>0</v>
      </c>
      <c r="AA51" s="305">
        <f>'2 Current Year'!H51</f>
        <v>0</v>
      </c>
      <c r="AB51" s="192">
        <f>'2 Current Year'!AI51</f>
        <v>0</v>
      </c>
      <c r="AC51" s="128">
        <f>'2 Current Year'!O51</f>
        <v>0</v>
      </c>
      <c r="AD51" s="306">
        <f t="shared" si="4"/>
        <v>45838</v>
      </c>
      <c r="AE51" s="1" t="str">
        <f t="shared" si="5"/>
        <v/>
      </c>
    </row>
    <row r="52" spans="1:31" ht="18" customHeight="1">
      <c r="A52" s="298" t="str">
        <f>IF('2 Current Year'!A52&lt;&gt;"",'2 Current Year'!A52,"")</f>
        <v/>
      </c>
      <c r="B52" s="299" t="str">
        <f>IF('2 Current Year'!B52&lt;&gt;"",'2 Current Year'!B52,"")</f>
        <v/>
      </c>
      <c r="C52" s="299" t="str">
        <f>IF('2 Current Year'!C52&lt;&gt;"",'2 Current Year'!C52,"")</f>
        <v/>
      </c>
      <c r="D52" s="299"/>
      <c r="E52" s="300" t="str">
        <f>IF('2 Current Year'!E52&lt;&gt;"",'2 Current Year'!E52,"")</f>
        <v/>
      </c>
      <c r="F52" s="301" t="str">
        <f>IF('2 Current Year'!F52&lt;&gt;"",'2 Current Year'!F52,"")</f>
        <v/>
      </c>
      <c r="G52" s="302"/>
      <c r="H52" s="303"/>
      <c r="I52" s="302"/>
      <c r="J52" s="303"/>
      <c r="K52" s="302"/>
      <c r="L52" s="303"/>
      <c r="M52" s="302"/>
      <c r="N52" s="303"/>
      <c r="O52" s="308"/>
      <c r="P52" s="304">
        <f t="shared" si="1"/>
        <v>0</v>
      </c>
      <c r="Q52" s="92">
        <f t="shared" ref="Q52:W52" si="47">IF(G52&gt;0,IF(G$8&lt;$AD52,IF(G$8&gt;=$C$4,IF($AA52&gt;0,IF($AA52&lt;&gt;"C",IF(H52="",($AD52-G$8)/7/$AB52*($Z52+$AC52)*(G52-$AA52)/$AA52,IF(H$8&lt;$AD52,(H$8-G$8)/7/$AB52*($Z52+$AC52)*(G52-$AA52)/$AA52,($AD52-G$8)/7/$AB52*($Z52+$AC52)*(G52-$AA52)/$AA52)),0),0),0),0),0)</f>
        <v>0</v>
      </c>
      <c r="R52" s="92">
        <f t="shared" si="47"/>
        <v>0</v>
      </c>
      <c r="S52" s="92">
        <f t="shared" si="47"/>
        <v>0</v>
      </c>
      <c r="T52" s="92">
        <f t="shared" si="47"/>
        <v>0</v>
      </c>
      <c r="U52" s="92">
        <f t="shared" si="47"/>
        <v>0</v>
      </c>
      <c r="V52" s="92">
        <f t="shared" si="47"/>
        <v>0</v>
      </c>
      <c r="W52" s="92">
        <f t="shared" si="47"/>
        <v>0</v>
      </c>
      <c r="X52" s="92">
        <f t="shared" si="3"/>
        <v>0</v>
      </c>
      <c r="Y52" s="128"/>
      <c r="Z52" s="192">
        <f>'2 Current Year'!W52</f>
        <v>0</v>
      </c>
      <c r="AA52" s="305">
        <f>'2 Current Year'!H52</f>
        <v>0</v>
      </c>
      <c r="AB52" s="192">
        <f>'2 Current Year'!AI52</f>
        <v>0</v>
      </c>
      <c r="AC52" s="128">
        <f>'2 Current Year'!O52</f>
        <v>0</v>
      </c>
      <c r="AD52" s="306">
        <f t="shared" si="4"/>
        <v>45838</v>
      </c>
      <c r="AE52" s="1" t="str">
        <f t="shared" si="5"/>
        <v/>
      </c>
    </row>
    <row r="53" spans="1:31" ht="18" customHeight="1">
      <c r="A53" s="298" t="str">
        <f>IF('2 Current Year'!A53&lt;&gt;"",'2 Current Year'!A53,"")</f>
        <v/>
      </c>
      <c r="B53" s="299" t="str">
        <f>IF('2 Current Year'!B53&lt;&gt;"",'2 Current Year'!B53,"")</f>
        <v/>
      </c>
      <c r="C53" s="299" t="str">
        <f>IF('2 Current Year'!C53&lt;&gt;"",'2 Current Year'!C53,"")</f>
        <v/>
      </c>
      <c r="D53" s="299"/>
      <c r="E53" s="300" t="str">
        <f>IF('2 Current Year'!E53&lt;&gt;"",'2 Current Year'!E53,"")</f>
        <v/>
      </c>
      <c r="F53" s="301" t="str">
        <f>IF('2 Current Year'!F53&lt;&gt;"",'2 Current Year'!F53,"")</f>
        <v/>
      </c>
      <c r="G53" s="302"/>
      <c r="H53" s="303"/>
      <c r="I53" s="302"/>
      <c r="J53" s="303"/>
      <c r="K53" s="302"/>
      <c r="L53" s="303"/>
      <c r="M53" s="302"/>
      <c r="N53" s="303"/>
      <c r="O53" s="308"/>
      <c r="P53" s="304">
        <f t="shared" si="1"/>
        <v>0</v>
      </c>
      <c r="Q53" s="92">
        <f t="shared" ref="Q53:W53" si="48">IF(G53&gt;0,IF(G$8&lt;$AD53,IF(G$8&gt;=$C$4,IF($AA53&gt;0,IF($AA53&lt;&gt;"C",IF(H53="",($AD53-G$8)/7/$AB53*($Z53+$AC53)*(G53-$AA53)/$AA53,IF(H$8&lt;$AD53,(H$8-G$8)/7/$AB53*($Z53+$AC53)*(G53-$AA53)/$AA53,($AD53-G$8)/7/$AB53*($Z53+$AC53)*(G53-$AA53)/$AA53)),0),0),0),0),0)</f>
        <v>0</v>
      </c>
      <c r="R53" s="92">
        <f t="shared" si="48"/>
        <v>0</v>
      </c>
      <c r="S53" s="92">
        <f t="shared" si="48"/>
        <v>0</v>
      </c>
      <c r="T53" s="92">
        <f t="shared" si="48"/>
        <v>0</v>
      </c>
      <c r="U53" s="92">
        <f t="shared" si="48"/>
        <v>0</v>
      </c>
      <c r="V53" s="92">
        <f t="shared" si="48"/>
        <v>0</v>
      </c>
      <c r="W53" s="92">
        <f t="shared" si="48"/>
        <v>0</v>
      </c>
      <c r="X53" s="92">
        <f t="shared" si="3"/>
        <v>0</v>
      </c>
      <c r="Y53" s="128"/>
      <c r="Z53" s="192">
        <f>'2 Current Year'!W53</f>
        <v>0</v>
      </c>
      <c r="AA53" s="305">
        <f>'2 Current Year'!H53</f>
        <v>0</v>
      </c>
      <c r="AB53" s="192">
        <f>'2 Current Year'!AI53</f>
        <v>0</v>
      </c>
      <c r="AC53" s="128">
        <f>'2 Current Year'!O53</f>
        <v>0</v>
      </c>
      <c r="AD53" s="306">
        <f t="shared" si="4"/>
        <v>45838</v>
      </c>
      <c r="AE53" s="1" t="str">
        <f t="shared" si="5"/>
        <v/>
      </c>
    </row>
    <row r="54" spans="1:31" ht="18" customHeight="1">
      <c r="A54" s="298" t="str">
        <f>IF('2 Current Year'!A54&lt;&gt;"",'2 Current Year'!A54,"")</f>
        <v/>
      </c>
      <c r="B54" s="299" t="str">
        <f>IF('2 Current Year'!B54&lt;&gt;"",'2 Current Year'!B54,"")</f>
        <v/>
      </c>
      <c r="C54" s="299" t="str">
        <f>IF('2 Current Year'!C54&lt;&gt;"",'2 Current Year'!C54,"")</f>
        <v/>
      </c>
      <c r="D54" s="299"/>
      <c r="E54" s="300" t="str">
        <f>IF('2 Current Year'!E54&lt;&gt;"",'2 Current Year'!E54,"")</f>
        <v/>
      </c>
      <c r="F54" s="301" t="str">
        <f>IF('2 Current Year'!F54&lt;&gt;"",'2 Current Year'!F54,"")</f>
        <v/>
      </c>
      <c r="G54" s="302"/>
      <c r="H54" s="303"/>
      <c r="I54" s="302"/>
      <c r="J54" s="303"/>
      <c r="K54" s="302"/>
      <c r="L54" s="303"/>
      <c r="M54" s="302"/>
      <c r="N54" s="303"/>
      <c r="O54" s="308"/>
      <c r="P54" s="304">
        <f t="shared" si="1"/>
        <v>0</v>
      </c>
      <c r="Q54" s="92">
        <f t="shared" ref="Q54:W54" si="49">IF(G54&gt;0,IF(G$8&lt;$AD54,IF(G$8&gt;=$C$4,IF($AA54&gt;0,IF($AA54&lt;&gt;"C",IF(H54="",($AD54-G$8)/7/$AB54*($Z54+$AC54)*(G54-$AA54)/$AA54,IF(H$8&lt;$AD54,(H$8-G$8)/7/$AB54*($Z54+$AC54)*(G54-$AA54)/$AA54,($AD54-G$8)/7/$AB54*($Z54+$AC54)*(G54-$AA54)/$AA54)),0),0),0),0),0)</f>
        <v>0</v>
      </c>
      <c r="R54" s="92">
        <f t="shared" si="49"/>
        <v>0</v>
      </c>
      <c r="S54" s="92">
        <f t="shared" si="49"/>
        <v>0</v>
      </c>
      <c r="T54" s="92">
        <f t="shared" si="49"/>
        <v>0</v>
      </c>
      <c r="U54" s="92">
        <f t="shared" si="49"/>
        <v>0</v>
      </c>
      <c r="V54" s="92">
        <f t="shared" si="49"/>
        <v>0</v>
      </c>
      <c r="W54" s="92">
        <f t="shared" si="49"/>
        <v>0</v>
      </c>
      <c r="X54" s="92">
        <f t="shared" si="3"/>
        <v>0</v>
      </c>
      <c r="Y54" s="128"/>
      <c r="Z54" s="192">
        <f>'2 Current Year'!W54</f>
        <v>0</v>
      </c>
      <c r="AA54" s="305">
        <f>'2 Current Year'!H54</f>
        <v>0</v>
      </c>
      <c r="AB54" s="192">
        <f>'2 Current Year'!AI54</f>
        <v>0</v>
      </c>
      <c r="AC54" s="128">
        <f>'2 Current Year'!O54</f>
        <v>0</v>
      </c>
      <c r="AD54" s="306">
        <f t="shared" si="4"/>
        <v>45838</v>
      </c>
      <c r="AE54" s="1" t="str">
        <f t="shared" si="5"/>
        <v/>
      </c>
    </row>
    <row r="55" spans="1:31" ht="18" customHeight="1">
      <c r="A55" s="298" t="str">
        <f>IF('2 Current Year'!A55&lt;&gt;"",'2 Current Year'!A55,"")</f>
        <v/>
      </c>
      <c r="B55" s="299" t="str">
        <f>IF('2 Current Year'!B55&lt;&gt;"",'2 Current Year'!B55,"")</f>
        <v/>
      </c>
      <c r="C55" s="299" t="str">
        <f>IF('2 Current Year'!C55&lt;&gt;"",'2 Current Year'!C55,"")</f>
        <v/>
      </c>
      <c r="D55" s="299"/>
      <c r="E55" s="300" t="str">
        <f>IF('2 Current Year'!E55&lt;&gt;"",'2 Current Year'!E55,"")</f>
        <v/>
      </c>
      <c r="F55" s="301" t="str">
        <f>IF('2 Current Year'!F55&lt;&gt;"",'2 Current Year'!F55,"")</f>
        <v/>
      </c>
      <c r="G55" s="302"/>
      <c r="H55" s="303"/>
      <c r="I55" s="302"/>
      <c r="J55" s="303"/>
      <c r="K55" s="302"/>
      <c r="L55" s="303"/>
      <c r="M55" s="302"/>
      <c r="N55" s="303"/>
      <c r="O55" s="308"/>
      <c r="P55" s="304">
        <f t="shared" si="1"/>
        <v>0</v>
      </c>
      <c r="Q55" s="92">
        <f t="shared" ref="Q55:W55" si="50">IF(G55&gt;0,IF(G$8&lt;$AD55,IF(G$8&gt;=$C$4,IF($AA55&gt;0,IF($AA55&lt;&gt;"C",IF(H55="",($AD55-G$8)/7/$AB55*($Z55+$AC55)*(G55-$AA55)/$AA55,IF(H$8&lt;$AD55,(H$8-G$8)/7/$AB55*($Z55+$AC55)*(G55-$AA55)/$AA55,($AD55-G$8)/7/$AB55*($Z55+$AC55)*(G55-$AA55)/$AA55)),0),0),0),0),0)</f>
        <v>0</v>
      </c>
      <c r="R55" s="92">
        <f t="shared" si="50"/>
        <v>0</v>
      </c>
      <c r="S55" s="92">
        <f t="shared" si="50"/>
        <v>0</v>
      </c>
      <c r="T55" s="92">
        <f t="shared" si="50"/>
        <v>0</v>
      </c>
      <c r="U55" s="92">
        <f t="shared" si="50"/>
        <v>0</v>
      </c>
      <c r="V55" s="92">
        <f t="shared" si="50"/>
        <v>0</v>
      </c>
      <c r="W55" s="92">
        <f t="shared" si="50"/>
        <v>0</v>
      </c>
      <c r="X55" s="92">
        <f t="shared" si="3"/>
        <v>0</v>
      </c>
      <c r="Y55" s="128"/>
      <c r="Z55" s="192">
        <f>'2 Current Year'!W55</f>
        <v>0</v>
      </c>
      <c r="AA55" s="305">
        <f>'2 Current Year'!H55</f>
        <v>0</v>
      </c>
      <c r="AB55" s="192">
        <f>'2 Current Year'!AI55</f>
        <v>0</v>
      </c>
      <c r="AC55" s="128">
        <f>'2 Current Year'!O55</f>
        <v>0</v>
      </c>
      <c r="AD55" s="306">
        <f t="shared" si="4"/>
        <v>45838</v>
      </c>
      <c r="AE55" s="1" t="str">
        <f t="shared" si="5"/>
        <v/>
      </c>
    </row>
    <row r="56" spans="1:31" ht="18" customHeight="1">
      <c r="A56" s="298" t="str">
        <f>IF('2 Current Year'!A56&lt;&gt;"",'2 Current Year'!A56,"")</f>
        <v/>
      </c>
      <c r="B56" s="299" t="str">
        <f>IF('2 Current Year'!B56&lt;&gt;"",'2 Current Year'!B56,"")</f>
        <v/>
      </c>
      <c r="C56" s="299" t="str">
        <f>IF('2 Current Year'!C56&lt;&gt;"",'2 Current Year'!C56,"")</f>
        <v/>
      </c>
      <c r="D56" s="299"/>
      <c r="E56" s="300" t="str">
        <f>IF('2 Current Year'!E56&lt;&gt;"",'2 Current Year'!E56,"")</f>
        <v/>
      </c>
      <c r="F56" s="301" t="str">
        <f>IF('2 Current Year'!F56&lt;&gt;"",'2 Current Year'!F56,"")</f>
        <v/>
      </c>
      <c r="G56" s="302"/>
      <c r="H56" s="303"/>
      <c r="I56" s="302"/>
      <c r="J56" s="303"/>
      <c r="K56" s="302"/>
      <c r="L56" s="303"/>
      <c r="M56" s="302"/>
      <c r="N56" s="303"/>
      <c r="O56" s="308"/>
      <c r="P56" s="304">
        <f t="shared" si="1"/>
        <v>0</v>
      </c>
      <c r="Q56" s="92">
        <f t="shared" ref="Q56:W56" si="51">IF(G56&gt;0,IF(G$8&lt;$AD56,IF(G$8&gt;=$C$4,IF($AA56&gt;0,IF($AA56&lt;&gt;"C",IF(H56="",($AD56-G$8)/7/$AB56*($Z56+$AC56)*(G56-$AA56)/$AA56,IF(H$8&lt;$AD56,(H$8-G$8)/7/$AB56*($Z56+$AC56)*(G56-$AA56)/$AA56,($AD56-G$8)/7/$AB56*($Z56+$AC56)*(G56-$AA56)/$AA56)),0),0),0),0),0)</f>
        <v>0</v>
      </c>
      <c r="R56" s="92">
        <f t="shared" si="51"/>
        <v>0</v>
      </c>
      <c r="S56" s="92">
        <f t="shared" si="51"/>
        <v>0</v>
      </c>
      <c r="T56" s="92">
        <f t="shared" si="51"/>
        <v>0</v>
      </c>
      <c r="U56" s="92">
        <f t="shared" si="51"/>
        <v>0</v>
      </c>
      <c r="V56" s="92">
        <f t="shared" si="51"/>
        <v>0</v>
      </c>
      <c r="W56" s="92">
        <f t="shared" si="51"/>
        <v>0</v>
      </c>
      <c r="X56" s="92">
        <f t="shared" si="3"/>
        <v>0</v>
      </c>
      <c r="Y56" s="128"/>
      <c r="Z56" s="192">
        <f>'2 Current Year'!W56</f>
        <v>0</v>
      </c>
      <c r="AA56" s="305">
        <f>'2 Current Year'!H56</f>
        <v>0</v>
      </c>
      <c r="AB56" s="192">
        <f>'2 Current Year'!AI56</f>
        <v>0</v>
      </c>
      <c r="AC56" s="128">
        <f>'2 Current Year'!O56</f>
        <v>0</v>
      </c>
      <c r="AD56" s="306">
        <f t="shared" si="4"/>
        <v>45838</v>
      </c>
      <c r="AE56" s="1" t="str">
        <f t="shared" si="5"/>
        <v/>
      </c>
    </row>
    <row r="57" spans="1:31" ht="18" customHeight="1">
      <c r="A57" s="298" t="str">
        <f>IF('2 Current Year'!A57&lt;&gt;"",'2 Current Year'!A57,"")</f>
        <v/>
      </c>
      <c r="B57" s="299" t="str">
        <f>IF('2 Current Year'!B57&lt;&gt;"",'2 Current Year'!B57,"")</f>
        <v/>
      </c>
      <c r="C57" s="299" t="str">
        <f>IF('2 Current Year'!C57&lt;&gt;"",'2 Current Year'!C57,"")</f>
        <v/>
      </c>
      <c r="D57" s="299"/>
      <c r="E57" s="300" t="str">
        <f>IF('2 Current Year'!E57&lt;&gt;"",'2 Current Year'!E57,"")</f>
        <v/>
      </c>
      <c r="F57" s="301" t="str">
        <f>IF('2 Current Year'!F57&lt;&gt;"",'2 Current Year'!F57,"")</f>
        <v/>
      </c>
      <c r="G57" s="302"/>
      <c r="H57" s="303"/>
      <c r="I57" s="302"/>
      <c r="J57" s="303"/>
      <c r="K57" s="302"/>
      <c r="L57" s="303"/>
      <c r="M57" s="302"/>
      <c r="N57" s="303"/>
      <c r="O57" s="308"/>
      <c r="P57" s="304">
        <f t="shared" si="1"/>
        <v>0</v>
      </c>
      <c r="Q57" s="92">
        <f t="shared" ref="Q57:W57" si="52">IF(G57&gt;0,IF(G$8&lt;$AD57,IF(G$8&gt;=$C$4,IF($AA57&gt;0,IF($AA57&lt;&gt;"C",IF(H57="",($AD57-G$8)/7/$AB57*($Z57+$AC57)*(G57-$AA57)/$AA57,IF(H$8&lt;$AD57,(H$8-G$8)/7/$AB57*($Z57+$AC57)*(G57-$AA57)/$AA57,($AD57-G$8)/7/$AB57*($Z57+$AC57)*(G57-$AA57)/$AA57)),0),0),0),0),0)</f>
        <v>0</v>
      </c>
      <c r="R57" s="92">
        <f t="shared" si="52"/>
        <v>0</v>
      </c>
      <c r="S57" s="92">
        <f t="shared" si="52"/>
        <v>0</v>
      </c>
      <c r="T57" s="92">
        <f t="shared" si="52"/>
        <v>0</v>
      </c>
      <c r="U57" s="92">
        <f t="shared" si="52"/>
        <v>0</v>
      </c>
      <c r="V57" s="92">
        <f t="shared" si="52"/>
        <v>0</v>
      </c>
      <c r="W57" s="92">
        <f t="shared" si="52"/>
        <v>0</v>
      </c>
      <c r="X57" s="92">
        <f t="shared" si="3"/>
        <v>0</v>
      </c>
      <c r="Y57" s="128"/>
      <c r="Z57" s="192">
        <f>'2 Current Year'!W57</f>
        <v>0</v>
      </c>
      <c r="AA57" s="305">
        <f>'2 Current Year'!H57</f>
        <v>0</v>
      </c>
      <c r="AB57" s="192">
        <f>'2 Current Year'!AI57</f>
        <v>0</v>
      </c>
      <c r="AC57" s="128">
        <f>'2 Current Year'!O57</f>
        <v>0</v>
      </c>
      <c r="AD57" s="306">
        <f t="shared" si="4"/>
        <v>45838</v>
      </c>
      <c r="AE57" s="1" t="str">
        <f t="shared" si="5"/>
        <v/>
      </c>
    </row>
    <row r="58" spans="1:31" ht="18" customHeight="1">
      <c r="A58" s="298" t="str">
        <f>IF('2 Current Year'!A58&lt;&gt;"",'2 Current Year'!A58,"")</f>
        <v/>
      </c>
      <c r="B58" s="299" t="str">
        <f>IF('2 Current Year'!B58&lt;&gt;"",'2 Current Year'!B58,"")</f>
        <v/>
      </c>
      <c r="C58" s="299" t="str">
        <f>IF('2 Current Year'!C58&lt;&gt;"",'2 Current Year'!C58,"")</f>
        <v/>
      </c>
      <c r="D58" s="299"/>
      <c r="E58" s="300" t="str">
        <f>IF('2 Current Year'!E58&lt;&gt;"",'2 Current Year'!E58,"")</f>
        <v/>
      </c>
      <c r="F58" s="301" t="str">
        <f>IF('2 Current Year'!F58&lt;&gt;"",'2 Current Year'!F58,"")</f>
        <v/>
      </c>
      <c r="G58" s="302"/>
      <c r="H58" s="303"/>
      <c r="I58" s="302"/>
      <c r="J58" s="303"/>
      <c r="K58" s="302"/>
      <c r="L58" s="303"/>
      <c r="M58" s="302"/>
      <c r="N58" s="303"/>
      <c r="O58" s="308"/>
      <c r="P58" s="304">
        <f t="shared" si="1"/>
        <v>0</v>
      </c>
      <c r="Q58" s="92">
        <f t="shared" ref="Q58:W58" si="53">IF(G58&gt;0,IF(G$8&lt;$AD58,IF(G$8&gt;=$C$4,IF($AA58&gt;0,IF($AA58&lt;&gt;"C",IF(H58="",($AD58-G$8)/7/$AB58*($Z58+$AC58)*(G58-$AA58)/$AA58,IF(H$8&lt;$AD58,(H$8-G$8)/7/$AB58*($Z58+$AC58)*(G58-$AA58)/$AA58,($AD58-G$8)/7/$AB58*($Z58+$AC58)*(G58-$AA58)/$AA58)),0),0),0),0),0)</f>
        <v>0</v>
      </c>
      <c r="R58" s="92">
        <f t="shared" si="53"/>
        <v>0</v>
      </c>
      <c r="S58" s="92">
        <f t="shared" si="53"/>
        <v>0</v>
      </c>
      <c r="T58" s="92">
        <f t="shared" si="53"/>
        <v>0</v>
      </c>
      <c r="U58" s="92">
        <f t="shared" si="53"/>
        <v>0</v>
      </c>
      <c r="V58" s="92">
        <f t="shared" si="53"/>
        <v>0</v>
      </c>
      <c r="W58" s="92">
        <f t="shared" si="53"/>
        <v>0</v>
      </c>
      <c r="X58" s="92">
        <f t="shared" si="3"/>
        <v>0</v>
      </c>
      <c r="Y58" s="128"/>
      <c r="Z58" s="192">
        <f>'2 Current Year'!W58</f>
        <v>0</v>
      </c>
      <c r="AA58" s="305">
        <f>'2 Current Year'!H58</f>
        <v>0</v>
      </c>
      <c r="AB58" s="192">
        <f>'2 Current Year'!AI58</f>
        <v>0</v>
      </c>
      <c r="AC58" s="128">
        <f>'2 Current Year'!O58</f>
        <v>0</v>
      </c>
      <c r="AD58" s="306">
        <f t="shared" si="4"/>
        <v>45838</v>
      </c>
      <c r="AE58" s="1" t="str">
        <f t="shared" si="5"/>
        <v/>
      </c>
    </row>
    <row r="59" spans="1:31" ht="18" customHeight="1">
      <c r="A59" s="298" t="str">
        <f>IF('2 Current Year'!A59&lt;&gt;"",'2 Current Year'!A59,"")</f>
        <v/>
      </c>
      <c r="B59" s="299" t="str">
        <f>IF('2 Current Year'!B59&lt;&gt;"",'2 Current Year'!B59,"")</f>
        <v/>
      </c>
      <c r="C59" s="299" t="str">
        <f>IF('2 Current Year'!C59&lt;&gt;"",'2 Current Year'!C59,"")</f>
        <v/>
      </c>
      <c r="D59" s="299"/>
      <c r="E59" s="300" t="str">
        <f>IF('2 Current Year'!E59&lt;&gt;"",'2 Current Year'!E59,"")</f>
        <v/>
      </c>
      <c r="F59" s="301" t="str">
        <f>IF('2 Current Year'!F59&lt;&gt;"",'2 Current Year'!F59,"")</f>
        <v/>
      </c>
      <c r="G59" s="302"/>
      <c r="H59" s="303"/>
      <c r="I59" s="302"/>
      <c r="J59" s="303"/>
      <c r="K59" s="302"/>
      <c r="L59" s="303"/>
      <c r="M59" s="302"/>
      <c r="N59" s="303"/>
      <c r="O59" s="308"/>
      <c r="P59" s="304">
        <f t="shared" si="1"/>
        <v>0</v>
      </c>
      <c r="Q59" s="92">
        <f t="shared" ref="Q59:W59" si="54">IF(G59&gt;0,IF(G$8&lt;$AD59,IF(G$8&gt;=$C$4,IF($AA59&gt;0,IF($AA59&lt;&gt;"C",IF(H59="",($AD59-G$8)/7/$AB59*($Z59+$AC59)*(G59-$AA59)/$AA59,IF(H$8&lt;$AD59,(H$8-G$8)/7/$AB59*($Z59+$AC59)*(G59-$AA59)/$AA59,($AD59-G$8)/7/$AB59*($Z59+$AC59)*(G59-$AA59)/$AA59)),0),0),0),0),0)</f>
        <v>0</v>
      </c>
      <c r="R59" s="92">
        <f t="shared" si="54"/>
        <v>0</v>
      </c>
      <c r="S59" s="92">
        <f t="shared" si="54"/>
        <v>0</v>
      </c>
      <c r="T59" s="92">
        <f t="shared" si="54"/>
        <v>0</v>
      </c>
      <c r="U59" s="92">
        <f t="shared" si="54"/>
        <v>0</v>
      </c>
      <c r="V59" s="92">
        <f t="shared" si="54"/>
        <v>0</v>
      </c>
      <c r="W59" s="92">
        <f t="shared" si="54"/>
        <v>0</v>
      </c>
      <c r="X59" s="92">
        <f t="shared" si="3"/>
        <v>0</v>
      </c>
      <c r="Y59" s="128"/>
      <c r="Z59" s="192">
        <f>'2 Current Year'!W59</f>
        <v>0</v>
      </c>
      <c r="AA59" s="305">
        <f>'2 Current Year'!H59</f>
        <v>0</v>
      </c>
      <c r="AB59" s="192">
        <f>'2 Current Year'!AI59</f>
        <v>0</v>
      </c>
      <c r="AC59" s="128">
        <f>'2 Current Year'!O59</f>
        <v>0</v>
      </c>
      <c r="AD59" s="306">
        <f t="shared" si="4"/>
        <v>45838</v>
      </c>
      <c r="AE59" s="1" t="str">
        <f t="shared" si="5"/>
        <v/>
      </c>
    </row>
    <row r="60" spans="1:31" ht="18" customHeight="1">
      <c r="A60" s="298" t="str">
        <f>IF('2 Current Year'!A60&lt;&gt;"",'2 Current Year'!A60,"")</f>
        <v/>
      </c>
      <c r="B60" s="299" t="str">
        <f>IF('2 Current Year'!B60&lt;&gt;"",'2 Current Year'!B60,"")</f>
        <v/>
      </c>
      <c r="C60" s="299" t="str">
        <f>IF('2 Current Year'!C60&lt;&gt;"",'2 Current Year'!C60,"")</f>
        <v/>
      </c>
      <c r="D60" s="299"/>
      <c r="E60" s="300" t="str">
        <f>IF('2 Current Year'!E60&lt;&gt;"",'2 Current Year'!E60,"")</f>
        <v/>
      </c>
      <c r="F60" s="301" t="str">
        <f>IF('2 Current Year'!F60&lt;&gt;"",'2 Current Year'!F60,"")</f>
        <v/>
      </c>
      <c r="G60" s="302"/>
      <c r="H60" s="303"/>
      <c r="I60" s="302"/>
      <c r="J60" s="303"/>
      <c r="K60" s="302"/>
      <c r="L60" s="303"/>
      <c r="M60" s="302"/>
      <c r="N60" s="303"/>
      <c r="O60" s="308"/>
      <c r="P60" s="304">
        <f t="shared" si="1"/>
        <v>0</v>
      </c>
      <c r="Q60" s="92">
        <f t="shared" ref="Q60:W60" si="55">IF(G60&gt;0,IF(G$8&lt;$AD60,IF(G$8&gt;=$C$4,IF($AA60&gt;0,IF($AA60&lt;&gt;"C",IF(H60="",($AD60-G$8)/7/$AB60*($Z60+$AC60)*(G60-$AA60)/$AA60,IF(H$8&lt;$AD60,(H$8-G$8)/7/$AB60*($Z60+$AC60)*(G60-$AA60)/$AA60,($AD60-G$8)/7/$AB60*($Z60+$AC60)*(G60-$AA60)/$AA60)),0),0),0),0),0)</f>
        <v>0</v>
      </c>
      <c r="R60" s="92">
        <f t="shared" si="55"/>
        <v>0</v>
      </c>
      <c r="S60" s="92">
        <f t="shared" si="55"/>
        <v>0</v>
      </c>
      <c r="T60" s="92">
        <f t="shared" si="55"/>
        <v>0</v>
      </c>
      <c r="U60" s="92">
        <f t="shared" si="55"/>
        <v>0</v>
      </c>
      <c r="V60" s="92">
        <f t="shared" si="55"/>
        <v>0</v>
      </c>
      <c r="W60" s="92">
        <f t="shared" si="55"/>
        <v>0</v>
      </c>
      <c r="X60" s="92">
        <f t="shared" si="3"/>
        <v>0</v>
      </c>
      <c r="Y60" s="128"/>
      <c r="Z60" s="192">
        <f>'2 Current Year'!W60</f>
        <v>0</v>
      </c>
      <c r="AA60" s="305">
        <f>'2 Current Year'!H60</f>
        <v>0</v>
      </c>
      <c r="AB60" s="192">
        <f>'2 Current Year'!AI60</f>
        <v>0</v>
      </c>
      <c r="AC60" s="128">
        <f>'2 Current Year'!O60</f>
        <v>0</v>
      </c>
      <c r="AD60" s="306">
        <f t="shared" si="4"/>
        <v>45838</v>
      </c>
      <c r="AE60" s="1" t="str">
        <f t="shared" si="5"/>
        <v/>
      </c>
    </row>
    <row r="61" spans="1:31" ht="18" customHeight="1">
      <c r="A61" s="298" t="str">
        <f>IF('2 Current Year'!A61&lt;&gt;"",'2 Current Year'!A61,"")</f>
        <v/>
      </c>
      <c r="B61" s="299" t="str">
        <f>IF('2 Current Year'!B61&lt;&gt;"",'2 Current Year'!B61,"")</f>
        <v/>
      </c>
      <c r="C61" s="299" t="str">
        <f>IF('2 Current Year'!C61&lt;&gt;"",'2 Current Year'!C61,"")</f>
        <v/>
      </c>
      <c r="D61" s="299"/>
      <c r="E61" s="300" t="str">
        <f>IF('2 Current Year'!E61&lt;&gt;"",'2 Current Year'!E61,"")</f>
        <v/>
      </c>
      <c r="F61" s="301" t="str">
        <f>IF('2 Current Year'!F61&lt;&gt;"",'2 Current Year'!F61,"")</f>
        <v/>
      </c>
      <c r="G61" s="302"/>
      <c r="H61" s="303"/>
      <c r="I61" s="302"/>
      <c r="J61" s="303"/>
      <c r="K61" s="302"/>
      <c r="L61" s="303"/>
      <c r="M61" s="302"/>
      <c r="N61" s="303"/>
      <c r="O61" s="308"/>
      <c r="P61" s="304">
        <f t="shared" si="1"/>
        <v>0</v>
      </c>
      <c r="Q61" s="92">
        <f t="shared" ref="Q61:W61" si="56">IF(G61&gt;0,IF(G$8&lt;$AD61,IF(G$8&gt;=$C$4,IF($AA61&gt;0,IF($AA61&lt;&gt;"C",IF(H61="",($AD61-G$8)/7/$AB61*($Z61+$AC61)*(G61-$AA61)/$AA61,IF(H$8&lt;$AD61,(H$8-G$8)/7/$AB61*($Z61+$AC61)*(G61-$AA61)/$AA61,($AD61-G$8)/7/$AB61*($Z61+$AC61)*(G61-$AA61)/$AA61)),0),0),0),0),0)</f>
        <v>0</v>
      </c>
      <c r="R61" s="92">
        <f t="shared" si="56"/>
        <v>0</v>
      </c>
      <c r="S61" s="92">
        <f t="shared" si="56"/>
        <v>0</v>
      </c>
      <c r="T61" s="92">
        <f t="shared" si="56"/>
        <v>0</v>
      </c>
      <c r="U61" s="92">
        <f t="shared" si="56"/>
        <v>0</v>
      </c>
      <c r="V61" s="92">
        <f t="shared" si="56"/>
        <v>0</v>
      </c>
      <c r="W61" s="92">
        <f t="shared" si="56"/>
        <v>0</v>
      </c>
      <c r="X61" s="92">
        <f t="shared" si="3"/>
        <v>0</v>
      </c>
      <c r="Y61" s="128"/>
      <c r="Z61" s="192">
        <f>'2 Current Year'!W61</f>
        <v>0</v>
      </c>
      <c r="AA61" s="305">
        <f>'2 Current Year'!H61</f>
        <v>0</v>
      </c>
      <c r="AB61" s="192">
        <f>'2 Current Year'!AI61</f>
        <v>0</v>
      </c>
      <c r="AC61" s="128">
        <f>'2 Current Year'!O61</f>
        <v>0</v>
      </c>
      <c r="AD61" s="306">
        <f t="shared" si="4"/>
        <v>45838</v>
      </c>
      <c r="AE61" s="1" t="str">
        <f t="shared" si="5"/>
        <v/>
      </c>
    </row>
    <row r="62" spans="1:31" ht="18" customHeight="1">
      <c r="A62" s="298" t="str">
        <f>IF('2 Current Year'!A62&lt;&gt;"",'2 Current Year'!A62,"")</f>
        <v/>
      </c>
      <c r="B62" s="299" t="str">
        <f>IF('2 Current Year'!B62&lt;&gt;"",'2 Current Year'!B62,"")</f>
        <v/>
      </c>
      <c r="C62" s="299" t="str">
        <f>IF('2 Current Year'!C62&lt;&gt;"",'2 Current Year'!C62,"")</f>
        <v/>
      </c>
      <c r="D62" s="299"/>
      <c r="E62" s="300" t="str">
        <f>IF('2 Current Year'!E62&lt;&gt;"",'2 Current Year'!E62,"")</f>
        <v/>
      </c>
      <c r="F62" s="301" t="str">
        <f>IF('2 Current Year'!F62&lt;&gt;"",'2 Current Year'!F62,"")</f>
        <v/>
      </c>
      <c r="G62" s="302"/>
      <c r="H62" s="303"/>
      <c r="I62" s="302"/>
      <c r="J62" s="303"/>
      <c r="K62" s="302"/>
      <c r="L62" s="303"/>
      <c r="M62" s="302"/>
      <c r="N62" s="303"/>
      <c r="O62" s="308"/>
      <c r="P62" s="304">
        <f t="shared" si="1"/>
        <v>0</v>
      </c>
      <c r="Q62" s="92">
        <f t="shared" ref="Q62:W62" si="57">IF(G62&gt;0,IF(G$8&lt;$AD62,IF(G$8&gt;=$C$4,IF($AA62&gt;0,IF($AA62&lt;&gt;"C",IF(H62="",($AD62-G$8)/7/$AB62*($Z62+$AC62)*(G62-$AA62)/$AA62,IF(H$8&lt;$AD62,(H$8-G$8)/7/$AB62*($Z62+$AC62)*(G62-$AA62)/$AA62,($AD62-G$8)/7/$AB62*($Z62+$AC62)*(G62-$AA62)/$AA62)),0),0),0),0),0)</f>
        <v>0</v>
      </c>
      <c r="R62" s="92">
        <f t="shared" si="57"/>
        <v>0</v>
      </c>
      <c r="S62" s="92">
        <f t="shared" si="57"/>
        <v>0</v>
      </c>
      <c r="T62" s="92">
        <f t="shared" si="57"/>
        <v>0</v>
      </c>
      <c r="U62" s="92">
        <f t="shared" si="57"/>
        <v>0</v>
      </c>
      <c r="V62" s="92">
        <f t="shared" si="57"/>
        <v>0</v>
      </c>
      <c r="W62" s="92">
        <f t="shared" si="57"/>
        <v>0</v>
      </c>
      <c r="X62" s="92">
        <f t="shared" si="3"/>
        <v>0</v>
      </c>
      <c r="Y62" s="128"/>
      <c r="Z62" s="192">
        <f>'2 Current Year'!W62</f>
        <v>0</v>
      </c>
      <c r="AA62" s="305">
        <f>'2 Current Year'!H62</f>
        <v>0</v>
      </c>
      <c r="AB62" s="192">
        <f>'2 Current Year'!AI62</f>
        <v>0</v>
      </c>
      <c r="AC62" s="128">
        <f>'2 Current Year'!O62</f>
        <v>0</v>
      </c>
      <c r="AD62" s="306">
        <f t="shared" si="4"/>
        <v>45838</v>
      </c>
      <c r="AE62" s="1" t="str">
        <f t="shared" si="5"/>
        <v/>
      </c>
    </row>
    <row r="63" spans="1:31" ht="18" customHeight="1">
      <c r="A63" s="298" t="str">
        <f>IF('2 Current Year'!A63&lt;&gt;"",'2 Current Year'!A63,"")</f>
        <v/>
      </c>
      <c r="B63" s="299" t="str">
        <f>IF('2 Current Year'!B63&lt;&gt;"",'2 Current Year'!B63,"")</f>
        <v/>
      </c>
      <c r="C63" s="299" t="str">
        <f>IF('2 Current Year'!C63&lt;&gt;"",'2 Current Year'!C63,"")</f>
        <v/>
      </c>
      <c r="D63" s="299"/>
      <c r="E63" s="300" t="str">
        <f>IF('2 Current Year'!E63&lt;&gt;"",'2 Current Year'!E63,"")</f>
        <v/>
      </c>
      <c r="F63" s="301" t="str">
        <f>IF('2 Current Year'!F63&lt;&gt;"",'2 Current Year'!F63,"")</f>
        <v/>
      </c>
      <c r="G63" s="302"/>
      <c r="H63" s="303"/>
      <c r="I63" s="302"/>
      <c r="J63" s="303"/>
      <c r="K63" s="302"/>
      <c r="L63" s="303"/>
      <c r="M63" s="302"/>
      <c r="N63" s="303"/>
      <c r="O63" s="308"/>
      <c r="P63" s="304">
        <f t="shared" si="1"/>
        <v>0</v>
      </c>
      <c r="Q63" s="92">
        <f t="shared" ref="Q63:W63" si="58">IF(G63&gt;0,IF(G$8&lt;$AD63,IF(G$8&gt;=$C$4,IF($AA63&gt;0,IF($AA63&lt;&gt;"C",IF(H63="",($AD63-G$8)/7/$AB63*($Z63+$AC63)*(G63-$AA63)/$AA63,IF(H$8&lt;$AD63,(H$8-G$8)/7/$AB63*($Z63+$AC63)*(G63-$AA63)/$AA63,($AD63-G$8)/7/$AB63*($Z63+$AC63)*(G63-$AA63)/$AA63)),0),0),0),0),0)</f>
        <v>0</v>
      </c>
      <c r="R63" s="92">
        <f t="shared" si="58"/>
        <v>0</v>
      </c>
      <c r="S63" s="92">
        <f t="shared" si="58"/>
        <v>0</v>
      </c>
      <c r="T63" s="92">
        <f t="shared" si="58"/>
        <v>0</v>
      </c>
      <c r="U63" s="92">
        <f t="shared" si="58"/>
        <v>0</v>
      </c>
      <c r="V63" s="92">
        <f t="shared" si="58"/>
        <v>0</v>
      </c>
      <c r="W63" s="92">
        <f t="shared" si="58"/>
        <v>0</v>
      </c>
      <c r="X63" s="92">
        <f t="shared" si="3"/>
        <v>0</v>
      </c>
      <c r="Y63" s="128"/>
      <c r="Z63" s="192">
        <f>'2 Current Year'!W63</f>
        <v>0</v>
      </c>
      <c r="AA63" s="305">
        <f>'2 Current Year'!H63</f>
        <v>0</v>
      </c>
      <c r="AB63" s="192">
        <f>'2 Current Year'!AI63</f>
        <v>0</v>
      </c>
      <c r="AC63" s="128">
        <f>'2 Current Year'!O63</f>
        <v>0</v>
      </c>
      <c r="AD63" s="306">
        <f t="shared" si="4"/>
        <v>45838</v>
      </c>
      <c r="AE63" s="1" t="str">
        <f t="shared" si="5"/>
        <v/>
      </c>
    </row>
    <row r="64" spans="1:31" ht="18" customHeight="1">
      <c r="A64" s="298" t="str">
        <f>IF('2 Current Year'!A64&lt;&gt;"",'2 Current Year'!A64,"")</f>
        <v/>
      </c>
      <c r="B64" s="299" t="str">
        <f>IF('2 Current Year'!B64&lt;&gt;"",'2 Current Year'!B64,"")</f>
        <v/>
      </c>
      <c r="C64" s="299" t="str">
        <f>IF('2 Current Year'!C64&lt;&gt;"",'2 Current Year'!C64,"")</f>
        <v/>
      </c>
      <c r="D64" s="299"/>
      <c r="E64" s="300" t="str">
        <f>IF('2 Current Year'!E64&lt;&gt;"",'2 Current Year'!E64,"")</f>
        <v/>
      </c>
      <c r="F64" s="301" t="str">
        <f>IF('2 Current Year'!F64&lt;&gt;"",'2 Current Year'!F64,"")</f>
        <v/>
      </c>
      <c r="G64" s="302"/>
      <c r="H64" s="303"/>
      <c r="I64" s="302"/>
      <c r="J64" s="303"/>
      <c r="K64" s="302"/>
      <c r="L64" s="303"/>
      <c r="M64" s="302"/>
      <c r="N64" s="303"/>
      <c r="O64" s="308"/>
      <c r="P64" s="304">
        <f t="shared" si="1"/>
        <v>0</v>
      </c>
      <c r="Q64" s="92">
        <f t="shared" ref="Q64:W64" si="59">IF(G64&gt;0,IF(G$8&lt;$AD64,IF(G$8&gt;=$C$4,IF($AA64&gt;0,IF($AA64&lt;&gt;"C",IF(H64="",($AD64-G$8)/7/$AB64*($Z64+$AC64)*(G64-$AA64)/$AA64,IF(H$8&lt;$AD64,(H$8-G$8)/7/$AB64*($Z64+$AC64)*(G64-$AA64)/$AA64,($AD64-G$8)/7/$AB64*($Z64+$AC64)*(G64-$AA64)/$AA64)),0),0),0),0),0)</f>
        <v>0</v>
      </c>
      <c r="R64" s="92">
        <f t="shared" si="59"/>
        <v>0</v>
      </c>
      <c r="S64" s="92">
        <f t="shared" si="59"/>
        <v>0</v>
      </c>
      <c r="T64" s="92">
        <f t="shared" si="59"/>
        <v>0</v>
      </c>
      <c r="U64" s="92">
        <f t="shared" si="59"/>
        <v>0</v>
      </c>
      <c r="V64" s="92">
        <f t="shared" si="59"/>
        <v>0</v>
      </c>
      <c r="W64" s="92">
        <f t="shared" si="59"/>
        <v>0</v>
      </c>
      <c r="X64" s="92">
        <f t="shared" si="3"/>
        <v>0</v>
      </c>
      <c r="Y64" s="128"/>
      <c r="Z64" s="192">
        <f>'2 Current Year'!W64</f>
        <v>0</v>
      </c>
      <c r="AA64" s="305">
        <f>'2 Current Year'!H64</f>
        <v>0</v>
      </c>
      <c r="AB64" s="192">
        <f>'2 Current Year'!AI64</f>
        <v>0</v>
      </c>
      <c r="AC64" s="128">
        <f>'2 Current Year'!O64</f>
        <v>0</v>
      </c>
      <c r="AD64" s="306">
        <f t="shared" si="4"/>
        <v>45838</v>
      </c>
      <c r="AE64" s="1" t="str">
        <f t="shared" si="5"/>
        <v/>
      </c>
    </row>
    <row r="65" spans="1:31" ht="18" customHeight="1">
      <c r="A65" s="298" t="str">
        <f>IF('2 Current Year'!A65&lt;&gt;"",'2 Current Year'!A65,"")</f>
        <v/>
      </c>
      <c r="B65" s="299" t="str">
        <f>IF('2 Current Year'!B65&lt;&gt;"",'2 Current Year'!B65,"")</f>
        <v/>
      </c>
      <c r="C65" s="299" t="str">
        <f>IF('2 Current Year'!C65&lt;&gt;"",'2 Current Year'!C65,"")</f>
        <v/>
      </c>
      <c r="D65" s="299"/>
      <c r="E65" s="300" t="str">
        <f>IF('2 Current Year'!E65&lt;&gt;"",'2 Current Year'!E65,"")</f>
        <v/>
      </c>
      <c r="F65" s="301" t="str">
        <f>IF('2 Current Year'!F65&lt;&gt;"",'2 Current Year'!F65,"")</f>
        <v/>
      </c>
      <c r="G65" s="302"/>
      <c r="H65" s="303"/>
      <c r="I65" s="302"/>
      <c r="J65" s="303"/>
      <c r="K65" s="302"/>
      <c r="L65" s="303"/>
      <c r="M65" s="302"/>
      <c r="N65" s="303"/>
      <c r="O65" s="308"/>
      <c r="P65" s="304">
        <f t="shared" si="1"/>
        <v>0</v>
      </c>
      <c r="Q65" s="92">
        <f t="shared" ref="Q65:W65" si="60">IF(G65&gt;0,IF(G$8&lt;$AD65,IF(G$8&gt;=$C$4,IF($AA65&gt;0,IF($AA65&lt;&gt;"C",IF(H65="",($AD65-G$8)/7/$AB65*($Z65+$AC65)*(G65-$AA65)/$AA65,IF(H$8&lt;$AD65,(H$8-G$8)/7/$AB65*($Z65+$AC65)*(G65-$AA65)/$AA65,($AD65-G$8)/7/$AB65*($Z65+$AC65)*(G65-$AA65)/$AA65)),0),0),0),0),0)</f>
        <v>0</v>
      </c>
      <c r="R65" s="92">
        <f t="shared" si="60"/>
        <v>0</v>
      </c>
      <c r="S65" s="92">
        <f t="shared" si="60"/>
        <v>0</v>
      </c>
      <c r="T65" s="92">
        <f t="shared" si="60"/>
        <v>0</v>
      </c>
      <c r="U65" s="92">
        <f t="shared" si="60"/>
        <v>0</v>
      </c>
      <c r="V65" s="92">
        <f t="shared" si="60"/>
        <v>0</v>
      </c>
      <c r="W65" s="92">
        <f t="shared" si="60"/>
        <v>0</v>
      </c>
      <c r="X65" s="92">
        <f t="shared" si="3"/>
        <v>0</v>
      </c>
      <c r="Y65" s="128"/>
      <c r="Z65" s="192">
        <f>'2 Current Year'!W65</f>
        <v>0</v>
      </c>
      <c r="AA65" s="305">
        <f>'2 Current Year'!H65</f>
        <v>0</v>
      </c>
      <c r="AB65" s="192">
        <f>'2 Current Year'!AI65</f>
        <v>0</v>
      </c>
      <c r="AC65" s="128">
        <f>'2 Current Year'!O65</f>
        <v>0</v>
      </c>
      <c r="AD65" s="306">
        <f t="shared" si="4"/>
        <v>45838</v>
      </c>
      <c r="AE65" s="1" t="str">
        <f t="shared" si="5"/>
        <v/>
      </c>
    </row>
    <row r="66" spans="1:31" ht="18" customHeight="1">
      <c r="A66" s="298" t="str">
        <f>IF('2 Current Year'!A66&lt;&gt;"",'2 Current Year'!A66,"")</f>
        <v/>
      </c>
      <c r="B66" s="299" t="str">
        <f>IF('2 Current Year'!B66&lt;&gt;"",'2 Current Year'!B66,"")</f>
        <v/>
      </c>
      <c r="C66" s="299" t="str">
        <f>IF('2 Current Year'!C66&lt;&gt;"",'2 Current Year'!C66,"")</f>
        <v/>
      </c>
      <c r="D66" s="299"/>
      <c r="E66" s="300" t="str">
        <f>IF('2 Current Year'!E66&lt;&gt;"",'2 Current Year'!E66,"")</f>
        <v/>
      </c>
      <c r="F66" s="301" t="str">
        <f>IF('2 Current Year'!F66&lt;&gt;"",'2 Current Year'!F66,"")</f>
        <v/>
      </c>
      <c r="G66" s="302"/>
      <c r="H66" s="303"/>
      <c r="I66" s="302"/>
      <c r="J66" s="303"/>
      <c r="K66" s="302"/>
      <c r="L66" s="303"/>
      <c r="M66" s="302"/>
      <c r="N66" s="303"/>
      <c r="O66" s="308"/>
      <c r="P66" s="304">
        <f t="shared" si="1"/>
        <v>0</v>
      </c>
      <c r="Q66" s="92">
        <f t="shared" ref="Q66:W66" si="61">IF(G66&gt;0,IF(G$8&lt;$AD66,IF(G$8&gt;=$C$4,IF($AA66&gt;0,IF($AA66&lt;&gt;"C",IF(H66="",($AD66-G$8)/7/$AB66*($Z66+$AC66)*(G66-$AA66)/$AA66,IF(H$8&lt;$AD66,(H$8-G$8)/7/$AB66*($Z66+$AC66)*(G66-$AA66)/$AA66,($AD66-G$8)/7/$AB66*($Z66+$AC66)*(G66-$AA66)/$AA66)),0),0),0),0),0)</f>
        <v>0</v>
      </c>
      <c r="R66" s="92">
        <f t="shared" si="61"/>
        <v>0</v>
      </c>
      <c r="S66" s="92">
        <f t="shared" si="61"/>
        <v>0</v>
      </c>
      <c r="T66" s="92">
        <f t="shared" si="61"/>
        <v>0</v>
      </c>
      <c r="U66" s="92">
        <f t="shared" si="61"/>
        <v>0</v>
      </c>
      <c r="V66" s="92">
        <f t="shared" si="61"/>
        <v>0</v>
      </c>
      <c r="W66" s="92">
        <f t="shared" si="61"/>
        <v>0</v>
      </c>
      <c r="X66" s="92">
        <f t="shared" si="3"/>
        <v>0</v>
      </c>
      <c r="Y66" s="128"/>
      <c r="Z66" s="192">
        <f>'2 Current Year'!W66</f>
        <v>0</v>
      </c>
      <c r="AA66" s="305">
        <f>'2 Current Year'!H66</f>
        <v>0</v>
      </c>
      <c r="AB66" s="192">
        <f>'2 Current Year'!AI66</f>
        <v>0</v>
      </c>
      <c r="AC66" s="128">
        <f>'2 Current Year'!O66</f>
        <v>0</v>
      </c>
      <c r="AD66" s="306">
        <f t="shared" si="4"/>
        <v>45838</v>
      </c>
      <c r="AE66" s="1" t="str">
        <f t="shared" si="5"/>
        <v/>
      </c>
    </row>
    <row r="67" spans="1:31" ht="18" customHeight="1">
      <c r="A67" s="298" t="str">
        <f>IF('2 Current Year'!A67&lt;&gt;"",'2 Current Year'!A67,"")</f>
        <v/>
      </c>
      <c r="B67" s="299" t="str">
        <f>IF('2 Current Year'!B67&lt;&gt;"",'2 Current Year'!B67,"")</f>
        <v/>
      </c>
      <c r="C67" s="299" t="str">
        <f>IF('2 Current Year'!C67&lt;&gt;"",'2 Current Year'!C67,"")</f>
        <v/>
      </c>
      <c r="D67" s="299"/>
      <c r="E67" s="300" t="str">
        <f>IF('2 Current Year'!E67&lt;&gt;"",'2 Current Year'!E67,"")</f>
        <v/>
      </c>
      <c r="F67" s="301" t="str">
        <f>IF('2 Current Year'!F67&lt;&gt;"",'2 Current Year'!F67,"")</f>
        <v/>
      </c>
      <c r="G67" s="302"/>
      <c r="H67" s="303"/>
      <c r="I67" s="302"/>
      <c r="J67" s="303"/>
      <c r="K67" s="302"/>
      <c r="L67" s="303"/>
      <c r="M67" s="302"/>
      <c r="N67" s="303"/>
      <c r="O67" s="308"/>
      <c r="P67" s="304">
        <f t="shared" si="1"/>
        <v>0</v>
      </c>
      <c r="Q67" s="92">
        <f t="shared" ref="Q67:W67" si="62">IF(G67&gt;0,IF(G$8&lt;$AD67,IF(G$8&gt;=$C$4,IF($AA67&gt;0,IF($AA67&lt;&gt;"C",IF(H67="",($AD67-G$8)/7/$AB67*($Z67+$AC67)*(G67-$AA67)/$AA67,IF(H$8&lt;$AD67,(H$8-G$8)/7/$AB67*($Z67+$AC67)*(G67-$AA67)/$AA67,($AD67-G$8)/7/$AB67*($Z67+$AC67)*(G67-$AA67)/$AA67)),0),0),0),0),0)</f>
        <v>0</v>
      </c>
      <c r="R67" s="92">
        <f t="shared" si="62"/>
        <v>0</v>
      </c>
      <c r="S67" s="92">
        <f t="shared" si="62"/>
        <v>0</v>
      </c>
      <c r="T67" s="92">
        <f t="shared" si="62"/>
        <v>0</v>
      </c>
      <c r="U67" s="92">
        <f t="shared" si="62"/>
        <v>0</v>
      </c>
      <c r="V67" s="92">
        <f t="shared" si="62"/>
        <v>0</v>
      </c>
      <c r="W67" s="92">
        <f t="shared" si="62"/>
        <v>0</v>
      </c>
      <c r="X67" s="92">
        <f t="shared" si="3"/>
        <v>0</v>
      </c>
      <c r="Y67" s="128"/>
      <c r="Z67" s="192">
        <f>'2 Current Year'!W67</f>
        <v>0</v>
      </c>
      <c r="AA67" s="305">
        <f>'2 Current Year'!H67</f>
        <v>0</v>
      </c>
      <c r="AB67" s="192">
        <f>'2 Current Year'!AI67</f>
        <v>0</v>
      </c>
      <c r="AC67" s="128">
        <f>'2 Current Year'!O67</f>
        <v>0</v>
      </c>
      <c r="AD67" s="306">
        <f t="shared" si="4"/>
        <v>45838</v>
      </c>
      <c r="AE67" s="1" t="str">
        <f t="shared" si="5"/>
        <v/>
      </c>
    </row>
    <row r="68" spans="1:31" ht="18" customHeight="1">
      <c r="A68" s="298" t="str">
        <f>IF('2 Current Year'!A68&lt;&gt;"",'2 Current Year'!A68,"")</f>
        <v/>
      </c>
      <c r="B68" s="299" t="str">
        <f>IF('2 Current Year'!B68&lt;&gt;"",'2 Current Year'!B68,"")</f>
        <v/>
      </c>
      <c r="C68" s="299" t="str">
        <f>IF('2 Current Year'!C68&lt;&gt;"",'2 Current Year'!C68,"")</f>
        <v/>
      </c>
      <c r="D68" s="299"/>
      <c r="E68" s="300" t="str">
        <f>IF('2 Current Year'!E68&lt;&gt;"",'2 Current Year'!E68,"")</f>
        <v/>
      </c>
      <c r="F68" s="301" t="str">
        <f>IF('2 Current Year'!F68&lt;&gt;"",'2 Current Year'!F68,"")</f>
        <v/>
      </c>
      <c r="G68" s="302"/>
      <c r="H68" s="303"/>
      <c r="I68" s="302"/>
      <c r="J68" s="303"/>
      <c r="K68" s="302"/>
      <c r="L68" s="303"/>
      <c r="M68" s="302"/>
      <c r="N68" s="303"/>
      <c r="O68" s="308"/>
      <c r="P68" s="304">
        <f t="shared" si="1"/>
        <v>0</v>
      </c>
      <c r="Q68" s="92">
        <f t="shared" ref="Q68:W68" si="63">IF(G68&gt;0,IF(G$8&lt;$AD68,IF(G$8&gt;=$C$4,IF($AA68&gt;0,IF($AA68&lt;&gt;"C",IF(H68="",($AD68-G$8)/7/$AB68*($Z68+$AC68)*(G68-$AA68)/$AA68,IF(H$8&lt;$AD68,(H$8-G$8)/7/$AB68*($Z68+$AC68)*(G68-$AA68)/$AA68,($AD68-G$8)/7/$AB68*($Z68+$AC68)*(G68-$AA68)/$AA68)),0),0),0),0),0)</f>
        <v>0</v>
      </c>
      <c r="R68" s="92">
        <f t="shared" si="63"/>
        <v>0</v>
      </c>
      <c r="S68" s="92">
        <f t="shared" si="63"/>
        <v>0</v>
      </c>
      <c r="T68" s="92">
        <f t="shared" si="63"/>
        <v>0</v>
      </c>
      <c r="U68" s="92">
        <f t="shared" si="63"/>
        <v>0</v>
      </c>
      <c r="V68" s="92">
        <f t="shared" si="63"/>
        <v>0</v>
      </c>
      <c r="W68" s="92">
        <f t="shared" si="63"/>
        <v>0</v>
      </c>
      <c r="X68" s="92">
        <f t="shared" si="3"/>
        <v>0</v>
      </c>
      <c r="Y68" s="128"/>
      <c r="Z68" s="192">
        <f>'2 Current Year'!W68</f>
        <v>0</v>
      </c>
      <c r="AA68" s="305">
        <f>'2 Current Year'!H68</f>
        <v>0</v>
      </c>
      <c r="AB68" s="192">
        <f>'2 Current Year'!AI68</f>
        <v>0</v>
      </c>
      <c r="AC68" s="128">
        <f>'2 Current Year'!O68</f>
        <v>0</v>
      </c>
      <c r="AD68" s="306">
        <f t="shared" si="4"/>
        <v>45838</v>
      </c>
      <c r="AE68" s="1" t="str">
        <f t="shared" si="5"/>
        <v/>
      </c>
    </row>
    <row r="69" spans="1:31" ht="18" customHeight="1">
      <c r="A69" s="298" t="str">
        <f>IF('2 Current Year'!A69&lt;&gt;"",'2 Current Year'!A69,"")</f>
        <v/>
      </c>
      <c r="B69" s="299" t="str">
        <f>IF('2 Current Year'!B69&lt;&gt;"",'2 Current Year'!B69,"")</f>
        <v/>
      </c>
      <c r="C69" s="299" t="str">
        <f>IF('2 Current Year'!C69&lt;&gt;"",'2 Current Year'!C69,"")</f>
        <v/>
      </c>
      <c r="D69" s="299"/>
      <c r="E69" s="300" t="str">
        <f>IF('2 Current Year'!E69&lt;&gt;"",'2 Current Year'!E69,"")</f>
        <v/>
      </c>
      <c r="F69" s="301" t="str">
        <f>IF('2 Current Year'!F69&lt;&gt;"",'2 Current Year'!F69,"")</f>
        <v/>
      </c>
      <c r="G69" s="302"/>
      <c r="H69" s="303"/>
      <c r="I69" s="302"/>
      <c r="J69" s="303"/>
      <c r="K69" s="302"/>
      <c r="L69" s="303"/>
      <c r="M69" s="302"/>
      <c r="N69" s="303"/>
      <c r="O69" s="308"/>
      <c r="P69" s="304">
        <f t="shared" si="1"/>
        <v>0</v>
      </c>
      <c r="Q69" s="92">
        <f t="shared" ref="Q69:W69" si="64">IF(G69&gt;0,IF(G$8&lt;$AD69,IF(G$8&gt;=$C$4,IF($AA69&gt;0,IF($AA69&lt;&gt;"C",IF(H69="",($AD69-G$8)/7/$AB69*($Z69+$AC69)*(G69-$AA69)/$AA69,IF(H$8&lt;$AD69,(H$8-G$8)/7/$AB69*($Z69+$AC69)*(G69-$AA69)/$AA69,($AD69-G$8)/7/$AB69*($Z69+$AC69)*(G69-$AA69)/$AA69)),0),0),0),0),0)</f>
        <v>0</v>
      </c>
      <c r="R69" s="92">
        <f t="shared" si="64"/>
        <v>0</v>
      </c>
      <c r="S69" s="92">
        <f t="shared" si="64"/>
        <v>0</v>
      </c>
      <c r="T69" s="92">
        <f t="shared" si="64"/>
        <v>0</v>
      </c>
      <c r="U69" s="92">
        <f t="shared" si="64"/>
        <v>0</v>
      </c>
      <c r="V69" s="92">
        <f t="shared" si="64"/>
        <v>0</v>
      </c>
      <c r="W69" s="92">
        <f t="shared" si="64"/>
        <v>0</v>
      </c>
      <c r="X69" s="92">
        <f t="shared" si="3"/>
        <v>0</v>
      </c>
      <c r="Y69" s="128"/>
      <c r="Z69" s="192">
        <f>'2 Current Year'!W69</f>
        <v>0</v>
      </c>
      <c r="AA69" s="305">
        <f>'2 Current Year'!H69</f>
        <v>0</v>
      </c>
      <c r="AB69" s="192">
        <f>'2 Current Year'!AI69</f>
        <v>0</v>
      </c>
      <c r="AC69" s="128">
        <f>'2 Current Year'!O69</f>
        <v>0</v>
      </c>
      <c r="AD69" s="306">
        <f t="shared" si="4"/>
        <v>45838</v>
      </c>
      <c r="AE69" s="1" t="str">
        <f t="shared" si="5"/>
        <v/>
      </c>
    </row>
    <row r="70" spans="1:31" ht="18" customHeight="1">
      <c r="A70" s="298" t="str">
        <f>IF('2 Current Year'!A70&lt;&gt;"",'2 Current Year'!A70,"")</f>
        <v/>
      </c>
      <c r="B70" s="299" t="str">
        <f>IF('2 Current Year'!B70&lt;&gt;"",'2 Current Year'!B70,"")</f>
        <v/>
      </c>
      <c r="C70" s="299" t="str">
        <f>IF('2 Current Year'!C70&lt;&gt;"",'2 Current Year'!C70,"")</f>
        <v/>
      </c>
      <c r="D70" s="299"/>
      <c r="E70" s="300" t="str">
        <f>IF('2 Current Year'!E70&lt;&gt;"",'2 Current Year'!E70,"")</f>
        <v/>
      </c>
      <c r="F70" s="301" t="str">
        <f>IF('2 Current Year'!F70&lt;&gt;"",'2 Current Year'!F70,"")</f>
        <v/>
      </c>
      <c r="G70" s="302"/>
      <c r="H70" s="303"/>
      <c r="I70" s="302"/>
      <c r="J70" s="303"/>
      <c r="K70" s="302"/>
      <c r="L70" s="303"/>
      <c r="M70" s="302"/>
      <c r="N70" s="303"/>
      <c r="O70" s="308"/>
      <c r="P70" s="304">
        <f t="shared" si="1"/>
        <v>0</v>
      </c>
      <c r="Q70" s="92">
        <f t="shared" ref="Q70:W70" si="65">IF(G70&gt;0,IF(G$8&lt;$AD70,IF(G$8&gt;=$C$4,IF($AA70&gt;0,IF($AA70&lt;&gt;"C",IF(H70="",($AD70-G$8)/7/$AB70*($Z70+$AC70)*(G70-$AA70)/$AA70,IF(H$8&lt;$AD70,(H$8-G$8)/7/$AB70*($Z70+$AC70)*(G70-$AA70)/$AA70,($AD70-G$8)/7/$AB70*($Z70+$AC70)*(G70-$AA70)/$AA70)),0),0),0),0),0)</f>
        <v>0</v>
      </c>
      <c r="R70" s="92">
        <f t="shared" si="65"/>
        <v>0</v>
      </c>
      <c r="S70" s="92">
        <f t="shared" si="65"/>
        <v>0</v>
      </c>
      <c r="T70" s="92">
        <f t="shared" si="65"/>
        <v>0</v>
      </c>
      <c r="U70" s="92">
        <f t="shared" si="65"/>
        <v>0</v>
      </c>
      <c r="V70" s="92">
        <f t="shared" si="65"/>
        <v>0</v>
      </c>
      <c r="W70" s="92">
        <f t="shared" si="65"/>
        <v>0</v>
      </c>
      <c r="X70" s="92">
        <f t="shared" si="3"/>
        <v>0</v>
      </c>
      <c r="Y70" s="128"/>
      <c r="Z70" s="192">
        <f>'2 Current Year'!W70</f>
        <v>0</v>
      </c>
      <c r="AA70" s="305">
        <f>'2 Current Year'!H70</f>
        <v>0</v>
      </c>
      <c r="AB70" s="192">
        <f>'2 Current Year'!AI70</f>
        <v>0</v>
      </c>
      <c r="AC70" s="128">
        <f>'2 Current Year'!O70</f>
        <v>0</v>
      </c>
      <c r="AD70" s="306">
        <f t="shared" si="4"/>
        <v>45838</v>
      </c>
      <c r="AE70" s="1" t="str">
        <f t="shared" si="5"/>
        <v/>
      </c>
    </row>
    <row r="71" spans="1:31" ht="18" customHeight="1">
      <c r="A71" s="298" t="str">
        <f>IF('2 Current Year'!A71&lt;&gt;"",'2 Current Year'!A71,"")</f>
        <v/>
      </c>
      <c r="B71" s="299" t="str">
        <f>IF('2 Current Year'!B71&lt;&gt;"",'2 Current Year'!B71,"")</f>
        <v/>
      </c>
      <c r="C71" s="299" t="str">
        <f>IF('2 Current Year'!C71&lt;&gt;"",'2 Current Year'!C71,"")</f>
        <v/>
      </c>
      <c r="D71" s="299"/>
      <c r="E71" s="300" t="str">
        <f>IF('2 Current Year'!E71&lt;&gt;"",'2 Current Year'!E71,"")</f>
        <v/>
      </c>
      <c r="F71" s="301" t="str">
        <f>IF('2 Current Year'!F71&lt;&gt;"",'2 Current Year'!F71,"")</f>
        <v/>
      </c>
      <c r="G71" s="302"/>
      <c r="H71" s="303"/>
      <c r="I71" s="302"/>
      <c r="J71" s="303"/>
      <c r="K71" s="302"/>
      <c r="L71" s="303"/>
      <c r="M71" s="302"/>
      <c r="N71" s="303"/>
      <c r="O71" s="308"/>
      <c r="P71" s="304">
        <f t="shared" si="1"/>
        <v>0</v>
      </c>
      <c r="Q71" s="92">
        <f t="shared" ref="Q71:W71" si="66">IF(G71&gt;0,IF(G$8&lt;$AD71,IF(G$8&gt;=$C$4,IF($AA71&gt;0,IF($AA71&lt;&gt;"C",IF(H71="",($AD71-G$8)/7/$AB71*($Z71+$AC71)*(G71-$AA71)/$AA71,IF(H$8&lt;$AD71,(H$8-G$8)/7/$AB71*($Z71+$AC71)*(G71-$AA71)/$AA71,($AD71-G$8)/7/$AB71*($Z71+$AC71)*(G71-$AA71)/$AA71)),0),0),0),0),0)</f>
        <v>0</v>
      </c>
      <c r="R71" s="92">
        <f t="shared" si="66"/>
        <v>0</v>
      </c>
      <c r="S71" s="92">
        <f t="shared" si="66"/>
        <v>0</v>
      </c>
      <c r="T71" s="92">
        <f t="shared" si="66"/>
        <v>0</v>
      </c>
      <c r="U71" s="92">
        <f t="shared" si="66"/>
        <v>0</v>
      </c>
      <c r="V71" s="92">
        <f t="shared" si="66"/>
        <v>0</v>
      </c>
      <c r="W71" s="92">
        <f t="shared" si="66"/>
        <v>0</v>
      </c>
      <c r="X71" s="92">
        <f t="shared" si="3"/>
        <v>0</v>
      </c>
      <c r="Y71" s="128"/>
      <c r="Z71" s="192">
        <f>'2 Current Year'!W71</f>
        <v>0</v>
      </c>
      <c r="AA71" s="305">
        <f>'2 Current Year'!H71</f>
        <v>0</v>
      </c>
      <c r="AB71" s="192">
        <f>'2 Current Year'!AI71</f>
        <v>0</v>
      </c>
      <c r="AC71" s="128">
        <f>'2 Current Year'!O71</f>
        <v>0</v>
      </c>
      <c r="AD71" s="306">
        <f t="shared" si="4"/>
        <v>45838</v>
      </c>
      <c r="AE71" s="1" t="str">
        <f t="shared" si="5"/>
        <v/>
      </c>
    </row>
    <row r="72" spans="1:31" ht="18" customHeight="1">
      <c r="A72" s="298" t="str">
        <f>IF('2 Current Year'!A72&lt;&gt;"",'2 Current Year'!A72,"")</f>
        <v/>
      </c>
      <c r="B72" s="299" t="str">
        <f>IF('2 Current Year'!B72&lt;&gt;"",'2 Current Year'!B72,"")</f>
        <v/>
      </c>
      <c r="C72" s="299" t="str">
        <f>IF('2 Current Year'!C72&lt;&gt;"",'2 Current Year'!C72,"")</f>
        <v/>
      </c>
      <c r="D72" s="299"/>
      <c r="E72" s="300" t="str">
        <f>IF('2 Current Year'!E72&lt;&gt;"",'2 Current Year'!E72,"")</f>
        <v/>
      </c>
      <c r="F72" s="301" t="str">
        <f>IF('2 Current Year'!F72&lt;&gt;"",'2 Current Year'!F72,"")</f>
        <v/>
      </c>
      <c r="G72" s="302"/>
      <c r="H72" s="303"/>
      <c r="I72" s="302"/>
      <c r="J72" s="303"/>
      <c r="K72" s="302"/>
      <c r="L72" s="303"/>
      <c r="M72" s="302"/>
      <c r="N72" s="303"/>
      <c r="O72" s="308"/>
      <c r="P72" s="304">
        <f t="shared" si="1"/>
        <v>0</v>
      </c>
      <c r="Q72" s="92">
        <f t="shared" ref="Q72:W72" si="67">IF(G72&gt;0,IF(G$8&lt;$AD72,IF(G$8&gt;=$C$4,IF($AA72&gt;0,IF($AA72&lt;&gt;"C",IF(H72="",($AD72-G$8)/7/$AB72*($Z72+$AC72)*(G72-$AA72)/$AA72,IF(H$8&lt;$AD72,(H$8-G$8)/7/$AB72*($Z72+$AC72)*(G72-$AA72)/$AA72,($AD72-G$8)/7/$AB72*($Z72+$AC72)*(G72-$AA72)/$AA72)),0),0),0),0),0)</f>
        <v>0</v>
      </c>
      <c r="R72" s="92">
        <f t="shared" si="67"/>
        <v>0</v>
      </c>
      <c r="S72" s="92">
        <f t="shared" si="67"/>
        <v>0</v>
      </c>
      <c r="T72" s="92">
        <f t="shared" si="67"/>
        <v>0</v>
      </c>
      <c r="U72" s="92">
        <f t="shared" si="67"/>
        <v>0</v>
      </c>
      <c r="V72" s="92">
        <f t="shared" si="67"/>
        <v>0</v>
      </c>
      <c r="W72" s="92">
        <f t="shared" si="67"/>
        <v>0</v>
      </c>
      <c r="X72" s="92">
        <f t="shared" si="3"/>
        <v>0</v>
      </c>
      <c r="Y72" s="128"/>
      <c r="Z72" s="192">
        <f>'2 Current Year'!W72</f>
        <v>0</v>
      </c>
      <c r="AA72" s="305">
        <f>'2 Current Year'!H72</f>
        <v>0</v>
      </c>
      <c r="AB72" s="192">
        <f>'2 Current Year'!AI72</f>
        <v>0</v>
      </c>
      <c r="AC72" s="128">
        <f>'2 Current Year'!O72</f>
        <v>0</v>
      </c>
      <c r="AD72" s="306">
        <f t="shared" si="4"/>
        <v>45838</v>
      </c>
      <c r="AE72" s="1" t="str">
        <f t="shared" si="5"/>
        <v/>
      </c>
    </row>
    <row r="73" spans="1:31" ht="18" customHeight="1">
      <c r="A73" s="298" t="str">
        <f>IF('2 Current Year'!A73&lt;&gt;"",'2 Current Year'!A73,"")</f>
        <v/>
      </c>
      <c r="B73" s="299" t="str">
        <f>IF('2 Current Year'!B73&lt;&gt;"",'2 Current Year'!B73,"")</f>
        <v/>
      </c>
      <c r="C73" s="299" t="str">
        <f>IF('2 Current Year'!C73&lt;&gt;"",'2 Current Year'!C73,"")</f>
        <v/>
      </c>
      <c r="D73" s="299"/>
      <c r="E73" s="300" t="str">
        <f>IF('2 Current Year'!E73&lt;&gt;"",'2 Current Year'!E73,"")</f>
        <v/>
      </c>
      <c r="F73" s="301" t="str">
        <f>IF('2 Current Year'!F73&lt;&gt;"",'2 Current Year'!F73,"")</f>
        <v/>
      </c>
      <c r="G73" s="302"/>
      <c r="H73" s="303"/>
      <c r="I73" s="302"/>
      <c r="J73" s="303"/>
      <c r="K73" s="302"/>
      <c r="L73" s="303"/>
      <c r="M73" s="302"/>
      <c r="N73" s="303"/>
      <c r="O73" s="308"/>
      <c r="P73" s="304">
        <f t="shared" si="1"/>
        <v>0</v>
      </c>
      <c r="Q73" s="92">
        <f t="shared" ref="Q73:W73" si="68">IF(G73&gt;0,IF(G$8&lt;$AD73,IF(G$8&gt;=$C$4,IF($AA73&gt;0,IF($AA73&lt;&gt;"C",IF(H73="",($AD73-G$8)/7/$AB73*($Z73+$AC73)*(G73-$AA73)/$AA73,IF(H$8&lt;$AD73,(H$8-G$8)/7/$AB73*($Z73+$AC73)*(G73-$AA73)/$AA73,($AD73-G$8)/7/$AB73*($Z73+$AC73)*(G73-$AA73)/$AA73)),0),0),0),0),0)</f>
        <v>0</v>
      </c>
      <c r="R73" s="92">
        <f t="shared" si="68"/>
        <v>0</v>
      </c>
      <c r="S73" s="92">
        <f t="shared" si="68"/>
        <v>0</v>
      </c>
      <c r="T73" s="92">
        <f t="shared" si="68"/>
        <v>0</v>
      </c>
      <c r="U73" s="92">
        <f t="shared" si="68"/>
        <v>0</v>
      </c>
      <c r="V73" s="92">
        <f t="shared" si="68"/>
        <v>0</v>
      </c>
      <c r="W73" s="92">
        <f t="shared" si="68"/>
        <v>0</v>
      </c>
      <c r="X73" s="92">
        <f t="shared" si="3"/>
        <v>0</v>
      </c>
      <c r="Y73" s="128"/>
      <c r="Z73" s="192">
        <f>'2 Current Year'!W73</f>
        <v>0</v>
      </c>
      <c r="AA73" s="305">
        <f>'2 Current Year'!H73</f>
        <v>0</v>
      </c>
      <c r="AB73" s="192">
        <f>'2 Current Year'!AI73</f>
        <v>0</v>
      </c>
      <c r="AC73" s="128">
        <f>'2 Current Year'!O73</f>
        <v>0</v>
      </c>
      <c r="AD73" s="306">
        <f t="shared" si="4"/>
        <v>45838</v>
      </c>
      <c r="AE73" s="1" t="str">
        <f t="shared" si="5"/>
        <v/>
      </c>
    </row>
    <row r="74" spans="1:31" ht="18" customHeight="1">
      <c r="A74" s="298" t="str">
        <f>IF('2 Current Year'!A74&lt;&gt;"",'2 Current Year'!A74,"")</f>
        <v/>
      </c>
      <c r="B74" s="299" t="str">
        <f>IF('2 Current Year'!B74&lt;&gt;"",'2 Current Year'!B74,"")</f>
        <v/>
      </c>
      <c r="C74" s="299" t="str">
        <f>IF('2 Current Year'!C74&lt;&gt;"",'2 Current Year'!C74,"")</f>
        <v/>
      </c>
      <c r="D74" s="299"/>
      <c r="E74" s="300" t="str">
        <f>IF('2 Current Year'!E74&lt;&gt;"",'2 Current Year'!E74,"")</f>
        <v/>
      </c>
      <c r="F74" s="301" t="str">
        <f>IF('2 Current Year'!F74&lt;&gt;"",'2 Current Year'!F74,"")</f>
        <v/>
      </c>
      <c r="G74" s="302"/>
      <c r="H74" s="303"/>
      <c r="I74" s="302"/>
      <c r="J74" s="303"/>
      <c r="K74" s="302"/>
      <c r="L74" s="303"/>
      <c r="M74" s="302"/>
      <c r="N74" s="303"/>
      <c r="O74" s="308"/>
      <c r="P74" s="304">
        <f t="shared" si="1"/>
        <v>0</v>
      </c>
      <c r="Q74" s="92">
        <f t="shared" ref="Q74:W74" si="69">IF(G74&gt;0,IF(G$8&lt;$AD74,IF(G$8&gt;=$C$4,IF($AA74&gt;0,IF($AA74&lt;&gt;"C",IF(H74="",($AD74-G$8)/7/$AB74*($Z74+$AC74)*(G74-$AA74)/$AA74,IF(H$8&lt;$AD74,(H$8-G$8)/7/$AB74*($Z74+$AC74)*(G74-$AA74)/$AA74,($AD74-G$8)/7/$AB74*($Z74+$AC74)*(G74-$AA74)/$AA74)),0),0),0),0),0)</f>
        <v>0</v>
      </c>
      <c r="R74" s="92">
        <f t="shared" si="69"/>
        <v>0</v>
      </c>
      <c r="S74" s="92">
        <f t="shared" si="69"/>
        <v>0</v>
      </c>
      <c r="T74" s="92">
        <f t="shared" si="69"/>
        <v>0</v>
      </c>
      <c r="U74" s="92">
        <f t="shared" si="69"/>
        <v>0</v>
      </c>
      <c r="V74" s="92">
        <f t="shared" si="69"/>
        <v>0</v>
      </c>
      <c r="W74" s="92">
        <f t="shared" si="69"/>
        <v>0</v>
      </c>
      <c r="X74" s="92">
        <f t="shared" si="3"/>
        <v>0</v>
      </c>
      <c r="Y74" s="128"/>
      <c r="Z74" s="192">
        <f>'2 Current Year'!W74</f>
        <v>0</v>
      </c>
      <c r="AA74" s="305">
        <f>'2 Current Year'!H74</f>
        <v>0</v>
      </c>
      <c r="AB74" s="192">
        <f>'2 Current Year'!AI74</f>
        <v>0</v>
      </c>
      <c r="AC74" s="128">
        <f>'2 Current Year'!O74</f>
        <v>0</v>
      </c>
      <c r="AD74" s="306">
        <f t="shared" si="4"/>
        <v>45838</v>
      </c>
      <c r="AE74" s="1" t="str">
        <f t="shared" si="5"/>
        <v/>
      </c>
    </row>
    <row r="75" spans="1:31" ht="18" customHeight="1">
      <c r="A75" s="298" t="str">
        <f>IF('2 Current Year'!A75&lt;&gt;"",'2 Current Year'!A75,"")</f>
        <v/>
      </c>
      <c r="B75" s="299" t="str">
        <f>IF('2 Current Year'!B75&lt;&gt;"",'2 Current Year'!B75,"")</f>
        <v/>
      </c>
      <c r="C75" s="299" t="str">
        <f>IF('2 Current Year'!C75&lt;&gt;"",'2 Current Year'!C75,"")</f>
        <v/>
      </c>
      <c r="D75" s="299"/>
      <c r="E75" s="300" t="str">
        <f>IF('2 Current Year'!E75&lt;&gt;"",'2 Current Year'!E75,"")</f>
        <v/>
      </c>
      <c r="F75" s="301" t="str">
        <f>IF('2 Current Year'!F75&lt;&gt;"",'2 Current Year'!F75,"")</f>
        <v/>
      </c>
      <c r="G75" s="302"/>
      <c r="H75" s="303"/>
      <c r="I75" s="302"/>
      <c r="J75" s="303"/>
      <c r="K75" s="302"/>
      <c r="L75" s="303"/>
      <c r="M75" s="302"/>
      <c r="N75" s="303"/>
      <c r="O75" s="308"/>
      <c r="P75" s="304">
        <f t="shared" si="1"/>
        <v>0</v>
      </c>
      <c r="Q75" s="92">
        <f t="shared" ref="Q75:W75" si="70">IF(G75&gt;0,IF(G$8&lt;$AD75,IF(G$8&gt;=$C$4,IF($AA75&gt;0,IF($AA75&lt;&gt;"C",IF(H75="",($AD75-G$8)/7/$AB75*($Z75+$AC75)*(G75-$AA75)/$AA75,IF(H$8&lt;$AD75,(H$8-G$8)/7/$AB75*($Z75+$AC75)*(G75-$AA75)/$AA75,($AD75-G$8)/7/$AB75*($Z75+$AC75)*(G75-$AA75)/$AA75)),0),0),0),0),0)</f>
        <v>0</v>
      </c>
      <c r="R75" s="92">
        <f t="shared" si="70"/>
        <v>0</v>
      </c>
      <c r="S75" s="92">
        <f t="shared" si="70"/>
        <v>0</v>
      </c>
      <c r="T75" s="92">
        <f t="shared" si="70"/>
        <v>0</v>
      </c>
      <c r="U75" s="92">
        <f t="shared" si="70"/>
        <v>0</v>
      </c>
      <c r="V75" s="92">
        <f t="shared" si="70"/>
        <v>0</v>
      </c>
      <c r="W75" s="92">
        <f t="shared" si="70"/>
        <v>0</v>
      </c>
      <c r="X75" s="92">
        <f t="shared" si="3"/>
        <v>0</v>
      </c>
      <c r="Y75" s="128"/>
      <c r="Z75" s="192">
        <f>'2 Current Year'!W75</f>
        <v>0</v>
      </c>
      <c r="AA75" s="305">
        <f>'2 Current Year'!H75</f>
        <v>0</v>
      </c>
      <c r="AB75" s="192">
        <f>'2 Current Year'!AI75</f>
        <v>0</v>
      </c>
      <c r="AC75" s="128">
        <f>'2 Current Year'!O75</f>
        <v>0</v>
      </c>
      <c r="AD75" s="306">
        <f t="shared" si="4"/>
        <v>45838</v>
      </c>
      <c r="AE75" s="1" t="str">
        <f t="shared" si="5"/>
        <v/>
      </c>
    </row>
    <row r="76" spans="1:31" ht="18" customHeight="1">
      <c r="A76" s="298" t="str">
        <f>IF('2 Current Year'!A76&lt;&gt;"",'2 Current Year'!A76,"")</f>
        <v/>
      </c>
      <c r="B76" s="299" t="str">
        <f>IF('2 Current Year'!B76&lt;&gt;"",'2 Current Year'!B76,"")</f>
        <v/>
      </c>
      <c r="C76" s="299" t="str">
        <f>IF('2 Current Year'!C76&lt;&gt;"",'2 Current Year'!C76,"")</f>
        <v/>
      </c>
      <c r="D76" s="299"/>
      <c r="E76" s="300" t="str">
        <f>IF('2 Current Year'!E76&lt;&gt;"",'2 Current Year'!E76,"")</f>
        <v/>
      </c>
      <c r="F76" s="301" t="str">
        <f>IF('2 Current Year'!F76&lt;&gt;"",'2 Current Year'!F76,"")</f>
        <v/>
      </c>
      <c r="G76" s="302"/>
      <c r="H76" s="303"/>
      <c r="I76" s="302"/>
      <c r="J76" s="303"/>
      <c r="K76" s="302"/>
      <c r="L76" s="303"/>
      <c r="M76" s="302"/>
      <c r="N76" s="303"/>
      <c r="O76" s="308"/>
      <c r="P76" s="304">
        <f t="shared" si="1"/>
        <v>0</v>
      </c>
      <c r="Q76" s="92">
        <f t="shared" ref="Q76:W76" si="71">IF(G76&gt;0,IF(G$8&lt;$AD76,IF(G$8&gt;=$C$4,IF($AA76&gt;0,IF($AA76&lt;&gt;"C",IF(H76="",($AD76-G$8)/7/$AB76*($Z76+$AC76)*(G76-$AA76)/$AA76,IF(H$8&lt;$AD76,(H$8-G$8)/7/$AB76*($Z76+$AC76)*(G76-$AA76)/$AA76,($AD76-G$8)/7/$AB76*($Z76+$AC76)*(G76-$AA76)/$AA76)),0),0),0),0),0)</f>
        <v>0</v>
      </c>
      <c r="R76" s="92">
        <f t="shared" si="71"/>
        <v>0</v>
      </c>
      <c r="S76" s="92">
        <f t="shared" si="71"/>
        <v>0</v>
      </c>
      <c r="T76" s="92">
        <f t="shared" si="71"/>
        <v>0</v>
      </c>
      <c r="U76" s="92">
        <f t="shared" si="71"/>
        <v>0</v>
      </c>
      <c r="V76" s="92">
        <f t="shared" si="71"/>
        <v>0</v>
      </c>
      <c r="W76" s="92">
        <f t="shared" si="71"/>
        <v>0</v>
      </c>
      <c r="X76" s="92">
        <f t="shared" si="3"/>
        <v>0</v>
      </c>
      <c r="Y76" s="128"/>
      <c r="Z76" s="192">
        <f>'2 Current Year'!W76</f>
        <v>0</v>
      </c>
      <c r="AA76" s="305">
        <f>'2 Current Year'!H76</f>
        <v>0</v>
      </c>
      <c r="AB76" s="192">
        <f>'2 Current Year'!AI76</f>
        <v>0</v>
      </c>
      <c r="AC76" s="128">
        <f>'2 Current Year'!O76</f>
        <v>0</v>
      </c>
      <c r="AD76" s="306">
        <f t="shared" si="4"/>
        <v>45838</v>
      </c>
      <c r="AE76" s="1" t="str">
        <f t="shared" si="5"/>
        <v/>
      </c>
    </row>
    <row r="77" spans="1:31" ht="18" customHeight="1">
      <c r="A77" s="298" t="str">
        <f>IF('2 Current Year'!A77&lt;&gt;"",'2 Current Year'!A77,"")</f>
        <v/>
      </c>
      <c r="B77" s="299" t="str">
        <f>IF('2 Current Year'!B77&lt;&gt;"",'2 Current Year'!B77,"")</f>
        <v/>
      </c>
      <c r="C77" s="299" t="str">
        <f>IF('2 Current Year'!C77&lt;&gt;"",'2 Current Year'!C77,"")</f>
        <v/>
      </c>
      <c r="D77" s="299"/>
      <c r="E77" s="300" t="str">
        <f>IF('2 Current Year'!E77&lt;&gt;"",'2 Current Year'!E77,"")</f>
        <v/>
      </c>
      <c r="F77" s="301" t="str">
        <f>IF('2 Current Year'!F77&lt;&gt;"",'2 Current Year'!F77,"")</f>
        <v/>
      </c>
      <c r="G77" s="302"/>
      <c r="H77" s="303"/>
      <c r="I77" s="302"/>
      <c r="J77" s="303"/>
      <c r="K77" s="302"/>
      <c r="L77" s="303"/>
      <c r="M77" s="302"/>
      <c r="N77" s="303"/>
      <c r="O77" s="308"/>
      <c r="P77" s="304">
        <f t="shared" si="1"/>
        <v>0</v>
      </c>
      <c r="Q77" s="92">
        <f t="shared" ref="Q77:W77" si="72">IF(G77&gt;0,IF(G$8&lt;$AD77,IF(G$8&gt;=$C$4,IF($AA77&gt;0,IF($AA77&lt;&gt;"C",IF(H77="",($AD77-G$8)/7/$AB77*($Z77+$AC77)*(G77-$AA77)/$AA77,IF(H$8&lt;$AD77,(H$8-G$8)/7/$AB77*($Z77+$AC77)*(G77-$AA77)/$AA77,($AD77-G$8)/7/$AB77*($Z77+$AC77)*(G77-$AA77)/$AA77)),0),0),0),0),0)</f>
        <v>0</v>
      </c>
      <c r="R77" s="92">
        <f t="shared" si="72"/>
        <v>0</v>
      </c>
      <c r="S77" s="92">
        <f t="shared" si="72"/>
        <v>0</v>
      </c>
      <c r="T77" s="92">
        <f t="shared" si="72"/>
        <v>0</v>
      </c>
      <c r="U77" s="92">
        <f t="shared" si="72"/>
        <v>0</v>
      </c>
      <c r="V77" s="92">
        <f t="shared" si="72"/>
        <v>0</v>
      </c>
      <c r="W77" s="92">
        <f t="shared" si="72"/>
        <v>0</v>
      </c>
      <c r="X77" s="92">
        <f t="shared" si="3"/>
        <v>0</v>
      </c>
      <c r="Y77" s="128"/>
      <c r="Z77" s="192">
        <f>'2 Current Year'!W77</f>
        <v>0</v>
      </c>
      <c r="AA77" s="305">
        <f>'2 Current Year'!H77</f>
        <v>0</v>
      </c>
      <c r="AB77" s="192">
        <f>'2 Current Year'!AI77</f>
        <v>0</v>
      </c>
      <c r="AC77" s="128">
        <f>'2 Current Year'!O77</f>
        <v>0</v>
      </c>
      <c r="AD77" s="306">
        <f t="shared" si="4"/>
        <v>45838</v>
      </c>
      <c r="AE77" s="1" t="str">
        <f t="shared" si="5"/>
        <v/>
      </c>
    </row>
    <row r="78" spans="1:31" ht="18" customHeight="1">
      <c r="A78" s="298" t="str">
        <f>IF('2 Current Year'!A78&lt;&gt;"",'2 Current Year'!A78,"")</f>
        <v/>
      </c>
      <c r="B78" s="299" t="str">
        <f>IF('2 Current Year'!B78&lt;&gt;"",'2 Current Year'!B78,"")</f>
        <v/>
      </c>
      <c r="C78" s="299" t="str">
        <f>IF('2 Current Year'!C78&lt;&gt;"",'2 Current Year'!C78,"")</f>
        <v/>
      </c>
      <c r="D78" s="299"/>
      <c r="E78" s="300" t="str">
        <f>IF('2 Current Year'!E78&lt;&gt;"",'2 Current Year'!E78,"")</f>
        <v/>
      </c>
      <c r="F78" s="301" t="str">
        <f>IF('2 Current Year'!F78&lt;&gt;"",'2 Current Year'!F78,"")</f>
        <v/>
      </c>
      <c r="G78" s="302"/>
      <c r="H78" s="303"/>
      <c r="I78" s="302"/>
      <c r="J78" s="303"/>
      <c r="K78" s="302"/>
      <c r="L78" s="303"/>
      <c r="M78" s="302"/>
      <c r="N78" s="303"/>
      <c r="O78" s="308"/>
      <c r="P78" s="304">
        <f t="shared" si="1"/>
        <v>0</v>
      </c>
      <c r="Q78" s="92">
        <f t="shared" ref="Q78:W78" si="73">IF(G78&gt;0,IF(G$8&lt;$AD78,IF(G$8&gt;=$C$4,IF($AA78&gt;0,IF($AA78&lt;&gt;"C",IF(H78="",($AD78-G$8)/7/$AB78*($Z78+$AC78)*(G78-$AA78)/$AA78,IF(H$8&lt;$AD78,(H$8-G$8)/7/$AB78*($Z78+$AC78)*(G78-$AA78)/$AA78,($AD78-G$8)/7/$AB78*($Z78+$AC78)*(G78-$AA78)/$AA78)),0),0),0),0),0)</f>
        <v>0</v>
      </c>
      <c r="R78" s="92">
        <f t="shared" si="73"/>
        <v>0</v>
      </c>
      <c r="S78" s="92">
        <f t="shared" si="73"/>
        <v>0</v>
      </c>
      <c r="T78" s="92">
        <f t="shared" si="73"/>
        <v>0</v>
      </c>
      <c r="U78" s="92">
        <f t="shared" si="73"/>
        <v>0</v>
      </c>
      <c r="V78" s="92">
        <f t="shared" si="73"/>
        <v>0</v>
      </c>
      <c r="W78" s="92">
        <f t="shared" si="73"/>
        <v>0</v>
      </c>
      <c r="X78" s="92">
        <f t="shared" si="3"/>
        <v>0</v>
      </c>
      <c r="Y78" s="128"/>
      <c r="Z78" s="192">
        <f>'2 Current Year'!W78</f>
        <v>0</v>
      </c>
      <c r="AA78" s="305">
        <f>'2 Current Year'!H78</f>
        <v>0</v>
      </c>
      <c r="AB78" s="192">
        <f>'2 Current Year'!AI78</f>
        <v>0</v>
      </c>
      <c r="AC78" s="128">
        <f>'2 Current Year'!O78</f>
        <v>0</v>
      </c>
      <c r="AD78" s="306">
        <f t="shared" si="4"/>
        <v>45838</v>
      </c>
      <c r="AE78" s="1" t="str">
        <f t="shared" si="5"/>
        <v/>
      </c>
    </row>
    <row r="79" spans="1:31" ht="18" customHeight="1">
      <c r="A79" s="298" t="str">
        <f>IF('2 Current Year'!A79&lt;&gt;"",'2 Current Year'!A79,"")</f>
        <v/>
      </c>
      <c r="B79" s="299" t="str">
        <f>IF('2 Current Year'!B79&lt;&gt;"",'2 Current Year'!B79,"")</f>
        <v/>
      </c>
      <c r="C79" s="299" t="str">
        <f>IF('2 Current Year'!C79&lt;&gt;"",'2 Current Year'!C79,"")</f>
        <v/>
      </c>
      <c r="D79" s="299"/>
      <c r="E79" s="300" t="str">
        <f>IF('2 Current Year'!E79&lt;&gt;"",'2 Current Year'!E79,"")</f>
        <v/>
      </c>
      <c r="F79" s="301" t="str">
        <f>IF('2 Current Year'!F79&lt;&gt;"",'2 Current Year'!F79,"")</f>
        <v/>
      </c>
      <c r="G79" s="302"/>
      <c r="H79" s="303"/>
      <c r="I79" s="302"/>
      <c r="J79" s="303"/>
      <c r="K79" s="302"/>
      <c r="L79" s="303"/>
      <c r="M79" s="302"/>
      <c r="N79" s="303"/>
      <c r="O79" s="308"/>
      <c r="P79" s="304">
        <f t="shared" si="1"/>
        <v>0</v>
      </c>
      <c r="Q79" s="92">
        <f t="shared" ref="Q79:W79" si="74">IF(G79&gt;0,IF(G$8&lt;$AD79,IF(G$8&gt;=$C$4,IF($AA79&gt;0,IF($AA79&lt;&gt;"C",IF(H79="",($AD79-G$8)/7/$AB79*($Z79+$AC79)*(G79-$AA79)/$AA79,IF(H$8&lt;$AD79,(H$8-G$8)/7/$AB79*($Z79+$AC79)*(G79-$AA79)/$AA79,($AD79-G$8)/7/$AB79*($Z79+$AC79)*(G79-$AA79)/$AA79)),0),0),0),0),0)</f>
        <v>0</v>
      </c>
      <c r="R79" s="92">
        <f t="shared" si="74"/>
        <v>0</v>
      </c>
      <c r="S79" s="92">
        <f t="shared" si="74"/>
        <v>0</v>
      </c>
      <c r="T79" s="92">
        <f t="shared" si="74"/>
        <v>0</v>
      </c>
      <c r="U79" s="92">
        <f t="shared" si="74"/>
        <v>0</v>
      </c>
      <c r="V79" s="92">
        <f t="shared" si="74"/>
        <v>0</v>
      </c>
      <c r="W79" s="92">
        <f t="shared" si="74"/>
        <v>0</v>
      </c>
      <c r="X79" s="92">
        <f t="shared" si="3"/>
        <v>0</v>
      </c>
      <c r="Y79" s="128"/>
      <c r="Z79" s="192">
        <f>'2 Current Year'!W79</f>
        <v>0</v>
      </c>
      <c r="AA79" s="305">
        <f>'2 Current Year'!H79</f>
        <v>0</v>
      </c>
      <c r="AB79" s="192">
        <f>'2 Current Year'!AI79</f>
        <v>0</v>
      </c>
      <c r="AC79" s="128">
        <f>'2 Current Year'!O79</f>
        <v>0</v>
      </c>
      <c r="AD79" s="306">
        <f t="shared" si="4"/>
        <v>45838</v>
      </c>
      <c r="AE79" s="1" t="str">
        <f t="shared" si="5"/>
        <v/>
      </c>
    </row>
    <row r="80" spans="1:31" ht="18" customHeight="1">
      <c r="A80" s="298" t="str">
        <f>IF('2 Current Year'!A80&lt;&gt;"",'2 Current Year'!A80,"")</f>
        <v/>
      </c>
      <c r="B80" s="299" t="str">
        <f>IF('2 Current Year'!B80&lt;&gt;"",'2 Current Year'!B80,"")</f>
        <v/>
      </c>
      <c r="C80" s="299" t="str">
        <f>IF('2 Current Year'!C80&lt;&gt;"",'2 Current Year'!C80,"")</f>
        <v/>
      </c>
      <c r="D80" s="299"/>
      <c r="E80" s="300" t="str">
        <f>IF('2 Current Year'!E80&lt;&gt;"",'2 Current Year'!E80,"")</f>
        <v/>
      </c>
      <c r="F80" s="301" t="str">
        <f>IF('2 Current Year'!F80&lt;&gt;"",'2 Current Year'!F80,"")</f>
        <v/>
      </c>
      <c r="G80" s="302"/>
      <c r="H80" s="303"/>
      <c r="I80" s="302"/>
      <c r="J80" s="303"/>
      <c r="K80" s="302"/>
      <c r="L80" s="303"/>
      <c r="M80" s="302"/>
      <c r="N80" s="303"/>
      <c r="O80" s="308"/>
      <c r="P80" s="304">
        <f t="shared" si="1"/>
        <v>0</v>
      </c>
      <c r="Q80" s="92">
        <f t="shared" ref="Q80:W80" si="75">IF(G80&gt;0,IF(G$8&lt;$AD80,IF(G$8&gt;=$C$4,IF($AA80&gt;0,IF($AA80&lt;&gt;"C",IF(H80="",($AD80-G$8)/7/$AB80*($Z80+$AC80)*(G80-$AA80)/$AA80,IF(H$8&lt;$AD80,(H$8-G$8)/7/$AB80*($Z80+$AC80)*(G80-$AA80)/$AA80,($AD80-G$8)/7/$AB80*($Z80+$AC80)*(G80-$AA80)/$AA80)),0),0),0),0),0)</f>
        <v>0</v>
      </c>
      <c r="R80" s="92">
        <f t="shared" si="75"/>
        <v>0</v>
      </c>
      <c r="S80" s="92">
        <f t="shared" si="75"/>
        <v>0</v>
      </c>
      <c r="T80" s="92">
        <f t="shared" si="75"/>
        <v>0</v>
      </c>
      <c r="U80" s="92">
        <f t="shared" si="75"/>
        <v>0</v>
      </c>
      <c r="V80" s="92">
        <f t="shared" si="75"/>
        <v>0</v>
      </c>
      <c r="W80" s="92">
        <f t="shared" si="75"/>
        <v>0</v>
      </c>
      <c r="X80" s="92">
        <f t="shared" si="3"/>
        <v>0</v>
      </c>
      <c r="Y80" s="128"/>
      <c r="Z80" s="192">
        <f>'2 Current Year'!W80</f>
        <v>0</v>
      </c>
      <c r="AA80" s="305">
        <f>'2 Current Year'!H80</f>
        <v>0</v>
      </c>
      <c r="AB80" s="192">
        <f>'2 Current Year'!AI80</f>
        <v>0</v>
      </c>
      <c r="AC80" s="128">
        <f>'2 Current Year'!O80</f>
        <v>0</v>
      </c>
      <c r="AD80" s="306">
        <f t="shared" si="4"/>
        <v>45838</v>
      </c>
      <c r="AE80" s="1" t="str">
        <f t="shared" si="5"/>
        <v/>
      </c>
    </row>
    <row r="81" spans="1:31" ht="18" customHeight="1">
      <c r="A81" s="298" t="str">
        <f>IF('2 Current Year'!A81&lt;&gt;"",'2 Current Year'!A81,"")</f>
        <v/>
      </c>
      <c r="B81" s="299" t="str">
        <f>IF('2 Current Year'!B81&lt;&gt;"",'2 Current Year'!B81,"")</f>
        <v/>
      </c>
      <c r="C81" s="299" t="str">
        <f>IF('2 Current Year'!C81&lt;&gt;"",'2 Current Year'!C81,"")</f>
        <v/>
      </c>
      <c r="D81" s="299"/>
      <c r="E81" s="300" t="str">
        <f>IF('2 Current Year'!E81&lt;&gt;"",'2 Current Year'!E81,"")</f>
        <v/>
      </c>
      <c r="F81" s="301" t="str">
        <f>IF('2 Current Year'!F81&lt;&gt;"",'2 Current Year'!F81,"")</f>
        <v/>
      </c>
      <c r="G81" s="302"/>
      <c r="H81" s="303"/>
      <c r="I81" s="302"/>
      <c r="J81" s="303"/>
      <c r="K81" s="302"/>
      <c r="L81" s="303"/>
      <c r="M81" s="302"/>
      <c r="N81" s="303"/>
      <c r="O81" s="308"/>
      <c r="P81" s="304">
        <f t="shared" si="1"/>
        <v>0</v>
      </c>
      <c r="Q81" s="92">
        <f t="shared" ref="Q81:W81" si="76">IF(G81&gt;0,IF(G$8&lt;$AD81,IF(G$8&gt;=$C$4,IF($AA81&gt;0,IF($AA81&lt;&gt;"C",IF(H81="",($AD81-G$8)/7/$AB81*($Z81+$AC81)*(G81-$AA81)/$AA81,IF(H$8&lt;$AD81,(H$8-G$8)/7/$AB81*($Z81+$AC81)*(G81-$AA81)/$AA81,($AD81-G$8)/7/$AB81*($Z81+$AC81)*(G81-$AA81)/$AA81)),0),0),0),0),0)</f>
        <v>0</v>
      </c>
      <c r="R81" s="92">
        <f t="shared" si="76"/>
        <v>0</v>
      </c>
      <c r="S81" s="92">
        <f t="shared" si="76"/>
        <v>0</v>
      </c>
      <c r="T81" s="92">
        <f t="shared" si="76"/>
        <v>0</v>
      </c>
      <c r="U81" s="92">
        <f t="shared" si="76"/>
        <v>0</v>
      </c>
      <c r="V81" s="92">
        <f t="shared" si="76"/>
        <v>0</v>
      </c>
      <c r="W81" s="92">
        <f t="shared" si="76"/>
        <v>0</v>
      </c>
      <c r="X81" s="92">
        <f t="shared" si="3"/>
        <v>0</v>
      </c>
      <c r="Y81" s="128"/>
      <c r="Z81" s="192">
        <f>'2 Current Year'!W81</f>
        <v>0</v>
      </c>
      <c r="AA81" s="305">
        <f>'2 Current Year'!H81</f>
        <v>0</v>
      </c>
      <c r="AB81" s="192">
        <f>'2 Current Year'!AI81</f>
        <v>0</v>
      </c>
      <c r="AC81" s="128">
        <f>'2 Current Year'!O81</f>
        <v>0</v>
      </c>
      <c r="AD81" s="306">
        <f t="shared" si="4"/>
        <v>45838</v>
      </c>
      <c r="AE81" s="1" t="str">
        <f t="shared" si="5"/>
        <v/>
      </c>
    </row>
    <row r="82" spans="1:31" ht="18" customHeight="1">
      <c r="A82" s="298" t="str">
        <f>IF('2 Current Year'!A82&lt;&gt;"",'2 Current Year'!A82,"")</f>
        <v/>
      </c>
      <c r="B82" s="299" t="str">
        <f>IF('2 Current Year'!B82&lt;&gt;"",'2 Current Year'!B82,"")</f>
        <v/>
      </c>
      <c r="C82" s="299" t="str">
        <f>IF('2 Current Year'!C82&lt;&gt;"",'2 Current Year'!C82,"")</f>
        <v/>
      </c>
      <c r="D82" s="299"/>
      <c r="E82" s="300" t="str">
        <f>IF('2 Current Year'!E82&lt;&gt;"",'2 Current Year'!E82,"")</f>
        <v/>
      </c>
      <c r="F82" s="301" t="str">
        <f>IF('2 Current Year'!F82&lt;&gt;"",'2 Current Year'!F82,"")</f>
        <v/>
      </c>
      <c r="G82" s="302"/>
      <c r="H82" s="303"/>
      <c r="I82" s="302"/>
      <c r="J82" s="303"/>
      <c r="K82" s="302"/>
      <c r="L82" s="303"/>
      <c r="M82" s="302"/>
      <c r="N82" s="303"/>
      <c r="O82" s="308"/>
      <c r="P82" s="304">
        <f t="shared" si="1"/>
        <v>0</v>
      </c>
      <c r="Q82" s="92">
        <f t="shared" ref="Q82:W82" si="77">IF(G82&gt;0,IF(G$8&lt;$AD82,IF(G$8&gt;=$C$4,IF($AA82&gt;0,IF($AA82&lt;&gt;"C",IF(H82="",($AD82-G$8)/7/$AB82*($Z82+$AC82)*(G82-$AA82)/$AA82,IF(H$8&lt;$AD82,(H$8-G$8)/7/$AB82*($Z82+$AC82)*(G82-$AA82)/$AA82,($AD82-G$8)/7/$AB82*($Z82+$AC82)*(G82-$AA82)/$AA82)),0),0),0),0),0)</f>
        <v>0</v>
      </c>
      <c r="R82" s="92">
        <f t="shared" si="77"/>
        <v>0</v>
      </c>
      <c r="S82" s="92">
        <f t="shared" si="77"/>
        <v>0</v>
      </c>
      <c r="T82" s="92">
        <f t="shared" si="77"/>
        <v>0</v>
      </c>
      <c r="U82" s="92">
        <f t="shared" si="77"/>
        <v>0</v>
      </c>
      <c r="V82" s="92">
        <f t="shared" si="77"/>
        <v>0</v>
      </c>
      <c r="W82" s="92">
        <f t="shared" si="77"/>
        <v>0</v>
      </c>
      <c r="X82" s="92">
        <f t="shared" si="3"/>
        <v>0</v>
      </c>
      <c r="Y82" s="128"/>
      <c r="Z82" s="192">
        <f>'2 Current Year'!W82</f>
        <v>0</v>
      </c>
      <c r="AA82" s="305">
        <f>'2 Current Year'!H82</f>
        <v>0</v>
      </c>
      <c r="AB82" s="192">
        <f>'2 Current Year'!AI82</f>
        <v>0</v>
      </c>
      <c r="AC82" s="128">
        <f>'2 Current Year'!O82</f>
        <v>0</v>
      </c>
      <c r="AD82" s="306">
        <f t="shared" si="4"/>
        <v>45838</v>
      </c>
      <c r="AE82" s="1" t="str">
        <f t="shared" si="5"/>
        <v/>
      </c>
    </row>
    <row r="83" spans="1:31" ht="18" customHeight="1">
      <c r="A83" s="298" t="str">
        <f>IF('2 Current Year'!A83&lt;&gt;"",'2 Current Year'!A83,"")</f>
        <v/>
      </c>
      <c r="B83" s="299" t="str">
        <f>IF('2 Current Year'!B83&lt;&gt;"",'2 Current Year'!B83,"")</f>
        <v/>
      </c>
      <c r="C83" s="299" t="str">
        <f>IF('2 Current Year'!C83&lt;&gt;"",'2 Current Year'!C83,"")</f>
        <v/>
      </c>
      <c r="D83" s="299"/>
      <c r="E83" s="300" t="str">
        <f>IF('2 Current Year'!E83&lt;&gt;"",'2 Current Year'!E83,"")</f>
        <v/>
      </c>
      <c r="F83" s="301" t="str">
        <f>IF('2 Current Year'!F83&lt;&gt;"",'2 Current Year'!F83,"")</f>
        <v/>
      </c>
      <c r="G83" s="302"/>
      <c r="H83" s="303"/>
      <c r="I83" s="302"/>
      <c r="J83" s="303"/>
      <c r="K83" s="302"/>
      <c r="L83" s="303"/>
      <c r="M83" s="302"/>
      <c r="N83" s="303"/>
      <c r="O83" s="308"/>
      <c r="P83" s="304">
        <f t="shared" si="1"/>
        <v>0</v>
      </c>
      <c r="Q83" s="92">
        <f t="shared" ref="Q83:W83" si="78">IF(G83&gt;0,IF(G$8&lt;$AD83,IF(G$8&gt;=$C$4,IF($AA83&gt;0,IF($AA83&lt;&gt;"C",IF(H83="",($AD83-G$8)/7/$AB83*($Z83+$AC83)*(G83-$AA83)/$AA83,IF(H$8&lt;$AD83,(H$8-G$8)/7/$AB83*($Z83+$AC83)*(G83-$AA83)/$AA83,($AD83-G$8)/7/$AB83*($Z83+$AC83)*(G83-$AA83)/$AA83)),0),0),0),0),0)</f>
        <v>0</v>
      </c>
      <c r="R83" s="92">
        <f t="shared" si="78"/>
        <v>0</v>
      </c>
      <c r="S83" s="92">
        <f t="shared" si="78"/>
        <v>0</v>
      </c>
      <c r="T83" s="92">
        <f t="shared" si="78"/>
        <v>0</v>
      </c>
      <c r="U83" s="92">
        <f t="shared" si="78"/>
        <v>0</v>
      </c>
      <c r="V83" s="92">
        <f t="shared" si="78"/>
        <v>0</v>
      </c>
      <c r="W83" s="92">
        <f t="shared" si="78"/>
        <v>0</v>
      </c>
      <c r="X83" s="92">
        <f t="shared" si="3"/>
        <v>0</v>
      </c>
      <c r="Y83" s="128"/>
      <c r="Z83" s="192">
        <f>'2 Current Year'!W83</f>
        <v>0</v>
      </c>
      <c r="AA83" s="305">
        <f>'2 Current Year'!H83</f>
        <v>0</v>
      </c>
      <c r="AB83" s="192">
        <f>'2 Current Year'!AI83</f>
        <v>0</v>
      </c>
      <c r="AC83" s="128">
        <f>'2 Current Year'!O83</f>
        <v>0</v>
      </c>
      <c r="AD83" s="306">
        <f t="shared" si="4"/>
        <v>45838</v>
      </c>
      <c r="AE83" s="1" t="str">
        <f t="shared" si="5"/>
        <v/>
      </c>
    </row>
    <row r="84" spans="1:31" ht="18" customHeight="1">
      <c r="A84" s="298" t="str">
        <f>IF('2 Current Year'!A84&lt;&gt;"",'2 Current Year'!A84,"")</f>
        <v/>
      </c>
      <c r="B84" s="299" t="str">
        <f>IF('2 Current Year'!B84&lt;&gt;"",'2 Current Year'!B84,"")</f>
        <v/>
      </c>
      <c r="C84" s="299" t="str">
        <f>IF('2 Current Year'!C84&lt;&gt;"",'2 Current Year'!C84,"")</f>
        <v/>
      </c>
      <c r="D84" s="299"/>
      <c r="E84" s="300" t="str">
        <f>IF('2 Current Year'!E84&lt;&gt;"",'2 Current Year'!E84,"")</f>
        <v/>
      </c>
      <c r="F84" s="301" t="str">
        <f>IF('2 Current Year'!F84&lt;&gt;"",'2 Current Year'!F84,"")</f>
        <v/>
      </c>
      <c r="G84" s="302"/>
      <c r="H84" s="303"/>
      <c r="I84" s="302"/>
      <c r="J84" s="303"/>
      <c r="K84" s="302"/>
      <c r="L84" s="303"/>
      <c r="M84" s="302"/>
      <c r="N84" s="303"/>
      <c r="O84" s="308"/>
      <c r="P84" s="304">
        <f t="shared" si="1"/>
        <v>0</v>
      </c>
      <c r="Q84" s="92">
        <f t="shared" ref="Q84:W84" si="79">IF(G84&gt;0,IF(G$8&lt;$AD84,IF(G$8&gt;=$C$4,IF($AA84&gt;0,IF($AA84&lt;&gt;"C",IF(H84="",($AD84-G$8)/7/$AB84*($Z84+$AC84)*(G84-$AA84)/$AA84,IF(H$8&lt;$AD84,(H$8-G$8)/7/$AB84*($Z84+$AC84)*(G84-$AA84)/$AA84,($AD84-G$8)/7/$AB84*($Z84+$AC84)*(G84-$AA84)/$AA84)),0),0),0),0),0)</f>
        <v>0</v>
      </c>
      <c r="R84" s="92">
        <f t="shared" si="79"/>
        <v>0</v>
      </c>
      <c r="S84" s="92">
        <f t="shared" si="79"/>
        <v>0</v>
      </c>
      <c r="T84" s="92">
        <f t="shared" si="79"/>
        <v>0</v>
      </c>
      <c r="U84" s="92">
        <f t="shared" si="79"/>
        <v>0</v>
      </c>
      <c r="V84" s="92">
        <f t="shared" si="79"/>
        <v>0</v>
      </c>
      <c r="W84" s="92">
        <f t="shared" si="79"/>
        <v>0</v>
      </c>
      <c r="X84" s="92">
        <f t="shared" si="3"/>
        <v>0</v>
      </c>
      <c r="Y84" s="128"/>
      <c r="Z84" s="192">
        <f>'2 Current Year'!W84</f>
        <v>0</v>
      </c>
      <c r="AA84" s="305">
        <f>'2 Current Year'!H84</f>
        <v>0</v>
      </c>
      <c r="AB84" s="192">
        <f>'2 Current Year'!AI84</f>
        <v>0</v>
      </c>
      <c r="AC84" s="128">
        <f>'2 Current Year'!O84</f>
        <v>0</v>
      </c>
      <c r="AD84" s="306">
        <f t="shared" si="4"/>
        <v>45838</v>
      </c>
      <c r="AE84" s="1" t="str">
        <f t="shared" si="5"/>
        <v/>
      </c>
    </row>
    <row r="85" spans="1:31" ht="18" customHeight="1">
      <c r="A85" s="298" t="str">
        <f>IF('2 Current Year'!A85&lt;&gt;"",'2 Current Year'!A85,"")</f>
        <v/>
      </c>
      <c r="B85" s="299" t="str">
        <f>IF('2 Current Year'!B85&lt;&gt;"",'2 Current Year'!B85,"")</f>
        <v/>
      </c>
      <c r="C85" s="299" t="str">
        <f>IF('2 Current Year'!C85&lt;&gt;"",'2 Current Year'!C85,"")</f>
        <v/>
      </c>
      <c r="D85" s="299"/>
      <c r="E85" s="300" t="str">
        <f>IF('2 Current Year'!E85&lt;&gt;"",'2 Current Year'!E85,"")</f>
        <v/>
      </c>
      <c r="F85" s="301" t="str">
        <f>IF('2 Current Year'!F85&lt;&gt;"",'2 Current Year'!F85,"")</f>
        <v/>
      </c>
      <c r="G85" s="302"/>
      <c r="H85" s="303"/>
      <c r="I85" s="302"/>
      <c r="J85" s="303"/>
      <c r="K85" s="302"/>
      <c r="L85" s="303"/>
      <c r="M85" s="302"/>
      <c r="N85" s="303"/>
      <c r="O85" s="308"/>
      <c r="P85" s="304">
        <f t="shared" si="1"/>
        <v>0</v>
      </c>
      <c r="Q85" s="92">
        <f t="shared" ref="Q85:W85" si="80">IF(G85&gt;0,IF(G$8&lt;$AD85,IF(G$8&gt;=$C$4,IF($AA85&gt;0,IF($AA85&lt;&gt;"C",IF(H85="",($AD85-G$8)/7/$AB85*($Z85+$AC85)*(G85-$AA85)/$AA85,IF(H$8&lt;$AD85,(H$8-G$8)/7/$AB85*($Z85+$AC85)*(G85-$AA85)/$AA85,($AD85-G$8)/7/$AB85*($Z85+$AC85)*(G85-$AA85)/$AA85)),0),0),0),0),0)</f>
        <v>0</v>
      </c>
      <c r="R85" s="92">
        <f t="shared" si="80"/>
        <v>0</v>
      </c>
      <c r="S85" s="92">
        <f t="shared" si="80"/>
        <v>0</v>
      </c>
      <c r="T85" s="92">
        <f t="shared" si="80"/>
        <v>0</v>
      </c>
      <c r="U85" s="92">
        <f t="shared" si="80"/>
        <v>0</v>
      </c>
      <c r="V85" s="92">
        <f t="shared" si="80"/>
        <v>0</v>
      </c>
      <c r="W85" s="92">
        <f t="shared" si="80"/>
        <v>0</v>
      </c>
      <c r="X85" s="92">
        <f t="shared" si="3"/>
        <v>0</v>
      </c>
      <c r="Y85" s="128"/>
      <c r="Z85" s="192">
        <f>'2 Current Year'!W85</f>
        <v>0</v>
      </c>
      <c r="AA85" s="305">
        <f>'2 Current Year'!H85</f>
        <v>0</v>
      </c>
      <c r="AB85" s="192">
        <f>'2 Current Year'!AI85</f>
        <v>0</v>
      </c>
      <c r="AC85" s="128">
        <f>'2 Current Year'!O85</f>
        <v>0</v>
      </c>
      <c r="AD85" s="306">
        <f t="shared" si="4"/>
        <v>45838</v>
      </c>
      <c r="AE85" s="1" t="str">
        <f t="shared" si="5"/>
        <v/>
      </c>
    </row>
    <row r="86" spans="1:31" ht="18" customHeight="1">
      <c r="A86" s="298" t="str">
        <f>IF('2 Current Year'!A86&lt;&gt;"",'2 Current Year'!A86,"")</f>
        <v/>
      </c>
      <c r="B86" s="299" t="str">
        <f>IF('2 Current Year'!B86&lt;&gt;"",'2 Current Year'!B86,"")</f>
        <v/>
      </c>
      <c r="C86" s="299" t="str">
        <f>IF('2 Current Year'!C86&lt;&gt;"",'2 Current Year'!C86,"")</f>
        <v/>
      </c>
      <c r="D86" s="299"/>
      <c r="E86" s="300" t="str">
        <f>IF('2 Current Year'!E86&lt;&gt;"",'2 Current Year'!E86,"")</f>
        <v/>
      </c>
      <c r="F86" s="301" t="str">
        <f>IF('2 Current Year'!F86&lt;&gt;"",'2 Current Year'!F86,"")</f>
        <v/>
      </c>
      <c r="G86" s="302"/>
      <c r="H86" s="303"/>
      <c r="I86" s="302"/>
      <c r="J86" s="303"/>
      <c r="K86" s="302"/>
      <c r="L86" s="303"/>
      <c r="M86" s="302"/>
      <c r="N86" s="303"/>
      <c r="O86" s="308"/>
      <c r="P86" s="304">
        <f t="shared" si="1"/>
        <v>0</v>
      </c>
      <c r="Q86" s="92">
        <f t="shared" ref="Q86:W86" si="81">IF(G86&gt;0,IF(G$8&lt;$AD86,IF(G$8&gt;=$C$4,IF($AA86&gt;0,IF($AA86&lt;&gt;"C",IF(H86="",($AD86-G$8)/7/$AB86*($Z86+$AC86)*(G86-$AA86)/$AA86,IF(H$8&lt;$AD86,(H$8-G$8)/7/$AB86*($Z86+$AC86)*(G86-$AA86)/$AA86,($AD86-G$8)/7/$AB86*($Z86+$AC86)*(G86-$AA86)/$AA86)),0),0),0),0),0)</f>
        <v>0</v>
      </c>
      <c r="R86" s="92">
        <f t="shared" si="81"/>
        <v>0</v>
      </c>
      <c r="S86" s="92">
        <f t="shared" si="81"/>
        <v>0</v>
      </c>
      <c r="T86" s="92">
        <f t="shared" si="81"/>
        <v>0</v>
      </c>
      <c r="U86" s="92">
        <f t="shared" si="81"/>
        <v>0</v>
      </c>
      <c r="V86" s="92">
        <f t="shared" si="81"/>
        <v>0</v>
      </c>
      <c r="W86" s="92">
        <f t="shared" si="81"/>
        <v>0</v>
      </c>
      <c r="X86" s="92">
        <f t="shared" si="3"/>
        <v>0</v>
      </c>
      <c r="Y86" s="128"/>
      <c r="Z86" s="192">
        <f>'2 Current Year'!W86</f>
        <v>0</v>
      </c>
      <c r="AA86" s="305">
        <f>'2 Current Year'!H86</f>
        <v>0</v>
      </c>
      <c r="AB86" s="192">
        <f>'2 Current Year'!AI86</f>
        <v>0</v>
      </c>
      <c r="AC86" s="128">
        <f>'2 Current Year'!O86</f>
        <v>0</v>
      </c>
      <c r="AD86" s="306">
        <f t="shared" si="4"/>
        <v>45838</v>
      </c>
      <c r="AE86" s="1" t="str">
        <f t="shared" si="5"/>
        <v/>
      </c>
    </row>
    <row r="87" spans="1:31" ht="18" customHeight="1">
      <c r="A87" s="298" t="str">
        <f>IF('2 Current Year'!A87&lt;&gt;"",'2 Current Year'!A87,"")</f>
        <v/>
      </c>
      <c r="B87" s="299" t="str">
        <f>IF('2 Current Year'!B87&lt;&gt;"",'2 Current Year'!B87,"")</f>
        <v/>
      </c>
      <c r="C87" s="299" t="str">
        <f>IF('2 Current Year'!C87&lt;&gt;"",'2 Current Year'!C87,"")</f>
        <v/>
      </c>
      <c r="D87" s="299"/>
      <c r="E87" s="300" t="str">
        <f>IF('2 Current Year'!E87&lt;&gt;"",'2 Current Year'!E87,"")</f>
        <v/>
      </c>
      <c r="F87" s="301" t="str">
        <f>IF('2 Current Year'!F87&lt;&gt;"",'2 Current Year'!F87,"")</f>
        <v/>
      </c>
      <c r="G87" s="302"/>
      <c r="H87" s="303"/>
      <c r="I87" s="302"/>
      <c r="J87" s="303"/>
      <c r="K87" s="302"/>
      <c r="L87" s="303"/>
      <c r="M87" s="302"/>
      <c r="N87" s="303"/>
      <c r="O87" s="308"/>
      <c r="P87" s="304">
        <f t="shared" si="1"/>
        <v>0</v>
      </c>
      <c r="Q87" s="92">
        <f t="shared" ref="Q87:W87" si="82">IF(G87&gt;0,IF(G$8&lt;$AD87,IF(G$8&gt;=$C$4,IF($AA87&gt;0,IF($AA87&lt;&gt;"C",IF(H87="",($AD87-G$8)/7/$AB87*($Z87+$AC87)*(G87-$AA87)/$AA87,IF(H$8&lt;$AD87,(H$8-G$8)/7/$AB87*($Z87+$AC87)*(G87-$AA87)/$AA87,($AD87-G$8)/7/$AB87*($Z87+$AC87)*(G87-$AA87)/$AA87)),0),0),0),0),0)</f>
        <v>0</v>
      </c>
      <c r="R87" s="92">
        <f t="shared" si="82"/>
        <v>0</v>
      </c>
      <c r="S87" s="92">
        <f t="shared" si="82"/>
        <v>0</v>
      </c>
      <c r="T87" s="92">
        <f t="shared" si="82"/>
        <v>0</v>
      </c>
      <c r="U87" s="92">
        <f t="shared" si="82"/>
        <v>0</v>
      </c>
      <c r="V87" s="92">
        <f t="shared" si="82"/>
        <v>0</v>
      </c>
      <c r="W87" s="92">
        <f t="shared" si="82"/>
        <v>0</v>
      </c>
      <c r="X87" s="92">
        <f t="shared" si="3"/>
        <v>0</v>
      </c>
      <c r="Y87" s="128"/>
      <c r="Z87" s="192">
        <f>'2 Current Year'!W87</f>
        <v>0</v>
      </c>
      <c r="AA87" s="305">
        <f>'2 Current Year'!H87</f>
        <v>0</v>
      </c>
      <c r="AB87" s="192">
        <f>'2 Current Year'!AI87</f>
        <v>0</v>
      </c>
      <c r="AC87" s="128">
        <f>'2 Current Year'!O87</f>
        <v>0</v>
      </c>
      <c r="AD87" s="306">
        <f t="shared" si="4"/>
        <v>45838</v>
      </c>
      <c r="AE87" s="1" t="str">
        <f t="shared" si="5"/>
        <v/>
      </c>
    </row>
    <row r="88" spans="1:31" ht="18" customHeight="1">
      <c r="A88" s="298" t="str">
        <f>IF('2 Current Year'!A88&lt;&gt;"",'2 Current Year'!A88,"")</f>
        <v/>
      </c>
      <c r="B88" s="299" t="str">
        <f>IF('2 Current Year'!B88&lt;&gt;"",'2 Current Year'!B88,"")</f>
        <v/>
      </c>
      <c r="C88" s="299" t="str">
        <f>IF('2 Current Year'!C88&lt;&gt;"",'2 Current Year'!C88,"")</f>
        <v/>
      </c>
      <c r="D88" s="299"/>
      <c r="E88" s="300" t="str">
        <f>IF('2 Current Year'!E88&lt;&gt;"",'2 Current Year'!E88,"")</f>
        <v/>
      </c>
      <c r="F88" s="301" t="str">
        <f>IF('2 Current Year'!F88&lt;&gt;"",'2 Current Year'!F88,"")</f>
        <v/>
      </c>
      <c r="G88" s="302"/>
      <c r="H88" s="303"/>
      <c r="I88" s="302"/>
      <c r="J88" s="303"/>
      <c r="K88" s="302"/>
      <c r="L88" s="303"/>
      <c r="M88" s="302"/>
      <c r="N88" s="303"/>
      <c r="O88" s="308"/>
      <c r="P88" s="304">
        <f t="shared" si="1"/>
        <v>0</v>
      </c>
      <c r="Q88" s="92">
        <f t="shared" ref="Q88:W88" si="83">IF(G88&gt;0,IF(G$8&lt;$AD88,IF(G$8&gt;=$C$4,IF($AA88&gt;0,IF($AA88&lt;&gt;"C",IF(H88="",($AD88-G$8)/7/$AB88*($Z88+$AC88)*(G88-$AA88)/$AA88,IF(H$8&lt;$AD88,(H$8-G$8)/7/$AB88*($Z88+$AC88)*(G88-$AA88)/$AA88,($AD88-G$8)/7/$AB88*($Z88+$AC88)*(G88-$AA88)/$AA88)),0),0),0),0),0)</f>
        <v>0</v>
      </c>
      <c r="R88" s="92">
        <f t="shared" si="83"/>
        <v>0</v>
      </c>
      <c r="S88" s="92">
        <f t="shared" si="83"/>
        <v>0</v>
      </c>
      <c r="T88" s="92">
        <f t="shared" si="83"/>
        <v>0</v>
      </c>
      <c r="U88" s="92">
        <f t="shared" si="83"/>
        <v>0</v>
      </c>
      <c r="V88" s="92">
        <f t="shared" si="83"/>
        <v>0</v>
      </c>
      <c r="W88" s="92">
        <f t="shared" si="83"/>
        <v>0</v>
      </c>
      <c r="X88" s="92">
        <f t="shared" si="3"/>
        <v>0</v>
      </c>
      <c r="Y88" s="128"/>
      <c r="Z88" s="192">
        <f>'2 Current Year'!W88</f>
        <v>0</v>
      </c>
      <c r="AA88" s="305">
        <f>'2 Current Year'!H88</f>
        <v>0</v>
      </c>
      <c r="AB88" s="192">
        <f>'2 Current Year'!AI88</f>
        <v>0</v>
      </c>
      <c r="AC88" s="128">
        <f>'2 Current Year'!O88</f>
        <v>0</v>
      </c>
      <c r="AD88" s="306">
        <f t="shared" si="4"/>
        <v>45838</v>
      </c>
      <c r="AE88" s="1" t="str">
        <f t="shared" si="5"/>
        <v/>
      </c>
    </row>
    <row r="89" spans="1:31" ht="18" customHeight="1">
      <c r="A89" s="298" t="str">
        <f>IF('2 Current Year'!A89&lt;&gt;"",'2 Current Year'!A89,"")</f>
        <v/>
      </c>
      <c r="B89" s="299" t="str">
        <f>IF('2 Current Year'!B89&lt;&gt;"",'2 Current Year'!B89,"")</f>
        <v/>
      </c>
      <c r="C89" s="299" t="str">
        <f>IF('2 Current Year'!C89&lt;&gt;"",'2 Current Year'!C89,"")</f>
        <v/>
      </c>
      <c r="D89" s="299"/>
      <c r="E89" s="300" t="str">
        <f>IF('2 Current Year'!E89&lt;&gt;"",'2 Current Year'!E89,"")</f>
        <v/>
      </c>
      <c r="F89" s="301" t="str">
        <f>IF('2 Current Year'!F89&lt;&gt;"",'2 Current Year'!F89,"")</f>
        <v/>
      </c>
      <c r="G89" s="302"/>
      <c r="H89" s="303"/>
      <c r="I89" s="302"/>
      <c r="J89" s="303"/>
      <c r="K89" s="302"/>
      <c r="L89" s="303"/>
      <c r="M89" s="302"/>
      <c r="N89" s="303"/>
      <c r="O89" s="308"/>
      <c r="P89" s="304">
        <f t="shared" si="1"/>
        <v>0</v>
      </c>
      <c r="Q89" s="92">
        <f t="shared" ref="Q89:W89" si="84">IF(G89&gt;0,IF(G$8&lt;$AD89,IF(G$8&gt;=$C$4,IF($AA89&gt;0,IF($AA89&lt;&gt;"C",IF(H89="",($AD89-G$8)/7/$AB89*($Z89+$AC89)*(G89-$AA89)/$AA89,IF(H$8&lt;$AD89,(H$8-G$8)/7/$AB89*($Z89+$AC89)*(G89-$AA89)/$AA89,($AD89-G$8)/7/$AB89*($Z89+$AC89)*(G89-$AA89)/$AA89)),0),0),0),0),0)</f>
        <v>0</v>
      </c>
      <c r="R89" s="92">
        <f t="shared" si="84"/>
        <v>0</v>
      </c>
      <c r="S89" s="92">
        <f t="shared" si="84"/>
        <v>0</v>
      </c>
      <c r="T89" s="92">
        <f t="shared" si="84"/>
        <v>0</v>
      </c>
      <c r="U89" s="92">
        <f t="shared" si="84"/>
        <v>0</v>
      </c>
      <c r="V89" s="92">
        <f t="shared" si="84"/>
        <v>0</v>
      </c>
      <c r="W89" s="92">
        <f t="shared" si="84"/>
        <v>0</v>
      </c>
      <c r="X89" s="92">
        <f t="shared" si="3"/>
        <v>0</v>
      </c>
      <c r="Y89" s="128"/>
      <c r="Z89" s="192">
        <f>'2 Current Year'!W89</f>
        <v>0</v>
      </c>
      <c r="AA89" s="305">
        <f>'2 Current Year'!H89</f>
        <v>0</v>
      </c>
      <c r="AB89" s="192">
        <f>'2 Current Year'!AI89</f>
        <v>0</v>
      </c>
      <c r="AC89" s="128">
        <f>'2 Current Year'!O89</f>
        <v>0</v>
      </c>
      <c r="AD89" s="306">
        <f t="shared" si="4"/>
        <v>45838</v>
      </c>
      <c r="AE89" s="1" t="str">
        <f t="shared" si="5"/>
        <v/>
      </c>
    </row>
    <row r="90" spans="1:31" ht="18" customHeight="1">
      <c r="A90" s="298" t="str">
        <f>IF('2 Current Year'!A90&lt;&gt;"",'2 Current Year'!A90,"")</f>
        <v/>
      </c>
      <c r="B90" s="299" t="str">
        <f>IF('2 Current Year'!B90&lt;&gt;"",'2 Current Year'!B90,"")</f>
        <v/>
      </c>
      <c r="C90" s="299" t="str">
        <f>IF('2 Current Year'!C90&lt;&gt;"",'2 Current Year'!C90,"")</f>
        <v/>
      </c>
      <c r="D90" s="299"/>
      <c r="E90" s="300" t="str">
        <f>IF('2 Current Year'!E90&lt;&gt;"",'2 Current Year'!E90,"")</f>
        <v/>
      </c>
      <c r="F90" s="301" t="str">
        <f>IF('2 Current Year'!F90&lt;&gt;"",'2 Current Year'!F90,"")</f>
        <v/>
      </c>
      <c r="G90" s="302"/>
      <c r="H90" s="303"/>
      <c r="I90" s="302"/>
      <c r="J90" s="303"/>
      <c r="K90" s="302"/>
      <c r="L90" s="303"/>
      <c r="M90" s="302"/>
      <c r="N90" s="303"/>
      <c r="O90" s="308"/>
      <c r="P90" s="304">
        <f t="shared" si="1"/>
        <v>0</v>
      </c>
      <c r="Q90" s="92">
        <f t="shared" ref="Q90:W90" si="85">IF(G90&gt;0,IF(G$8&lt;$AD90,IF(G$8&gt;=$C$4,IF($AA90&gt;0,IF($AA90&lt;&gt;"C",IF(H90="",($AD90-G$8)/7/$AB90*($Z90+$AC90)*(G90-$AA90)/$AA90,IF(H$8&lt;$AD90,(H$8-G$8)/7/$AB90*($Z90+$AC90)*(G90-$AA90)/$AA90,($AD90-G$8)/7/$AB90*($Z90+$AC90)*(G90-$AA90)/$AA90)),0),0),0),0),0)</f>
        <v>0</v>
      </c>
      <c r="R90" s="92">
        <f t="shared" si="85"/>
        <v>0</v>
      </c>
      <c r="S90" s="92">
        <f t="shared" si="85"/>
        <v>0</v>
      </c>
      <c r="T90" s="92">
        <f t="shared" si="85"/>
        <v>0</v>
      </c>
      <c r="U90" s="92">
        <f t="shared" si="85"/>
        <v>0</v>
      </c>
      <c r="V90" s="92">
        <f t="shared" si="85"/>
        <v>0</v>
      </c>
      <c r="W90" s="92">
        <f t="shared" si="85"/>
        <v>0</v>
      </c>
      <c r="X90" s="92">
        <f t="shared" si="3"/>
        <v>0</v>
      </c>
      <c r="Y90" s="128"/>
      <c r="Z90" s="192">
        <f>'2 Current Year'!W90</f>
        <v>0</v>
      </c>
      <c r="AA90" s="305">
        <f>'2 Current Year'!H90</f>
        <v>0</v>
      </c>
      <c r="AB90" s="192">
        <f>'2 Current Year'!AI90</f>
        <v>0</v>
      </c>
      <c r="AC90" s="128">
        <f>'2 Current Year'!O90</f>
        <v>0</v>
      </c>
      <c r="AD90" s="306">
        <f t="shared" si="4"/>
        <v>45838</v>
      </c>
      <c r="AE90" s="1" t="str">
        <f t="shared" si="5"/>
        <v/>
      </c>
    </row>
    <row r="91" spans="1:31" ht="18" customHeight="1">
      <c r="A91" s="298" t="str">
        <f>IF('2 Current Year'!A91&lt;&gt;"",'2 Current Year'!A91,"")</f>
        <v/>
      </c>
      <c r="B91" s="299" t="str">
        <f>IF('2 Current Year'!B91&lt;&gt;"",'2 Current Year'!B91,"")</f>
        <v/>
      </c>
      <c r="C91" s="299" t="str">
        <f>IF('2 Current Year'!C91&lt;&gt;"",'2 Current Year'!C91,"")</f>
        <v/>
      </c>
      <c r="D91" s="299"/>
      <c r="E91" s="300" t="str">
        <f>IF('2 Current Year'!E91&lt;&gt;"",'2 Current Year'!E91,"")</f>
        <v/>
      </c>
      <c r="F91" s="301" t="str">
        <f>IF('2 Current Year'!F91&lt;&gt;"",'2 Current Year'!F91,"")</f>
        <v/>
      </c>
      <c r="G91" s="302"/>
      <c r="H91" s="303"/>
      <c r="I91" s="302"/>
      <c r="J91" s="303"/>
      <c r="K91" s="302"/>
      <c r="L91" s="303"/>
      <c r="M91" s="302"/>
      <c r="N91" s="303"/>
      <c r="O91" s="308"/>
      <c r="P91" s="304">
        <f t="shared" si="1"/>
        <v>0</v>
      </c>
      <c r="Q91" s="92">
        <f t="shared" ref="Q91:W91" si="86">IF(G91&gt;0,IF(G$8&lt;$AD91,IF(G$8&gt;=$C$4,IF($AA91&gt;0,IF($AA91&lt;&gt;"C",IF(H91="",($AD91-G$8)/7/$AB91*($Z91+$AC91)*(G91-$AA91)/$AA91,IF(H$8&lt;$AD91,(H$8-G$8)/7/$AB91*($Z91+$AC91)*(G91-$AA91)/$AA91,($AD91-G$8)/7/$AB91*($Z91+$AC91)*(G91-$AA91)/$AA91)),0),0),0),0),0)</f>
        <v>0</v>
      </c>
      <c r="R91" s="92">
        <f t="shared" si="86"/>
        <v>0</v>
      </c>
      <c r="S91" s="92">
        <f t="shared" si="86"/>
        <v>0</v>
      </c>
      <c r="T91" s="92">
        <f t="shared" si="86"/>
        <v>0</v>
      </c>
      <c r="U91" s="92">
        <f t="shared" si="86"/>
        <v>0</v>
      </c>
      <c r="V91" s="92">
        <f t="shared" si="86"/>
        <v>0</v>
      </c>
      <c r="W91" s="92">
        <f t="shared" si="86"/>
        <v>0</v>
      </c>
      <c r="X91" s="92">
        <f t="shared" si="3"/>
        <v>0</v>
      </c>
      <c r="Y91" s="128"/>
      <c r="Z91" s="192">
        <f>'2 Current Year'!W91</f>
        <v>0</v>
      </c>
      <c r="AA91" s="305">
        <f>'2 Current Year'!H91</f>
        <v>0</v>
      </c>
      <c r="AB91" s="192">
        <f>'2 Current Year'!AI91</f>
        <v>0</v>
      </c>
      <c r="AC91" s="128">
        <f>'2 Current Year'!O91</f>
        <v>0</v>
      </c>
      <c r="AD91" s="306">
        <f t="shared" si="4"/>
        <v>45838</v>
      </c>
      <c r="AE91" s="1" t="str">
        <f t="shared" si="5"/>
        <v/>
      </c>
    </row>
    <row r="92" spans="1:31" ht="18" customHeight="1">
      <c r="A92" s="298" t="str">
        <f>IF('2 Current Year'!A92&lt;&gt;"",'2 Current Year'!A92,"")</f>
        <v/>
      </c>
      <c r="B92" s="299" t="str">
        <f>IF('2 Current Year'!B92&lt;&gt;"",'2 Current Year'!B92,"")</f>
        <v/>
      </c>
      <c r="C92" s="299" t="str">
        <f>IF('2 Current Year'!C92&lt;&gt;"",'2 Current Year'!C92,"")</f>
        <v/>
      </c>
      <c r="D92" s="299"/>
      <c r="E92" s="300" t="str">
        <f>IF('2 Current Year'!E92&lt;&gt;"",'2 Current Year'!E92,"")</f>
        <v/>
      </c>
      <c r="F92" s="301" t="str">
        <f>IF('2 Current Year'!F92&lt;&gt;"",'2 Current Year'!F92,"")</f>
        <v/>
      </c>
      <c r="G92" s="302"/>
      <c r="H92" s="303"/>
      <c r="I92" s="302"/>
      <c r="J92" s="303"/>
      <c r="K92" s="302"/>
      <c r="L92" s="303"/>
      <c r="M92" s="302"/>
      <c r="N92" s="303"/>
      <c r="O92" s="308"/>
      <c r="P92" s="304">
        <f t="shared" si="1"/>
        <v>0</v>
      </c>
      <c r="Q92" s="92">
        <f t="shared" ref="Q92:W92" si="87">IF(G92&gt;0,IF(G$8&lt;$AD92,IF(G$8&gt;=$C$4,IF($AA92&gt;0,IF($AA92&lt;&gt;"C",IF(H92="",($AD92-G$8)/7/$AB92*($Z92+$AC92)*(G92-$AA92)/$AA92,IF(H$8&lt;$AD92,(H$8-G$8)/7/$AB92*($Z92+$AC92)*(G92-$AA92)/$AA92,($AD92-G$8)/7/$AB92*($Z92+$AC92)*(G92-$AA92)/$AA92)),0),0),0),0),0)</f>
        <v>0</v>
      </c>
      <c r="R92" s="92">
        <f t="shared" si="87"/>
        <v>0</v>
      </c>
      <c r="S92" s="92">
        <f t="shared" si="87"/>
        <v>0</v>
      </c>
      <c r="T92" s="92">
        <f t="shared" si="87"/>
        <v>0</v>
      </c>
      <c r="U92" s="92">
        <f t="shared" si="87"/>
        <v>0</v>
      </c>
      <c r="V92" s="92">
        <f t="shared" si="87"/>
        <v>0</v>
      </c>
      <c r="W92" s="92">
        <f t="shared" si="87"/>
        <v>0</v>
      </c>
      <c r="X92" s="92">
        <f t="shared" si="3"/>
        <v>0</v>
      </c>
      <c r="Y92" s="128"/>
      <c r="Z92" s="192">
        <f>'2 Current Year'!W92</f>
        <v>0</v>
      </c>
      <c r="AA92" s="305">
        <f>'2 Current Year'!H92</f>
        <v>0</v>
      </c>
      <c r="AB92" s="192">
        <f>'2 Current Year'!AI92</f>
        <v>0</v>
      </c>
      <c r="AC92" s="128">
        <f>'2 Current Year'!O92</f>
        <v>0</v>
      </c>
      <c r="AD92" s="306">
        <f t="shared" si="4"/>
        <v>45838</v>
      </c>
      <c r="AE92" s="1" t="str">
        <f t="shared" si="5"/>
        <v/>
      </c>
    </row>
    <row r="93" spans="1:31" ht="18" customHeight="1">
      <c r="A93" s="298" t="str">
        <f>IF('2 Current Year'!A93&lt;&gt;"",'2 Current Year'!A93,"")</f>
        <v/>
      </c>
      <c r="B93" s="299" t="str">
        <f>IF('2 Current Year'!B93&lt;&gt;"",'2 Current Year'!B93,"")</f>
        <v/>
      </c>
      <c r="C93" s="299" t="str">
        <f>IF('2 Current Year'!C93&lt;&gt;"",'2 Current Year'!C93,"")</f>
        <v/>
      </c>
      <c r="D93" s="299"/>
      <c r="E93" s="300" t="str">
        <f>IF('2 Current Year'!E93&lt;&gt;"",'2 Current Year'!E93,"")</f>
        <v/>
      </c>
      <c r="F93" s="301" t="str">
        <f>IF('2 Current Year'!F93&lt;&gt;"",'2 Current Year'!F93,"")</f>
        <v/>
      </c>
      <c r="G93" s="302"/>
      <c r="H93" s="303"/>
      <c r="I93" s="302"/>
      <c r="J93" s="303"/>
      <c r="K93" s="302"/>
      <c r="L93" s="303"/>
      <c r="M93" s="302"/>
      <c r="N93" s="303"/>
      <c r="O93" s="308"/>
      <c r="P93" s="304">
        <f t="shared" si="1"/>
        <v>0</v>
      </c>
      <c r="Q93" s="92">
        <f t="shared" ref="Q93:W93" si="88">IF(G93&gt;0,IF(G$8&lt;$AD93,IF(G$8&gt;=$C$4,IF($AA93&gt;0,IF($AA93&lt;&gt;"C",IF(H93="",($AD93-G$8)/7/$AB93*($Z93+$AC93)*(G93-$AA93)/$AA93,IF(H$8&lt;$AD93,(H$8-G$8)/7/$AB93*($Z93+$AC93)*(G93-$AA93)/$AA93,($AD93-G$8)/7/$AB93*($Z93+$AC93)*(G93-$AA93)/$AA93)),0),0),0),0),0)</f>
        <v>0</v>
      </c>
      <c r="R93" s="92">
        <f t="shared" si="88"/>
        <v>0</v>
      </c>
      <c r="S93" s="92">
        <f t="shared" si="88"/>
        <v>0</v>
      </c>
      <c r="T93" s="92">
        <f t="shared" si="88"/>
        <v>0</v>
      </c>
      <c r="U93" s="92">
        <f t="shared" si="88"/>
        <v>0</v>
      </c>
      <c r="V93" s="92">
        <f t="shared" si="88"/>
        <v>0</v>
      </c>
      <c r="W93" s="92">
        <f t="shared" si="88"/>
        <v>0</v>
      </c>
      <c r="X93" s="92">
        <f t="shared" si="3"/>
        <v>0</v>
      </c>
      <c r="Y93" s="128"/>
      <c r="Z93" s="192">
        <f>'2 Current Year'!W93</f>
        <v>0</v>
      </c>
      <c r="AA93" s="305">
        <f>'2 Current Year'!H93</f>
        <v>0</v>
      </c>
      <c r="AB93" s="192">
        <f>'2 Current Year'!AI93</f>
        <v>0</v>
      </c>
      <c r="AC93" s="128">
        <f>'2 Current Year'!O93</f>
        <v>0</v>
      </c>
      <c r="AD93" s="306">
        <f t="shared" si="4"/>
        <v>45838</v>
      </c>
      <c r="AE93" s="1" t="str">
        <f t="shared" si="5"/>
        <v/>
      </c>
    </row>
    <row r="94" spans="1:31" ht="18" customHeight="1">
      <c r="A94" s="298" t="str">
        <f>IF('2 Current Year'!A94&lt;&gt;"",'2 Current Year'!A94,"")</f>
        <v/>
      </c>
      <c r="B94" s="299" t="str">
        <f>IF('2 Current Year'!B94&lt;&gt;"",'2 Current Year'!B94,"")</f>
        <v/>
      </c>
      <c r="C94" s="299" t="str">
        <f>IF('2 Current Year'!C94&lt;&gt;"",'2 Current Year'!C94,"")</f>
        <v/>
      </c>
      <c r="D94" s="299"/>
      <c r="E94" s="300" t="str">
        <f>IF('2 Current Year'!E94&lt;&gt;"",'2 Current Year'!E94,"")</f>
        <v/>
      </c>
      <c r="F94" s="301" t="str">
        <f>IF('2 Current Year'!F94&lt;&gt;"",'2 Current Year'!F94,"")</f>
        <v/>
      </c>
      <c r="G94" s="302"/>
      <c r="H94" s="303"/>
      <c r="I94" s="302"/>
      <c r="J94" s="303"/>
      <c r="K94" s="302"/>
      <c r="L94" s="303"/>
      <c r="M94" s="302"/>
      <c r="N94" s="303"/>
      <c r="O94" s="308"/>
      <c r="P94" s="304">
        <f t="shared" si="1"/>
        <v>0</v>
      </c>
      <c r="Q94" s="92">
        <f t="shared" ref="Q94:W94" si="89">IF(G94&gt;0,IF(G$8&lt;$AD94,IF(G$8&gt;=$C$4,IF($AA94&gt;0,IF($AA94&lt;&gt;"C",IF(H94="",($AD94-G$8)/7/$AB94*($Z94+$AC94)*(G94-$AA94)/$AA94,IF(H$8&lt;$AD94,(H$8-G$8)/7/$AB94*($Z94+$AC94)*(G94-$AA94)/$AA94,($AD94-G$8)/7/$AB94*($Z94+$AC94)*(G94-$AA94)/$AA94)),0),0),0),0),0)</f>
        <v>0</v>
      </c>
      <c r="R94" s="92">
        <f t="shared" si="89"/>
        <v>0</v>
      </c>
      <c r="S94" s="92">
        <f t="shared" si="89"/>
        <v>0</v>
      </c>
      <c r="T94" s="92">
        <f t="shared" si="89"/>
        <v>0</v>
      </c>
      <c r="U94" s="92">
        <f t="shared" si="89"/>
        <v>0</v>
      </c>
      <c r="V94" s="92">
        <f t="shared" si="89"/>
        <v>0</v>
      </c>
      <c r="W94" s="92">
        <f t="shared" si="89"/>
        <v>0</v>
      </c>
      <c r="X94" s="92">
        <f t="shared" si="3"/>
        <v>0</v>
      </c>
      <c r="Y94" s="128"/>
      <c r="Z94" s="192">
        <f>'2 Current Year'!W94</f>
        <v>0</v>
      </c>
      <c r="AA94" s="305">
        <f>'2 Current Year'!H94</f>
        <v>0</v>
      </c>
      <c r="AB94" s="192">
        <f>'2 Current Year'!AI94</f>
        <v>0</v>
      </c>
      <c r="AC94" s="128">
        <f>'2 Current Year'!O94</f>
        <v>0</v>
      </c>
      <c r="AD94" s="306">
        <f t="shared" si="4"/>
        <v>45838</v>
      </c>
      <c r="AE94" s="1" t="str">
        <f t="shared" si="5"/>
        <v/>
      </c>
    </row>
    <row r="95" spans="1:31" ht="18" customHeight="1">
      <c r="A95" s="298" t="str">
        <f>IF('2 Current Year'!A95&lt;&gt;"",'2 Current Year'!A95,"")</f>
        <v/>
      </c>
      <c r="B95" s="299" t="str">
        <f>IF('2 Current Year'!B95&lt;&gt;"",'2 Current Year'!B95,"")</f>
        <v/>
      </c>
      <c r="C95" s="299" t="str">
        <f>IF('2 Current Year'!C95&lt;&gt;"",'2 Current Year'!C95,"")</f>
        <v/>
      </c>
      <c r="D95" s="299"/>
      <c r="E95" s="300" t="str">
        <f>IF('2 Current Year'!E95&lt;&gt;"",'2 Current Year'!E95,"")</f>
        <v/>
      </c>
      <c r="F95" s="301" t="str">
        <f>IF('2 Current Year'!F95&lt;&gt;"",'2 Current Year'!F95,"")</f>
        <v/>
      </c>
      <c r="G95" s="302"/>
      <c r="H95" s="303"/>
      <c r="I95" s="302"/>
      <c r="J95" s="303"/>
      <c r="K95" s="302"/>
      <c r="L95" s="303"/>
      <c r="M95" s="302"/>
      <c r="N95" s="303"/>
      <c r="O95" s="308"/>
      <c r="P95" s="304">
        <f t="shared" si="1"/>
        <v>0</v>
      </c>
      <c r="Q95" s="92">
        <f t="shared" ref="Q95:W95" si="90">IF(G95&gt;0,IF(G$8&lt;$AD95,IF(G$8&gt;=$C$4,IF($AA95&gt;0,IF($AA95&lt;&gt;"C",IF(H95="",($AD95-G$8)/7/$AB95*($Z95+$AC95)*(G95-$AA95)/$AA95,IF(H$8&lt;$AD95,(H$8-G$8)/7/$AB95*($Z95+$AC95)*(G95-$AA95)/$AA95,($AD95-G$8)/7/$AB95*($Z95+$AC95)*(G95-$AA95)/$AA95)),0),0),0),0),0)</f>
        <v>0</v>
      </c>
      <c r="R95" s="92">
        <f t="shared" si="90"/>
        <v>0</v>
      </c>
      <c r="S95" s="92">
        <f t="shared" si="90"/>
        <v>0</v>
      </c>
      <c r="T95" s="92">
        <f t="shared" si="90"/>
        <v>0</v>
      </c>
      <c r="U95" s="92">
        <f t="shared" si="90"/>
        <v>0</v>
      </c>
      <c r="V95" s="92">
        <f t="shared" si="90"/>
        <v>0</v>
      </c>
      <c r="W95" s="92">
        <f t="shared" si="90"/>
        <v>0</v>
      </c>
      <c r="X95" s="92">
        <f t="shared" si="3"/>
        <v>0</v>
      </c>
      <c r="Y95" s="128"/>
      <c r="Z95" s="192">
        <f>'2 Current Year'!W95</f>
        <v>0</v>
      </c>
      <c r="AA95" s="305">
        <f>'2 Current Year'!H95</f>
        <v>0</v>
      </c>
      <c r="AB95" s="192">
        <f>'2 Current Year'!AI95</f>
        <v>0</v>
      </c>
      <c r="AC95" s="128">
        <f>'2 Current Year'!O95</f>
        <v>0</v>
      </c>
      <c r="AD95" s="306">
        <f t="shared" si="4"/>
        <v>45838</v>
      </c>
      <c r="AE95" s="1" t="str">
        <f t="shared" si="5"/>
        <v/>
      </c>
    </row>
    <row r="96" spans="1:31" ht="18" customHeight="1">
      <c r="A96" s="298" t="str">
        <f>IF('2 Current Year'!A96&lt;&gt;"",'2 Current Year'!A96,"")</f>
        <v/>
      </c>
      <c r="B96" s="299" t="str">
        <f>IF('2 Current Year'!B96&lt;&gt;"",'2 Current Year'!B96,"")</f>
        <v/>
      </c>
      <c r="C96" s="299" t="str">
        <f>IF('2 Current Year'!C96&lt;&gt;"",'2 Current Year'!C96,"")</f>
        <v/>
      </c>
      <c r="D96" s="299"/>
      <c r="E96" s="300" t="str">
        <f>IF('2 Current Year'!E96&lt;&gt;"",'2 Current Year'!E96,"")</f>
        <v/>
      </c>
      <c r="F96" s="301" t="str">
        <f>IF('2 Current Year'!F96&lt;&gt;"",'2 Current Year'!F96,"")</f>
        <v/>
      </c>
      <c r="G96" s="302"/>
      <c r="H96" s="303"/>
      <c r="I96" s="302"/>
      <c r="J96" s="303"/>
      <c r="K96" s="302"/>
      <c r="L96" s="303"/>
      <c r="M96" s="302"/>
      <c r="N96" s="303"/>
      <c r="O96" s="308"/>
      <c r="P96" s="304">
        <f t="shared" si="1"/>
        <v>0</v>
      </c>
      <c r="Q96" s="92">
        <f t="shared" ref="Q96:W96" si="91">IF(G96&gt;0,IF(G$8&lt;$AD96,IF(G$8&gt;=$C$4,IF($AA96&gt;0,IF($AA96&lt;&gt;"C",IF(H96="",($AD96-G$8)/7/$AB96*($Z96+$AC96)*(G96-$AA96)/$AA96,IF(H$8&lt;$AD96,(H$8-G$8)/7/$AB96*($Z96+$AC96)*(G96-$AA96)/$AA96,($AD96-G$8)/7/$AB96*($Z96+$AC96)*(G96-$AA96)/$AA96)),0),0),0),0),0)</f>
        <v>0</v>
      </c>
      <c r="R96" s="92">
        <f t="shared" si="91"/>
        <v>0</v>
      </c>
      <c r="S96" s="92">
        <f t="shared" si="91"/>
        <v>0</v>
      </c>
      <c r="T96" s="92">
        <f t="shared" si="91"/>
        <v>0</v>
      </c>
      <c r="U96" s="92">
        <f t="shared" si="91"/>
        <v>0</v>
      </c>
      <c r="V96" s="92">
        <f t="shared" si="91"/>
        <v>0</v>
      </c>
      <c r="W96" s="92">
        <f t="shared" si="91"/>
        <v>0</v>
      </c>
      <c r="X96" s="92">
        <f t="shared" si="3"/>
        <v>0</v>
      </c>
      <c r="Y96" s="128"/>
      <c r="Z96" s="192">
        <f>'2 Current Year'!W96</f>
        <v>0</v>
      </c>
      <c r="AA96" s="305">
        <f>'2 Current Year'!H96</f>
        <v>0</v>
      </c>
      <c r="AB96" s="192">
        <f>'2 Current Year'!AI96</f>
        <v>0</v>
      </c>
      <c r="AC96" s="128">
        <f>'2 Current Year'!O96</f>
        <v>0</v>
      </c>
      <c r="AD96" s="306">
        <f t="shared" si="4"/>
        <v>45838</v>
      </c>
      <c r="AE96" s="1" t="str">
        <f t="shared" si="5"/>
        <v/>
      </c>
    </row>
    <row r="97" spans="1:31" ht="18" customHeight="1">
      <c r="A97" s="298" t="str">
        <f>IF('2 Current Year'!A97&lt;&gt;"",'2 Current Year'!A97,"")</f>
        <v/>
      </c>
      <c r="B97" s="299" t="str">
        <f>IF('2 Current Year'!B97&lt;&gt;"",'2 Current Year'!B97,"")</f>
        <v/>
      </c>
      <c r="C97" s="299" t="str">
        <f>IF('2 Current Year'!C97&lt;&gt;"",'2 Current Year'!C97,"")</f>
        <v/>
      </c>
      <c r="D97" s="299"/>
      <c r="E97" s="300" t="str">
        <f>IF('2 Current Year'!E97&lt;&gt;"",'2 Current Year'!E97,"")</f>
        <v/>
      </c>
      <c r="F97" s="301" t="str">
        <f>IF('2 Current Year'!F97&lt;&gt;"",'2 Current Year'!F97,"")</f>
        <v/>
      </c>
      <c r="G97" s="302"/>
      <c r="H97" s="303"/>
      <c r="I97" s="302"/>
      <c r="J97" s="303"/>
      <c r="K97" s="302"/>
      <c r="L97" s="303"/>
      <c r="M97" s="302"/>
      <c r="N97" s="303"/>
      <c r="O97" s="308"/>
      <c r="P97" s="304">
        <f t="shared" si="1"/>
        <v>0</v>
      </c>
      <c r="Q97" s="92">
        <f t="shared" ref="Q97:W97" si="92">IF(G97&gt;0,IF(G$8&lt;$AD97,IF(G$8&gt;=$C$4,IF($AA97&gt;0,IF($AA97&lt;&gt;"C",IF(H97="",($AD97-G$8)/7/$AB97*($Z97+$AC97)*(G97-$AA97)/$AA97,IF(H$8&lt;$AD97,(H$8-G$8)/7/$AB97*($Z97+$AC97)*(G97-$AA97)/$AA97,($AD97-G$8)/7/$AB97*($Z97+$AC97)*(G97-$AA97)/$AA97)),0),0),0),0),0)</f>
        <v>0</v>
      </c>
      <c r="R97" s="92">
        <f t="shared" si="92"/>
        <v>0</v>
      </c>
      <c r="S97" s="92">
        <f t="shared" si="92"/>
        <v>0</v>
      </c>
      <c r="T97" s="92">
        <f t="shared" si="92"/>
        <v>0</v>
      </c>
      <c r="U97" s="92">
        <f t="shared" si="92"/>
        <v>0</v>
      </c>
      <c r="V97" s="92">
        <f t="shared" si="92"/>
        <v>0</v>
      </c>
      <c r="W97" s="92">
        <f t="shared" si="92"/>
        <v>0</v>
      </c>
      <c r="X97" s="92">
        <f t="shared" si="3"/>
        <v>0</v>
      </c>
      <c r="Y97" s="128"/>
      <c r="Z97" s="192">
        <f>'2 Current Year'!W97</f>
        <v>0</v>
      </c>
      <c r="AA97" s="305">
        <f>'2 Current Year'!H97</f>
        <v>0</v>
      </c>
      <c r="AB97" s="192">
        <f>'2 Current Year'!AI97</f>
        <v>0</v>
      </c>
      <c r="AC97" s="128">
        <f>'2 Current Year'!O97</f>
        <v>0</v>
      </c>
      <c r="AD97" s="306">
        <f t="shared" si="4"/>
        <v>45838</v>
      </c>
      <c r="AE97" s="1" t="str">
        <f t="shared" si="5"/>
        <v/>
      </c>
    </row>
    <row r="98" spans="1:31" ht="18" customHeight="1">
      <c r="A98" s="298" t="str">
        <f>IF('2 Current Year'!A98&lt;&gt;"",'2 Current Year'!A98,"")</f>
        <v/>
      </c>
      <c r="B98" s="299" t="str">
        <f>IF('2 Current Year'!B98&lt;&gt;"",'2 Current Year'!B98,"")</f>
        <v/>
      </c>
      <c r="C98" s="299" t="str">
        <f>IF('2 Current Year'!C98&lt;&gt;"",'2 Current Year'!C98,"")</f>
        <v/>
      </c>
      <c r="D98" s="299"/>
      <c r="E98" s="300" t="str">
        <f>IF('2 Current Year'!E98&lt;&gt;"",'2 Current Year'!E98,"")</f>
        <v/>
      </c>
      <c r="F98" s="301" t="str">
        <f>IF('2 Current Year'!F98&lt;&gt;"",'2 Current Year'!F98,"")</f>
        <v/>
      </c>
      <c r="G98" s="302"/>
      <c r="H98" s="303"/>
      <c r="I98" s="302"/>
      <c r="J98" s="303"/>
      <c r="K98" s="302"/>
      <c r="L98" s="303"/>
      <c r="M98" s="302"/>
      <c r="N98" s="303"/>
      <c r="O98" s="308"/>
      <c r="P98" s="304">
        <f t="shared" si="1"/>
        <v>0</v>
      </c>
      <c r="Q98" s="92">
        <f t="shared" ref="Q98:W98" si="93">IF(G98&gt;0,IF(G$8&lt;$AD98,IF(G$8&gt;=$C$4,IF($AA98&gt;0,IF($AA98&lt;&gt;"C",IF(H98="",($AD98-G$8)/7/$AB98*($Z98+$AC98)*(G98-$AA98)/$AA98,IF(H$8&lt;$AD98,(H$8-G$8)/7/$AB98*($Z98+$AC98)*(G98-$AA98)/$AA98,($AD98-G$8)/7/$AB98*($Z98+$AC98)*(G98-$AA98)/$AA98)),0),0),0),0),0)</f>
        <v>0</v>
      </c>
      <c r="R98" s="92">
        <f t="shared" si="93"/>
        <v>0</v>
      </c>
      <c r="S98" s="92">
        <f t="shared" si="93"/>
        <v>0</v>
      </c>
      <c r="T98" s="92">
        <f t="shared" si="93"/>
        <v>0</v>
      </c>
      <c r="U98" s="92">
        <f t="shared" si="93"/>
        <v>0</v>
      </c>
      <c r="V98" s="92">
        <f t="shared" si="93"/>
        <v>0</v>
      </c>
      <c r="W98" s="92">
        <f t="shared" si="93"/>
        <v>0</v>
      </c>
      <c r="X98" s="92">
        <f t="shared" si="3"/>
        <v>0</v>
      </c>
      <c r="Y98" s="128"/>
      <c r="Z98" s="192">
        <f>'2 Current Year'!W98</f>
        <v>0</v>
      </c>
      <c r="AA98" s="305">
        <f>'2 Current Year'!H98</f>
        <v>0</v>
      </c>
      <c r="AB98" s="192">
        <f>'2 Current Year'!AI98</f>
        <v>0</v>
      </c>
      <c r="AC98" s="128">
        <f>'2 Current Year'!O98</f>
        <v>0</v>
      </c>
      <c r="AD98" s="306">
        <f t="shared" si="4"/>
        <v>45838</v>
      </c>
      <c r="AE98" s="1" t="str">
        <f t="shared" si="5"/>
        <v/>
      </c>
    </row>
    <row r="99" spans="1:31" ht="18" customHeight="1">
      <c r="A99" s="298" t="str">
        <f>IF('2 Current Year'!A99&lt;&gt;"",'2 Current Year'!A99,"")</f>
        <v/>
      </c>
      <c r="B99" s="299" t="str">
        <f>IF('2 Current Year'!B99&lt;&gt;"",'2 Current Year'!B99,"")</f>
        <v/>
      </c>
      <c r="C99" s="299" t="str">
        <f>IF('2 Current Year'!C99&lt;&gt;"",'2 Current Year'!C99,"")</f>
        <v/>
      </c>
      <c r="D99" s="299"/>
      <c r="E99" s="300" t="str">
        <f>IF('2 Current Year'!E99&lt;&gt;"",'2 Current Year'!E99,"")</f>
        <v/>
      </c>
      <c r="F99" s="301" t="str">
        <f>IF('2 Current Year'!F99&lt;&gt;"",'2 Current Year'!F99,"")</f>
        <v/>
      </c>
      <c r="G99" s="302"/>
      <c r="H99" s="303"/>
      <c r="I99" s="302"/>
      <c r="J99" s="303"/>
      <c r="K99" s="302"/>
      <c r="L99" s="303"/>
      <c r="M99" s="302"/>
      <c r="N99" s="303"/>
      <c r="O99" s="308"/>
      <c r="P99" s="304">
        <f t="shared" si="1"/>
        <v>0</v>
      </c>
      <c r="Q99" s="92">
        <f t="shared" ref="Q99:W99" si="94">IF(G99&gt;0,IF(G$8&lt;$AD99,IF(G$8&gt;=$C$4,IF($AA99&gt;0,IF($AA99&lt;&gt;"C",IF(H99="",($AD99-G$8)/7/$AB99*($Z99+$AC99)*(G99-$AA99)/$AA99,IF(H$8&lt;$AD99,(H$8-G$8)/7/$AB99*($Z99+$AC99)*(G99-$AA99)/$AA99,($AD99-G$8)/7/$AB99*($Z99+$AC99)*(G99-$AA99)/$AA99)),0),0),0),0),0)</f>
        <v>0</v>
      </c>
      <c r="R99" s="92">
        <f t="shared" si="94"/>
        <v>0</v>
      </c>
      <c r="S99" s="92">
        <f t="shared" si="94"/>
        <v>0</v>
      </c>
      <c r="T99" s="92">
        <f t="shared" si="94"/>
        <v>0</v>
      </c>
      <c r="U99" s="92">
        <f t="shared" si="94"/>
        <v>0</v>
      </c>
      <c r="V99" s="92">
        <f t="shared" si="94"/>
        <v>0</v>
      </c>
      <c r="W99" s="92">
        <f t="shared" si="94"/>
        <v>0</v>
      </c>
      <c r="X99" s="92">
        <f t="shared" si="3"/>
        <v>0</v>
      </c>
      <c r="Y99" s="128"/>
      <c r="Z99" s="192">
        <f>'2 Current Year'!W99</f>
        <v>0</v>
      </c>
      <c r="AA99" s="305">
        <f>'2 Current Year'!H99</f>
        <v>0</v>
      </c>
      <c r="AB99" s="192">
        <f>'2 Current Year'!AI99</f>
        <v>0</v>
      </c>
      <c r="AC99" s="128">
        <f>'2 Current Year'!O99</f>
        <v>0</v>
      </c>
      <c r="AD99" s="306">
        <f t="shared" si="4"/>
        <v>45838</v>
      </c>
      <c r="AE99" s="1" t="str">
        <f t="shared" si="5"/>
        <v/>
      </c>
    </row>
    <row r="100" spans="1:31" ht="18" customHeight="1">
      <c r="A100" s="298" t="str">
        <f>IF('2 Current Year'!A100&lt;&gt;"",'2 Current Year'!A100,"")</f>
        <v/>
      </c>
      <c r="B100" s="299" t="str">
        <f>IF('2 Current Year'!B100&lt;&gt;"",'2 Current Year'!B100,"")</f>
        <v/>
      </c>
      <c r="C100" s="299" t="str">
        <f>IF('2 Current Year'!C100&lt;&gt;"",'2 Current Year'!C100,"")</f>
        <v/>
      </c>
      <c r="D100" s="299"/>
      <c r="E100" s="300" t="str">
        <f>IF('2 Current Year'!E100&lt;&gt;"",'2 Current Year'!E100,"")</f>
        <v/>
      </c>
      <c r="F100" s="301" t="str">
        <f>IF('2 Current Year'!F100&lt;&gt;"",'2 Current Year'!F100,"")</f>
        <v/>
      </c>
      <c r="G100" s="302"/>
      <c r="H100" s="303"/>
      <c r="I100" s="302"/>
      <c r="J100" s="303"/>
      <c r="K100" s="302"/>
      <c r="L100" s="303"/>
      <c r="M100" s="302"/>
      <c r="N100" s="303"/>
      <c r="O100" s="308"/>
      <c r="P100" s="304">
        <f t="shared" si="1"/>
        <v>0</v>
      </c>
      <c r="Q100" s="92">
        <f t="shared" ref="Q100:W100" si="95">IF(G100&gt;0,IF(G$8&lt;$AD100,IF(G$8&gt;=$C$4,IF($AA100&gt;0,IF($AA100&lt;&gt;"C",IF(H100="",($AD100-G$8)/7/$AB100*($Z100+$AC100)*(G100-$AA100)/$AA100,IF(H$8&lt;$AD100,(H$8-G$8)/7/$AB100*($Z100+$AC100)*(G100-$AA100)/$AA100,($AD100-G$8)/7/$AB100*($Z100+$AC100)*(G100-$AA100)/$AA100)),0),0),0),0),0)</f>
        <v>0</v>
      </c>
      <c r="R100" s="92">
        <f t="shared" si="95"/>
        <v>0</v>
      </c>
      <c r="S100" s="92">
        <f t="shared" si="95"/>
        <v>0</v>
      </c>
      <c r="T100" s="92">
        <f t="shared" si="95"/>
        <v>0</v>
      </c>
      <c r="U100" s="92">
        <f t="shared" si="95"/>
        <v>0</v>
      </c>
      <c r="V100" s="92">
        <f t="shared" si="95"/>
        <v>0</v>
      </c>
      <c r="W100" s="92">
        <f t="shared" si="95"/>
        <v>0</v>
      </c>
      <c r="X100" s="92">
        <f t="shared" si="3"/>
        <v>0</v>
      </c>
      <c r="Y100" s="128"/>
      <c r="Z100" s="192">
        <f>'2 Current Year'!W100</f>
        <v>0</v>
      </c>
      <c r="AA100" s="305">
        <f>'2 Current Year'!H100</f>
        <v>0</v>
      </c>
      <c r="AB100" s="192">
        <f>'2 Current Year'!AI100</f>
        <v>0</v>
      </c>
      <c r="AC100" s="128">
        <f>'2 Current Year'!O100</f>
        <v>0</v>
      </c>
      <c r="AD100" s="306">
        <f t="shared" si="4"/>
        <v>45838</v>
      </c>
      <c r="AE100" s="1" t="str">
        <f t="shared" si="5"/>
        <v/>
      </c>
    </row>
    <row r="101" spans="1:31" ht="18" customHeight="1">
      <c r="A101" s="298" t="str">
        <f>IF('2 Current Year'!A101&lt;&gt;"",'2 Current Year'!A101,"")</f>
        <v/>
      </c>
      <c r="B101" s="299" t="str">
        <f>IF('2 Current Year'!B101&lt;&gt;"",'2 Current Year'!B101,"")</f>
        <v/>
      </c>
      <c r="C101" s="299" t="str">
        <f>IF('2 Current Year'!C101&lt;&gt;"",'2 Current Year'!C101,"")</f>
        <v/>
      </c>
      <c r="D101" s="299"/>
      <c r="E101" s="300" t="str">
        <f>IF('2 Current Year'!E101&lt;&gt;"",'2 Current Year'!E101,"")</f>
        <v/>
      </c>
      <c r="F101" s="301" t="str">
        <f>IF('2 Current Year'!F101&lt;&gt;"",'2 Current Year'!F101,"")</f>
        <v/>
      </c>
      <c r="G101" s="302"/>
      <c r="H101" s="303"/>
      <c r="I101" s="302"/>
      <c r="J101" s="303"/>
      <c r="K101" s="302"/>
      <c r="L101" s="303"/>
      <c r="M101" s="302"/>
      <c r="N101" s="303"/>
      <c r="O101" s="308"/>
      <c r="P101" s="304">
        <f t="shared" si="1"/>
        <v>0</v>
      </c>
      <c r="Q101" s="92">
        <f t="shared" ref="Q101:W101" si="96">IF(G101&gt;0,IF(G$8&lt;$AD101,IF(G$8&gt;=$C$4,IF($AA101&gt;0,IF($AA101&lt;&gt;"C",IF(H101="",($AD101-G$8)/7/$AB101*($Z101+$AC101)*(G101-$AA101)/$AA101,IF(H$8&lt;$AD101,(H$8-G$8)/7/$AB101*($Z101+$AC101)*(G101-$AA101)/$AA101,($AD101-G$8)/7/$AB101*($Z101+$AC101)*(G101-$AA101)/$AA101)),0),0),0),0),0)</f>
        <v>0</v>
      </c>
      <c r="R101" s="92">
        <f t="shared" si="96"/>
        <v>0</v>
      </c>
      <c r="S101" s="92">
        <f t="shared" si="96"/>
        <v>0</v>
      </c>
      <c r="T101" s="92">
        <f t="shared" si="96"/>
        <v>0</v>
      </c>
      <c r="U101" s="92">
        <f t="shared" si="96"/>
        <v>0</v>
      </c>
      <c r="V101" s="92">
        <f t="shared" si="96"/>
        <v>0</v>
      </c>
      <c r="W101" s="92">
        <f t="shared" si="96"/>
        <v>0</v>
      </c>
      <c r="X101" s="92">
        <f t="shared" si="3"/>
        <v>0</v>
      </c>
      <c r="Y101" s="128"/>
      <c r="Z101" s="192">
        <f>'2 Current Year'!W101</f>
        <v>0</v>
      </c>
      <c r="AA101" s="305">
        <f>'2 Current Year'!H101</f>
        <v>0</v>
      </c>
      <c r="AB101" s="192">
        <f>'2 Current Year'!AI101</f>
        <v>0</v>
      </c>
      <c r="AC101" s="128">
        <f>'2 Current Year'!O101</f>
        <v>0</v>
      </c>
      <c r="AD101" s="306">
        <f t="shared" si="4"/>
        <v>45838</v>
      </c>
      <c r="AE101" s="1" t="str">
        <f t="shared" si="5"/>
        <v/>
      </c>
    </row>
    <row r="102" spans="1:31" ht="18" customHeight="1">
      <c r="A102" s="298" t="str">
        <f>IF('2 Current Year'!A102&lt;&gt;"",'2 Current Year'!A102,"")</f>
        <v/>
      </c>
      <c r="B102" s="299" t="str">
        <f>IF('2 Current Year'!B102&lt;&gt;"",'2 Current Year'!B102,"")</f>
        <v/>
      </c>
      <c r="C102" s="299" t="str">
        <f>IF('2 Current Year'!C102&lt;&gt;"",'2 Current Year'!C102,"")</f>
        <v/>
      </c>
      <c r="D102" s="299"/>
      <c r="E102" s="300" t="str">
        <f>IF('2 Current Year'!E102&lt;&gt;"",'2 Current Year'!E102,"")</f>
        <v/>
      </c>
      <c r="F102" s="301" t="str">
        <f>IF('2 Current Year'!F102&lt;&gt;"",'2 Current Year'!F102,"")</f>
        <v/>
      </c>
      <c r="G102" s="302"/>
      <c r="H102" s="303"/>
      <c r="I102" s="302"/>
      <c r="J102" s="303"/>
      <c r="K102" s="302"/>
      <c r="L102" s="303"/>
      <c r="M102" s="302"/>
      <c r="N102" s="303"/>
      <c r="O102" s="308"/>
      <c r="P102" s="304">
        <f t="shared" si="1"/>
        <v>0</v>
      </c>
      <c r="Q102" s="92">
        <f t="shared" ref="Q102:W102" si="97">IF(G102&gt;0,IF(G$8&lt;$AD102,IF(G$8&gt;=$C$4,IF($AA102&gt;0,IF($AA102&lt;&gt;"C",IF(H102="",($AD102-G$8)/7/$AB102*($Z102+$AC102)*(G102-$AA102)/$AA102,IF(H$8&lt;$AD102,(H$8-G$8)/7/$AB102*($Z102+$AC102)*(G102-$AA102)/$AA102,($AD102-G$8)/7/$AB102*($Z102+$AC102)*(G102-$AA102)/$AA102)),0),0),0),0),0)</f>
        <v>0</v>
      </c>
      <c r="R102" s="92">
        <f t="shared" si="97"/>
        <v>0</v>
      </c>
      <c r="S102" s="92">
        <f t="shared" si="97"/>
        <v>0</v>
      </c>
      <c r="T102" s="92">
        <f t="shared" si="97"/>
        <v>0</v>
      </c>
      <c r="U102" s="92">
        <f t="shared" si="97"/>
        <v>0</v>
      </c>
      <c r="V102" s="92">
        <f t="shared" si="97"/>
        <v>0</v>
      </c>
      <c r="W102" s="92">
        <f t="shared" si="97"/>
        <v>0</v>
      </c>
      <c r="X102" s="92">
        <f t="shared" si="3"/>
        <v>0</v>
      </c>
      <c r="Y102" s="128"/>
      <c r="Z102" s="192">
        <f>'2 Current Year'!W102</f>
        <v>0</v>
      </c>
      <c r="AA102" s="305">
        <f>'2 Current Year'!H102</f>
        <v>0</v>
      </c>
      <c r="AB102" s="192">
        <f>'2 Current Year'!AI102</f>
        <v>0</v>
      </c>
      <c r="AC102" s="128">
        <f>'2 Current Year'!O102</f>
        <v>0</v>
      </c>
      <c r="AD102" s="306">
        <f t="shared" si="4"/>
        <v>45838</v>
      </c>
      <c r="AE102" s="1" t="str">
        <f t="shared" si="5"/>
        <v/>
      </c>
    </row>
    <row r="103" spans="1:31" ht="18" customHeight="1">
      <c r="A103" s="298" t="str">
        <f>IF('2 Current Year'!A103&lt;&gt;"",'2 Current Year'!A103,"")</f>
        <v/>
      </c>
      <c r="B103" s="299" t="str">
        <f>IF('2 Current Year'!B103&lt;&gt;"",'2 Current Year'!B103,"")</f>
        <v/>
      </c>
      <c r="C103" s="299" t="str">
        <f>IF('2 Current Year'!C103&lt;&gt;"",'2 Current Year'!C103,"")</f>
        <v/>
      </c>
      <c r="D103" s="299"/>
      <c r="E103" s="300" t="str">
        <f>IF('2 Current Year'!E103&lt;&gt;"",'2 Current Year'!E103,"")</f>
        <v/>
      </c>
      <c r="F103" s="301" t="str">
        <f>IF('2 Current Year'!F103&lt;&gt;"",'2 Current Year'!F103,"")</f>
        <v/>
      </c>
      <c r="G103" s="302"/>
      <c r="H103" s="303"/>
      <c r="I103" s="302"/>
      <c r="J103" s="303"/>
      <c r="K103" s="302"/>
      <c r="L103" s="303"/>
      <c r="M103" s="302"/>
      <c r="N103" s="303"/>
      <c r="O103" s="308"/>
      <c r="P103" s="304">
        <f t="shared" si="1"/>
        <v>0</v>
      </c>
      <c r="Q103" s="92">
        <f t="shared" ref="Q103:W103" si="98">IF(G103&gt;0,IF(G$8&lt;$AD103,IF(G$8&gt;=$C$4,IF($AA103&gt;0,IF($AA103&lt;&gt;"C",IF(H103="",($AD103-G$8)/7/$AB103*($Z103+$AC103)*(G103-$AA103)/$AA103,IF(H$8&lt;$AD103,(H$8-G$8)/7/$AB103*($Z103+$AC103)*(G103-$AA103)/$AA103,($AD103-G$8)/7/$AB103*($Z103+$AC103)*(G103-$AA103)/$AA103)),0),0),0),0),0)</f>
        <v>0</v>
      </c>
      <c r="R103" s="92">
        <f t="shared" si="98"/>
        <v>0</v>
      </c>
      <c r="S103" s="92">
        <f t="shared" si="98"/>
        <v>0</v>
      </c>
      <c r="T103" s="92">
        <f t="shared" si="98"/>
        <v>0</v>
      </c>
      <c r="U103" s="92">
        <f t="shared" si="98"/>
        <v>0</v>
      </c>
      <c r="V103" s="92">
        <f t="shared" si="98"/>
        <v>0</v>
      </c>
      <c r="W103" s="92">
        <f t="shared" si="98"/>
        <v>0</v>
      </c>
      <c r="X103" s="92">
        <f t="shared" si="3"/>
        <v>0</v>
      </c>
      <c r="Y103" s="128"/>
      <c r="Z103" s="192">
        <f>'2 Current Year'!W103</f>
        <v>0</v>
      </c>
      <c r="AA103" s="305">
        <f>'2 Current Year'!H103</f>
        <v>0</v>
      </c>
      <c r="AB103" s="192">
        <f>'2 Current Year'!AI103</f>
        <v>0</v>
      </c>
      <c r="AC103" s="128">
        <f>'2 Current Year'!O103</f>
        <v>0</v>
      </c>
      <c r="AD103" s="306">
        <f t="shared" si="4"/>
        <v>45838</v>
      </c>
      <c r="AE103" s="1" t="str">
        <f t="shared" si="5"/>
        <v/>
      </c>
    </row>
    <row r="104" spans="1:31" ht="18" customHeight="1">
      <c r="A104" s="298" t="str">
        <f>IF('2 Current Year'!A104&lt;&gt;"",'2 Current Year'!A104,"")</f>
        <v/>
      </c>
      <c r="B104" s="299" t="str">
        <f>IF('2 Current Year'!B104&lt;&gt;"",'2 Current Year'!B104,"")</f>
        <v/>
      </c>
      <c r="C104" s="299" t="str">
        <f>IF('2 Current Year'!C104&lt;&gt;"",'2 Current Year'!C104,"")</f>
        <v/>
      </c>
      <c r="D104" s="299"/>
      <c r="E104" s="300" t="str">
        <f>IF('2 Current Year'!E104&lt;&gt;"",'2 Current Year'!E104,"")</f>
        <v/>
      </c>
      <c r="F104" s="301" t="str">
        <f>IF('2 Current Year'!F104&lt;&gt;"",'2 Current Year'!F104,"")</f>
        <v/>
      </c>
      <c r="G104" s="302"/>
      <c r="H104" s="303"/>
      <c r="I104" s="302"/>
      <c r="J104" s="303"/>
      <c r="K104" s="302"/>
      <c r="L104" s="303"/>
      <c r="M104" s="302"/>
      <c r="N104" s="303"/>
      <c r="O104" s="308"/>
      <c r="P104" s="304">
        <f t="shared" si="1"/>
        <v>0</v>
      </c>
      <c r="Q104" s="92">
        <f t="shared" ref="Q104:W104" si="99">IF(G104&gt;0,IF(G$8&lt;$AD104,IF(G$8&gt;=$C$4,IF($AA104&gt;0,IF($AA104&lt;&gt;"C",IF(H104="",($AD104-G$8)/7/$AB104*($Z104+$AC104)*(G104-$AA104)/$AA104,IF(H$8&lt;$AD104,(H$8-G$8)/7/$AB104*($Z104+$AC104)*(G104-$AA104)/$AA104,($AD104-G$8)/7/$AB104*($Z104+$AC104)*(G104-$AA104)/$AA104)),0),0),0),0),0)</f>
        <v>0</v>
      </c>
      <c r="R104" s="92">
        <f t="shared" si="99"/>
        <v>0</v>
      </c>
      <c r="S104" s="92">
        <f t="shared" si="99"/>
        <v>0</v>
      </c>
      <c r="T104" s="92">
        <f t="shared" si="99"/>
        <v>0</v>
      </c>
      <c r="U104" s="92">
        <f t="shared" si="99"/>
        <v>0</v>
      </c>
      <c r="V104" s="92">
        <f t="shared" si="99"/>
        <v>0</v>
      </c>
      <c r="W104" s="92">
        <f t="shared" si="99"/>
        <v>0</v>
      </c>
      <c r="X104" s="92">
        <f t="shared" si="3"/>
        <v>0</v>
      </c>
      <c r="Y104" s="128"/>
      <c r="Z104" s="192">
        <f>'2 Current Year'!W104</f>
        <v>0</v>
      </c>
      <c r="AA104" s="305">
        <f>'2 Current Year'!H104</f>
        <v>0</v>
      </c>
      <c r="AB104" s="192">
        <f>'2 Current Year'!AI104</f>
        <v>0</v>
      </c>
      <c r="AC104" s="128">
        <f>'2 Current Year'!O104</f>
        <v>0</v>
      </c>
      <c r="AD104" s="306">
        <f t="shared" si="4"/>
        <v>45838</v>
      </c>
      <c r="AE104" s="1" t="str">
        <f t="shared" si="5"/>
        <v/>
      </c>
    </row>
    <row r="105" spans="1:31" ht="18" customHeight="1">
      <c r="A105" s="298" t="str">
        <f>IF('2 Current Year'!A105&lt;&gt;"",'2 Current Year'!A105,"")</f>
        <v/>
      </c>
      <c r="B105" s="299" t="str">
        <f>IF('2 Current Year'!B105&lt;&gt;"",'2 Current Year'!B105,"")</f>
        <v/>
      </c>
      <c r="C105" s="299" t="str">
        <f>IF('2 Current Year'!C105&lt;&gt;"",'2 Current Year'!C105,"")</f>
        <v/>
      </c>
      <c r="D105" s="299"/>
      <c r="E105" s="300" t="str">
        <f>IF('2 Current Year'!E105&lt;&gt;"",'2 Current Year'!E105,"")</f>
        <v/>
      </c>
      <c r="F105" s="301" t="str">
        <f>IF('2 Current Year'!F105&lt;&gt;"",'2 Current Year'!F105,"")</f>
        <v/>
      </c>
      <c r="G105" s="302"/>
      <c r="H105" s="303"/>
      <c r="I105" s="302"/>
      <c r="J105" s="303"/>
      <c r="K105" s="302"/>
      <c r="L105" s="303"/>
      <c r="M105" s="302"/>
      <c r="N105" s="303"/>
      <c r="O105" s="308"/>
      <c r="P105" s="304">
        <f t="shared" si="1"/>
        <v>0</v>
      </c>
      <c r="Q105" s="92">
        <f t="shared" ref="Q105:W105" si="100">IF(G105&gt;0,IF(G$8&lt;$AD105,IF(G$8&gt;=$C$4,IF($AA105&gt;0,IF($AA105&lt;&gt;"C",IF(H105="",($AD105-G$8)/7/$AB105*($Z105+$AC105)*(G105-$AA105)/$AA105,IF(H$8&lt;$AD105,(H$8-G$8)/7/$AB105*($Z105+$AC105)*(G105-$AA105)/$AA105,($AD105-G$8)/7/$AB105*($Z105+$AC105)*(G105-$AA105)/$AA105)),0),0),0),0),0)</f>
        <v>0</v>
      </c>
      <c r="R105" s="92">
        <f t="shared" si="100"/>
        <v>0</v>
      </c>
      <c r="S105" s="92">
        <f t="shared" si="100"/>
        <v>0</v>
      </c>
      <c r="T105" s="92">
        <f t="shared" si="100"/>
        <v>0</v>
      </c>
      <c r="U105" s="92">
        <f t="shared" si="100"/>
        <v>0</v>
      </c>
      <c r="V105" s="92">
        <f t="shared" si="100"/>
        <v>0</v>
      </c>
      <c r="W105" s="92">
        <f t="shared" si="100"/>
        <v>0</v>
      </c>
      <c r="X105" s="92">
        <f t="shared" si="3"/>
        <v>0</v>
      </c>
      <c r="Y105" s="128"/>
      <c r="Z105" s="192">
        <f>'2 Current Year'!W105</f>
        <v>0</v>
      </c>
      <c r="AA105" s="305">
        <f>'2 Current Year'!H105</f>
        <v>0</v>
      </c>
      <c r="AB105" s="192">
        <f>'2 Current Year'!AI105</f>
        <v>0</v>
      </c>
      <c r="AC105" s="128">
        <f>'2 Current Year'!O105</f>
        <v>0</v>
      </c>
      <c r="AD105" s="306">
        <f t="shared" si="4"/>
        <v>45838</v>
      </c>
      <c r="AE105" s="1" t="str">
        <f t="shared" si="5"/>
        <v/>
      </c>
    </row>
    <row r="106" spans="1:31" ht="18" customHeight="1">
      <c r="A106" s="298" t="str">
        <f>IF('2 Current Year'!A106&lt;&gt;"",'2 Current Year'!A106,"")</f>
        <v/>
      </c>
      <c r="B106" s="299" t="str">
        <f>IF('2 Current Year'!B106&lt;&gt;"",'2 Current Year'!B106,"")</f>
        <v/>
      </c>
      <c r="C106" s="299" t="str">
        <f>IF('2 Current Year'!C106&lt;&gt;"",'2 Current Year'!C106,"")</f>
        <v/>
      </c>
      <c r="D106" s="299"/>
      <c r="E106" s="300" t="str">
        <f>IF('2 Current Year'!E106&lt;&gt;"",'2 Current Year'!E106,"")</f>
        <v/>
      </c>
      <c r="F106" s="301" t="str">
        <f>IF('2 Current Year'!F106&lt;&gt;"",'2 Current Year'!F106,"")</f>
        <v/>
      </c>
      <c r="G106" s="302"/>
      <c r="H106" s="303"/>
      <c r="I106" s="302"/>
      <c r="J106" s="303"/>
      <c r="K106" s="302"/>
      <c r="L106" s="303"/>
      <c r="M106" s="302"/>
      <c r="N106" s="303"/>
      <c r="O106" s="308"/>
      <c r="P106" s="304">
        <f t="shared" si="1"/>
        <v>0</v>
      </c>
      <c r="Q106" s="92">
        <f t="shared" ref="Q106:W106" si="101">IF(G106&gt;0,IF(G$8&lt;$AD106,IF(G$8&gt;=$C$4,IF($AA106&gt;0,IF($AA106&lt;&gt;"C",IF(H106="",($AD106-G$8)/7/$AB106*($Z106+$AC106)*(G106-$AA106)/$AA106,IF(H$8&lt;$AD106,(H$8-G$8)/7/$AB106*($Z106+$AC106)*(G106-$AA106)/$AA106,($AD106-G$8)/7/$AB106*($Z106+$AC106)*(G106-$AA106)/$AA106)),0),0),0),0),0)</f>
        <v>0</v>
      </c>
      <c r="R106" s="92">
        <f t="shared" si="101"/>
        <v>0</v>
      </c>
      <c r="S106" s="92">
        <f t="shared" si="101"/>
        <v>0</v>
      </c>
      <c r="T106" s="92">
        <f t="shared" si="101"/>
        <v>0</v>
      </c>
      <c r="U106" s="92">
        <f t="shared" si="101"/>
        <v>0</v>
      </c>
      <c r="V106" s="92">
        <f t="shared" si="101"/>
        <v>0</v>
      </c>
      <c r="W106" s="92">
        <f t="shared" si="101"/>
        <v>0</v>
      </c>
      <c r="X106" s="92">
        <f t="shared" si="3"/>
        <v>0</v>
      </c>
      <c r="Y106" s="128"/>
      <c r="Z106" s="192">
        <f>'2 Current Year'!W106</f>
        <v>0</v>
      </c>
      <c r="AA106" s="305">
        <f>'2 Current Year'!H106</f>
        <v>0</v>
      </c>
      <c r="AB106" s="192">
        <f>'2 Current Year'!AI106</f>
        <v>0</v>
      </c>
      <c r="AC106" s="128">
        <f>'2 Current Year'!O106</f>
        <v>0</v>
      </c>
      <c r="AD106" s="306">
        <f t="shared" si="4"/>
        <v>45838</v>
      </c>
      <c r="AE106" s="1" t="str">
        <f t="shared" si="5"/>
        <v/>
      </c>
    </row>
    <row r="107" spans="1:31" ht="18" customHeight="1">
      <c r="A107" s="298" t="str">
        <f>IF('2 Current Year'!A107&lt;&gt;"",'2 Current Year'!A107,"")</f>
        <v/>
      </c>
      <c r="B107" s="299" t="str">
        <f>IF('2 Current Year'!B107&lt;&gt;"",'2 Current Year'!B107,"")</f>
        <v/>
      </c>
      <c r="C107" s="299" t="str">
        <f>IF('2 Current Year'!C107&lt;&gt;"",'2 Current Year'!C107,"")</f>
        <v/>
      </c>
      <c r="D107" s="299"/>
      <c r="E107" s="300" t="str">
        <f>IF('2 Current Year'!E107&lt;&gt;"",'2 Current Year'!E107,"")</f>
        <v/>
      </c>
      <c r="F107" s="301" t="str">
        <f>IF('2 Current Year'!F107&lt;&gt;"",'2 Current Year'!F107,"")</f>
        <v/>
      </c>
      <c r="G107" s="302"/>
      <c r="H107" s="303"/>
      <c r="I107" s="302"/>
      <c r="J107" s="303"/>
      <c r="K107" s="302"/>
      <c r="L107" s="303"/>
      <c r="M107" s="302"/>
      <c r="N107" s="303"/>
      <c r="O107" s="308"/>
      <c r="P107" s="304">
        <f t="shared" si="1"/>
        <v>0</v>
      </c>
      <c r="Q107" s="92">
        <f t="shared" ref="Q107:W107" si="102">IF(G107&gt;0,IF(G$8&lt;$AD107,IF(G$8&gt;=$C$4,IF($AA107&gt;0,IF($AA107&lt;&gt;"C",IF(H107="",($AD107-G$8)/7/$AB107*($Z107+$AC107)*(G107-$AA107)/$AA107,IF(H$8&lt;$AD107,(H$8-G$8)/7/$AB107*($Z107+$AC107)*(G107-$AA107)/$AA107,($AD107-G$8)/7/$AB107*($Z107+$AC107)*(G107-$AA107)/$AA107)),0),0),0),0),0)</f>
        <v>0</v>
      </c>
      <c r="R107" s="92">
        <f t="shared" si="102"/>
        <v>0</v>
      </c>
      <c r="S107" s="92">
        <f t="shared" si="102"/>
        <v>0</v>
      </c>
      <c r="T107" s="92">
        <f t="shared" si="102"/>
        <v>0</v>
      </c>
      <c r="U107" s="92">
        <f t="shared" si="102"/>
        <v>0</v>
      </c>
      <c r="V107" s="92">
        <f t="shared" si="102"/>
        <v>0</v>
      </c>
      <c r="W107" s="92">
        <f t="shared" si="102"/>
        <v>0</v>
      </c>
      <c r="X107" s="92">
        <f t="shared" si="3"/>
        <v>0</v>
      </c>
      <c r="Y107" s="128"/>
      <c r="Z107" s="192">
        <f>'2 Current Year'!W107</f>
        <v>0</v>
      </c>
      <c r="AA107" s="305">
        <f>'2 Current Year'!H107</f>
        <v>0</v>
      </c>
      <c r="AB107" s="192">
        <f>'2 Current Year'!AI107</f>
        <v>0</v>
      </c>
      <c r="AC107" s="128">
        <f>'2 Current Year'!O107</f>
        <v>0</v>
      </c>
      <c r="AD107" s="306">
        <f t="shared" si="4"/>
        <v>45838</v>
      </c>
      <c r="AE107" s="1" t="str">
        <f t="shared" si="5"/>
        <v/>
      </c>
    </row>
    <row r="108" spans="1:31" ht="18" customHeight="1">
      <c r="A108" s="298" t="str">
        <f>IF('2 Current Year'!A108&lt;&gt;"",'2 Current Year'!A108,"")</f>
        <v/>
      </c>
      <c r="B108" s="299" t="str">
        <f>IF('2 Current Year'!B108&lt;&gt;"",'2 Current Year'!B108,"")</f>
        <v/>
      </c>
      <c r="C108" s="299" t="str">
        <f>IF('2 Current Year'!C108&lt;&gt;"",'2 Current Year'!C108,"")</f>
        <v/>
      </c>
      <c r="D108" s="299"/>
      <c r="E108" s="300" t="str">
        <f>IF('2 Current Year'!E108&lt;&gt;"",'2 Current Year'!E108,"")</f>
        <v/>
      </c>
      <c r="F108" s="301" t="str">
        <f>IF('2 Current Year'!F108&lt;&gt;"",'2 Current Year'!F108,"")</f>
        <v/>
      </c>
      <c r="G108" s="302"/>
      <c r="H108" s="303"/>
      <c r="I108" s="302"/>
      <c r="J108" s="303"/>
      <c r="K108" s="302"/>
      <c r="L108" s="303"/>
      <c r="M108" s="302"/>
      <c r="N108" s="303"/>
      <c r="O108" s="308"/>
      <c r="P108" s="304">
        <f t="shared" si="1"/>
        <v>0</v>
      </c>
      <c r="Q108" s="92">
        <f t="shared" ref="Q108:W108" si="103">IF(G108&gt;0,IF(G$8&lt;$AD108,IF(G$8&gt;=$C$4,IF($AA108&gt;0,IF($AA108&lt;&gt;"C",IF(H108="",($AD108-G$8)/7/$AB108*($Z108+$AC108)*(G108-$AA108)/$AA108,IF(H$8&lt;$AD108,(H$8-G$8)/7/$AB108*($Z108+$AC108)*(G108-$AA108)/$AA108,($AD108-G$8)/7/$AB108*($Z108+$AC108)*(G108-$AA108)/$AA108)),0),0),0),0),0)</f>
        <v>0</v>
      </c>
      <c r="R108" s="92">
        <f t="shared" si="103"/>
        <v>0</v>
      </c>
      <c r="S108" s="92">
        <f t="shared" si="103"/>
        <v>0</v>
      </c>
      <c r="T108" s="92">
        <f t="shared" si="103"/>
        <v>0</v>
      </c>
      <c r="U108" s="92">
        <f t="shared" si="103"/>
        <v>0</v>
      </c>
      <c r="V108" s="92">
        <f t="shared" si="103"/>
        <v>0</v>
      </c>
      <c r="W108" s="92">
        <f t="shared" si="103"/>
        <v>0</v>
      </c>
      <c r="X108" s="92">
        <f t="shared" si="3"/>
        <v>0</v>
      </c>
      <c r="Y108" s="128"/>
      <c r="Z108" s="192">
        <f>'2 Current Year'!W108</f>
        <v>0</v>
      </c>
      <c r="AA108" s="305">
        <f>'2 Current Year'!H108</f>
        <v>0</v>
      </c>
      <c r="AB108" s="192">
        <f>'2 Current Year'!AI108</f>
        <v>0</v>
      </c>
      <c r="AC108" s="128">
        <f>'2 Current Year'!O108</f>
        <v>0</v>
      </c>
      <c r="AD108" s="306">
        <f t="shared" si="4"/>
        <v>45838</v>
      </c>
      <c r="AE108" s="1" t="str">
        <f t="shared" si="5"/>
        <v/>
      </c>
    </row>
    <row r="109" spans="1:31" ht="18" customHeight="1">
      <c r="A109" s="298" t="str">
        <f>IF('2 Current Year'!A109&lt;&gt;"",'2 Current Year'!A109,"")</f>
        <v/>
      </c>
      <c r="B109" s="299" t="str">
        <f>IF('2 Current Year'!B109&lt;&gt;"",'2 Current Year'!B109,"")</f>
        <v/>
      </c>
      <c r="C109" s="299" t="str">
        <f>IF('2 Current Year'!C109&lt;&gt;"",'2 Current Year'!C109,"")</f>
        <v/>
      </c>
      <c r="D109" s="299"/>
      <c r="E109" s="300" t="str">
        <f>IF('2 Current Year'!E109&lt;&gt;"",'2 Current Year'!E109,"")</f>
        <v/>
      </c>
      <c r="F109" s="301" t="str">
        <f>IF('2 Current Year'!F109&lt;&gt;"",'2 Current Year'!F109,"")</f>
        <v/>
      </c>
      <c r="G109" s="302"/>
      <c r="H109" s="303"/>
      <c r="I109" s="302"/>
      <c r="J109" s="303"/>
      <c r="K109" s="302"/>
      <c r="L109" s="303"/>
      <c r="M109" s="302"/>
      <c r="N109" s="303"/>
      <c r="O109" s="308"/>
      <c r="P109" s="304">
        <f t="shared" si="1"/>
        <v>0</v>
      </c>
      <c r="Q109" s="92">
        <f t="shared" ref="Q109:W109" si="104">IF(G109&gt;0,IF(G$8&lt;$AD109,IF(G$8&gt;=$C$4,IF($AA109&gt;0,IF($AA109&lt;&gt;"C",IF(H109="",($AD109-G$8)/7/$AB109*($Z109+$AC109)*(G109-$AA109)/$AA109,IF(H$8&lt;$AD109,(H$8-G$8)/7/$AB109*($Z109+$AC109)*(G109-$AA109)/$AA109,($AD109-G$8)/7/$AB109*($Z109+$AC109)*(G109-$AA109)/$AA109)),0),0),0),0),0)</f>
        <v>0</v>
      </c>
      <c r="R109" s="92">
        <f t="shared" si="104"/>
        <v>0</v>
      </c>
      <c r="S109" s="92">
        <f t="shared" si="104"/>
        <v>0</v>
      </c>
      <c r="T109" s="92">
        <f t="shared" si="104"/>
        <v>0</v>
      </c>
      <c r="U109" s="92">
        <f t="shared" si="104"/>
        <v>0</v>
      </c>
      <c r="V109" s="92">
        <f t="shared" si="104"/>
        <v>0</v>
      </c>
      <c r="W109" s="92">
        <f t="shared" si="104"/>
        <v>0</v>
      </c>
      <c r="X109" s="92">
        <f t="shared" si="3"/>
        <v>0</v>
      </c>
      <c r="Y109" s="128"/>
      <c r="Z109" s="192">
        <f>'2 Current Year'!W109</f>
        <v>0</v>
      </c>
      <c r="AA109" s="305">
        <f>'2 Current Year'!H109</f>
        <v>0</v>
      </c>
      <c r="AB109" s="192">
        <f>'2 Current Year'!AI109</f>
        <v>0</v>
      </c>
      <c r="AC109" s="128">
        <f>'2 Current Year'!O109</f>
        <v>0</v>
      </c>
      <c r="AD109" s="306">
        <f t="shared" si="4"/>
        <v>45838</v>
      </c>
      <c r="AE109" s="1" t="str">
        <f t="shared" si="5"/>
        <v/>
      </c>
    </row>
    <row r="110" spans="1:31" ht="18" customHeight="1">
      <c r="A110" s="298" t="str">
        <f>IF('2 Current Year'!A110&lt;&gt;"",'2 Current Year'!A110,"")</f>
        <v/>
      </c>
      <c r="B110" s="299" t="str">
        <f>IF('2 Current Year'!B110&lt;&gt;"",'2 Current Year'!B110,"")</f>
        <v/>
      </c>
      <c r="C110" s="299" t="str">
        <f>IF('2 Current Year'!C110&lt;&gt;"",'2 Current Year'!C110,"")</f>
        <v/>
      </c>
      <c r="D110" s="299"/>
      <c r="E110" s="300" t="str">
        <f>IF('2 Current Year'!E110&lt;&gt;"",'2 Current Year'!E110,"")</f>
        <v/>
      </c>
      <c r="F110" s="301" t="str">
        <f>IF('2 Current Year'!F110&lt;&gt;"",'2 Current Year'!F110,"")</f>
        <v/>
      </c>
      <c r="G110" s="302"/>
      <c r="H110" s="303"/>
      <c r="I110" s="302"/>
      <c r="J110" s="303"/>
      <c r="K110" s="302"/>
      <c r="L110" s="303"/>
      <c r="M110" s="302"/>
      <c r="N110" s="303"/>
      <c r="O110" s="308"/>
      <c r="P110" s="304">
        <f t="shared" si="1"/>
        <v>0</v>
      </c>
      <c r="Q110" s="92">
        <f t="shared" ref="Q110:W110" si="105">IF(G110&gt;0,IF(G$8&lt;$AD110,IF(G$8&gt;=$C$4,IF($AA110&gt;0,IF($AA110&lt;&gt;"C",IF(H110="",($AD110-G$8)/7/$AB110*($Z110+$AC110)*(G110-$AA110)/$AA110,IF(H$8&lt;$AD110,(H$8-G$8)/7/$AB110*($Z110+$AC110)*(G110-$AA110)/$AA110,($AD110-G$8)/7/$AB110*($Z110+$AC110)*(G110-$AA110)/$AA110)),0),0),0),0),0)</f>
        <v>0</v>
      </c>
      <c r="R110" s="92">
        <f t="shared" si="105"/>
        <v>0</v>
      </c>
      <c r="S110" s="92">
        <f t="shared" si="105"/>
        <v>0</v>
      </c>
      <c r="T110" s="92">
        <f t="shared" si="105"/>
        <v>0</v>
      </c>
      <c r="U110" s="92">
        <f t="shared" si="105"/>
        <v>0</v>
      </c>
      <c r="V110" s="92">
        <f t="shared" si="105"/>
        <v>0</v>
      </c>
      <c r="W110" s="92">
        <f t="shared" si="105"/>
        <v>0</v>
      </c>
      <c r="X110" s="92">
        <f t="shared" si="3"/>
        <v>0</v>
      </c>
      <c r="Y110" s="128"/>
      <c r="Z110" s="192">
        <f>'2 Current Year'!W110</f>
        <v>0</v>
      </c>
      <c r="AA110" s="305">
        <f>'2 Current Year'!H110</f>
        <v>0</v>
      </c>
      <c r="AB110" s="192">
        <f>'2 Current Year'!AI110</f>
        <v>0</v>
      </c>
      <c r="AC110" s="128">
        <f>'2 Current Year'!O110</f>
        <v>0</v>
      </c>
      <c r="AD110" s="306">
        <f t="shared" si="4"/>
        <v>45838</v>
      </c>
      <c r="AE110" s="1" t="str">
        <f t="shared" si="5"/>
        <v/>
      </c>
    </row>
    <row r="111" spans="1:31" ht="18" customHeight="1">
      <c r="A111" s="298" t="str">
        <f>IF('2 Current Year'!A111&lt;&gt;"",'2 Current Year'!A111,"")</f>
        <v/>
      </c>
      <c r="B111" s="299" t="str">
        <f>IF('2 Current Year'!B111&lt;&gt;"",'2 Current Year'!B111,"")</f>
        <v/>
      </c>
      <c r="C111" s="299" t="str">
        <f>IF('2 Current Year'!C111&lt;&gt;"",'2 Current Year'!C111,"")</f>
        <v/>
      </c>
      <c r="D111" s="299"/>
      <c r="E111" s="300" t="str">
        <f>IF('2 Current Year'!E111&lt;&gt;"",'2 Current Year'!E111,"")</f>
        <v/>
      </c>
      <c r="F111" s="301" t="str">
        <f>IF('2 Current Year'!F111&lt;&gt;"",'2 Current Year'!F111,"")</f>
        <v/>
      </c>
      <c r="G111" s="302"/>
      <c r="H111" s="303"/>
      <c r="I111" s="302"/>
      <c r="J111" s="303"/>
      <c r="K111" s="302"/>
      <c r="L111" s="303"/>
      <c r="M111" s="302"/>
      <c r="N111" s="303"/>
      <c r="O111" s="308"/>
      <c r="P111" s="304">
        <f t="shared" si="1"/>
        <v>0</v>
      </c>
      <c r="Q111" s="92">
        <f t="shared" ref="Q111:W111" si="106">IF(G111&gt;0,IF(G$8&lt;$AD111,IF(G$8&gt;=$C$4,IF($AA111&gt;0,IF($AA111&lt;&gt;"C",IF(H111="",($AD111-G$8)/7/$AB111*($Z111+$AC111)*(G111-$AA111)/$AA111,IF(H$8&lt;$AD111,(H$8-G$8)/7/$AB111*($Z111+$AC111)*(G111-$AA111)/$AA111,($AD111-G$8)/7/$AB111*($Z111+$AC111)*(G111-$AA111)/$AA111)),0),0),0),0),0)</f>
        <v>0</v>
      </c>
      <c r="R111" s="92">
        <f t="shared" si="106"/>
        <v>0</v>
      </c>
      <c r="S111" s="92">
        <f t="shared" si="106"/>
        <v>0</v>
      </c>
      <c r="T111" s="92">
        <f t="shared" si="106"/>
        <v>0</v>
      </c>
      <c r="U111" s="92">
        <f t="shared" si="106"/>
        <v>0</v>
      </c>
      <c r="V111" s="92">
        <f t="shared" si="106"/>
        <v>0</v>
      </c>
      <c r="W111" s="92">
        <f t="shared" si="106"/>
        <v>0</v>
      </c>
      <c r="X111" s="92">
        <f t="shared" si="3"/>
        <v>0</v>
      </c>
      <c r="Y111" s="128"/>
      <c r="Z111" s="192">
        <f>'2 Current Year'!W111</f>
        <v>0</v>
      </c>
      <c r="AA111" s="305">
        <f>'2 Current Year'!H111</f>
        <v>0</v>
      </c>
      <c r="AB111" s="192">
        <f>'2 Current Year'!AI111</f>
        <v>0</v>
      </c>
      <c r="AC111" s="128">
        <f>'2 Current Year'!O111</f>
        <v>0</v>
      </c>
      <c r="AD111" s="306">
        <f t="shared" si="4"/>
        <v>45838</v>
      </c>
      <c r="AE111" s="1" t="str">
        <f t="shared" si="5"/>
        <v/>
      </c>
    </row>
    <row r="112" spans="1:31" ht="18" customHeight="1">
      <c r="A112" s="298" t="str">
        <f>IF('2 Current Year'!A112&lt;&gt;"",'2 Current Year'!A112,"")</f>
        <v/>
      </c>
      <c r="B112" s="299" t="str">
        <f>IF('2 Current Year'!B112&lt;&gt;"",'2 Current Year'!B112,"")</f>
        <v/>
      </c>
      <c r="C112" s="299" t="str">
        <f>IF('2 Current Year'!C112&lt;&gt;"",'2 Current Year'!C112,"")</f>
        <v/>
      </c>
      <c r="D112" s="299"/>
      <c r="E112" s="300" t="str">
        <f>IF('2 Current Year'!E112&lt;&gt;"",'2 Current Year'!E112,"")</f>
        <v/>
      </c>
      <c r="F112" s="301" t="str">
        <f>IF('2 Current Year'!F112&lt;&gt;"",'2 Current Year'!F112,"")</f>
        <v/>
      </c>
      <c r="G112" s="302"/>
      <c r="H112" s="303"/>
      <c r="I112" s="302"/>
      <c r="J112" s="303"/>
      <c r="K112" s="302"/>
      <c r="L112" s="303"/>
      <c r="M112" s="302"/>
      <c r="N112" s="303"/>
      <c r="O112" s="308"/>
      <c r="P112" s="304">
        <f t="shared" si="1"/>
        <v>0</v>
      </c>
      <c r="Q112" s="92">
        <f t="shared" ref="Q112:W112" si="107">IF(G112&gt;0,IF(G$8&lt;$AD112,IF(G$8&gt;=$C$4,IF($AA112&gt;0,IF($AA112&lt;&gt;"C",IF(H112="",($AD112-G$8)/7/$AB112*($Z112+$AC112)*(G112-$AA112)/$AA112,IF(H$8&lt;$AD112,(H$8-G$8)/7/$AB112*($Z112+$AC112)*(G112-$AA112)/$AA112,($AD112-G$8)/7/$AB112*($Z112+$AC112)*(G112-$AA112)/$AA112)),0),0),0),0),0)</f>
        <v>0</v>
      </c>
      <c r="R112" s="92">
        <f t="shared" si="107"/>
        <v>0</v>
      </c>
      <c r="S112" s="92">
        <f t="shared" si="107"/>
        <v>0</v>
      </c>
      <c r="T112" s="92">
        <f t="shared" si="107"/>
        <v>0</v>
      </c>
      <c r="U112" s="92">
        <f t="shared" si="107"/>
        <v>0</v>
      </c>
      <c r="V112" s="92">
        <f t="shared" si="107"/>
        <v>0</v>
      </c>
      <c r="W112" s="92">
        <f t="shared" si="107"/>
        <v>0</v>
      </c>
      <c r="X112" s="92">
        <f t="shared" si="3"/>
        <v>0</v>
      </c>
      <c r="Y112" s="128"/>
      <c r="Z112" s="192">
        <f>'2 Current Year'!W112</f>
        <v>0</v>
      </c>
      <c r="AA112" s="305">
        <f>'2 Current Year'!H112</f>
        <v>0</v>
      </c>
      <c r="AB112" s="192">
        <f>'2 Current Year'!AI112</f>
        <v>0</v>
      </c>
      <c r="AC112" s="128">
        <f>'2 Current Year'!O112</f>
        <v>0</v>
      </c>
      <c r="AD112" s="306">
        <f t="shared" si="4"/>
        <v>45838</v>
      </c>
      <c r="AE112" s="1" t="str">
        <f t="shared" si="5"/>
        <v/>
      </c>
    </row>
    <row r="113" spans="1:31" ht="18" customHeight="1">
      <c r="A113" s="298" t="str">
        <f>IF('2 Current Year'!A113&lt;&gt;"",'2 Current Year'!A113,"")</f>
        <v/>
      </c>
      <c r="B113" s="299" t="str">
        <f>IF('2 Current Year'!B113&lt;&gt;"",'2 Current Year'!B113,"")</f>
        <v/>
      </c>
      <c r="C113" s="299" t="str">
        <f>IF('2 Current Year'!C113&lt;&gt;"",'2 Current Year'!C113,"")</f>
        <v/>
      </c>
      <c r="D113" s="299"/>
      <c r="E113" s="300" t="str">
        <f>IF('2 Current Year'!E113&lt;&gt;"",'2 Current Year'!E113,"")</f>
        <v/>
      </c>
      <c r="F113" s="301" t="str">
        <f>IF('2 Current Year'!F113&lt;&gt;"",'2 Current Year'!F113,"")</f>
        <v/>
      </c>
      <c r="G113" s="302"/>
      <c r="H113" s="303"/>
      <c r="I113" s="302"/>
      <c r="J113" s="303"/>
      <c r="K113" s="302"/>
      <c r="L113" s="303"/>
      <c r="M113" s="302"/>
      <c r="N113" s="303"/>
      <c r="O113" s="308"/>
      <c r="P113" s="304">
        <f t="shared" si="1"/>
        <v>0</v>
      </c>
      <c r="Q113" s="92">
        <f t="shared" ref="Q113:W113" si="108">IF(G113&gt;0,IF(G$8&lt;$AD113,IF(G$8&gt;=$C$4,IF($AA113&gt;0,IF($AA113&lt;&gt;"C",IF(H113="",($AD113-G$8)/7/$AB113*($Z113+$AC113)*(G113-$AA113)/$AA113,IF(H$8&lt;$AD113,(H$8-G$8)/7/$AB113*($Z113+$AC113)*(G113-$AA113)/$AA113,($AD113-G$8)/7/$AB113*($Z113+$AC113)*(G113-$AA113)/$AA113)),0),0),0),0),0)</f>
        <v>0</v>
      </c>
      <c r="R113" s="92">
        <f t="shared" si="108"/>
        <v>0</v>
      </c>
      <c r="S113" s="92">
        <f t="shared" si="108"/>
        <v>0</v>
      </c>
      <c r="T113" s="92">
        <f t="shared" si="108"/>
        <v>0</v>
      </c>
      <c r="U113" s="92">
        <f t="shared" si="108"/>
        <v>0</v>
      </c>
      <c r="V113" s="92">
        <f t="shared" si="108"/>
        <v>0</v>
      </c>
      <c r="W113" s="92">
        <f t="shared" si="108"/>
        <v>0</v>
      </c>
      <c r="X113" s="92">
        <f t="shared" si="3"/>
        <v>0</v>
      </c>
      <c r="Y113" s="128"/>
      <c r="Z113" s="192">
        <f>'2 Current Year'!W113</f>
        <v>0</v>
      </c>
      <c r="AA113" s="305">
        <f>'2 Current Year'!H113</f>
        <v>0</v>
      </c>
      <c r="AB113" s="192">
        <f>'2 Current Year'!AI113</f>
        <v>0</v>
      </c>
      <c r="AC113" s="128">
        <f>'2 Current Year'!O113</f>
        <v>0</v>
      </c>
      <c r="AD113" s="306">
        <f t="shared" si="4"/>
        <v>45838</v>
      </c>
      <c r="AE113" s="1" t="str">
        <f t="shared" si="5"/>
        <v/>
      </c>
    </row>
    <row r="114" spans="1:31" ht="18" customHeight="1">
      <c r="A114" s="298" t="str">
        <f>IF('2 Current Year'!A114&lt;&gt;"",'2 Current Year'!A114,"")</f>
        <v/>
      </c>
      <c r="B114" s="299" t="str">
        <f>IF('2 Current Year'!B114&lt;&gt;"",'2 Current Year'!B114,"")</f>
        <v/>
      </c>
      <c r="C114" s="299" t="str">
        <f>IF('2 Current Year'!C114&lt;&gt;"",'2 Current Year'!C114,"")</f>
        <v/>
      </c>
      <c r="D114" s="299"/>
      <c r="E114" s="300" t="str">
        <f>IF('2 Current Year'!E114&lt;&gt;"",'2 Current Year'!E114,"")</f>
        <v/>
      </c>
      <c r="F114" s="301" t="str">
        <f>IF('2 Current Year'!F114&lt;&gt;"",'2 Current Year'!F114,"")</f>
        <v/>
      </c>
      <c r="G114" s="302"/>
      <c r="H114" s="303"/>
      <c r="I114" s="302"/>
      <c r="J114" s="303"/>
      <c r="K114" s="302"/>
      <c r="L114" s="303"/>
      <c r="M114" s="302"/>
      <c r="N114" s="303"/>
      <c r="O114" s="308"/>
      <c r="P114" s="304">
        <f t="shared" si="1"/>
        <v>0</v>
      </c>
      <c r="Q114" s="92">
        <f t="shared" ref="Q114:W114" si="109">IF(G114&gt;0,IF(G$8&lt;$AD114,IF(G$8&gt;=$C$4,IF($AA114&gt;0,IF($AA114&lt;&gt;"C",IF(H114="",($AD114-G$8)/7/$AB114*($Z114+$AC114)*(G114-$AA114)/$AA114,IF(H$8&lt;$AD114,(H$8-G$8)/7/$AB114*($Z114+$AC114)*(G114-$AA114)/$AA114,($AD114-G$8)/7/$AB114*($Z114+$AC114)*(G114-$AA114)/$AA114)),0),0),0),0),0)</f>
        <v>0</v>
      </c>
      <c r="R114" s="92">
        <f t="shared" si="109"/>
        <v>0</v>
      </c>
      <c r="S114" s="92">
        <f t="shared" si="109"/>
        <v>0</v>
      </c>
      <c r="T114" s="92">
        <f t="shared" si="109"/>
        <v>0</v>
      </c>
      <c r="U114" s="92">
        <f t="shared" si="109"/>
        <v>0</v>
      </c>
      <c r="V114" s="92">
        <f t="shared" si="109"/>
        <v>0</v>
      </c>
      <c r="W114" s="92">
        <f t="shared" si="109"/>
        <v>0</v>
      </c>
      <c r="X114" s="92">
        <f t="shared" si="3"/>
        <v>0</v>
      </c>
      <c r="Y114" s="128"/>
      <c r="Z114" s="192">
        <f>'2 Current Year'!W114</f>
        <v>0</v>
      </c>
      <c r="AA114" s="305">
        <f>'2 Current Year'!H114</f>
        <v>0</v>
      </c>
      <c r="AB114" s="192">
        <f>'2 Current Year'!AI114</f>
        <v>0</v>
      </c>
      <c r="AC114" s="128">
        <f>'2 Current Year'!O114</f>
        <v>0</v>
      </c>
      <c r="AD114" s="306">
        <f t="shared" si="4"/>
        <v>45838</v>
      </c>
      <c r="AE114" s="1" t="str">
        <f t="shared" si="5"/>
        <v/>
      </c>
    </row>
    <row r="115" spans="1:31" ht="18" customHeight="1">
      <c r="A115" s="298" t="str">
        <f>IF('2 Current Year'!A115&lt;&gt;"",'2 Current Year'!A115,"")</f>
        <v/>
      </c>
      <c r="B115" s="299" t="str">
        <f>IF('2 Current Year'!B115&lt;&gt;"",'2 Current Year'!B115,"")</f>
        <v/>
      </c>
      <c r="C115" s="299" t="str">
        <f>IF('2 Current Year'!C115&lt;&gt;"",'2 Current Year'!C115,"")</f>
        <v/>
      </c>
      <c r="D115" s="299"/>
      <c r="E115" s="300" t="str">
        <f>IF('2 Current Year'!E115&lt;&gt;"",'2 Current Year'!E115,"")</f>
        <v/>
      </c>
      <c r="F115" s="301" t="str">
        <f>IF('2 Current Year'!F115&lt;&gt;"",'2 Current Year'!F115,"")</f>
        <v/>
      </c>
      <c r="G115" s="302"/>
      <c r="H115" s="303"/>
      <c r="I115" s="302"/>
      <c r="J115" s="303"/>
      <c r="K115" s="302"/>
      <c r="L115" s="303"/>
      <c r="M115" s="302"/>
      <c r="N115" s="303"/>
      <c r="O115" s="308"/>
      <c r="P115" s="304">
        <f t="shared" si="1"/>
        <v>0</v>
      </c>
      <c r="Q115" s="92">
        <f t="shared" ref="Q115:W115" si="110">IF(G115&gt;0,IF(G$8&lt;$AD115,IF(G$8&gt;=$C$4,IF($AA115&gt;0,IF($AA115&lt;&gt;"C",IF(H115="",($AD115-G$8)/7/$AB115*($Z115+$AC115)*(G115-$AA115)/$AA115,IF(H$8&lt;$AD115,(H$8-G$8)/7/$AB115*($Z115+$AC115)*(G115-$AA115)/$AA115,($AD115-G$8)/7/$AB115*($Z115+$AC115)*(G115-$AA115)/$AA115)),0),0),0),0),0)</f>
        <v>0</v>
      </c>
      <c r="R115" s="92">
        <f t="shared" si="110"/>
        <v>0</v>
      </c>
      <c r="S115" s="92">
        <f t="shared" si="110"/>
        <v>0</v>
      </c>
      <c r="T115" s="92">
        <f t="shared" si="110"/>
        <v>0</v>
      </c>
      <c r="U115" s="92">
        <f t="shared" si="110"/>
        <v>0</v>
      </c>
      <c r="V115" s="92">
        <f t="shared" si="110"/>
        <v>0</v>
      </c>
      <c r="W115" s="92">
        <f t="shared" si="110"/>
        <v>0</v>
      </c>
      <c r="X115" s="92">
        <f t="shared" si="3"/>
        <v>0</v>
      </c>
      <c r="Y115" s="128"/>
      <c r="Z115" s="192">
        <f>'2 Current Year'!W115</f>
        <v>0</v>
      </c>
      <c r="AA115" s="305">
        <f>'2 Current Year'!H115</f>
        <v>0</v>
      </c>
      <c r="AB115" s="192">
        <f>'2 Current Year'!AI115</f>
        <v>0</v>
      </c>
      <c r="AC115" s="128">
        <f>'2 Current Year'!O115</f>
        <v>0</v>
      </c>
      <c r="AD115" s="306">
        <f t="shared" si="4"/>
        <v>45838</v>
      </c>
      <c r="AE115" s="1" t="str">
        <f t="shared" si="5"/>
        <v/>
      </c>
    </row>
    <row r="116" spans="1:31" ht="18" customHeight="1">
      <c r="A116" s="298" t="str">
        <f>IF('2 Current Year'!A116&lt;&gt;"",'2 Current Year'!A116,"")</f>
        <v/>
      </c>
      <c r="B116" s="299" t="str">
        <f>IF('2 Current Year'!B116&lt;&gt;"",'2 Current Year'!B116,"")</f>
        <v/>
      </c>
      <c r="C116" s="299" t="str">
        <f>IF('2 Current Year'!C116&lt;&gt;"",'2 Current Year'!C116,"")</f>
        <v/>
      </c>
      <c r="D116" s="299"/>
      <c r="E116" s="300" t="str">
        <f>IF('2 Current Year'!E116&lt;&gt;"",'2 Current Year'!E116,"")</f>
        <v/>
      </c>
      <c r="F116" s="301" t="str">
        <f>IF('2 Current Year'!F116&lt;&gt;"",'2 Current Year'!F116,"")</f>
        <v/>
      </c>
      <c r="G116" s="302"/>
      <c r="H116" s="303"/>
      <c r="I116" s="302"/>
      <c r="J116" s="303"/>
      <c r="K116" s="302"/>
      <c r="L116" s="303"/>
      <c r="M116" s="302"/>
      <c r="N116" s="303"/>
      <c r="O116" s="308"/>
      <c r="P116" s="304">
        <f t="shared" si="1"/>
        <v>0</v>
      </c>
      <c r="Q116" s="92">
        <f t="shared" ref="Q116:W116" si="111">IF(G116&gt;0,IF(G$8&lt;$AD116,IF(G$8&gt;=$C$4,IF($AA116&gt;0,IF($AA116&lt;&gt;"C",IF(H116="",($AD116-G$8)/7/$AB116*($Z116+$AC116)*(G116-$AA116)/$AA116,IF(H$8&lt;$AD116,(H$8-G$8)/7/$AB116*($Z116+$AC116)*(G116-$AA116)/$AA116,($AD116-G$8)/7/$AB116*($Z116+$AC116)*(G116-$AA116)/$AA116)),0),0),0),0),0)</f>
        <v>0</v>
      </c>
      <c r="R116" s="92">
        <f t="shared" si="111"/>
        <v>0</v>
      </c>
      <c r="S116" s="92">
        <f t="shared" si="111"/>
        <v>0</v>
      </c>
      <c r="T116" s="92">
        <f t="shared" si="111"/>
        <v>0</v>
      </c>
      <c r="U116" s="92">
        <f t="shared" si="111"/>
        <v>0</v>
      </c>
      <c r="V116" s="92">
        <f t="shared" si="111"/>
        <v>0</v>
      </c>
      <c r="W116" s="92">
        <f t="shared" si="111"/>
        <v>0</v>
      </c>
      <c r="X116" s="92">
        <f t="shared" si="3"/>
        <v>0</v>
      </c>
      <c r="Y116" s="128"/>
      <c r="Z116" s="192">
        <f>'2 Current Year'!W116</f>
        <v>0</v>
      </c>
      <c r="AA116" s="305">
        <f>'2 Current Year'!H116</f>
        <v>0</v>
      </c>
      <c r="AB116" s="192">
        <f>'2 Current Year'!AI116</f>
        <v>0</v>
      </c>
      <c r="AC116" s="128">
        <f>'2 Current Year'!O116</f>
        <v>0</v>
      </c>
      <c r="AD116" s="306">
        <f t="shared" si="4"/>
        <v>45838</v>
      </c>
      <c r="AE116" s="1" t="str">
        <f t="shared" si="5"/>
        <v/>
      </c>
    </row>
    <row r="117" spans="1:31" ht="18" customHeight="1">
      <c r="A117" s="298" t="str">
        <f>IF('2 Current Year'!A117&lt;&gt;"",'2 Current Year'!A117,"")</f>
        <v/>
      </c>
      <c r="B117" s="299" t="str">
        <f>IF('2 Current Year'!B117&lt;&gt;"",'2 Current Year'!B117,"")</f>
        <v/>
      </c>
      <c r="C117" s="299" t="str">
        <f>IF('2 Current Year'!C117&lt;&gt;"",'2 Current Year'!C117,"")</f>
        <v/>
      </c>
      <c r="D117" s="299"/>
      <c r="E117" s="300" t="str">
        <f>IF('2 Current Year'!E117&lt;&gt;"",'2 Current Year'!E117,"")</f>
        <v/>
      </c>
      <c r="F117" s="301" t="str">
        <f>IF('2 Current Year'!F117&lt;&gt;"",'2 Current Year'!F117,"")</f>
        <v/>
      </c>
      <c r="G117" s="302"/>
      <c r="H117" s="303"/>
      <c r="I117" s="302"/>
      <c r="J117" s="303"/>
      <c r="K117" s="302"/>
      <c r="L117" s="303"/>
      <c r="M117" s="302"/>
      <c r="N117" s="303"/>
      <c r="O117" s="308"/>
      <c r="P117" s="304">
        <f t="shared" si="1"/>
        <v>0</v>
      </c>
      <c r="Q117" s="92">
        <f t="shared" ref="Q117:W117" si="112">IF(G117&gt;0,IF(G$8&lt;$AD117,IF(G$8&gt;=$C$4,IF($AA117&gt;0,IF($AA117&lt;&gt;"C",IF(H117="",($AD117-G$8)/7/$AB117*($Z117+$AC117)*(G117-$AA117)/$AA117,IF(H$8&lt;$AD117,(H$8-G$8)/7/$AB117*($Z117+$AC117)*(G117-$AA117)/$AA117,($AD117-G$8)/7/$AB117*($Z117+$AC117)*(G117-$AA117)/$AA117)),0),0),0),0),0)</f>
        <v>0</v>
      </c>
      <c r="R117" s="92">
        <f t="shared" si="112"/>
        <v>0</v>
      </c>
      <c r="S117" s="92">
        <f t="shared" si="112"/>
        <v>0</v>
      </c>
      <c r="T117" s="92">
        <f t="shared" si="112"/>
        <v>0</v>
      </c>
      <c r="U117" s="92">
        <f t="shared" si="112"/>
        <v>0</v>
      </c>
      <c r="V117" s="92">
        <f t="shared" si="112"/>
        <v>0</v>
      </c>
      <c r="W117" s="92">
        <f t="shared" si="112"/>
        <v>0</v>
      </c>
      <c r="X117" s="92">
        <f t="shared" si="3"/>
        <v>0</v>
      </c>
      <c r="Y117" s="128"/>
      <c r="Z117" s="192">
        <f>'2 Current Year'!W117</f>
        <v>0</v>
      </c>
      <c r="AA117" s="305">
        <f>'2 Current Year'!H117</f>
        <v>0</v>
      </c>
      <c r="AB117" s="192">
        <f>'2 Current Year'!AI117</f>
        <v>0</v>
      </c>
      <c r="AC117" s="128">
        <f>'2 Current Year'!O117</f>
        <v>0</v>
      </c>
      <c r="AD117" s="306">
        <f t="shared" si="4"/>
        <v>45838</v>
      </c>
      <c r="AE117" s="1" t="str">
        <f t="shared" si="5"/>
        <v/>
      </c>
    </row>
    <row r="118" spans="1:31" ht="18" customHeight="1">
      <c r="A118" s="298" t="str">
        <f>IF('2 Current Year'!A118&lt;&gt;"",'2 Current Year'!A118,"")</f>
        <v/>
      </c>
      <c r="B118" s="299" t="str">
        <f>IF('2 Current Year'!B118&lt;&gt;"",'2 Current Year'!B118,"")</f>
        <v/>
      </c>
      <c r="C118" s="299" t="str">
        <f>IF('2 Current Year'!C118&lt;&gt;"",'2 Current Year'!C118,"")</f>
        <v/>
      </c>
      <c r="D118" s="299"/>
      <c r="E118" s="300" t="str">
        <f>IF('2 Current Year'!E118&lt;&gt;"",'2 Current Year'!E118,"")</f>
        <v/>
      </c>
      <c r="F118" s="301" t="str">
        <f>IF('2 Current Year'!F118&lt;&gt;"",'2 Current Year'!F118,"")</f>
        <v/>
      </c>
      <c r="G118" s="302"/>
      <c r="H118" s="303"/>
      <c r="I118" s="302"/>
      <c r="J118" s="303"/>
      <c r="K118" s="302"/>
      <c r="L118" s="303"/>
      <c r="M118" s="302"/>
      <c r="N118" s="303"/>
      <c r="O118" s="308"/>
      <c r="P118" s="304">
        <f t="shared" si="1"/>
        <v>0</v>
      </c>
      <c r="Q118" s="92">
        <f t="shared" ref="Q118:W118" si="113">IF(G118&gt;0,IF(G$8&lt;$AD118,IF(G$8&gt;=$C$4,IF($AA118&gt;0,IF($AA118&lt;&gt;"C",IF(H118="",($AD118-G$8)/7/$AB118*($Z118+$AC118)*(G118-$AA118)/$AA118,IF(H$8&lt;$AD118,(H$8-G$8)/7/$AB118*($Z118+$AC118)*(G118-$AA118)/$AA118,($AD118-G$8)/7/$AB118*($Z118+$AC118)*(G118-$AA118)/$AA118)),0),0),0),0),0)</f>
        <v>0</v>
      </c>
      <c r="R118" s="92">
        <f t="shared" si="113"/>
        <v>0</v>
      </c>
      <c r="S118" s="92">
        <f t="shared" si="113"/>
        <v>0</v>
      </c>
      <c r="T118" s="92">
        <f t="shared" si="113"/>
        <v>0</v>
      </c>
      <c r="U118" s="92">
        <f t="shared" si="113"/>
        <v>0</v>
      </c>
      <c r="V118" s="92">
        <f t="shared" si="113"/>
        <v>0</v>
      </c>
      <c r="W118" s="92">
        <f t="shared" si="113"/>
        <v>0</v>
      </c>
      <c r="X118" s="92">
        <f t="shared" si="3"/>
        <v>0</v>
      </c>
      <c r="Y118" s="128"/>
      <c r="Z118" s="192">
        <f>'2 Current Year'!W118</f>
        <v>0</v>
      </c>
      <c r="AA118" s="305">
        <f>'2 Current Year'!H118</f>
        <v>0</v>
      </c>
      <c r="AB118" s="192">
        <f>'2 Current Year'!AI118</f>
        <v>0</v>
      </c>
      <c r="AC118" s="128">
        <f>'2 Current Year'!O118</f>
        <v>0</v>
      </c>
      <c r="AD118" s="306">
        <f t="shared" si="4"/>
        <v>45838</v>
      </c>
      <c r="AE118" s="1" t="str">
        <f t="shared" si="5"/>
        <v/>
      </c>
    </row>
    <row r="119" spans="1:31" ht="18" customHeight="1">
      <c r="A119" s="298" t="str">
        <f>IF('2 Current Year'!A119&lt;&gt;"",'2 Current Year'!A119,"")</f>
        <v/>
      </c>
      <c r="B119" s="299" t="str">
        <f>IF('2 Current Year'!B119&lt;&gt;"",'2 Current Year'!B119,"")</f>
        <v/>
      </c>
      <c r="C119" s="299" t="str">
        <f>IF('2 Current Year'!C119&lt;&gt;"",'2 Current Year'!C119,"")</f>
        <v/>
      </c>
      <c r="D119" s="299"/>
      <c r="E119" s="300" t="str">
        <f>IF('2 Current Year'!E119&lt;&gt;"",'2 Current Year'!E119,"")</f>
        <v/>
      </c>
      <c r="F119" s="301" t="str">
        <f>IF('2 Current Year'!F119&lt;&gt;"",'2 Current Year'!F119,"")</f>
        <v/>
      </c>
      <c r="G119" s="302"/>
      <c r="H119" s="303"/>
      <c r="I119" s="302"/>
      <c r="J119" s="303"/>
      <c r="K119" s="302"/>
      <c r="L119" s="303"/>
      <c r="M119" s="302"/>
      <c r="N119" s="303"/>
      <c r="O119" s="308"/>
      <c r="P119" s="304">
        <f t="shared" si="1"/>
        <v>0</v>
      </c>
      <c r="Q119" s="92">
        <f t="shared" ref="Q119:W119" si="114">IF(G119&gt;0,IF(G$8&lt;$AD119,IF(G$8&gt;=$C$4,IF($AA119&gt;0,IF($AA119&lt;&gt;"C",IF(H119="",($AD119-G$8)/7/$AB119*($Z119+$AC119)*(G119-$AA119)/$AA119,IF(H$8&lt;$AD119,(H$8-G$8)/7/$AB119*($Z119+$AC119)*(G119-$AA119)/$AA119,($AD119-G$8)/7/$AB119*($Z119+$AC119)*(G119-$AA119)/$AA119)),0),0),0),0),0)</f>
        <v>0</v>
      </c>
      <c r="R119" s="92">
        <f t="shared" si="114"/>
        <v>0</v>
      </c>
      <c r="S119" s="92">
        <f t="shared" si="114"/>
        <v>0</v>
      </c>
      <c r="T119" s="92">
        <f t="shared" si="114"/>
        <v>0</v>
      </c>
      <c r="U119" s="92">
        <f t="shared" si="114"/>
        <v>0</v>
      </c>
      <c r="V119" s="92">
        <f t="shared" si="114"/>
        <v>0</v>
      </c>
      <c r="W119" s="92">
        <f t="shared" si="114"/>
        <v>0</v>
      </c>
      <c r="X119" s="92">
        <f t="shared" si="3"/>
        <v>0</v>
      </c>
      <c r="Y119" s="128"/>
      <c r="Z119" s="192">
        <f>'2 Current Year'!W119</f>
        <v>0</v>
      </c>
      <c r="AA119" s="305">
        <f>'2 Current Year'!H119</f>
        <v>0</v>
      </c>
      <c r="AB119" s="192">
        <f>'2 Current Year'!AI119</f>
        <v>0</v>
      </c>
      <c r="AC119" s="128">
        <f>'2 Current Year'!O119</f>
        <v>0</v>
      </c>
      <c r="AD119" s="306">
        <f t="shared" si="4"/>
        <v>45838</v>
      </c>
      <c r="AE119" s="1" t="str">
        <f t="shared" si="5"/>
        <v/>
      </c>
    </row>
    <row r="120" spans="1:31" ht="18" customHeight="1">
      <c r="A120" s="298" t="str">
        <f>IF('2 Current Year'!A120&lt;&gt;"",'2 Current Year'!A120,"")</f>
        <v/>
      </c>
      <c r="B120" s="299" t="str">
        <f>IF('2 Current Year'!B120&lt;&gt;"",'2 Current Year'!B120,"")</f>
        <v/>
      </c>
      <c r="C120" s="299" t="str">
        <f>IF('2 Current Year'!C120&lt;&gt;"",'2 Current Year'!C120,"")</f>
        <v/>
      </c>
      <c r="D120" s="299"/>
      <c r="E120" s="300" t="str">
        <f>IF('2 Current Year'!E120&lt;&gt;"",'2 Current Year'!E120,"")</f>
        <v/>
      </c>
      <c r="F120" s="301" t="str">
        <f>IF('2 Current Year'!F120&lt;&gt;"",'2 Current Year'!F120,"")</f>
        <v/>
      </c>
      <c r="G120" s="302"/>
      <c r="H120" s="303"/>
      <c r="I120" s="302"/>
      <c r="J120" s="303"/>
      <c r="K120" s="302"/>
      <c r="L120" s="303"/>
      <c r="M120" s="302"/>
      <c r="N120" s="303"/>
      <c r="O120" s="308"/>
      <c r="P120" s="304">
        <f t="shared" si="1"/>
        <v>0</v>
      </c>
      <c r="Q120" s="92">
        <f t="shared" ref="Q120:W120" si="115">IF(G120&gt;0,IF(G$8&lt;$AD120,IF(G$8&gt;=$C$4,IF($AA120&gt;0,IF($AA120&lt;&gt;"C",IF(H120="",($AD120-G$8)/7/$AB120*($Z120+$AC120)*(G120-$AA120)/$AA120,IF(H$8&lt;$AD120,(H$8-G$8)/7/$AB120*($Z120+$AC120)*(G120-$AA120)/$AA120,($AD120-G$8)/7/$AB120*($Z120+$AC120)*(G120-$AA120)/$AA120)),0),0),0),0),0)</f>
        <v>0</v>
      </c>
      <c r="R120" s="92">
        <f t="shared" si="115"/>
        <v>0</v>
      </c>
      <c r="S120" s="92">
        <f t="shared" si="115"/>
        <v>0</v>
      </c>
      <c r="T120" s="92">
        <f t="shared" si="115"/>
        <v>0</v>
      </c>
      <c r="U120" s="92">
        <f t="shared" si="115"/>
        <v>0</v>
      </c>
      <c r="V120" s="92">
        <f t="shared" si="115"/>
        <v>0</v>
      </c>
      <c r="W120" s="92">
        <f t="shared" si="115"/>
        <v>0</v>
      </c>
      <c r="X120" s="92">
        <f t="shared" si="3"/>
        <v>0</v>
      </c>
      <c r="Y120" s="128"/>
      <c r="Z120" s="192">
        <f>'2 Current Year'!W120</f>
        <v>0</v>
      </c>
      <c r="AA120" s="305">
        <f>'2 Current Year'!H120</f>
        <v>0</v>
      </c>
      <c r="AB120" s="192">
        <f>'2 Current Year'!AI120</f>
        <v>0</v>
      </c>
      <c r="AC120" s="128">
        <f>'2 Current Year'!O120</f>
        <v>0</v>
      </c>
      <c r="AD120" s="306">
        <f t="shared" si="4"/>
        <v>45838</v>
      </c>
      <c r="AE120" s="1" t="str">
        <f t="shared" si="5"/>
        <v/>
      </c>
    </row>
    <row r="121" spans="1:31" ht="18" customHeight="1">
      <c r="A121" s="298" t="str">
        <f>IF('2 Current Year'!A121&lt;&gt;"",'2 Current Year'!A121,"")</f>
        <v/>
      </c>
      <c r="B121" s="299" t="str">
        <f>IF('2 Current Year'!B121&lt;&gt;"",'2 Current Year'!B121,"")</f>
        <v/>
      </c>
      <c r="C121" s="299" t="str">
        <f>IF('2 Current Year'!C121&lt;&gt;"",'2 Current Year'!C121,"")</f>
        <v/>
      </c>
      <c r="D121" s="299"/>
      <c r="E121" s="300" t="str">
        <f>IF('2 Current Year'!E121&lt;&gt;"",'2 Current Year'!E121,"")</f>
        <v/>
      </c>
      <c r="F121" s="301" t="str">
        <f>IF('2 Current Year'!F121&lt;&gt;"",'2 Current Year'!F121,"")</f>
        <v/>
      </c>
      <c r="G121" s="302"/>
      <c r="H121" s="303"/>
      <c r="I121" s="302"/>
      <c r="J121" s="303"/>
      <c r="K121" s="302"/>
      <c r="L121" s="303"/>
      <c r="M121" s="302"/>
      <c r="N121" s="303"/>
      <c r="O121" s="308"/>
      <c r="P121" s="304">
        <f t="shared" si="1"/>
        <v>0</v>
      </c>
      <c r="Q121" s="92">
        <f t="shared" ref="Q121:W121" si="116">IF(G121&gt;0,IF(G$8&lt;$AD121,IF(G$8&gt;=$C$4,IF($AA121&gt;0,IF($AA121&lt;&gt;"C",IF(H121="",($AD121-G$8)/7/$AB121*($Z121+$AC121)*(G121-$AA121)/$AA121,IF(H$8&lt;$AD121,(H$8-G$8)/7/$AB121*($Z121+$AC121)*(G121-$AA121)/$AA121,($AD121-G$8)/7/$AB121*($Z121+$AC121)*(G121-$AA121)/$AA121)),0),0),0),0),0)</f>
        <v>0</v>
      </c>
      <c r="R121" s="92">
        <f t="shared" si="116"/>
        <v>0</v>
      </c>
      <c r="S121" s="92">
        <f t="shared" si="116"/>
        <v>0</v>
      </c>
      <c r="T121" s="92">
        <f t="shared" si="116"/>
        <v>0</v>
      </c>
      <c r="U121" s="92">
        <f t="shared" si="116"/>
        <v>0</v>
      </c>
      <c r="V121" s="92">
        <f t="shared" si="116"/>
        <v>0</v>
      </c>
      <c r="W121" s="92">
        <f t="shared" si="116"/>
        <v>0</v>
      </c>
      <c r="X121" s="92">
        <f t="shared" si="3"/>
        <v>0</v>
      </c>
      <c r="Y121" s="128"/>
      <c r="Z121" s="192">
        <f>'2 Current Year'!W121</f>
        <v>0</v>
      </c>
      <c r="AA121" s="305">
        <f>'2 Current Year'!H121</f>
        <v>0</v>
      </c>
      <c r="AB121" s="192">
        <f>'2 Current Year'!AI121</f>
        <v>0</v>
      </c>
      <c r="AC121" s="128">
        <f>'2 Current Year'!O121</f>
        <v>0</v>
      </c>
      <c r="AD121" s="306">
        <f t="shared" si="4"/>
        <v>45838</v>
      </c>
      <c r="AE121" s="1" t="str">
        <f t="shared" si="5"/>
        <v/>
      </c>
    </row>
    <row r="122" spans="1:31" ht="18" customHeight="1">
      <c r="A122" s="298" t="str">
        <f>IF('2 Current Year'!A122&lt;&gt;"",'2 Current Year'!A122,"")</f>
        <v/>
      </c>
      <c r="B122" s="299" t="str">
        <f>IF('2 Current Year'!B122&lt;&gt;"",'2 Current Year'!B122,"")</f>
        <v/>
      </c>
      <c r="C122" s="299" t="str">
        <f>IF('2 Current Year'!C122&lt;&gt;"",'2 Current Year'!C122,"")</f>
        <v/>
      </c>
      <c r="D122" s="299"/>
      <c r="E122" s="300" t="str">
        <f>IF('2 Current Year'!E122&lt;&gt;"",'2 Current Year'!E122,"")</f>
        <v/>
      </c>
      <c r="F122" s="301" t="str">
        <f>IF('2 Current Year'!F122&lt;&gt;"",'2 Current Year'!F122,"")</f>
        <v/>
      </c>
      <c r="G122" s="302"/>
      <c r="H122" s="303"/>
      <c r="I122" s="302"/>
      <c r="J122" s="303"/>
      <c r="K122" s="302"/>
      <c r="L122" s="303"/>
      <c r="M122" s="302"/>
      <c r="N122" s="303"/>
      <c r="O122" s="308"/>
      <c r="P122" s="304">
        <f t="shared" si="1"/>
        <v>0</v>
      </c>
      <c r="Q122" s="92">
        <f t="shared" ref="Q122:W122" si="117">IF(G122&gt;0,IF(G$8&lt;$AD122,IF(G$8&gt;=$C$4,IF($AA122&gt;0,IF($AA122&lt;&gt;"C",IF(H122="",($AD122-G$8)/7/$AB122*($Z122+$AC122)*(G122-$AA122)/$AA122,IF(H$8&lt;$AD122,(H$8-G$8)/7/$AB122*($Z122+$AC122)*(G122-$AA122)/$AA122,($AD122-G$8)/7/$AB122*($Z122+$AC122)*(G122-$AA122)/$AA122)),0),0),0),0),0)</f>
        <v>0</v>
      </c>
      <c r="R122" s="92">
        <f t="shared" si="117"/>
        <v>0</v>
      </c>
      <c r="S122" s="92">
        <f t="shared" si="117"/>
        <v>0</v>
      </c>
      <c r="T122" s="92">
        <f t="shared" si="117"/>
        <v>0</v>
      </c>
      <c r="U122" s="92">
        <f t="shared" si="117"/>
        <v>0</v>
      </c>
      <c r="V122" s="92">
        <f t="shared" si="117"/>
        <v>0</v>
      </c>
      <c r="W122" s="92">
        <f t="shared" si="117"/>
        <v>0</v>
      </c>
      <c r="X122" s="92">
        <f t="shared" si="3"/>
        <v>0</v>
      </c>
      <c r="Y122" s="128"/>
      <c r="Z122" s="192">
        <f>'2 Current Year'!W122</f>
        <v>0</v>
      </c>
      <c r="AA122" s="305">
        <f>'2 Current Year'!H122</f>
        <v>0</v>
      </c>
      <c r="AB122" s="192">
        <f>'2 Current Year'!AI122</f>
        <v>0</v>
      </c>
      <c r="AC122" s="128">
        <f>'2 Current Year'!O122</f>
        <v>0</v>
      </c>
      <c r="AD122" s="306">
        <f t="shared" si="4"/>
        <v>45838</v>
      </c>
      <c r="AE122" s="1" t="str">
        <f t="shared" si="5"/>
        <v/>
      </c>
    </row>
    <row r="123" spans="1:31" ht="18" customHeight="1">
      <c r="A123" s="298" t="str">
        <f>IF('2 Current Year'!A123&lt;&gt;"",'2 Current Year'!A123,"")</f>
        <v/>
      </c>
      <c r="B123" s="299" t="str">
        <f>IF('2 Current Year'!B123&lt;&gt;"",'2 Current Year'!B123,"")</f>
        <v/>
      </c>
      <c r="C123" s="299" t="str">
        <f>IF('2 Current Year'!C123&lt;&gt;"",'2 Current Year'!C123,"")</f>
        <v/>
      </c>
      <c r="D123" s="299"/>
      <c r="E123" s="300" t="str">
        <f>IF('2 Current Year'!E123&lt;&gt;"",'2 Current Year'!E123,"")</f>
        <v/>
      </c>
      <c r="F123" s="301" t="str">
        <f>IF('2 Current Year'!F123&lt;&gt;"",'2 Current Year'!F123,"")</f>
        <v/>
      </c>
      <c r="G123" s="302"/>
      <c r="H123" s="303"/>
      <c r="I123" s="302"/>
      <c r="J123" s="303"/>
      <c r="K123" s="302"/>
      <c r="L123" s="303"/>
      <c r="M123" s="302"/>
      <c r="N123" s="303"/>
      <c r="O123" s="308"/>
      <c r="P123" s="304">
        <f t="shared" si="1"/>
        <v>0</v>
      </c>
      <c r="Q123" s="92">
        <f t="shared" ref="Q123:W123" si="118">IF(G123&gt;0,IF(G$8&lt;$AD123,IF(G$8&gt;=$C$4,IF($AA123&gt;0,IF($AA123&lt;&gt;"C",IF(H123="",($AD123-G$8)/7/$AB123*($Z123+$AC123)*(G123-$AA123)/$AA123,IF(H$8&lt;$AD123,(H$8-G$8)/7/$AB123*($Z123+$AC123)*(G123-$AA123)/$AA123,($AD123-G$8)/7/$AB123*($Z123+$AC123)*(G123-$AA123)/$AA123)),0),0),0),0),0)</f>
        <v>0</v>
      </c>
      <c r="R123" s="92">
        <f t="shared" si="118"/>
        <v>0</v>
      </c>
      <c r="S123" s="92">
        <f t="shared" si="118"/>
        <v>0</v>
      </c>
      <c r="T123" s="92">
        <f t="shared" si="118"/>
        <v>0</v>
      </c>
      <c r="U123" s="92">
        <f t="shared" si="118"/>
        <v>0</v>
      </c>
      <c r="V123" s="92">
        <f t="shared" si="118"/>
        <v>0</v>
      </c>
      <c r="W123" s="92">
        <f t="shared" si="118"/>
        <v>0</v>
      </c>
      <c r="X123" s="92">
        <f t="shared" si="3"/>
        <v>0</v>
      </c>
      <c r="Y123" s="128"/>
      <c r="Z123" s="192">
        <f>'2 Current Year'!W123</f>
        <v>0</v>
      </c>
      <c r="AA123" s="305">
        <f>'2 Current Year'!H123</f>
        <v>0</v>
      </c>
      <c r="AB123" s="192">
        <f>'2 Current Year'!AI123</f>
        <v>0</v>
      </c>
      <c r="AC123" s="128">
        <f>'2 Current Year'!O123</f>
        <v>0</v>
      </c>
      <c r="AD123" s="306">
        <f t="shared" si="4"/>
        <v>45838</v>
      </c>
      <c r="AE123" s="1" t="str">
        <f t="shared" si="5"/>
        <v/>
      </c>
    </row>
    <row r="124" spans="1:31" ht="18" customHeight="1">
      <c r="A124" s="298" t="str">
        <f>IF('2 Current Year'!A124&lt;&gt;"",'2 Current Year'!A124,"")</f>
        <v/>
      </c>
      <c r="B124" s="299" t="str">
        <f>IF('2 Current Year'!B124&lt;&gt;"",'2 Current Year'!B124,"")</f>
        <v/>
      </c>
      <c r="C124" s="299" t="str">
        <f>IF('2 Current Year'!C124&lt;&gt;"",'2 Current Year'!C124,"")</f>
        <v/>
      </c>
      <c r="D124" s="299"/>
      <c r="E124" s="300" t="str">
        <f>IF('2 Current Year'!E124&lt;&gt;"",'2 Current Year'!E124,"")</f>
        <v/>
      </c>
      <c r="F124" s="301" t="str">
        <f>IF('2 Current Year'!F124&lt;&gt;"",'2 Current Year'!F124,"")</f>
        <v/>
      </c>
      <c r="G124" s="302"/>
      <c r="H124" s="303"/>
      <c r="I124" s="302"/>
      <c r="J124" s="303"/>
      <c r="K124" s="302"/>
      <c r="L124" s="303"/>
      <c r="M124" s="302"/>
      <c r="N124" s="303"/>
      <c r="O124" s="308"/>
      <c r="P124" s="304">
        <f t="shared" si="1"/>
        <v>0</v>
      </c>
      <c r="Q124" s="92">
        <f t="shared" ref="Q124:W124" si="119">IF(G124&gt;0,IF(G$8&lt;$AD124,IF(G$8&gt;=$C$4,IF($AA124&gt;0,IF($AA124&lt;&gt;"C",IF(H124="",($AD124-G$8)/7/$AB124*($Z124+$AC124)*(G124-$AA124)/$AA124,IF(H$8&lt;$AD124,(H$8-G$8)/7/$AB124*($Z124+$AC124)*(G124-$AA124)/$AA124,($AD124-G$8)/7/$AB124*($Z124+$AC124)*(G124-$AA124)/$AA124)),0),0),0),0),0)</f>
        <v>0</v>
      </c>
      <c r="R124" s="92">
        <f t="shared" si="119"/>
        <v>0</v>
      </c>
      <c r="S124" s="92">
        <f t="shared" si="119"/>
        <v>0</v>
      </c>
      <c r="T124" s="92">
        <f t="shared" si="119"/>
        <v>0</v>
      </c>
      <c r="U124" s="92">
        <f t="shared" si="119"/>
        <v>0</v>
      </c>
      <c r="V124" s="92">
        <f t="shared" si="119"/>
        <v>0</v>
      </c>
      <c r="W124" s="92">
        <f t="shared" si="119"/>
        <v>0</v>
      </c>
      <c r="X124" s="92">
        <f t="shared" si="3"/>
        <v>0</v>
      </c>
      <c r="Y124" s="128"/>
      <c r="Z124" s="192">
        <f>'2 Current Year'!W124</f>
        <v>0</v>
      </c>
      <c r="AA124" s="305">
        <f>'2 Current Year'!H124</f>
        <v>0</v>
      </c>
      <c r="AB124" s="192">
        <f>'2 Current Year'!AI124</f>
        <v>0</v>
      </c>
      <c r="AC124" s="128">
        <f>'2 Current Year'!O124</f>
        <v>0</v>
      </c>
      <c r="AD124" s="306">
        <f t="shared" si="4"/>
        <v>45838</v>
      </c>
      <c r="AE124" s="1" t="str">
        <f t="shared" si="5"/>
        <v/>
      </c>
    </row>
    <row r="125" spans="1:31" ht="18" customHeight="1">
      <c r="A125" s="298" t="str">
        <f>IF('2 Current Year'!A125&lt;&gt;"",'2 Current Year'!A125,"")</f>
        <v/>
      </c>
      <c r="B125" s="299" t="str">
        <f>IF('2 Current Year'!B125&lt;&gt;"",'2 Current Year'!B125,"")</f>
        <v/>
      </c>
      <c r="C125" s="299" t="str">
        <f>IF('2 Current Year'!C125&lt;&gt;"",'2 Current Year'!C125,"")</f>
        <v/>
      </c>
      <c r="D125" s="299"/>
      <c r="E125" s="300" t="str">
        <f>IF('2 Current Year'!E125&lt;&gt;"",'2 Current Year'!E125,"")</f>
        <v/>
      </c>
      <c r="F125" s="301" t="str">
        <f>IF('2 Current Year'!F125&lt;&gt;"",'2 Current Year'!F125,"")</f>
        <v/>
      </c>
      <c r="G125" s="302"/>
      <c r="H125" s="303"/>
      <c r="I125" s="302"/>
      <c r="J125" s="303"/>
      <c r="K125" s="302"/>
      <c r="L125" s="303"/>
      <c r="M125" s="302"/>
      <c r="N125" s="303"/>
      <c r="O125" s="308"/>
      <c r="P125" s="304">
        <f t="shared" si="1"/>
        <v>0</v>
      </c>
      <c r="Q125" s="92">
        <f t="shared" ref="Q125:W125" si="120">IF(G125&gt;0,IF(G$8&lt;$AD125,IF(G$8&gt;=$C$4,IF($AA125&gt;0,IF($AA125&lt;&gt;"C",IF(H125="",($AD125-G$8)/7/$AB125*($Z125+$AC125)*(G125-$AA125)/$AA125,IF(H$8&lt;$AD125,(H$8-G$8)/7/$AB125*($Z125+$AC125)*(G125-$AA125)/$AA125,($AD125-G$8)/7/$AB125*($Z125+$AC125)*(G125-$AA125)/$AA125)),0),0),0),0),0)</f>
        <v>0</v>
      </c>
      <c r="R125" s="92">
        <f t="shared" si="120"/>
        <v>0</v>
      </c>
      <c r="S125" s="92">
        <f t="shared" si="120"/>
        <v>0</v>
      </c>
      <c r="T125" s="92">
        <f t="shared" si="120"/>
        <v>0</v>
      </c>
      <c r="U125" s="92">
        <f t="shared" si="120"/>
        <v>0</v>
      </c>
      <c r="V125" s="92">
        <f t="shared" si="120"/>
        <v>0</v>
      </c>
      <c r="W125" s="92">
        <f t="shared" si="120"/>
        <v>0</v>
      </c>
      <c r="X125" s="92">
        <f t="shared" si="3"/>
        <v>0</v>
      </c>
      <c r="Y125" s="128"/>
      <c r="Z125" s="192">
        <f>'2 Current Year'!W125</f>
        <v>0</v>
      </c>
      <c r="AA125" s="305">
        <f>'2 Current Year'!H125</f>
        <v>0</v>
      </c>
      <c r="AB125" s="192">
        <f>'2 Current Year'!AI125</f>
        <v>0</v>
      </c>
      <c r="AC125" s="128">
        <f>'2 Current Year'!O125</f>
        <v>0</v>
      </c>
      <c r="AD125" s="306">
        <f t="shared" si="4"/>
        <v>45838</v>
      </c>
      <c r="AE125" s="1" t="str">
        <f t="shared" si="5"/>
        <v/>
      </c>
    </row>
    <row r="126" spans="1:31" ht="18" customHeight="1">
      <c r="A126" s="298" t="str">
        <f>IF('2 Current Year'!A126&lt;&gt;"",'2 Current Year'!A126,"")</f>
        <v/>
      </c>
      <c r="B126" s="299" t="str">
        <f>IF('2 Current Year'!B126&lt;&gt;"",'2 Current Year'!B126,"")</f>
        <v/>
      </c>
      <c r="C126" s="299" t="str">
        <f>IF('2 Current Year'!C126&lt;&gt;"",'2 Current Year'!C126,"")</f>
        <v/>
      </c>
      <c r="D126" s="299"/>
      <c r="E126" s="300" t="str">
        <f>IF('2 Current Year'!E126&lt;&gt;"",'2 Current Year'!E126,"")</f>
        <v/>
      </c>
      <c r="F126" s="301" t="str">
        <f>IF('2 Current Year'!F126&lt;&gt;"",'2 Current Year'!F126,"")</f>
        <v/>
      </c>
      <c r="G126" s="302"/>
      <c r="H126" s="303"/>
      <c r="I126" s="302"/>
      <c r="J126" s="303"/>
      <c r="K126" s="302"/>
      <c r="L126" s="303"/>
      <c r="M126" s="302"/>
      <c r="N126" s="303"/>
      <c r="O126" s="308"/>
      <c r="P126" s="304">
        <f t="shared" si="1"/>
        <v>0</v>
      </c>
      <c r="Q126" s="92">
        <f t="shared" ref="Q126:W126" si="121">IF(G126&gt;0,IF(G$8&lt;$AD126,IF(G$8&gt;=$C$4,IF($AA126&gt;0,IF($AA126&lt;&gt;"C",IF(H126="",($AD126-G$8)/7/$AB126*($Z126+$AC126)*(G126-$AA126)/$AA126,IF(H$8&lt;$AD126,(H$8-G$8)/7/$AB126*($Z126+$AC126)*(G126-$AA126)/$AA126,($AD126-G$8)/7/$AB126*($Z126+$AC126)*(G126-$AA126)/$AA126)),0),0),0),0),0)</f>
        <v>0</v>
      </c>
      <c r="R126" s="92">
        <f t="shared" si="121"/>
        <v>0</v>
      </c>
      <c r="S126" s="92">
        <f t="shared" si="121"/>
        <v>0</v>
      </c>
      <c r="T126" s="92">
        <f t="shared" si="121"/>
        <v>0</v>
      </c>
      <c r="U126" s="92">
        <f t="shared" si="121"/>
        <v>0</v>
      </c>
      <c r="V126" s="92">
        <f t="shared" si="121"/>
        <v>0</v>
      </c>
      <c r="W126" s="92">
        <f t="shared" si="121"/>
        <v>0</v>
      </c>
      <c r="X126" s="92">
        <f t="shared" si="3"/>
        <v>0</v>
      </c>
      <c r="Y126" s="128"/>
      <c r="Z126" s="192">
        <f>'2 Current Year'!W126</f>
        <v>0</v>
      </c>
      <c r="AA126" s="305">
        <f>'2 Current Year'!H126</f>
        <v>0</v>
      </c>
      <c r="AB126" s="192">
        <f>'2 Current Year'!AI126</f>
        <v>0</v>
      </c>
      <c r="AC126" s="128">
        <f>'2 Current Year'!O126</f>
        <v>0</v>
      </c>
      <c r="AD126" s="306">
        <f t="shared" si="4"/>
        <v>45838</v>
      </c>
      <c r="AE126" s="1" t="str">
        <f t="shared" si="5"/>
        <v/>
      </c>
    </row>
    <row r="127" spans="1:31" ht="18" customHeight="1">
      <c r="A127" s="298" t="str">
        <f>IF('2 Current Year'!A127&lt;&gt;"",'2 Current Year'!A127,"")</f>
        <v/>
      </c>
      <c r="B127" s="299" t="str">
        <f>IF('2 Current Year'!B127&lt;&gt;"",'2 Current Year'!B127,"")</f>
        <v/>
      </c>
      <c r="C127" s="299" t="str">
        <f>IF('2 Current Year'!C127&lt;&gt;"",'2 Current Year'!C127,"")</f>
        <v/>
      </c>
      <c r="D127" s="299"/>
      <c r="E127" s="300" t="str">
        <f>IF('2 Current Year'!E127&lt;&gt;"",'2 Current Year'!E127,"")</f>
        <v/>
      </c>
      <c r="F127" s="301" t="str">
        <f>IF('2 Current Year'!F127&lt;&gt;"",'2 Current Year'!F127,"")</f>
        <v/>
      </c>
      <c r="G127" s="302"/>
      <c r="H127" s="303"/>
      <c r="I127" s="302"/>
      <c r="J127" s="303"/>
      <c r="K127" s="302"/>
      <c r="L127" s="303"/>
      <c r="M127" s="302"/>
      <c r="N127" s="303"/>
      <c r="O127" s="308"/>
      <c r="P127" s="304">
        <f t="shared" si="1"/>
        <v>0</v>
      </c>
      <c r="Q127" s="92">
        <f t="shared" ref="Q127:W127" si="122">IF(G127&gt;0,IF(G$8&lt;$AD127,IF(G$8&gt;=$C$4,IF($AA127&gt;0,IF($AA127&lt;&gt;"C",IF(H127="",($AD127-G$8)/7/$AB127*($Z127+$AC127)*(G127-$AA127)/$AA127,IF(H$8&lt;$AD127,(H$8-G$8)/7/$AB127*($Z127+$AC127)*(G127-$AA127)/$AA127,($AD127-G$8)/7/$AB127*($Z127+$AC127)*(G127-$AA127)/$AA127)),0),0),0),0),0)</f>
        <v>0</v>
      </c>
      <c r="R127" s="92">
        <f t="shared" si="122"/>
        <v>0</v>
      </c>
      <c r="S127" s="92">
        <f t="shared" si="122"/>
        <v>0</v>
      </c>
      <c r="T127" s="92">
        <f t="shared" si="122"/>
        <v>0</v>
      </c>
      <c r="U127" s="92">
        <f t="shared" si="122"/>
        <v>0</v>
      </c>
      <c r="V127" s="92">
        <f t="shared" si="122"/>
        <v>0</v>
      </c>
      <c r="W127" s="92">
        <f t="shared" si="122"/>
        <v>0</v>
      </c>
      <c r="X127" s="92">
        <f t="shared" si="3"/>
        <v>0</v>
      </c>
      <c r="Y127" s="128"/>
      <c r="Z127" s="192">
        <f>'2 Current Year'!W127</f>
        <v>0</v>
      </c>
      <c r="AA127" s="305">
        <f>'2 Current Year'!H127</f>
        <v>0</v>
      </c>
      <c r="AB127" s="192">
        <f>'2 Current Year'!AI127</f>
        <v>0</v>
      </c>
      <c r="AC127" s="128">
        <f>'2 Current Year'!O127</f>
        <v>0</v>
      </c>
      <c r="AD127" s="306">
        <f t="shared" si="4"/>
        <v>45838</v>
      </c>
      <c r="AE127" s="1" t="str">
        <f t="shared" si="5"/>
        <v/>
      </c>
    </row>
    <row r="128" spans="1:31" ht="18" customHeight="1">
      <c r="A128" s="298" t="str">
        <f>IF('2 Current Year'!A128&lt;&gt;"",'2 Current Year'!A128,"")</f>
        <v/>
      </c>
      <c r="B128" s="299" t="str">
        <f>IF('2 Current Year'!B128&lt;&gt;"",'2 Current Year'!B128,"")</f>
        <v/>
      </c>
      <c r="C128" s="299" t="str">
        <f>IF('2 Current Year'!C128&lt;&gt;"",'2 Current Year'!C128,"")</f>
        <v/>
      </c>
      <c r="D128" s="299"/>
      <c r="E128" s="300" t="str">
        <f>IF('2 Current Year'!E128&lt;&gt;"",'2 Current Year'!E128,"")</f>
        <v/>
      </c>
      <c r="F128" s="301" t="str">
        <f>IF('2 Current Year'!F128&lt;&gt;"",'2 Current Year'!F128,"")</f>
        <v/>
      </c>
      <c r="G128" s="302"/>
      <c r="H128" s="303"/>
      <c r="I128" s="302"/>
      <c r="J128" s="303"/>
      <c r="K128" s="302"/>
      <c r="L128" s="303"/>
      <c r="M128" s="302"/>
      <c r="N128" s="303"/>
      <c r="O128" s="308"/>
      <c r="P128" s="304">
        <f t="shared" si="1"/>
        <v>0</v>
      </c>
      <c r="Q128" s="92">
        <f t="shared" ref="Q128:W128" si="123">IF(G128&gt;0,IF(G$8&lt;$AD128,IF(G$8&gt;=$C$4,IF($AA128&gt;0,IF($AA128&lt;&gt;"C",IF(H128="",($AD128-G$8)/7/$AB128*($Z128+$AC128)*(G128-$AA128)/$AA128,IF(H$8&lt;$AD128,(H$8-G$8)/7/$AB128*($Z128+$AC128)*(G128-$AA128)/$AA128,($AD128-G$8)/7/$AB128*($Z128+$AC128)*(G128-$AA128)/$AA128)),0),0),0),0),0)</f>
        <v>0</v>
      </c>
      <c r="R128" s="92">
        <f t="shared" si="123"/>
        <v>0</v>
      </c>
      <c r="S128" s="92">
        <f t="shared" si="123"/>
        <v>0</v>
      </c>
      <c r="T128" s="92">
        <f t="shared" si="123"/>
        <v>0</v>
      </c>
      <c r="U128" s="92">
        <f t="shared" si="123"/>
        <v>0</v>
      </c>
      <c r="V128" s="92">
        <f t="shared" si="123"/>
        <v>0</v>
      </c>
      <c r="W128" s="92">
        <f t="shared" si="123"/>
        <v>0</v>
      </c>
      <c r="X128" s="92">
        <f t="shared" si="3"/>
        <v>0</v>
      </c>
      <c r="Y128" s="128"/>
      <c r="Z128" s="192">
        <f>'2 Current Year'!W128</f>
        <v>0</v>
      </c>
      <c r="AA128" s="305">
        <f>'2 Current Year'!H128</f>
        <v>0</v>
      </c>
      <c r="AB128" s="192">
        <f>'2 Current Year'!AI128</f>
        <v>0</v>
      </c>
      <c r="AC128" s="128">
        <f>'2 Current Year'!O128</f>
        <v>0</v>
      </c>
      <c r="AD128" s="306">
        <f t="shared" si="4"/>
        <v>45838</v>
      </c>
      <c r="AE128" s="1" t="str">
        <f t="shared" si="5"/>
        <v/>
      </c>
    </row>
    <row r="129" spans="1:31" ht="18" customHeight="1">
      <c r="A129" s="298" t="str">
        <f>IF('2 Current Year'!A129&lt;&gt;"",'2 Current Year'!A129,"")</f>
        <v/>
      </c>
      <c r="B129" s="299" t="str">
        <f>IF('2 Current Year'!B129&lt;&gt;"",'2 Current Year'!B129,"")</f>
        <v/>
      </c>
      <c r="C129" s="299" t="str">
        <f>IF('2 Current Year'!C129&lt;&gt;"",'2 Current Year'!C129,"")</f>
        <v/>
      </c>
      <c r="D129" s="299"/>
      <c r="E129" s="300" t="str">
        <f>IF('2 Current Year'!E129&lt;&gt;"",'2 Current Year'!E129,"")</f>
        <v/>
      </c>
      <c r="F129" s="301" t="str">
        <f>IF('2 Current Year'!F129&lt;&gt;"",'2 Current Year'!F129,"")</f>
        <v/>
      </c>
      <c r="G129" s="302"/>
      <c r="H129" s="303"/>
      <c r="I129" s="302"/>
      <c r="J129" s="303"/>
      <c r="K129" s="302"/>
      <c r="L129" s="303"/>
      <c r="M129" s="302"/>
      <c r="N129" s="303"/>
      <c r="O129" s="308"/>
      <c r="P129" s="304">
        <f t="shared" si="1"/>
        <v>0</v>
      </c>
      <c r="Q129" s="92">
        <f t="shared" ref="Q129:W129" si="124">IF(G129&gt;0,IF(G$8&lt;$AD129,IF(G$8&gt;=$C$4,IF($AA129&gt;0,IF($AA129&lt;&gt;"C",IF(H129="",($AD129-G$8)/7/$AB129*($Z129+$AC129)*(G129-$AA129)/$AA129,IF(H$8&lt;$AD129,(H$8-G$8)/7/$AB129*($Z129+$AC129)*(G129-$AA129)/$AA129,($AD129-G$8)/7/$AB129*($Z129+$AC129)*(G129-$AA129)/$AA129)),0),0),0),0),0)</f>
        <v>0</v>
      </c>
      <c r="R129" s="92">
        <f t="shared" si="124"/>
        <v>0</v>
      </c>
      <c r="S129" s="92">
        <f t="shared" si="124"/>
        <v>0</v>
      </c>
      <c r="T129" s="92">
        <f t="shared" si="124"/>
        <v>0</v>
      </c>
      <c r="U129" s="92">
        <f t="shared" si="124"/>
        <v>0</v>
      </c>
      <c r="V129" s="92">
        <f t="shared" si="124"/>
        <v>0</v>
      </c>
      <c r="W129" s="92">
        <f t="shared" si="124"/>
        <v>0</v>
      </c>
      <c r="X129" s="92">
        <f t="shared" si="3"/>
        <v>0</v>
      </c>
      <c r="Y129" s="128"/>
      <c r="Z129" s="192">
        <f>'2 Current Year'!W129</f>
        <v>0</v>
      </c>
      <c r="AA129" s="305">
        <f>'2 Current Year'!H129</f>
        <v>0</v>
      </c>
      <c r="AB129" s="192">
        <f>'2 Current Year'!AI129</f>
        <v>0</v>
      </c>
      <c r="AC129" s="128">
        <f>'2 Current Year'!O129</f>
        <v>0</v>
      </c>
      <c r="AD129" s="306">
        <f t="shared" si="4"/>
        <v>45838</v>
      </c>
      <c r="AE129" s="1" t="str">
        <f t="shared" si="5"/>
        <v/>
      </c>
    </row>
    <row r="130" spans="1:31" ht="18" customHeight="1">
      <c r="A130" s="298" t="str">
        <f>IF('2 Current Year'!A130&lt;&gt;"",'2 Current Year'!A130,"")</f>
        <v/>
      </c>
      <c r="B130" s="299" t="str">
        <f>IF('2 Current Year'!B130&lt;&gt;"",'2 Current Year'!B130,"")</f>
        <v/>
      </c>
      <c r="C130" s="299" t="str">
        <f>IF('2 Current Year'!C130&lt;&gt;"",'2 Current Year'!C130,"")</f>
        <v/>
      </c>
      <c r="D130" s="299"/>
      <c r="E130" s="300" t="str">
        <f>IF('2 Current Year'!E130&lt;&gt;"",'2 Current Year'!E130,"")</f>
        <v/>
      </c>
      <c r="F130" s="301" t="str">
        <f>IF('2 Current Year'!F130&lt;&gt;"",'2 Current Year'!F130,"")</f>
        <v/>
      </c>
      <c r="G130" s="302"/>
      <c r="H130" s="303"/>
      <c r="I130" s="302"/>
      <c r="J130" s="303"/>
      <c r="K130" s="302"/>
      <c r="L130" s="303"/>
      <c r="M130" s="302"/>
      <c r="N130" s="303"/>
      <c r="O130" s="308"/>
      <c r="P130" s="304">
        <f t="shared" si="1"/>
        <v>0</v>
      </c>
      <c r="Q130" s="92">
        <f t="shared" ref="Q130:W130" si="125">IF(G130&gt;0,IF(G$8&lt;$AD130,IF(G$8&gt;=$C$4,IF($AA130&gt;0,IF($AA130&lt;&gt;"C",IF(H130="",($AD130-G$8)/7/$AB130*($Z130+$AC130)*(G130-$AA130)/$AA130,IF(H$8&lt;$AD130,(H$8-G$8)/7/$AB130*($Z130+$AC130)*(G130-$AA130)/$AA130,($AD130-G$8)/7/$AB130*($Z130+$AC130)*(G130-$AA130)/$AA130)),0),0),0),0),0)</f>
        <v>0</v>
      </c>
      <c r="R130" s="92">
        <f t="shared" si="125"/>
        <v>0</v>
      </c>
      <c r="S130" s="92">
        <f t="shared" si="125"/>
        <v>0</v>
      </c>
      <c r="T130" s="92">
        <f t="shared" si="125"/>
        <v>0</v>
      </c>
      <c r="U130" s="92">
        <f t="shared" si="125"/>
        <v>0</v>
      </c>
      <c r="V130" s="92">
        <f t="shared" si="125"/>
        <v>0</v>
      </c>
      <c r="W130" s="92">
        <f t="shared" si="125"/>
        <v>0</v>
      </c>
      <c r="X130" s="92">
        <f t="shared" si="3"/>
        <v>0</v>
      </c>
      <c r="Y130" s="128"/>
      <c r="Z130" s="192">
        <f>'2 Current Year'!W130</f>
        <v>0</v>
      </c>
      <c r="AA130" s="305">
        <f>'2 Current Year'!H130</f>
        <v>0</v>
      </c>
      <c r="AB130" s="192">
        <f>'2 Current Year'!AI130</f>
        <v>0</v>
      </c>
      <c r="AC130" s="128">
        <f>'2 Current Year'!O130</f>
        <v>0</v>
      </c>
      <c r="AD130" s="306">
        <f t="shared" si="4"/>
        <v>45838</v>
      </c>
      <c r="AE130" s="1" t="str">
        <f t="shared" si="5"/>
        <v/>
      </c>
    </row>
    <row r="131" spans="1:31" ht="18" customHeight="1">
      <c r="A131" s="298" t="str">
        <f>IF('2 Current Year'!A131&lt;&gt;"",'2 Current Year'!A131,"")</f>
        <v/>
      </c>
      <c r="B131" s="299" t="str">
        <f>IF('2 Current Year'!B131&lt;&gt;"",'2 Current Year'!B131,"")</f>
        <v/>
      </c>
      <c r="C131" s="299" t="str">
        <f>IF('2 Current Year'!C131&lt;&gt;"",'2 Current Year'!C131,"")</f>
        <v/>
      </c>
      <c r="D131" s="299"/>
      <c r="E131" s="300" t="str">
        <f>IF('2 Current Year'!E131&lt;&gt;"",'2 Current Year'!E131,"")</f>
        <v/>
      </c>
      <c r="F131" s="301" t="str">
        <f>IF('2 Current Year'!F131&lt;&gt;"",'2 Current Year'!F131,"")</f>
        <v/>
      </c>
      <c r="G131" s="302"/>
      <c r="H131" s="303"/>
      <c r="I131" s="302"/>
      <c r="J131" s="303"/>
      <c r="K131" s="302"/>
      <c r="L131" s="303"/>
      <c r="M131" s="302"/>
      <c r="N131" s="303"/>
      <c r="O131" s="308"/>
      <c r="P131" s="304">
        <f t="shared" si="1"/>
        <v>0</v>
      </c>
      <c r="Q131" s="92">
        <f t="shared" ref="Q131:W131" si="126">IF(G131&gt;0,IF(G$8&lt;$AD131,IF(G$8&gt;=$C$4,IF($AA131&gt;0,IF($AA131&lt;&gt;"C",IF(H131="",($AD131-G$8)/7/$AB131*($Z131+$AC131)*(G131-$AA131)/$AA131,IF(H$8&lt;$AD131,(H$8-G$8)/7/$AB131*($Z131+$AC131)*(G131-$AA131)/$AA131,($AD131-G$8)/7/$AB131*($Z131+$AC131)*(G131-$AA131)/$AA131)),0),0),0),0),0)</f>
        <v>0</v>
      </c>
      <c r="R131" s="92">
        <f t="shared" si="126"/>
        <v>0</v>
      </c>
      <c r="S131" s="92">
        <f t="shared" si="126"/>
        <v>0</v>
      </c>
      <c r="T131" s="92">
        <f t="shared" si="126"/>
        <v>0</v>
      </c>
      <c r="U131" s="92">
        <f t="shared" si="126"/>
        <v>0</v>
      </c>
      <c r="V131" s="92">
        <f t="shared" si="126"/>
        <v>0</v>
      </c>
      <c r="W131" s="92">
        <f t="shared" si="126"/>
        <v>0</v>
      </c>
      <c r="X131" s="92">
        <f t="shared" si="3"/>
        <v>0</v>
      </c>
      <c r="Y131" s="128"/>
      <c r="Z131" s="192">
        <f>'2 Current Year'!W131</f>
        <v>0</v>
      </c>
      <c r="AA131" s="305">
        <f>'2 Current Year'!H131</f>
        <v>0</v>
      </c>
      <c r="AB131" s="192">
        <f>'2 Current Year'!AI131</f>
        <v>0</v>
      </c>
      <c r="AC131" s="128">
        <f>'2 Current Year'!O131</f>
        <v>0</v>
      </c>
      <c r="AD131" s="306">
        <f t="shared" si="4"/>
        <v>45838</v>
      </c>
      <c r="AE131" s="1" t="str">
        <f t="shared" si="5"/>
        <v/>
      </c>
    </row>
    <row r="132" spans="1:31" ht="18" customHeight="1">
      <c r="A132" s="298" t="str">
        <f>IF('2 Current Year'!A132&lt;&gt;"",'2 Current Year'!A132,"")</f>
        <v/>
      </c>
      <c r="B132" s="299" t="str">
        <f>IF('2 Current Year'!B132&lt;&gt;"",'2 Current Year'!B132,"")</f>
        <v/>
      </c>
      <c r="C132" s="299" t="str">
        <f>IF('2 Current Year'!C132&lt;&gt;"",'2 Current Year'!C132,"")</f>
        <v/>
      </c>
      <c r="D132" s="299"/>
      <c r="E132" s="300" t="str">
        <f>IF('2 Current Year'!E132&lt;&gt;"",'2 Current Year'!E132,"")</f>
        <v/>
      </c>
      <c r="F132" s="301" t="str">
        <f>IF('2 Current Year'!F132&lt;&gt;"",'2 Current Year'!F132,"")</f>
        <v/>
      </c>
      <c r="G132" s="302"/>
      <c r="H132" s="303"/>
      <c r="I132" s="302"/>
      <c r="J132" s="303"/>
      <c r="K132" s="302"/>
      <c r="L132" s="303"/>
      <c r="M132" s="302"/>
      <c r="N132" s="303"/>
      <c r="O132" s="308"/>
      <c r="P132" s="304">
        <f t="shared" si="1"/>
        <v>0</v>
      </c>
      <c r="Q132" s="92">
        <f t="shared" ref="Q132:W132" si="127">IF(G132&gt;0,IF(G$8&lt;$AD132,IF(G$8&gt;=$C$4,IF($AA132&gt;0,IF($AA132&lt;&gt;"C",IF(H132="",($AD132-G$8)/7/$AB132*($Z132+$AC132)*(G132-$AA132)/$AA132,IF(H$8&lt;$AD132,(H$8-G$8)/7/$AB132*($Z132+$AC132)*(G132-$AA132)/$AA132,($AD132-G$8)/7/$AB132*($Z132+$AC132)*(G132-$AA132)/$AA132)),0),0),0),0),0)</f>
        <v>0</v>
      </c>
      <c r="R132" s="92">
        <f t="shared" si="127"/>
        <v>0</v>
      </c>
      <c r="S132" s="92">
        <f t="shared" si="127"/>
        <v>0</v>
      </c>
      <c r="T132" s="92">
        <f t="shared" si="127"/>
        <v>0</v>
      </c>
      <c r="U132" s="92">
        <f t="shared" si="127"/>
        <v>0</v>
      </c>
      <c r="V132" s="92">
        <f t="shared" si="127"/>
        <v>0</v>
      </c>
      <c r="W132" s="92">
        <f t="shared" si="127"/>
        <v>0</v>
      </c>
      <c r="X132" s="92">
        <f t="shared" si="3"/>
        <v>0</v>
      </c>
      <c r="Y132" s="128"/>
      <c r="Z132" s="192">
        <f>'2 Current Year'!W132</f>
        <v>0</v>
      </c>
      <c r="AA132" s="305">
        <f>'2 Current Year'!H132</f>
        <v>0</v>
      </c>
      <c r="AB132" s="192">
        <f>'2 Current Year'!AI132</f>
        <v>0</v>
      </c>
      <c r="AC132" s="128">
        <f>'2 Current Year'!O132</f>
        <v>0</v>
      </c>
      <c r="AD132" s="306">
        <f t="shared" si="4"/>
        <v>45838</v>
      </c>
      <c r="AE132" s="1" t="str">
        <f t="shared" si="5"/>
        <v/>
      </c>
    </row>
    <row r="133" spans="1:31" ht="18" customHeight="1">
      <c r="A133" s="298" t="str">
        <f>IF('2 Current Year'!A133&lt;&gt;"",'2 Current Year'!A133,"")</f>
        <v/>
      </c>
      <c r="B133" s="299" t="str">
        <f>IF('2 Current Year'!B133&lt;&gt;"",'2 Current Year'!B133,"")</f>
        <v/>
      </c>
      <c r="C133" s="299" t="str">
        <f>IF('2 Current Year'!C133&lt;&gt;"",'2 Current Year'!C133,"")</f>
        <v/>
      </c>
      <c r="D133" s="299"/>
      <c r="E133" s="300" t="str">
        <f>IF('2 Current Year'!E133&lt;&gt;"",'2 Current Year'!E133,"")</f>
        <v/>
      </c>
      <c r="F133" s="301" t="str">
        <f>IF('2 Current Year'!F133&lt;&gt;"",'2 Current Year'!F133,"")</f>
        <v/>
      </c>
      <c r="G133" s="302"/>
      <c r="H133" s="303"/>
      <c r="I133" s="302"/>
      <c r="J133" s="303"/>
      <c r="K133" s="302"/>
      <c r="L133" s="303"/>
      <c r="M133" s="302"/>
      <c r="N133" s="303"/>
      <c r="O133" s="308"/>
      <c r="P133" s="304">
        <f t="shared" si="1"/>
        <v>0</v>
      </c>
      <c r="Q133" s="92">
        <f t="shared" ref="Q133:W133" si="128">IF(G133&gt;0,IF(G$8&lt;$AD133,IF(G$8&gt;=$C$4,IF($AA133&gt;0,IF($AA133&lt;&gt;"C",IF(H133="",($AD133-G$8)/7/$AB133*($Z133+$AC133)*(G133-$AA133)/$AA133,IF(H$8&lt;$AD133,(H$8-G$8)/7/$AB133*($Z133+$AC133)*(G133-$AA133)/$AA133,($AD133-G$8)/7/$AB133*($Z133+$AC133)*(G133-$AA133)/$AA133)),0),0),0),0),0)</f>
        <v>0</v>
      </c>
      <c r="R133" s="92">
        <f t="shared" si="128"/>
        <v>0</v>
      </c>
      <c r="S133" s="92">
        <f t="shared" si="128"/>
        <v>0</v>
      </c>
      <c r="T133" s="92">
        <f t="shared" si="128"/>
        <v>0</v>
      </c>
      <c r="U133" s="92">
        <f t="shared" si="128"/>
        <v>0</v>
      </c>
      <c r="V133" s="92">
        <f t="shared" si="128"/>
        <v>0</v>
      </c>
      <c r="W133" s="92">
        <f t="shared" si="128"/>
        <v>0</v>
      </c>
      <c r="X133" s="92">
        <f t="shared" si="3"/>
        <v>0</v>
      </c>
      <c r="Y133" s="128"/>
      <c r="Z133" s="192">
        <f>'2 Current Year'!W133</f>
        <v>0</v>
      </c>
      <c r="AA133" s="305">
        <f>'2 Current Year'!H133</f>
        <v>0</v>
      </c>
      <c r="AB133" s="192">
        <f>'2 Current Year'!AI133</f>
        <v>0</v>
      </c>
      <c r="AC133" s="128">
        <f>'2 Current Year'!O133</f>
        <v>0</v>
      </c>
      <c r="AD133" s="306">
        <f t="shared" si="4"/>
        <v>45838</v>
      </c>
      <c r="AE133" s="1" t="str">
        <f t="shared" si="5"/>
        <v/>
      </c>
    </row>
    <row r="134" spans="1:31" ht="18" customHeight="1">
      <c r="A134" s="298" t="str">
        <f>IF('2 Current Year'!A134&lt;&gt;"",'2 Current Year'!A134,"")</f>
        <v/>
      </c>
      <c r="B134" s="299" t="str">
        <f>IF('2 Current Year'!B134&lt;&gt;"",'2 Current Year'!B134,"")</f>
        <v/>
      </c>
      <c r="C134" s="299" t="str">
        <f>IF('2 Current Year'!C134&lt;&gt;"",'2 Current Year'!C134,"")</f>
        <v/>
      </c>
      <c r="D134" s="299"/>
      <c r="E134" s="300" t="str">
        <f>IF('2 Current Year'!E134&lt;&gt;"",'2 Current Year'!E134,"")</f>
        <v/>
      </c>
      <c r="F134" s="301" t="str">
        <f>IF('2 Current Year'!F134&lt;&gt;"",'2 Current Year'!F134,"")</f>
        <v/>
      </c>
      <c r="G134" s="302"/>
      <c r="H134" s="303"/>
      <c r="I134" s="302"/>
      <c r="J134" s="303"/>
      <c r="K134" s="302"/>
      <c r="L134" s="303"/>
      <c r="M134" s="302"/>
      <c r="N134" s="303"/>
      <c r="O134" s="308"/>
      <c r="P134" s="304">
        <f t="shared" si="1"/>
        <v>0</v>
      </c>
      <c r="Q134" s="92">
        <f t="shared" ref="Q134:W134" si="129">IF(G134&gt;0,IF(G$8&lt;$AD134,IF(G$8&gt;=$C$4,IF($AA134&gt;0,IF($AA134&lt;&gt;"C",IF(H134="",($AD134-G$8)/7/$AB134*($Z134+$AC134)*(G134-$AA134)/$AA134,IF(H$8&lt;$AD134,(H$8-G$8)/7/$AB134*($Z134+$AC134)*(G134-$AA134)/$AA134,($AD134-G$8)/7/$AB134*($Z134+$AC134)*(G134-$AA134)/$AA134)),0),0),0),0),0)</f>
        <v>0</v>
      </c>
      <c r="R134" s="92">
        <f t="shared" si="129"/>
        <v>0</v>
      </c>
      <c r="S134" s="92">
        <f t="shared" si="129"/>
        <v>0</v>
      </c>
      <c r="T134" s="92">
        <f t="shared" si="129"/>
        <v>0</v>
      </c>
      <c r="U134" s="92">
        <f t="shared" si="129"/>
        <v>0</v>
      </c>
      <c r="V134" s="92">
        <f t="shared" si="129"/>
        <v>0</v>
      </c>
      <c r="W134" s="92">
        <f t="shared" si="129"/>
        <v>0</v>
      </c>
      <c r="X134" s="92">
        <f t="shared" si="3"/>
        <v>0</v>
      </c>
      <c r="Y134" s="128"/>
      <c r="Z134" s="192">
        <f>'2 Current Year'!W134</f>
        <v>0</v>
      </c>
      <c r="AA134" s="305">
        <f>'2 Current Year'!H134</f>
        <v>0</v>
      </c>
      <c r="AB134" s="192">
        <f>'2 Current Year'!AI134</f>
        <v>0</v>
      </c>
      <c r="AC134" s="128">
        <f>'2 Current Year'!O134</f>
        <v>0</v>
      </c>
      <c r="AD134" s="306">
        <f t="shared" si="4"/>
        <v>45838</v>
      </c>
      <c r="AE134" s="1" t="str">
        <f t="shared" si="5"/>
        <v/>
      </c>
    </row>
    <row r="135" spans="1:31" ht="18" customHeight="1">
      <c r="A135" s="298" t="str">
        <f>IF('2 Current Year'!A135&lt;&gt;"",'2 Current Year'!A135,"")</f>
        <v/>
      </c>
      <c r="B135" s="299" t="str">
        <f>IF('2 Current Year'!B135&lt;&gt;"",'2 Current Year'!B135,"")</f>
        <v/>
      </c>
      <c r="C135" s="299" t="str">
        <f>IF('2 Current Year'!C135&lt;&gt;"",'2 Current Year'!C135,"")</f>
        <v/>
      </c>
      <c r="D135" s="299"/>
      <c r="E135" s="300" t="str">
        <f>IF('2 Current Year'!E135&lt;&gt;"",'2 Current Year'!E135,"")</f>
        <v/>
      </c>
      <c r="F135" s="301" t="str">
        <f>IF('2 Current Year'!F135&lt;&gt;"",'2 Current Year'!F135,"")</f>
        <v/>
      </c>
      <c r="G135" s="302"/>
      <c r="H135" s="303"/>
      <c r="I135" s="302"/>
      <c r="J135" s="303"/>
      <c r="K135" s="302"/>
      <c r="L135" s="303"/>
      <c r="M135" s="302"/>
      <c r="N135" s="303"/>
      <c r="O135" s="308"/>
      <c r="P135" s="304">
        <f t="shared" si="1"/>
        <v>0</v>
      </c>
      <c r="Q135" s="92">
        <f t="shared" ref="Q135:W135" si="130">IF(G135&gt;0,IF(G$8&lt;$AD135,IF(G$8&gt;=$C$4,IF($AA135&gt;0,IF($AA135&lt;&gt;"C",IF(H135="",($AD135-G$8)/7/$AB135*($Z135+$AC135)*(G135-$AA135)/$AA135,IF(H$8&lt;$AD135,(H$8-G$8)/7/$AB135*($Z135+$AC135)*(G135-$AA135)/$AA135,($AD135-G$8)/7/$AB135*($Z135+$AC135)*(G135-$AA135)/$AA135)),0),0),0),0),0)</f>
        <v>0</v>
      </c>
      <c r="R135" s="92">
        <f t="shared" si="130"/>
        <v>0</v>
      </c>
      <c r="S135" s="92">
        <f t="shared" si="130"/>
        <v>0</v>
      </c>
      <c r="T135" s="92">
        <f t="shared" si="130"/>
        <v>0</v>
      </c>
      <c r="U135" s="92">
        <f t="shared" si="130"/>
        <v>0</v>
      </c>
      <c r="V135" s="92">
        <f t="shared" si="130"/>
        <v>0</v>
      </c>
      <c r="W135" s="92">
        <f t="shared" si="130"/>
        <v>0</v>
      </c>
      <c r="X135" s="92">
        <f t="shared" si="3"/>
        <v>0</v>
      </c>
      <c r="Y135" s="128"/>
      <c r="Z135" s="192">
        <f>'2 Current Year'!W135</f>
        <v>0</v>
      </c>
      <c r="AA135" s="305">
        <f>'2 Current Year'!H135</f>
        <v>0</v>
      </c>
      <c r="AB135" s="192">
        <f>'2 Current Year'!AI135</f>
        <v>0</v>
      </c>
      <c r="AC135" s="128">
        <f>'2 Current Year'!O135</f>
        <v>0</v>
      </c>
      <c r="AD135" s="306">
        <f t="shared" si="4"/>
        <v>45838</v>
      </c>
      <c r="AE135" s="1" t="str">
        <f t="shared" si="5"/>
        <v/>
      </c>
    </row>
    <row r="136" spans="1:31" ht="18" customHeight="1">
      <c r="A136" s="298" t="str">
        <f>IF('2 Current Year'!A136&lt;&gt;"",'2 Current Year'!A136,"")</f>
        <v/>
      </c>
      <c r="B136" s="299" t="str">
        <f>IF('2 Current Year'!B136&lt;&gt;"",'2 Current Year'!B136,"")</f>
        <v/>
      </c>
      <c r="C136" s="299" t="str">
        <f>IF('2 Current Year'!C136&lt;&gt;"",'2 Current Year'!C136,"")</f>
        <v/>
      </c>
      <c r="D136" s="299"/>
      <c r="E136" s="300" t="str">
        <f>IF('2 Current Year'!E136&lt;&gt;"",'2 Current Year'!E136,"")</f>
        <v/>
      </c>
      <c r="F136" s="301" t="str">
        <f>IF('2 Current Year'!F136&lt;&gt;"",'2 Current Year'!F136,"")</f>
        <v/>
      </c>
      <c r="G136" s="302"/>
      <c r="H136" s="303"/>
      <c r="I136" s="302"/>
      <c r="J136" s="303"/>
      <c r="K136" s="302"/>
      <c r="L136" s="303"/>
      <c r="M136" s="302"/>
      <c r="N136" s="303"/>
      <c r="O136" s="308"/>
      <c r="P136" s="304">
        <f t="shared" si="1"/>
        <v>0</v>
      </c>
      <c r="Q136" s="92">
        <f t="shared" ref="Q136:W136" si="131">IF(G136&gt;0,IF(G$8&lt;$AD136,IF(G$8&gt;=$C$4,IF($AA136&gt;0,IF($AA136&lt;&gt;"C",IF(H136="",($AD136-G$8)/7/$AB136*($Z136+$AC136)*(G136-$AA136)/$AA136,IF(H$8&lt;$AD136,(H$8-G$8)/7/$AB136*($Z136+$AC136)*(G136-$AA136)/$AA136,($AD136-G$8)/7/$AB136*($Z136+$AC136)*(G136-$AA136)/$AA136)),0),0),0),0),0)</f>
        <v>0</v>
      </c>
      <c r="R136" s="92">
        <f t="shared" si="131"/>
        <v>0</v>
      </c>
      <c r="S136" s="92">
        <f t="shared" si="131"/>
        <v>0</v>
      </c>
      <c r="T136" s="92">
        <f t="shared" si="131"/>
        <v>0</v>
      </c>
      <c r="U136" s="92">
        <f t="shared" si="131"/>
        <v>0</v>
      </c>
      <c r="V136" s="92">
        <f t="shared" si="131"/>
        <v>0</v>
      </c>
      <c r="W136" s="92">
        <f t="shared" si="131"/>
        <v>0</v>
      </c>
      <c r="X136" s="92">
        <f t="shared" si="3"/>
        <v>0</v>
      </c>
      <c r="Y136" s="128"/>
      <c r="Z136" s="192">
        <f>'2 Current Year'!W136</f>
        <v>0</v>
      </c>
      <c r="AA136" s="305">
        <f>'2 Current Year'!H136</f>
        <v>0</v>
      </c>
      <c r="AB136" s="192">
        <f>'2 Current Year'!AI136</f>
        <v>0</v>
      </c>
      <c r="AC136" s="128">
        <f>'2 Current Year'!O136</f>
        <v>0</v>
      </c>
      <c r="AD136" s="306">
        <f t="shared" si="4"/>
        <v>45838</v>
      </c>
      <c r="AE136" s="1" t="str">
        <f t="shared" si="5"/>
        <v/>
      </c>
    </row>
    <row r="137" spans="1:31" ht="18" customHeight="1">
      <c r="A137" s="298" t="str">
        <f>IF('2 Current Year'!A137&lt;&gt;"",'2 Current Year'!A137,"")</f>
        <v/>
      </c>
      <c r="B137" s="299" t="str">
        <f>IF('2 Current Year'!B137&lt;&gt;"",'2 Current Year'!B137,"")</f>
        <v/>
      </c>
      <c r="C137" s="299" t="str">
        <f>IF('2 Current Year'!C137&lt;&gt;"",'2 Current Year'!C137,"")</f>
        <v/>
      </c>
      <c r="D137" s="299"/>
      <c r="E137" s="300" t="str">
        <f>IF('2 Current Year'!E137&lt;&gt;"",'2 Current Year'!E137,"")</f>
        <v/>
      </c>
      <c r="F137" s="301" t="str">
        <f>IF('2 Current Year'!F137&lt;&gt;"",'2 Current Year'!F137,"")</f>
        <v/>
      </c>
      <c r="G137" s="302"/>
      <c r="H137" s="303"/>
      <c r="I137" s="302"/>
      <c r="J137" s="303"/>
      <c r="K137" s="302"/>
      <c r="L137" s="303"/>
      <c r="M137" s="302"/>
      <c r="N137" s="303"/>
      <c r="O137" s="308"/>
      <c r="P137" s="304">
        <f t="shared" si="1"/>
        <v>0</v>
      </c>
      <c r="Q137" s="92">
        <f t="shared" ref="Q137:W137" si="132">IF(G137&gt;0,IF(G$8&lt;$AD137,IF(G$8&gt;=$C$4,IF($AA137&gt;0,IF($AA137&lt;&gt;"C",IF(H137="",($AD137-G$8)/7/$AB137*($Z137+$AC137)*(G137-$AA137)/$AA137,IF(H$8&lt;$AD137,(H$8-G$8)/7/$AB137*($Z137+$AC137)*(G137-$AA137)/$AA137,($AD137-G$8)/7/$AB137*($Z137+$AC137)*(G137-$AA137)/$AA137)),0),0),0),0),0)</f>
        <v>0</v>
      </c>
      <c r="R137" s="92">
        <f t="shared" si="132"/>
        <v>0</v>
      </c>
      <c r="S137" s="92">
        <f t="shared" si="132"/>
        <v>0</v>
      </c>
      <c r="T137" s="92">
        <f t="shared" si="132"/>
        <v>0</v>
      </c>
      <c r="U137" s="92">
        <f t="shared" si="132"/>
        <v>0</v>
      </c>
      <c r="V137" s="92">
        <f t="shared" si="132"/>
        <v>0</v>
      </c>
      <c r="W137" s="92">
        <f t="shared" si="132"/>
        <v>0</v>
      </c>
      <c r="X137" s="92">
        <f t="shared" si="3"/>
        <v>0</v>
      </c>
      <c r="Y137" s="128"/>
      <c r="Z137" s="192">
        <f>'2 Current Year'!W137</f>
        <v>0</v>
      </c>
      <c r="AA137" s="305">
        <f>'2 Current Year'!H137</f>
        <v>0</v>
      </c>
      <c r="AB137" s="192">
        <f>'2 Current Year'!AI137</f>
        <v>0</v>
      </c>
      <c r="AC137" s="128">
        <f>'2 Current Year'!O137</f>
        <v>0</v>
      </c>
      <c r="AD137" s="306">
        <f t="shared" si="4"/>
        <v>45838</v>
      </c>
      <c r="AE137" s="1" t="str">
        <f t="shared" si="5"/>
        <v/>
      </c>
    </row>
    <row r="138" spans="1:31" ht="18" customHeight="1">
      <c r="A138" s="298" t="str">
        <f>IF('2 Current Year'!A138&lt;&gt;"",'2 Current Year'!A138,"")</f>
        <v/>
      </c>
      <c r="B138" s="299" t="str">
        <f>IF('2 Current Year'!B138&lt;&gt;"",'2 Current Year'!B138,"")</f>
        <v/>
      </c>
      <c r="C138" s="299" t="str">
        <f>IF('2 Current Year'!C138&lt;&gt;"",'2 Current Year'!C138,"")</f>
        <v/>
      </c>
      <c r="D138" s="299"/>
      <c r="E138" s="300" t="str">
        <f>IF('2 Current Year'!E138&lt;&gt;"",'2 Current Year'!E138,"")</f>
        <v/>
      </c>
      <c r="F138" s="301" t="str">
        <f>IF('2 Current Year'!F138&lt;&gt;"",'2 Current Year'!F138,"")</f>
        <v/>
      </c>
      <c r="G138" s="302"/>
      <c r="H138" s="303"/>
      <c r="I138" s="302"/>
      <c r="J138" s="303"/>
      <c r="K138" s="302"/>
      <c r="L138" s="303"/>
      <c r="M138" s="302"/>
      <c r="N138" s="303"/>
      <c r="O138" s="308"/>
      <c r="P138" s="304">
        <f t="shared" si="1"/>
        <v>0</v>
      </c>
      <c r="Q138" s="92">
        <f t="shared" ref="Q138:W138" si="133">IF(G138&gt;0,IF(G$8&lt;$AD138,IF(G$8&gt;=$C$4,IF($AA138&gt;0,IF($AA138&lt;&gt;"C",IF(H138="",($AD138-G$8)/7/$AB138*($Z138+$AC138)*(G138-$AA138)/$AA138,IF(H$8&lt;$AD138,(H$8-G$8)/7/$AB138*($Z138+$AC138)*(G138-$AA138)/$AA138,($AD138-G$8)/7/$AB138*($Z138+$AC138)*(G138-$AA138)/$AA138)),0),0),0),0),0)</f>
        <v>0</v>
      </c>
      <c r="R138" s="92">
        <f t="shared" si="133"/>
        <v>0</v>
      </c>
      <c r="S138" s="92">
        <f t="shared" si="133"/>
        <v>0</v>
      </c>
      <c r="T138" s="92">
        <f t="shared" si="133"/>
        <v>0</v>
      </c>
      <c r="U138" s="92">
        <f t="shared" si="133"/>
        <v>0</v>
      </c>
      <c r="V138" s="92">
        <f t="shared" si="133"/>
        <v>0</v>
      </c>
      <c r="W138" s="92">
        <f t="shared" si="133"/>
        <v>0</v>
      </c>
      <c r="X138" s="92">
        <f t="shared" si="3"/>
        <v>0</v>
      </c>
      <c r="Y138" s="128"/>
      <c r="Z138" s="192">
        <f>'2 Current Year'!W138</f>
        <v>0</v>
      </c>
      <c r="AA138" s="305">
        <f>'2 Current Year'!H138</f>
        <v>0</v>
      </c>
      <c r="AB138" s="192">
        <f>'2 Current Year'!AI138</f>
        <v>0</v>
      </c>
      <c r="AC138" s="128">
        <f>'2 Current Year'!O138</f>
        <v>0</v>
      </c>
      <c r="AD138" s="306">
        <f t="shared" si="4"/>
        <v>45838</v>
      </c>
      <c r="AE138" s="1" t="str">
        <f t="shared" si="5"/>
        <v/>
      </c>
    </row>
    <row r="139" spans="1:31" ht="18" customHeight="1">
      <c r="A139" s="298" t="str">
        <f>IF('2 Current Year'!A139&lt;&gt;"",'2 Current Year'!A139,"")</f>
        <v/>
      </c>
      <c r="B139" s="299" t="str">
        <f>IF('2 Current Year'!B139&lt;&gt;"",'2 Current Year'!B139,"")</f>
        <v/>
      </c>
      <c r="C139" s="299" t="str">
        <f>IF('2 Current Year'!C139&lt;&gt;"",'2 Current Year'!C139,"")</f>
        <v/>
      </c>
      <c r="D139" s="299"/>
      <c r="E139" s="300" t="str">
        <f>IF('2 Current Year'!E139&lt;&gt;"",'2 Current Year'!E139,"")</f>
        <v/>
      </c>
      <c r="F139" s="301" t="str">
        <f>IF('2 Current Year'!F139&lt;&gt;"",'2 Current Year'!F139,"")</f>
        <v/>
      </c>
      <c r="G139" s="302"/>
      <c r="H139" s="303"/>
      <c r="I139" s="302"/>
      <c r="J139" s="303"/>
      <c r="K139" s="302"/>
      <c r="L139" s="303"/>
      <c r="M139" s="302"/>
      <c r="N139" s="303"/>
      <c r="O139" s="308"/>
      <c r="P139" s="304">
        <f t="shared" si="1"/>
        <v>0</v>
      </c>
      <c r="Q139" s="92">
        <f t="shared" ref="Q139:W139" si="134">IF(G139&gt;0,IF(G$8&lt;$AD139,IF(G$8&gt;=$C$4,IF($AA139&gt;0,IF($AA139&lt;&gt;"C",IF(H139="",($AD139-G$8)/7/$AB139*($Z139+$AC139)*(G139-$AA139)/$AA139,IF(H$8&lt;$AD139,(H$8-G$8)/7/$AB139*($Z139+$AC139)*(G139-$AA139)/$AA139,($AD139-G$8)/7/$AB139*($Z139+$AC139)*(G139-$AA139)/$AA139)),0),0),0),0),0)</f>
        <v>0</v>
      </c>
      <c r="R139" s="92">
        <f t="shared" si="134"/>
        <v>0</v>
      </c>
      <c r="S139" s="92">
        <f t="shared" si="134"/>
        <v>0</v>
      </c>
      <c r="T139" s="92">
        <f t="shared" si="134"/>
        <v>0</v>
      </c>
      <c r="U139" s="92">
        <f t="shared" si="134"/>
        <v>0</v>
      </c>
      <c r="V139" s="92">
        <f t="shared" si="134"/>
        <v>0</v>
      </c>
      <c r="W139" s="92">
        <f t="shared" si="134"/>
        <v>0</v>
      </c>
      <c r="X139" s="92">
        <f t="shared" si="3"/>
        <v>0</v>
      </c>
      <c r="Y139" s="128"/>
      <c r="Z139" s="192">
        <f>'2 Current Year'!W139</f>
        <v>0</v>
      </c>
      <c r="AA139" s="305">
        <f>'2 Current Year'!H139</f>
        <v>0</v>
      </c>
      <c r="AB139" s="192">
        <f>'2 Current Year'!AI139</f>
        <v>0</v>
      </c>
      <c r="AC139" s="128">
        <f>'2 Current Year'!O139</f>
        <v>0</v>
      </c>
      <c r="AD139" s="306">
        <f t="shared" si="4"/>
        <v>45838</v>
      </c>
      <c r="AE139" s="1" t="str">
        <f t="shared" si="5"/>
        <v/>
      </c>
    </row>
    <row r="140" spans="1:31" ht="18" customHeight="1">
      <c r="A140" s="298" t="str">
        <f>IF('2 Current Year'!A140&lt;&gt;"",'2 Current Year'!A140,"")</f>
        <v/>
      </c>
      <c r="B140" s="299" t="str">
        <f>IF('2 Current Year'!B140&lt;&gt;"",'2 Current Year'!B140,"")</f>
        <v/>
      </c>
      <c r="C140" s="299" t="str">
        <f>IF('2 Current Year'!C140&lt;&gt;"",'2 Current Year'!C140,"")</f>
        <v/>
      </c>
      <c r="D140" s="299"/>
      <c r="E140" s="300" t="str">
        <f>IF('2 Current Year'!E140&lt;&gt;"",'2 Current Year'!E140,"")</f>
        <v/>
      </c>
      <c r="F140" s="301" t="str">
        <f>IF('2 Current Year'!F140&lt;&gt;"",'2 Current Year'!F140,"")</f>
        <v/>
      </c>
      <c r="G140" s="302"/>
      <c r="H140" s="303"/>
      <c r="I140" s="302"/>
      <c r="J140" s="303"/>
      <c r="K140" s="302"/>
      <c r="L140" s="303"/>
      <c r="M140" s="302"/>
      <c r="N140" s="303"/>
      <c r="O140" s="308"/>
      <c r="P140" s="304">
        <f t="shared" si="1"/>
        <v>0</v>
      </c>
      <c r="Q140" s="92">
        <f t="shared" ref="Q140:W140" si="135">IF(G140&gt;0,IF(G$8&lt;$AD140,IF(G$8&gt;=$C$4,IF($AA140&gt;0,IF($AA140&lt;&gt;"C",IF(H140="",($AD140-G$8)/7/$AB140*($Z140+$AC140)*(G140-$AA140)/$AA140,IF(H$8&lt;$AD140,(H$8-G$8)/7/$AB140*($Z140+$AC140)*(G140-$AA140)/$AA140,($AD140-G$8)/7/$AB140*($Z140+$AC140)*(G140-$AA140)/$AA140)),0),0),0),0),0)</f>
        <v>0</v>
      </c>
      <c r="R140" s="92">
        <f t="shared" si="135"/>
        <v>0</v>
      </c>
      <c r="S140" s="92">
        <f t="shared" si="135"/>
        <v>0</v>
      </c>
      <c r="T140" s="92">
        <f t="shared" si="135"/>
        <v>0</v>
      </c>
      <c r="U140" s="92">
        <f t="shared" si="135"/>
        <v>0</v>
      </c>
      <c r="V140" s="92">
        <f t="shared" si="135"/>
        <v>0</v>
      </c>
      <c r="W140" s="92">
        <f t="shared" si="135"/>
        <v>0</v>
      </c>
      <c r="X140" s="92">
        <f t="shared" si="3"/>
        <v>0</v>
      </c>
      <c r="Y140" s="128"/>
      <c r="Z140" s="192">
        <f>'2 Current Year'!W140</f>
        <v>0</v>
      </c>
      <c r="AA140" s="305">
        <f>'2 Current Year'!H140</f>
        <v>0</v>
      </c>
      <c r="AB140" s="192">
        <f>'2 Current Year'!AI140</f>
        <v>0</v>
      </c>
      <c r="AC140" s="128">
        <f>'2 Current Year'!O140</f>
        <v>0</v>
      </c>
      <c r="AD140" s="306">
        <f t="shared" si="4"/>
        <v>45838</v>
      </c>
      <c r="AE140" s="1" t="str">
        <f t="shared" si="5"/>
        <v/>
      </c>
    </row>
    <row r="141" spans="1:31" ht="18" customHeight="1">
      <c r="A141" s="298" t="str">
        <f>IF('2 Current Year'!A141&lt;&gt;"",'2 Current Year'!A141,"")</f>
        <v/>
      </c>
      <c r="B141" s="299" t="str">
        <f>IF('2 Current Year'!B141&lt;&gt;"",'2 Current Year'!B141,"")</f>
        <v/>
      </c>
      <c r="C141" s="299" t="str">
        <f>IF('2 Current Year'!C141&lt;&gt;"",'2 Current Year'!C141,"")</f>
        <v/>
      </c>
      <c r="D141" s="299"/>
      <c r="E141" s="300" t="str">
        <f>IF('2 Current Year'!E141&lt;&gt;"",'2 Current Year'!E141,"")</f>
        <v/>
      </c>
      <c r="F141" s="301" t="str">
        <f>IF('2 Current Year'!F141&lt;&gt;"",'2 Current Year'!F141,"")</f>
        <v/>
      </c>
      <c r="G141" s="302"/>
      <c r="H141" s="303"/>
      <c r="I141" s="302"/>
      <c r="J141" s="303"/>
      <c r="K141" s="302"/>
      <c r="L141" s="303"/>
      <c r="M141" s="302"/>
      <c r="N141" s="303"/>
      <c r="O141" s="308"/>
      <c r="P141" s="304">
        <f t="shared" si="1"/>
        <v>0</v>
      </c>
      <c r="Q141" s="92">
        <f t="shared" ref="Q141:W141" si="136">IF(G141&gt;0,IF(G$8&lt;$AD141,IF(G$8&gt;=$C$4,IF($AA141&gt;0,IF($AA141&lt;&gt;"C",IF(H141="",($AD141-G$8)/7/$AB141*($Z141+$AC141)*(G141-$AA141)/$AA141,IF(H$8&lt;$AD141,(H$8-G$8)/7/$AB141*($Z141+$AC141)*(G141-$AA141)/$AA141,($AD141-G$8)/7/$AB141*($Z141+$AC141)*(G141-$AA141)/$AA141)),0),0),0),0),0)</f>
        <v>0</v>
      </c>
      <c r="R141" s="92">
        <f t="shared" si="136"/>
        <v>0</v>
      </c>
      <c r="S141" s="92">
        <f t="shared" si="136"/>
        <v>0</v>
      </c>
      <c r="T141" s="92">
        <f t="shared" si="136"/>
        <v>0</v>
      </c>
      <c r="U141" s="92">
        <f t="shared" si="136"/>
        <v>0</v>
      </c>
      <c r="V141" s="92">
        <f t="shared" si="136"/>
        <v>0</v>
      </c>
      <c r="W141" s="92">
        <f t="shared" si="136"/>
        <v>0</v>
      </c>
      <c r="X141" s="92">
        <f t="shared" si="3"/>
        <v>0</v>
      </c>
      <c r="Y141" s="128"/>
      <c r="Z141" s="192">
        <f>'2 Current Year'!W141</f>
        <v>0</v>
      </c>
      <c r="AA141" s="305">
        <f>'2 Current Year'!H141</f>
        <v>0</v>
      </c>
      <c r="AB141" s="192">
        <f>'2 Current Year'!AI141</f>
        <v>0</v>
      </c>
      <c r="AC141" s="128">
        <f>'2 Current Year'!O141</f>
        <v>0</v>
      </c>
      <c r="AD141" s="306">
        <f t="shared" si="4"/>
        <v>45838</v>
      </c>
      <c r="AE141" s="1" t="str">
        <f t="shared" si="5"/>
        <v/>
      </c>
    </row>
    <row r="142" spans="1:31" ht="18" customHeight="1">
      <c r="A142" s="298" t="str">
        <f>IF('2 Current Year'!A142&lt;&gt;"",'2 Current Year'!A142,"")</f>
        <v/>
      </c>
      <c r="B142" s="299" t="str">
        <f>IF('2 Current Year'!B142&lt;&gt;"",'2 Current Year'!B142,"")</f>
        <v/>
      </c>
      <c r="C142" s="299" t="str">
        <f>IF('2 Current Year'!C142&lt;&gt;"",'2 Current Year'!C142,"")</f>
        <v/>
      </c>
      <c r="D142" s="299"/>
      <c r="E142" s="300" t="str">
        <f>IF('2 Current Year'!E142&lt;&gt;"",'2 Current Year'!E142,"")</f>
        <v/>
      </c>
      <c r="F142" s="301" t="str">
        <f>IF('2 Current Year'!F142&lt;&gt;"",'2 Current Year'!F142,"")</f>
        <v/>
      </c>
      <c r="G142" s="302"/>
      <c r="H142" s="303"/>
      <c r="I142" s="302"/>
      <c r="J142" s="303"/>
      <c r="K142" s="302"/>
      <c r="L142" s="303"/>
      <c r="M142" s="302"/>
      <c r="N142" s="303"/>
      <c r="O142" s="308"/>
      <c r="P142" s="304">
        <f t="shared" si="1"/>
        <v>0</v>
      </c>
      <c r="Q142" s="92">
        <f t="shared" ref="Q142:W142" si="137">IF(G142&gt;0,IF(G$8&lt;$AD142,IF(G$8&gt;=$C$4,IF($AA142&gt;0,IF($AA142&lt;&gt;"C",IF(H142="",($AD142-G$8)/7/$AB142*($Z142+$AC142)*(G142-$AA142)/$AA142,IF(H$8&lt;$AD142,(H$8-G$8)/7/$AB142*($Z142+$AC142)*(G142-$AA142)/$AA142,($AD142-G$8)/7/$AB142*($Z142+$AC142)*(G142-$AA142)/$AA142)),0),0),0),0),0)</f>
        <v>0</v>
      </c>
      <c r="R142" s="92">
        <f t="shared" si="137"/>
        <v>0</v>
      </c>
      <c r="S142" s="92">
        <f t="shared" si="137"/>
        <v>0</v>
      </c>
      <c r="T142" s="92">
        <f t="shared" si="137"/>
        <v>0</v>
      </c>
      <c r="U142" s="92">
        <f t="shared" si="137"/>
        <v>0</v>
      </c>
      <c r="V142" s="92">
        <f t="shared" si="137"/>
        <v>0</v>
      </c>
      <c r="W142" s="92">
        <f t="shared" si="137"/>
        <v>0</v>
      </c>
      <c r="X142" s="92">
        <f t="shared" si="3"/>
        <v>0</v>
      </c>
      <c r="Y142" s="128"/>
      <c r="Z142" s="192">
        <f>'2 Current Year'!W142</f>
        <v>0</v>
      </c>
      <c r="AA142" s="305">
        <f>'2 Current Year'!H142</f>
        <v>0</v>
      </c>
      <c r="AB142" s="192">
        <f>'2 Current Year'!AI142</f>
        <v>0</v>
      </c>
      <c r="AC142" s="128">
        <f>'2 Current Year'!O142</f>
        <v>0</v>
      </c>
      <c r="AD142" s="306">
        <f t="shared" si="4"/>
        <v>45838</v>
      </c>
      <c r="AE142" s="1" t="str">
        <f t="shared" si="5"/>
        <v/>
      </c>
    </row>
    <row r="143" spans="1:31" ht="18" customHeight="1">
      <c r="A143" s="298" t="str">
        <f>IF('2 Current Year'!A143&lt;&gt;"",'2 Current Year'!A143,"")</f>
        <v/>
      </c>
      <c r="B143" s="299" t="str">
        <f>IF('2 Current Year'!B143&lt;&gt;"",'2 Current Year'!B143,"")</f>
        <v/>
      </c>
      <c r="C143" s="299" t="str">
        <f>IF('2 Current Year'!C143&lt;&gt;"",'2 Current Year'!C143,"")</f>
        <v/>
      </c>
      <c r="D143" s="299"/>
      <c r="E143" s="300" t="str">
        <f>IF('2 Current Year'!E143&lt;&gt;"",'2 Current Year'!E143,"")</f>
        <v/>
      </c>
      <c r="F143" s="301" t="str">
        <f>IF('2 Current Year'!F143&lt;&gt;"",'2 Current Year'!F143,"")</f>
        <v/>
      </c>
      <c r="G143" s="302"/>
      <c r="H143" s="303"/>
      <c r="I143" s="302"/>
      <c r="J143" s="303"/>
      <c r="K143" s="302"/>
      <c r="L143" s="303"/>
      <c r="M143" s="302"/>
      <c r="N143" s="303"/>
      <c r="O143" s="308"/>
      <c r="P143" s="304">
        <f t="shared" si="1"/>
        <v>0</v>
      </c>
      <c r="Q143" s="92">
        <f t="shared" ref="Q143:W143" si="138">IF(G143&gt;0,IF(G$8&lt;$AD143,IF(G$8&gt;=$C$4,IF($AA143&gt;0,IF($AA143&lt;&gt;"C",IF(H143="",($AD143-G$8)/7/$AB143*($Z143+$AC143)*(G143-$AA143)/$AA143,IF(H$8&lt;$AD143,(H$8-G$8)/7/$AB143*($Z143+$AC143)*(G143-$AA143)/$AA143,($AD143-G$8)/7/$AB143*($Z143+$AC143)*(G143-$AA143)/$AA143)),0),0),0),0),0)</f>
        <v>0</v>
      </c>
      <c r="R143" s="92">
        <f t="shared" si="138"/>
        <v>0</v>
      </c>
      <c r="S143" s="92">
        <f t="shared" si="138"/>
        <v>0</v>
      </c>
      <c r="T143" s="92">
        <f t="shared" si="138"/>
        <v>0</v>
      </c>
      <c r="U143" s="92">
        <f t="shared" si="138"/>
        <v>0</v>
      </c>
      <c r="V143" s="92">
        <f t="shared" si="138"/>
        <v>0</v>
      </c>
      <c r="W143" s="92">
        <f t="shared" si="138"/>
        <v>0</v>
      </c>
      <c r="X143" s="92">
        <f t="shared" si="3"/>
        <v>0</v>
      </c>
      <c r="Y143" s="128"/>
      <c r="Z143" s="192">
        <f>'2 Current Year'!W143</f>
        <v>0</v>
      </c>
      <c r="AA143" s="305">
        <f>'2 Current Year'!H143</f>
        <v>0</v>
      </c>
      <c r="AB143" s="192">
        <f>'2 Current Year'!AI143</f>
        <v>0</v>
      </c>
      <c r="AC143" s="128">
        <f>'2 Current Year'!O143</f>
        <v>0</v>
      </c>
      <c r="AD143" s="306">
        <f t="shared" si="4"/>
        <v>45838</v>
      </c>
      <c r="AE143" s="1" t="str">
        <f t="shared" si="5"/>
        <v/>
      </c>
    </row>
    <row r="144" spans="1:31" ht="18" customHeight="1">
      <c r="A144" s="298" t="str">
        <f>IF('2 Current Year'!A144&lt;&gt;"",'2 Current Year'!A144,"")</f>
        <v/>
      </c>
      <c r="B144" s="299" t="str">
        <f>IF('2 Current Year'!B144&lt;&gt;"",'2 Current Year'!B144,"")</f>
        <v/>
      </c>
      <c r="C144" s="299" t="str">
        <f>IF('2 Current Year'!C144&lt;&gt;"",'2 Current Year'!C144,"")</f>
        <v/>
      </c>
      <c r="D144" s="299"/>
      <c r="E144" s="300" t="str">
        <f>IF('2 Current Year'!E144&lt;&gt;"",'2 Current Year'!E144,"")</f>
        <v/>
      </c>
      <c r="F144" s="301" t="str">
        <f>IF('2 Current Year'!F144&lt;&gt;"",'2 Current Year'!F144,"")</f>
        <v/>
      </c>
      <c r="G144" s="302"/>
      <c r="H144" s="303"/>
      <c r="I144" s="302"/>
      <c r="J144" s="303"/>
      <c r="K144" s="302"/>
      <c r="L144" s="303"/>
      <c r="M144" s="302"/>
      <c r="N144" s="303"/>
      <c r="O144" s="308"/>
      <c r="P144" s="304">
        <f t="shared" si="1"/>
        <v>0</v>
      </c>
      <c r="Q144" s="92">
        <f t="shared" ref="Q144:W144" si="139">IF(G144&gt;0,IF(G$8&lt;$AD144,IF(G$8&gt;=$C$4,IF($AA144&gt;0,IF($AA144&lt;&gt;"C",IF(H144="",($AD144-G$8)/7/$AB144*($Z144+$AC144)*(G144-$AA144)/$AA144,IF(H$8&lt;$AD144,(H$8-G$8)/7/$AB144*($Z144+$AC144)*(G144-$AA144)/$AA144,($AD144-G$8)/7/$AB144*($Z144+$AC144)*(G144-$AA144)/$AA144)),0),0),0),0),0)</f>
        <v>0</v>
      </c>
      <c r="R144" s="92">
        <f t="shared" si="139"/>
        <v>0</v>
      </c>
      <c r="S144" s="92">
        <f t="shared" si="139"/>
        <v>0</v>
      </c>
      <c r="T144" s="92">
        <f t="shared" si="139"/>
        <v>0</v>
      </c>
      <c r="U144" s="92">
        <f t="shared" si="139"/>
        <v>0</v>
      </c>
      <c r="V144" s="92">
        <f t="shared" si="139"/>
        <v>0</v>
      </c>
      <c r="W144" s="92">
        <f t="shared" si="139"/>
        <v>0</v>
      </c>
      <c r="X144" s="92">
        <f t="shared" si="3"/>
        <v>0</v>
      </c>
      <c r="Y144" s="128"/>
      <c r="Z144" s="192">
        <f>'2 Current Year'!W144</f>
        <v>0</v>
      </c>
      <c r="AA144" s="305">
        <f>'2 Current Year'!H144</f>
        <v>0</v>
      </c>
      <c r="AB144" s="192">
        <f>'2 Current Year'!AI144</f>
        <v>0</v>
      </c>
      <c r="AC144" s="128">
        <f>'2 Current Year'!O144</f>
        <v>0</v>
      </c>
      <c r="AD144" s="306">
        <f t="shared" si="4"/>
        <v>45838</v>
      </c>
      <c r="AE144" s="1" t="str">
        <f t="shared" si="5"/>
        <v/>
      </c>
    </row>
    <row r="145" spans="1:31" ht="18" customHeight="1">
      <c r="A145" s="298" t="str">
        <f>IF('2 Current Year'!A145&lt;&gt;"",'2 Current Year'!A145,"")</f>
        <v/>
      </c>
      <c r="B145" s="299" t="str">
        <f>IF('2 Current Year'!B145&lt;&gt;"",'2 Current Year'!B145,"")</f>
        <v/>
      </c>
      <c r="C145" s="299" t="str">
        <f>IF('2 Current Year'!C145&lt;&gt;"",'2 Current Year'!C145,"")</f>
        <v/>
      </c>
      <c r="D145" s="299"/>
      <c r="E145" s="300" t="str">
        <f>IF('2 Current Year'!E145&lt;&gt;"",'2 Current Year'!E145,"")</f>
        <v/>
      </c>
      <c r="F145" s="301" t="str">
        <f>IF('2 Current Year'!F145&lt;&gt;"",'2 Current Year'!F145,"")</f>
        <v/>
      </c>
      <c r="G145" s="302"/>
      <c r="H145" s="303"/>
      <c r="I145" s="302"/>
      <c r="J145" s="303"/>
      <c r="K145" s="302"/>
      <c r="L145" s="303"/>
      <c r="M145" s="302"/>
      <c r="N145" s="303"/>
      <c r="O145" s="308"/>
      <c r="P145" s="304">
        <f t="shared" si="1"/>
        <v>0</v>
      </c>
      <c r="Q145" s="92">
        <f t="shared" ref="Q145:W145" si="140">IF(G145&gt;0,IF(G$8&lt;$AD145,IF(G$8&gt;=$C$4,IF($AA145&gt;0,IF($AA145&lt;&gt;"C",IF(H145="",($AD145-G$8)/7/$AB145*($Z145+$AC145)*(G145-$AA145)/$AA145,IF(H$8&lt;$AD145,(H$8-G$8)/7/$AB145*($Z145+$AC145)*(G145-$AA145)/$AA145,($AD145-G$8)/7/$AB145*($Z145+$AC145)*(G145-$AA145)/$AA145)),0),0),0),0),0)</f>
        <v>0</v>
      </c>
      <c r="R145" s="92">
        <f t="shared" si="140"/>
        <v>0</v>
      </c>
      <c r="S145" s="92">
        <f t="shared" si="140"/>
        <v>0</v>
      </c>
      <c r="T145" s="92">
        <f t="shared" si="140"/>
        <v>0</v>
      </c>
      <c r="U145" s="92">
        <f t="shared" si="140"/>
        <v>0</v>
      </c>
      <c r="V145" s="92">
        <f t="shared" si="140"/>
        <v>0</v>
      </c>
      <c r="W145" s="92">
        <f t="shared" si="140"/>
        <v>0</v>
      </c>
      <c r="X145" s="92">
        <f t="shared" si="3"/>
        <v>0</v>
      </c>
      <c r="Y145" s="128"/>
      <c r="Z145" s="192">
        <f>'2 Current Year'!W145</f>
        <v>0</v>
      </c>
      <c r="AA145" s="305">
        <f>'2 Current Year'!H145</f>
        <v>0</v>
      </c>
      <c r="AB145" s="192">
        <f>'2 Current Year'!AI145</f>
        <v>0</v>
      </c>
      <c r="AC145" s="128">
        <f>'2 Current Year'!O145</f>
        <v>0</v>
      </c>
      <c r="AD145" s="306">
        <f t="shared" si="4"/>
        <v>45838</v>
      </c>
      <c r="AE145" s="1" t="str">
        <f t="shared" si="5"/>
        <v/>
      </c>
    </row>
    <row r="146" spans="1:31" ht="18" customHeight="1">
      <c r="A146" s="298" t="str">
        <f>IF('2 Current Year'!A146&lt;&gt;"",'2 Current Year'!A146,"")</f>
        <v/>
      </c>
      <c r="B146" s="299" t="str">
        <f>IF('2 Current Year'!B146&lt;&gt;"",'2 Current Year'!B146,"")</f>
        <v/>
      </c>
      <c r="C146" s="299" t="str">
        <f>IF('2 Current Year'!C146&lt;&gt;"",'2 Current Year'!C146,"")</f>
        <v/>
      </c>
      <c r="D146" s="299"/>
      <c r="E146" s="300" t="str">
        <f>IF('2 Current Year'!E146&lt;&gt;"",'2 Current Year'!E146,"")</f>
        <v/>
      </c>
      <c r="F146" s="301" t="str">
        <f>IF('2 Current Year'!F146&lt;&gt;"",'2 Current Year'!F146,"")</f>
        <v/>
      </c>
      <c r="G146" s="302"/>
      <c r="H146" s="303"/>
      <c r="I146" s="302"/>
      <c r="J146" s="303"/>
      <c r="K146" s="302"/>
      <c r="L146" s="303"/>
      <c r="M146" s="302"/>
      <c r="N146" s="303"/>
      <c r="O146" s="308"/>
      <c r="P146" s="304">
        <f t="shared" si="1"/>
        <v>0</v>
      </c>
      <c r="Q146" s="92">
        <f t="shared" ref="Q146:W146" si="141">IF(G146&gt;0,IF(G$8&lt;$AD146,IF(G$8&gt;=$C$4,IF($AA146&gt;0,IF($AA146&lt;&gt;"C",IF(H146="",($AD146-G$8)/7/$AB146*($Z146+$AC146)*(G146-$AA146)/$AA146,IF(H$8&lt;$AD146,(H$8-G$8)/7/$AB146*($Z146+$AC146)*(G146-$AA146)/$AA146,($AD146-G$8)/7/$AB146*($Z146+$AC146)*(G146-$AA146)/$AA146)),0),0),0),0),0)</f>
        <v>0</v>
      </c>
      <c r="R146" s="92">
        <f t="shared" si="141"/>
        <v>0</v>
      </c>
      <c r="S146" s="92">
        <f t="shared" si="141"/>
        <v>0</v>
      </c>
      <c r="T146" s="92">
        <f t="shared" si="141"/>
        <v>0</v>
      </c>
      <c r="U146" s="92">
        <f t="shared" si="141"/>
        <v>0</v>
      </c>
      <c r="V146" s="92">
        <f t="shared" si="141"/>
        <v>0</v>
      </c>
      <c r="W146" s="92">
        <f t="shared" si="141"/>
        <v>0</v>
      </c>
      <c r="X146" s="92">
        <f t="shared" si="3"/>
        <v>0</v>
      </c>
      <c r="Y146" s="128"/>
      <c r="Z146" s="192">
        <f>'2 Current Year'!W146</f>
        <v>0</v>
      </c>
      <c r="AA146" s="305">
        <f>'2 Current Year'!H146</f>
        <v>0</v>
      </c>
      <c r="AB146" s="192">
        <f>'2 Current Year'!AI146</f>
        <v>0</v>
      </c>
      <c r="AC146" s="128">
        <f>'2 Current Year'!O146</f>
        <v>0</v>
      </c>
      <c r="AD146" s="306">
        <f t="shared" si="4"/>
        <v>45838</v>
      </c>
      <c r="AE146" s="1" t="str">
        <f t="shared" si="5"/>
        <v/>
      </c>
    </row>
    <row r="147" spans="1:31" ht="18" customHeight="1">
      <c r="A147" s="298" t="str">
        <f>IF('2 Current Year'!A147&lt;&gt;"",'2 Current Year'!A147,"")</f>
        <v/>
      </c>
      <c r="B147" s="299" t="str">
        <f>IF('2 Current Year'!B147&lt;&gt;"",'2 Current Year'!B147,"")</f>
        <v/>
      </c>
      <c r="C147" s="299" t="str">
        <f>IF('2 Current Year'!C147&lt;&gt;"",'2 Current Year'!C147,"")</f>
        <v/>
      </c>
      <c r="D147" s="299"/>
      <c r="E147" s="300" t="str">
        <f>IF('2 Current Year'!E147&lt;&gt;"",'2 Current Year'!E147,"")</f>
        <v/>
      </c>
      <c r="F147" s="301" t="str">
        <f>IF('2 Current Year'!F147&lt;&gt;"",'2 Current Year'!F147,"")</f>
        <v/>
      </c>
      <c r="G147" s="302"/>
      <c r="H147" s="303"/>
      <c r="I147" s="302"/>
      <c r="J147" s="303"/>
      <c r="K147" s="302"/>
      <c r="L147" s="303"/>
      <c r="M147" s="302"/>
      <c r="N147" s="303"/>
      <c r="O147" s="308"/>
      <c r="P147" s="304">
        <f t="shared" si="1"/>
        <v>0</v>
      </c>
      <c r="Q147" s="92">
        <f t="shared" ref="Q147:W147" si="142">IF(G147&gt;0,IF(G$8&lt;$AD147,IF(G$8&gt;=$C$4,IF($AA147&gt;0,IF($AA147&lt;&gt;"C",IF(H147="",($AD147-G$8)/7/$AB147*($Z147+$AC147)*(G147-$AA147)/$AA147,IF(H$8&lt;$AD147,(H$8-G$8)/7/$AB147*($Z147+$AC147)*(G147-$AA147)/$AA147,($AD147-G$8)/7/$AB147*($Z147+$AC147)*(G147-$AA147)/$AA147)),0),0),0),0),0)</f>
        <v>0</v>
      </c>
      <c r="R147" s="92">
        <f t="shared" si="142"/>
        <v>0</v>
      </c>
      <c r="S147" s="92">
        <f t="shared" si="142"/>
        <v>0</v>
      </c>
      <c r="T147" s="92">
        <f t="shared" si="142"/>
        <v>0</v>
      </c>
      <c r="U147" s="92">
        <f t="shared" si="142"/>
        <v>0</v>
      </c>
      <c r="V147" s="92">
        <f t="shared" si="142"/>
        <v>0</v>
      </c>
      <c r="W147" s="92">
        <f t="shared" si="142"/>
        <v>0</v>
      </c>
      <c r="X147" s="92">
        <f t="shared" si="3"/>
        <v>0</v>
      </c>
      <c r="Y147" s="128"/>
      <c r="Z147" s="192">
        <f>'2 Current Year'!W147</f>
        <v>0</v>
      </c>
      <c r="AA147" s="305">
        <f>'2 Current Year'!H147</f>
        <v>0</v>
      </c>
      <c r="AB147" s="192">
        <f>'2 Current Year'!AI147</f>
        <v>0</v>
      </c>
      <c r="AC147" s="128">
        <f>'2 Current Year'!O147</f>
        <v>0</v>
      </c>
      <c r="AD147" s="306">
        <f t="shared" si="4"/>
        <v>45838</v>
      </c>
      <c r="AE147" s="1" t="str">
        <f t="shared" si="5"/>
        <v/>
      </c>
    </row>
    <row r="148" spans="1:31" ht="18" customHeight="1">
      <c r="A148" s="298" t="str">
        <f>IF('2 Current Year'!A148&lt;&gt;"",'2 Current Year'!A148,"")</f>
        <v/>
      </c>
      <c r="B148" s="299" t="str">
        <f>IF('2 Current Year'!B148&lt;&gt;"",'2 Current Year'!B148,"")</f>
        <v/>
      </c>
      <c r="C148" s="299" t="str">
        <f>IF('2 Current Year'!C148&lt;&gt;"",'2 Current Year'!C148,"")</f>
        <v/>
      </c>
      <c r="D148" s="299"/>
      <c r="E148" s="300" t="str">
        <f>IF('2 Current Year'!E148&lt;&gt;"",'2 Current Year'!E148,"")</f>
        <v/>
      </c>
      <c r="F148" s="301" t="str">
        <f>IF('2 Current Year'!F148&lt;&gt;"",'2 Current Year'!F148,"")</f>
        <v/>
      </c>
      <c r="G148" s="302"/>
      <c r="H148" s="303"/>
      <c r="I148" s="302"/>
      <c r="J148" s="303"/>
      <c r="K148" s="302"/>
      <c r="L148" s="303"/>
      <c r="M148" s="302"/>
      <c r="N148" s="303"/>
      <c r="O148" s="308"/>
      <c r="P148" s="304">
        <f t="shared" si="1"/>
        <v>0</v>
      </c>
      <c r="Q148" s="92">
        <f t="shared" ref="Q148:W148" si="143">IF(G148&gt;0,IF(G$8&lt;$AD148,IF(G$8&gt;=$C$4,IF($AA148&gt;0,IF($AA148&lt;&gt;"C",IF(H148="",($AD148-G$8)/7/$AB148*($Z148+$AC148)*(G148-$AA148)/$AA148,IF(H$8&lt;$AD148,(H$8-G$8)/7/$AB148*($Z148+$AC148)*(G148-$AA148)/$AA148,($AD148-G$8)/7/$AB148*($Z148+$AC148)*(G148-$AA148)/$AA148)),0),0),0),0),0)</f>
        <v>0</v>
      </c>
      <c r="R148" s="92">
        <f t="shared" si="143"/>
        <v>0</v>
      </c>
      <c r="S148" s="92">
        <f t="shared" si="143"/>
        <v>0</v>
      </c>
      <c r="T148" s="92">
        <f t="shared" si="143"/>
        <v>0</v>
      </c>
      <c r="U148" s="92">
        <f t="shared" si="143"/>
        <v>0</v>
      </c>
      <c r="V148" s="92">
        <f t="shared" si="143"/>
        <v>0</v>
      </c>
      <c r="W148" s="92">
        <f t="shared" si="143"/>
        <v>0</v>
      </c>
      <c r="X148" s="92">
        <f t="shared" si="3"/>
        <v>0</v>
      </c>
      <c r="Y148" s="128"/>
      <c r="Z148" s="192">
        <f>'2 Current Year'!W148</f>
        <v>0</v>
      </c>
      <c r="AA148" s="305">
        <f>'2 Current Year'!H148</f>
        <v>0</v>
      </c>
      <c r="AB148" s="192">
        <f>'2 Current Year'!AI148</f>
        <v>0</v>
      </c>
      <c r="AC148" s="128">
        <f>'2 Current Year'!O148</f>
        <v>0</v>
      </c>
      <c r="AD148" s="306">
        <f t="shared" si="4"/>
        <v>45838</v>
      </c>
      <c r="AE148" s="1" t="str">
        <f t="shared" si="5"/>
        <v/>
      </c>
    </row>
    <row r="149" spans="1:31" ht="18" customHeight="1">
      <c r="A149" s="298" t="str">
        <f>IF('2 Current Year'!A149&lt;&gt;"",'2 Current Year'!A149,"")</f>
        <v/>
      </c>
      <c r="B149" s="299" t="str">
        <f>IF('2 Current Year'!B149&lt;&gt;"",'2 Current Year'!B149,"")</f>
        <v/>
      </c>
      <c r="C149" s="299" t="str">
        <f>IF('2 Current Year'!C149&lt;&gt;"",'2 Current Year'!C149,"")</f>
        <v/>
      </c>
      <c r="D149" s="299"/>
      <c r="E149" s="300" t="str">
        <f>IF('2 Current Year'!E149&lt;&gt;"",'2 Current Year'!E149,"")</f>
        <v/>
      </c>
      <c r="F149" s="301" t="str">
        <f>IF('2 Current Year'!F149&lt;&gt;"",'2 Current Year'!F149,"")</f>
        <v/>
      </c>
      <c r="G149" s="302"/>
      <c r="H149" s="303"/>
      <c r="I149" s="302"/>
      <c r="J149" s="303"/>
      <c r="K149" s="302"/>
      <c r="L149" s="303"/>
      <c r="M149" s="302"/>
      <c r="N149" s="303"/>
      <c r="O149" s="308"/>
      <c r="P149" s="304">
        <f t="shared" si="1"/>
        <v>0</v>
      </c>
      <c r="Q149" s="92">
        <f t="shared" ref="Q149:W149" si="144">IF(G149&gt;0,IF(G$8&lt;$AD149,IF(G$8&gt;=$C$4,IF($AA149&gt;0,IF($AA149&lt;&gt;"C",IF(H149="",($AD149-G$8)/7/$AB149*($Z149+$AC149)*(G149-$AA149)/$AA149,IF(H$8&lt;$AD149,(H$8-G$8)/7/$AB149*($Z149+$AC149)*(G149-$AA149)/$AA149,($AD149-G$8)/7/$AB149*($Z149+$AC149)*(G149-$AA149)/$AA149)),0),0),0),0),0)</f>
        <v>0</v>
      </c>
      <c r="R149" s="92">
        <f t="shared" si="144"/>
        <v>0</v>
      </c>
      <c r="S149" s="92">
        <f t="shared" si="144"/>
        <v>0</v>
      </c>
      <c r="T149" s="92">
        <f t="shared" si="144"/>
        <v>0</v>
      </c>
      <c r="U149" s="92">
        <f t="shared" si="144"/>
        <v>0</v>
      </c>
      <c r="V149" s="92">
        <f t="shared" si="144"/>
        <v>0</v>
      </c>
      <c r="W149" s="92">
        <f t="shared" si="144"/>
        <v>0</v>
      </c>
      <c r="X149" s="92">
        <f t="shared" si="3"/>
        <v>0</v>
      </c>
      <c r="Y149" s="128"/>
      <c r="Z149" s="192">
        <f>'2 Current Year'!W149</f>
        <v>0</v>
      </c>
      <c r="AA149" s="305">
        <f>'2 Current Year'!H149</f>
        <v>0</v>
      </c>
      <c r="AB149" s="192">
        <f>'2 Current Year'!AI149</f>
        <v>0</v>
      </c>
      <c r="AC149" s="128">
        <f>'2 Current Year'!O149</f>
        <v>0</v>
      </c>
      <c r="AD149" s="306">
        <f t="shared" si="4"/>
        <v>45838</v>
      </c>
      <c r="AE149" s="1" t="str">
        <f t="shared" si="5"/>
        <v/>
      </c>
    </row>
    <row r="150" spans="1:31" ht="18" customHeight="1">
      <c r="A150" s="298" t="str">
        <f>IF('2 Current Year'!A150&lt;&gt;"",'2 Current Year'!A150,"")</f>
        <v/>
      </c>
      <c r="B150" s="299" t="str">
        <f>IF('2 Current Year'!B150&lt;&gt;"",'2 Current Year'!B150,"")</f>
        <v/>
      </c>
      <c r="C150" s="299" t="str">
        <f>IF('2 Current Year'!C150&lt;&gt;"",'2 Current Year'!C150,"")</f>
        <v/>
      </c>
      <c r="D150" s="299"/>
      <c r="E150" s="300" t="str">
        <f>IF('2 Current Year'!E150&lt;&gt;"",'2 Current Year'!E150,"")</f>
        <v/>
      </c>
      <c r="F150" s="301" t="str">
        <f>IF('2 Current Year'!F150&lt;&gt;"",'2 Current Year'!F150,"")</f>
        <v/>
      </c>
      <c r="G150" s="302"/>
      <c r="H150" s="303"/>
      <c r="I150" s="302"/>
      <c r="J150" s="303"/>
      <c r="K150" s="302"/>
      <c r="L150" s="303"/>
      <c r="M150" s="302"/>
      <c r="N150" s="303"/>
      <c r="O150" s="308"/>
      <c r="P150" s="304">
        <f t="shared" si="1"/>
        <v>0</v>
      </c>
      <c r="Q150" s="92">
        <f t="shared" ref="Q150:W150" si="145">IF(G150&gt;0,IF(G$8&lt;$AD150,IF(G$8&gt;=$C$4,IF($AA150&gt;0,IF($AA150&lt;&gt;"C",IF(H150="",($AD150-G$8)/7/$AB150*($Z150+$AC150)*(G150-$AA150)/$AA150,IF(H$8&lt;$AD150,(H$8-G$8)/7/$AB150*($Z150+$AC150)*(G150-$AA150)/$AA150,($AD150-G$8)/7/$AB150*($Z150+$AC150)*(G150-$AA150)/$AA150)),0),0),0),0),0)</f>
        <v>0</v>
      </c>
      <c r="R150" s="92">
        <f t="shared" si="145"/>
        <v>0</v>
      </c>
      <c r="S150" s="92">
        <f t="shared" si="145"/>
        <v>0</v>
      </c>
      <c r="T150" s="92">
        <f t="shared" si="145"/>
        <v>0</v>
      </c>
      <c r="U150" s="92">
        <f t="shared" si="145"/>
        <v>0</v>
      </c>
      <c r="V150" s="92">
        <f t="shared" si="145"/>
        <v>0</v>
      </c>
      <c r="W150" s="92">
        <f t="shared" si="145"/>
        <v>0</v>
      </c>
      <c r="X150" s="92">
        <f t="shared" si="3"/>
        <v>0</v>
      </c>
      <c r="Y150" s="128"/>
      <c r="Z150" s="192">
        <f>'2 Current Year'!W150</f>
        <v>0</v>
      </c>
      <c r="AA150" s="305">
        <f>'2 Current Year'!H150</f>
        <v>0</v>
      </c>
      <c r="AB150" s="192">
        <f>'2 Current Year'!AI150</f>
        <v>0</v>
      </c>
      <c r="AC150" s="128">
        <f>'2 Current Year'!O150</f>
        <v>0</v>
      </c>
      <c r="AD150" s="306">
        <f t="shared" si="4"/>
        <v>45838</v>
      </c>
      <c r="AE150" s="1" t="str">
        <f t="shared" si="5"/>
        <v/>
      </c>
    </row>
    <row r="151" spans="1:31" ht="18" customHeight="1">
      <c r="A151" s="298" t="str">
        <f>IF('2 Current Year'!A151&lt;&gt;"",'2 Current Year'!A151,"")</f>
        <v/>
      </c>
      <c r="B151" s="299" t="str">
        <f>IF('2 Current Year'!B151&lt;&gt;"",'2 Current Year'!B151,"")</f>
        <v/>
      </c>
      <c r="C151" s="299" t="str">
        <f>IF('2 Current Year'!C151&lt;&gt;"",'2 Current Year'!C151,"")</f>
        <v/>
      </c>
      <c r="D151" s="299"/>
      <c r="E151" s="300" t="str">
        <f>IF('2 Current Year'!E151&lt;&gt;"",'2 Current Year'!E151,"")</f>
        <v/>
      </c>
      <c r="F151" s="301" t="str">
        <f>IF('2 Current Year'!F151&lt;&gt;"",'2 Current Year'!F151,"")</f>
        <v/>
      </c>
      <c r="G151" s="302"/>
      <c r="H151" s="303"/>
      <c r="I151" s="302"/>
      <c r="J151" s="303"/>
      <c r="K151" s="302"/>
      <c r="L151" s="303"/>
      <c r="M151" s="302"/>
      <c r="N151" s="303"/>
      <c r="O151" s="308"/>
      <c r="P151" s="304">
        <f t="shared" si="1"/>
        <v>0</v>
      </c>
      <c r="Q151" s="92">
        <f t="shared" ref="Q151:W151" si="146">IF(G151&gt;0,IF(G$8&lt;$AD151,IF(G$8&gt;=$C$4,IF($AA151&gt;0,IF($AA151&lt;&gt;"C",IF(H151="",($AD151-G$8)/7/$AB151*($Z151+$AC151)*(G151-$AA151)/$AA151,IF(H$8&lt;$AD151,(H$8-G$8)/7/$AB151*($Z151+$AC151)*(G151-$AA151)/$AA151,($AD151-G$8)/7/$AB151*($Z151+$AC151)*(G151-$AA151)/$AA151)),0),0),0),0),0)</f>
        <v>0</v>
      </c>
      <c r="R151" s="92">
        <f t="shared" si="146"/>
        <v>0</v>
      </c>
      <c r="S151" s="92">
        <f t="shared" si="146"/>
        <v>0</v>
      </c>
      <c r="T151" s="92">
        <f t="shared" si="146"/>
        <v>0</v>
      </c>
      <c r="U151" s="92">
        <f t="shared" si="146"/>
        <v>0</v>
      </c>
      <c r="V151" s="92">
        <f t="shared" si="146"/>
        <v>0</v>
      </c>
      <c r="W151" s="92">
        <f t="shared" si="146"/>
        <v>0</v>
      </c>
      <c r="X151" s="92">
        <f t="shared" si="3"/>
        <v>0</v>
      </c>
      <c r="Y151" s="128"/>
      <c r="Z151" s="192">
        <f>'2 Current Year'!W151</f>
        <v>0</v>
      </c>
      <c r="AA151" s="305">
        <f>'2 Current Year'!H151</f>
        <v>0</v>
      </c>
      <c r="AB151" s="192">
        <f>'2 Current Year'!AI151</f>
        <v>0</v>
      </c>
      <c r="AC151" s="128">
        <f>'2 Current Year'!O151</f>
        <v>0</v>
      </c>
      <c r="AD151" s="306">
        <f t="shared" si="4"/>
        <v>45838</v>
      </c>
      <c r="AE151" s="1" t="str">
        <f t="shared" si="5"/>
        <v/>
      </c>
    </row>
    <row r="152" spans="1:31" ht="18" customHeight="1">
      <c r="A152" s="298" t="str">
        <f>IF('2 Current Year'!A152&lt;&gt;"",'2 Current Year'!A152,"")</f>
        <v/>
      </c>
      <c r="B152" s="299" t="str">
        <f>IF('2 Current Year'!B152&lt;&gt;"",'2 Current Year'!B152,"")</f>
        <v/>
      </c>
      <c r="C152" s="299" t="str">
        <f>IF('2 Current Year'!C152&lt;&gt;"",'2 Current Year'!C152,"")</f>
        <v/>
      </c>
      <c r="D152" s="299"/>
      <c r="E152" s="300" t="str">
        <f>IF('2 Current Year'!E152&lt;&gt;"",'2 Current Year'!E152,"")</f>
        <v/>
      </c>
      <c r="F152" s="301" t="str">
        <f>IF('2 Current Year'!F152&lt;&gt;"",'2 Current Year'!F152,"")</f>
        <v/>
      </c>
      <c r="G152" s="302"/>
      <c r="H152" s="303"/>
      <c r="I152" s="302"/>
      <c r="J152" s="303"/>
      <c r="K152" s="302"/>
      <c r="L152" s="303"/>
      <c r="M152" s="302"/>
      <c r="N152" s="303"/>
      <c r="O152" s="308"/>
      <c r="P152" s="304">
        <f t="shared" si="1"/>
        <v>0</v>
      </c>
      <c r="Q152" s="92">
        <f t="shared" ref="Q152:W152" si="147">IF(G152&gt;0,IF(G$8&lt;$AD152,IF(G$8&gt;=$C$4,IF($AA152&gt;0,IF($AA152&lt;&gt;"C",IF(H152="",($AD152-G$8)/7/$AB152*($Z152+$AC152)*(G152-$AA152)/$AA152,IF(H$8&lt;$AD152,(H$8-G$8)/7/$AB152*($Z152+$AC152)*(G152-$AA152)/$AA152,($AD152-G$8)/7/$AB152*($Z152+$AC152)*(G152-$AA152)/$AA152)),0),0),0),0),0)</f>
        <v>0</v>
      </c>
      <c r="R152" s="92">
        <f t="shared" si="147"/>
        <v>0</v>
      </c>
      <c r="S152" s="92">
        <f t="shared" si="147"/>
        <v>0</v>
      </c>
      <c r="T152" s="92">
        <f t="shared" si="147"/>
        <v>0</v>
      </c>
      <c r="U152" s="92">
        <f t="shared" si="147"/>
        <v>0</v>
      </c>
      <c r="V152" s="92">
        <f t="shared" si="147"/>
        <v>0</v>
      </c>
      <c r="W152" s="92">
        <f t="shared" si="147"/>
        <v>0</v>
      </c>
      <c r="X152" s="92">
        <f t="shared" si="3"/>
        <v>0</v>
      </c>
      <c r="Y152" s="128"/>
      <c r="Z152" s="192">
        <f>'2 Current Year'!W152</f>
        <v>0</v>
      </c>
      <c r="AA152" s="305">
        <f>'2 Current Year'!H152</f>
        <v>0</v>
      </c>
      <c r="AB152" s="192">
        <f>'2 Current Year'!AI152</f>
        <v>0</v>
      </c>
      <c r="AC152" s="128">
        <f>'2 Current Year'!O152</f>
        <v>0</v>
      </c>
      <c r="AD152" s="306">
        <f t="shared" si="4"/>
        <v>45838</v>
      </c>
      <c r="AE152" s="1" t="str">
        <f t="shared" si="5"/>
        <v/>
      </c>
    </row>
    <row r="153" spans="1:31" ht="18" customHeight="1">
      <c r="A153" s="298" t="str">
        <f>IF('2 Current Year'!A153&lt;&gt;"",'2 Current Year'!A153,"")</f>
        <v/>
      </c>
      <c r="B153" s="299" t="str">
        <f>IF('2 Current Year'!B153&lt;&gt;"",'2 Current Year'!B153,"")</f>
        <v/>
      </c>
      <c r="C153" s="299" t="str">
        <f>IF('2 Current Year'!C153&lt;&gt;"",'2 Current Year'!C153,"")</f>
        <v/>
      </c>
      <c r="D153" s="299"/>
      <c r="E153" s="300" t="str">
        <f>IF('2 Current Year'!E153&lt;&gt;"",'2 Current Year'!E153,"")</f>
        <v/>
      </c>
      <c r="F153" s="301" t="str">
        <f>IF('2 Current Year'!F153&lt;&gt;"",'2 Current Year'!F153,"")</f>
        <v/>
      </c>
      <c r="G153" s="302"/>
      <c r="H153" s="303"/>
      <c r="I153" s="302"/>
      <c r="J153" s="303"/>
      <c r="K153" s="302"/>
      <c r="L153" s="303"/>
      <c r="M153" s="302"/>
      <c r="N153" s="303"/>
      <c r="O153" s="308"/>
      <c r="P153" s="304">
        <f t="shared" si="1"/>
        <v>0</v>
      </c>
      <c r="Q153" s="92">
        <f t="shared" ref="Q153:W153" si="148">IF(G153&gt;0,IF(G$8&lt;$AD153,IF(G$8&gt;=$C$4,IF($AA153&gt;0,IF($AA153&lt;&gt;"C",IF(H153="",($AD153-G$8)/7/$AB153*($Z153+$AC153)*(G153-$AA153)/$AA153,IF(H$8&lt;$AD153,(H$8-G$8)/7/$AB153*($Z153+$AC153)*(G153-$AA153)/$AA153,($AD153-G$8)/7/$AB153*($Z153+$AC153)*(G153-$AA153)/$AA153)),0),0),0),0),0)</f>
        <v>0</v>
      </c>
      <c r="R153" s="92">
        <f t="shared" si="148"/>
        <v>0</v>
      </c>
      <c r="S153" s="92">
        <f t="shared" si="148"/>
        <v>0</v>
      </c>
      <c r="T153" s="92">
        <f t="shared" si="148"/>
        <v>0</v>
      </c>
      <c r="U153" s="92">
        <f t="shared" si="148"/>
        <v>0</v>
      </c>
      <c r="V153" s="92">
        <f t="shared" si="148"/>
        <v>0</v>
      </c>
      <c r="W153" s="92">
        <f t="shared" si="148"/>
        <v>0</v>
      </c>
      <c r="X153" s="92">
        <f t="shared" si="3"/>
        <v>0</v>
      </c>
      <c r="Y153" s="128"/>
      <c r="Z153" s="192">
        <f>'2 Current Year'!W153</f>
        <v>0</v>
      </c>
      <c r="AA153" s="305">
        <f>'2 Current Year'!H153</f>
        <v>0</v>
      </c>
      <c r="AB153" s="192">
        <f>'2 Current Year'!AI153</f>
        <v>0</v>
      </c>
      <c r="AC153" s="128">
        <f>'2 Current Year'!O153</f>
        <v>0</v>
      </c>
      <c r="AD153" s="306">
        <f t="shared" si="4"/>
        <v>45838</v>
      </c>
      <c r="AE153" s="1" t="str">
        <f t="shared" si="5"/>
        <v/>
      </c>
    </row>
    <row r="154" spans="1:31" ht="18" customHeight="1">
      <c r="A154" s="298" t="str">
        <f>IF('2 Current Year'!A154&lt;&gt;"",'2 Current Year'!A154,"")</f>
        <v/>
      </c>
      <c r="B154" s="299" t="str">
        <f>IF('2 Current Year'!B154&lt;&gt;"",'2 Current Year'!B154,"")</f>
        <v/>
      </c>
      <c r="C154" s="299" t="str">
        <f>IF('2 Current Year'!C154&lt;&gt;"",'2 Current Year'!C154,"")</f>
        <v/>
      </c>
      <c r="D154" s="299"/>
      <c r="E154" s="300" t="str">
        <f>IF('2 Current Year'!E154&lt;&gt;"",'2 Current Year'!E154,"")</f>
        <v/>
      </c>
      <c r="F154" s="301" t="str">
        <f>IF('2 Current Year'!F154&lt;&gt;"",'2 Current Year'!F154,"")</f>
        <v/>
      </c>
      <c r="G154" s="302"/>
      <c r="H154" s="303"/>
      <c r="I154" s="302"/>
      <c r="J154" s="303"/>
      <c r="K154" s="302"/>
      <c r="L154" s="303"/>
      <c r="M154" s="302"/>
      <c r="N154" s="303"/>
      <c r="O154" s="308"/>
      <c r="P154" s="304">
        <f t="shared" si="1"/>
        <v>0</v>
      </c>
      <c r="Q154" s="92">
        <f t="shared" ref="Q154:W154" si="149">IF(G154&gt;0,IF(G$8&lt;$AD154,IF(G$8&gt;=$C$4,IF($AA154&gt;0,IF($AA154&lt;&gt;"C",IF(H154="",($AD154-G$8)/7/$AB154*($Z154+$AC154)*(G154-$AA154)/$AA154,IF(H$8&lt;$AD154,(H$8-G$8)/7/$AB154*($Z154+$AC154)*(G154-$AA154)/$AA154,($AD154-G$8)/7/$AB154*($Z154+$AC154)*(G154-$AA154)/$AA154)),0),0),0),0),0)</f>
        <v>0</v>
      </c>
      <c r="R154" s="92">
        <f t="shared" si="149"/>
        <v>0</v>
      </c>
      <c r="S154" s="92">
        <f t="shared" si="149"/>
        <v>0</v>
      </c>
      <c r="T154" s="92">
        <f t="shared" si="149"/>
        <v>0</v>
      </c>
      <c r="U154" s="92">
        <f t="shared" si="149"/>
        <v>0</v>
      </c>
      <c r="V154" s="92">
        <f t="shared" si="149"/>
        <v>0</v>
      </c>
      <c r="W154" s="92">
        <f t="shared" si="149"/>
        <v>0</v>
      </c>
      <c r="X154" s="92">
        <f t="shared" si="3"/>
        <v>0</v>
      </c>
      <c r="Y154" s="128"/>
      <c r="Z154" s="192">
        <f>'2 Current Year'!W154</f>
        <v>0</v>
      </c>
      <c r="AA154" s="305">
        <f>'2 Current Year'!H154</f>
        <v>0</v>
      </c>
      <c r="AB154" s="192">
        <f>'2 Current Year'!AI154</f>
        <v>0</v>
      </c>
      <c r="AC154" s="128">
        <f>'2 Current Year'!O154</f>
        <v>0</v>
      </c>
      <c r="AD154" s="306">
        <f t="shared" si="4"/>
        <v>45838</v>
      </c>
      <c r="AE154" s="1" t="str">
        <f t="shared" si="5"/>
        <v/>
      </c>
    </row>
    <row r="155" spans="1:31" ht="18" customHeight="1">
      <c r="A155" s="298" t="str">
        <f>IF('2 Current Year'!A155&lt;&gt;"",'2 Current Year'!A155,"")</f>
        <v/>
      </c>
      <c r="B155" s="299" t="str">
        <f>IF('2 Current Year'!B155&lt;&gt;"",'2 Current Year'!B155,"")</f>
        <v/>
      </c>
      <c r="C155" s="299" t="str">
        <f>IF('2 Current Year'!C155&lt;&gt;"",'2 Current Year'!C155,"")</f>
        <v/>
      </c>
      <c r="D155" s="299"/>
      <c r="E155" s="300" t="str">
        <f>IF('2 Current Year'!E155&lt;&gt;"",'2 Current Year'!E155,"")</f>
        <v/>
      </c>
      <c r="F155" s="301" t="str">
        <f>IF('2 Current Year'!F155&lt;&gt;"",'2 Current Year'!F155,"")</f>
        <v/>
      </c>
      <c r="G155" s="302"/>
      <c r="H155" s="303"/>
      <c r="I155" s="302"/>
      <c r="J155" s="303"/>
      <c r="K155" s="302"/>
      <c r="L155" s="303"/>
      <c r="M155" s="302"/>
      <c r="N155" s="303"/>
      <c r="O155" s="308"/>
      <c r="P155" s="304">
        <f t="shared" si="1"/>
        <v>0</v>
      </c>
      <c r="Q155" s="92">
        <f t="shared" ref="Q155:W155" si="150">IF(G155&gt;0,IF(G$8&lt;$AD155,IF(G$8&gt;=$C$4,IF($AA155&gt;0,IF($AA155&lt;&gt;"C",IF(H155="",($AD155-G$8)/7/$AB155*($Z155+$AC155)*(G155-$AA155)/$AA155,IF(H$8&lt;$AD155,(H$8-G$8)/7/$AB155*($Z155+$AC155)*(G155-$AA155)/$AA155,($AD155-G$8)/7/$AB155*($Z155+$AC155)*(G155-$AA155)/$AA155)),0),0),0),0),0)</f>
        <v>0</v>
      </c>
      <c r="R155" s="92">
        <f t="shared" si="150"/>
        <v>0</v>
      </c>
      <c r="S155" s="92">
        <f t="shared" si="150"/>
        <v>0</v>
      </c>
      <c r="T155" s="92">
        <f t="shared" si="150"/>
        <v>0</v>
      </c>
      <c r="U155" s="92">
        <f t="shared" si="150"/>
        <v>0</v>
      </c>
      <c r="V155" s="92">
        <f t="shared" si="150"/>
        <v>0</v>
      </c>
      <c r="W155" s="92">
        <f t="shared" si="150"/>
        <v>0</v>
      </c>
      <c r="X155" s="92">
        <f t="shared" si="3"/>
        <v>0</v>
      </c>
      <c r="Y155" s="128"/>
      <c r="Z155" s="192">
        <f>'2 Current Year'!W155</f>
        <v>0</v>
      </c>
      <c r="AA155" s="305">
        <f>'2 Current Year'!H155</f>
        <v>0</v>
      </c>
      <c r="AB155" s="192">
        <f>'2 Current Year'!AI155</f>
        <v>0</v>
      </c>
      <c r="AC155" s="128">
        <f>'2 Current Year'!O155</f>
        <v>0</v>
      </c>
      <c r="AD155" s="306">
        <f t="shared" si="4"/>
        <v>45838</v>
      </c>
      <c r="AE155" s="1" t="str">
        <f t="shared" si="5"/>
        <v/>
      </c>
    </row>
    <row r="156" spans="1:31" ht="18" customHeight="1">
      <c r="A156" s="298" t="str">
        <f>IF('2 Current Year'!A156&lt;&gt;"",'2 Current Year'!A156,"")</f>
        <v/>
      </c>
      <c r="B156" s="299" t="str">
        <f>IF('2 Current Year'!B156&lt;&gt;"",'2 Current Year'!B156,"")</f>
        <v/>
      </c>
      <c r="C156" s="299" t="str">
        <f>IF('2 Current Year'!C156&lt;&gt;"",'2 Current Year'!C156,"")</f>
        <v/>
      </c>
      <c r="D156" s="299"/>
      <c r="E156" s="300" t="str">
        <f>IF('2 Current Year'!E156&lt;&gt;"",'2 Current Year'!E156,"")</f>
        <v/>
      </c>
      <c r="F156" s="301" t="str">
        <f>IF('2 Current Year'!F156&lt;&gt;"",'2 Current Year'!F156,"")</f>
        <v/>
      </c>
      <c r="G156" s="302"/>
      <c r="H156" s="303"/>
      <c r="I156" s="302"/>
      <c r="J156" s="303"/>
      <c r="K156" s="302"/>
      <c r="L156" s="303"/>
      <c r="M156" s="302"/>
      <c r="N156" s="303"/>
      <c r="O156" s="308"/>
      <c r="P156" s="304">
        <f t="shared" si="1"/>
        <v>0</v>
      </c>
      <c r="Q156" s="92">
        <f t="shared" ref="Q156:W156" si="151">IF(G156&gt;0,IF(G$8&lt;$AD156,IF(G$8&gt;=$C$4,IF($AA156&gt;0,IF($AA156&lt;&gt;"C",IF(H156="",($AD156-G$8)/7/$AB156*($Z156+$AC156)*(G156-$AA156)/$AA156,IF(H$8&lt;$AD156,(H$8-G$8)/7/$AB156*($Z156+$AC156)*(G156-$AA156)/$AA156,($AD156-G$8)/7/$AB156*($Z156+$AC156)*(G156-$AA156)/$AA156)),0),0),0),0),0)</f>
        <v>0</v>
      </c>
      <c r="R156" s="92">
        <f t="shared" si="151"/>
        <v>0</v>
      </c>
      <c r="S156" s="92">
        <f t="shared" si="151"/>
        <v>0</v>
      </c>
      <c r="T156" s="92">
        <f t="shared" si="151"/>
        <v>0</v>
      </c>
      <c r="U156" s="92">
        <f t="shared" si="151"/>
        <v>0</v>
      </c>
      <c r="V156" s="92">
        <f t="shared" si="151"/>
        <v>0</v>
      </c>
      <c r="W156" s="92">
        <f t="shared" si="151"/>
        <v>0</v>
      </c>
      <c r="X156" s="92">
        <f t="shared" si="3"/>
        <v>0</v>
      </c>
      <c r="Y156" s="128"/>
      <c r="Z156" s="192">
        <f>'2 Current Year'!W156</f>
        <v>0</v>
      </c>
      <c r="AA156" s="305">
        <f>'2 Current Year'!H156</f>
        <v>0</v>
      </c>
      <c r="AB156" s="192">
        <f>'2 Current Year'!AI156</f>
        <v>0</v>
      </c>
      <c r="AC156" s="128">
        <f>'2 Current Year'!O156</f>
        <v>0</v>
      </c>
      <c r="AD156" s="306">
        <f t="shared" si="4"/>
        <v>45838</v>
      </c>
      <c r="AE156" s="1" t="str">
        <f t="shared" si="5"/>
        <v/>
      </c>
    </row>
    <row r="157" spans="1:31" ht="18" customHeight="1">
      <c r="A157" s="298" t="str">
        <f>IF('2 Current Year'!A157&lt;&gt;"",'2 Current Year'!A157,"")</f>
        <v/>
      </c>
      <c r="B157" s="299" t="str">
        <f>IF('2 Current Year'!B157&lt;&gt;"",'2 Current Year'!B157,"")</f>
        <v/>
      </c>
      <c r="C157" s="299" t="str">
        <f>IF('2 Current Year'!C157&lt;&gt;"",'2 Current Year'!C157,"")</f>
        <v/>
      </c>
      <c r="D157" s="299"/>
      <c r="E157" s="300" t="str">
        <f>IF('2 Current Year'!E157&lt;&gt;"",'2 Current Year'!E157,"")</f>
        <v/>
      </c>
      <c r="F157" s="301" t="str">
        <f>IF('2 Current Year'!F157&lt;&gt;"",'2 Current Year'!F157,"")</f>
        <v/>
      </c>
      <c r="G157" s="302"/>
      <c r="H157" s="303"/>
      <c r="I157" s="302"/>
      <c r="J157" s="303"/>
      <c r="K157" s="302"/>
      <c r="L157" s="303"/>
      <c r="M157" s="302"/>
      <c r="N157" s="303"/>
      <c r="O157" s="308"/>
      <c r="P157" s="304">
        <f t="shared" si="1"/>
        <v>0</v>
      </c>
      <c r="Q157" s="92">
        <f t="shared" ref="Q157:W157" si="152">IF(G157&gt;0,IF(G$8&lt;$AD157,IF(G$8&gt;=$C$4,IF($AA157&gt;0,IF($AA157&lt;&gt;"C",IF(H157="",($AD157-G$8)/7/$AB157*($Z157+$AC157)*(G157-$AA157)/$AA157,IF(H$8&lt;$AD157,(H$8-G$8)/7/$AB157*($Z157+$AC157)*(G157-$AA157)/$AA157,($AD157-G$8)/7/$AB157*($Z157+$AC157)*(G157-$AA157)/$AA157)),0),0),0),0),0)</f>
        <v>0</v>
      </c>
      <c r="R157" s="92">
        <f t="shared" si="152"/>
        <v>0</v>
      </c>
      <c r="S157" s="92">
        <f t="shared" si="152"/>
        <v>0</v>
      </c>
      <c r="T157" s="92">
        <f t="shared" si="152"/>
        <v>0</v>
      </c>
      <c r="U157" s="92">
        <f t="shared" si="152"/>
        <v>0</v>
      </c>
      <c r="V157" s="92">
        <f t="shared" si="152"/>
        <v>0</v>
      </c>
      <c r="W157" s="92">
        <f t="shared" si="152"/>
        <v>0</v>
      </c>
      <c r="X157" s="92">
        <f t="shared" si="3"/>
        <v>0</v>
      </c>
      <c r="Y157" s="128"/>
      <c r="Z157" s="192">
        <f>'2 Current Year'!W157</f>
        <v>0</v>
      </c>
      <c r="AA157" s="305">
        <f>'2 Current Year'!H157</f>
        <v>0</v>
      </c>
      <c r="AB157" s="192">
        <f>'2 Current Year'!AI157</f>
        <v>0</v>
      </c>
      <c r="AC157" s="128">
        <f>'2 Current Year'!O157</f>
        <v>0</v>
      </c>
      <c r="AD157" s="306">
        <f t="shared" si="4"/>
        <v>45838</v>
      </c>
      <c r="AE157" s="1" t="str">
        <f t="shared" si="5"/>
        <v/>
      </c>
    </row>
    <row r="158" spans="1:31" ht="18" customHeight="1">
      <c r="A158" s="298" t="str">
        <f>IF('2 Current Year'!A158&lt;&gt;"",'2 Current Year'!A158,"")</f>
        <v/>
      </c>
      <c r="B158" s="299" t="str">
        <f>IF('2 Current Year'!B158&lt;&gt;"",'2 Current Year'!B158,"")</f>
        <v/>
      </c>
      <c r="C158" s="299" t="str">
        <f>IF('2 Current Year'!C158&lt;&gt;"",'2 Current Year'!C158,"")</f>
        <v/>
      </c>
      <c r="D158" s="299"/>
      <c r="E158" s="300" t="str">
        <f>IF('2 Current Year'!E158&lt;&gt;"",'2 Current Year'!E158,"")</f>
        <v/>
      </c>
      <c r="F158" s="301" t="str">
        <f>IF('2 Current Year'!F158&lt;&gt;"",'2 Current Year'!F158,"")</f>
        <v/>
      </c>
      <c r="G158" s="302"/>
      <c r="H158" s="303"/>
      <c r="I158" s="302"/>
      <c r="J158" s="303"/>
      <c r="K158" s="302"/>
      <c r="L158" s="303"/>
      <c r="M158" s="302"/>
      <c r="N158" s="303"/>
      <c r="O158" s="308"/>
      <c r="P158" s="304">
        <f t="shared" si="1"/>
        <v>0</v>
      </c>
      <c r="Q158" s="92">
        <f t="shared" ref="Q158:W158" si="153">IF(G158&gt;0,IF(G$8&lt;$AD158,IF(G$8&gt;=$C$4,IF($AA158&gt;0,IF($AA158&lt;&gt;"C",IF(H158="",($AD158-G$8)/7/$AB158*($Z158+$AC158)*(G158-$AA158)/$AA158,IF(H$8&lt;$AD158,(H$8-G$8)/7/$AB158*($Z158+$AC158)*(G158-$AA158)/$AA158,($AD158-G$8)/7/$AB158*($Z158+$AC158)*(G158-$AA158)/$AA158)),0),0),0),0),0)</f>
        <v>0</v>
      </c>
      <c r="R158" s="92">
        <f t="shared" si="153"/>
        <v>0</v>
      </c>
      <c r="S158" s="92">
        <f t="shared" si="153"/>
        <v>0</v>
      </c>
      <c r="T158" s="92">
        <f t="shared" si="153"/>
        <v>0</v>
      </c>
      <c r="U158" s="92">
        <f t="shared" si="153"/>
        <v>0</v>
      </c>
      <c r="V158" s="92">
        <f t="shared" si="153"/>
        <v>0</v>
      </c>
      <c r="W158" s="92">
        <f t="shared" si="153"/>
        <v>0</v>
      </c>
      <c r="X158" s="92">
        <f t="shared" si="3"/>
        <v>0</v>
      </c>
      <c r="Y158" s="128"/>
      <c r="Z158" s="192">
        <f>'2 Current Year'!W158</f>
        <v>0</v>
      </c>
      <c r="AA158" s="305">
        <f>'2 Current Year'!H158</f>
        <v>0</v>
      </c>
      <c r="AB158" s="192">
        <f>'2 Current Year'!AI158</f>
        <v>0</v>
      </c>
      <c r="AC158" s="128">
        <f>'2 Current Year'!O158</f>
        <v>0</v>
      </c>
      <c r="AD158" s="306">
        <f t="shared" si="4"/>
        <v>45838</v>
      </c>
      <c r="AE158" s="1" t="str">
        <f t="shared" si="5"/>
        <v/>
      </c>
    </row>
    <row r="159" spans="1:31" ht="18" customHeight="1">
      <c r="A159" s="298" t="str">
        <f>IF('2 Current Year'!A159&lt;&gt;"",'2 Current Year'!A159,"")</f>
        <v/>
      </c>
      <c r="B159" s="299" t="str">
        <f>IF('2 Current Year'!B159&lt;&gt;"",'2 Current Year'!B159,"")</f>
        <v/>
      </c>
      <c r="C159" s="299" t="str">
        <f>IF('2 Current Year'!C159&lt;&gt;"",'2 Current Year'!C159,"")</f>
        <v/>
      </c>
      <c r="D159" s="299"/>
      <c r="E159" s="300" t="str">
        <f>IF('2 Current Year'!E159&lt;&gt;"",'2 Current Year'!E159,"")</f>
        <v/>
      </c>
      <c r="F159" s="301" t="str">
        <f>IF('2 Current Year'!F159&lt;&gt;"",'2 Current Year'!F159,"")</f>
        <v/>
      </c>
      <c r="G159" s="302"/>
      <c r="H159" s="303"/>
      <c r="I159" s="302"/>
      <c r="J159" s="303"/>
      <c r="K159" s="302"/>
      <c r="L159" s="303"/>
      <c r="M159" s="302"/>
      <c r="N159" s="303"/>
      <c r="O159" s="308"/>
      <c r="P159" s="304">
        <f t="shared" si="1"/>
        <v>0</v>
      </c>
      <c r="Q159" s="92">
        <f t="shared" ref="Q159:W159" si="154">IF(G159&gt;0,IF(G$8&lt;$AD159,IF(G$8&gt;=$C$4,IF($AA159&gt;0,IF($AA159&lt;&gt;"C",IF(H159="",($AD159-G$8)/7/$AB159*($Z159+$AC159)*(G159-$AA159)/$AA159,IF(H$8&lt;$AD159,(H$8-G$8)/7/$AB159*($Z159+$AC159)*(G159-$AA159)/$AA159,($AD159-G$8)/7/$AB159*($Z159+$AC159)*(G159-$AA159)/$AA159)),0),0),0),0),0)</f>
        <v>0</v>
      </c>
      <c r="R159" s="92">
        <f t="shared" si="154"/>
        <v>0</v>
      </c>
      <c r="S159" s="92">
        <f t="shared" si="154"/>
        <v>0</v>
      </c>
      <c r="T159" s="92">
        <f t="shared" si="154"/>
        <v>0</v>
      </c>
      <c r="U159" s="92">
        <f t="shared" si="154"/>
        <v>0</v>
      </c>
      <c r="V159" s="92">
        <f t="shared" si="154"/>
        <v>0</v>
      </c>
      <c r="W159" s="92">
        <f t="shared" si="154"/>
        <v>0</v>
      </c>
      <c r="X159" s="92">
        <f t="shared" si="3"/>
        <v>0</v>
      </c>
      <c r="Y159" s="128"/>
      <c r="Z159" s="192">
        <f>'2 Current Year'!W159</f>
        <v>0</v>
      </c>
      <c r="AA159" s="305">
        <f>'2 Current Year'!H159</f>
        <v>0</v>
      </c>
      <c r="AB159" s="192">
        <f>'2 Current Year'!AI159</f>
        <v>0</v>
      </c>
      <c r="AC159" s="128">
        <f>'2 Current Year'!O159</f>
        <v>0</v>
      </c>
      <c r="AD159" s="306">
        <f t="shared" si="4"/>
        <v>45838</v>
      </c>
      <c r="AE159" s="1" t="str">
        <f t="shared" si="5"/>
        <v/>
      </c>
    </row>
    <row r="160" spans="1:31" ht="18" customHeight="1">
      <c r="A160" s="298" t="str">
        <f>IF('2 Current Year'!A160&lt;&gt;"",'2 Current Year'!A160,"")</f>
        <v/>
      </c>
      <c r="B160" s="299" t="str">
        <f>IF('2 Current Year'!B160&lt;&gt;"",'2 Current Year'!B160,"")</f>
        <v/>
      </c>
      <c r="C160" s="299" t="str">
        <f>IF('2 Current Year'!C160&lt;&gt;"",'2 Current Year'!C160,"")</f>
        <v/>
      </c>
      <c r="D160" s="299"/>
      <c r="E160" s="300" t="str">
        <f>IF('2 Current Year'!E160&lt;&gt;"",'2 Current Year'!E160,"")</f>
        <v/>
      </c>
      <c r="F160" s="301" t="str">
        <f>IF('2 Current Year'!F160&lt;&gt;"",'2 Current Year'!F160,"")</f>
        <v/>
      </c>
      <c r="G160" s="302"/>
      <c r="H160" s="303"/>
      <c r="I160" s="302"/>
      <c r="J160" s="303"/>
      <c r="K160" s="302"/>
      <c r="L160" s="303"/>
      <c r="M160" s="302"/>
      <c r="N160" s="303"/>
      <c r="O160" s="308"/>
      <c r="P160" s="304">
        <f t="shared" si="1"/>
        <v>0</v>
      </c>
      <c r="Q160" s="92">
        <f t="shared" ref="Q160:W160" si="155">IF(G160&gt;0,IF(G$8&lt;$AD160,IF(G$8&gt;=$C$4,IF($AA160&gt;0,IF($AA160&lt;&gt;"C",IF(H160="",($AD160-G$8)/7/$AB160*($Z160+$AC160)*(G160-$AA160)/$AA160,IF(H$8&lt;$AD160,(H$8-G$8)/7/$AB160*($Z160+$AC160)*(G160-$AA160)/$AA160,($AD160-G$8)/7/$AB160*($Z160+$AC160)*(G160-$AA160)/$AA160)),0),0),0),0),0)</f>
        <v>0</v>
      </c>
      <c r="R160" s="92">
        <f t="shared" si="155"/>
        <v>0</v>
      </c>
      <c r="S160" s="92">
        <f t="shared" si="155"/>
        <v>0</v>
      </c>
      <c r="T160" s="92">
        <f t="shared" si="155"/>
        <v>0</v>
      </c>
      <c r="U160" s="92">
        <f t="shared" si="155"/>
        <v>0</v>
      </c>
      <c r="V160" s="92">
        <f t="shared" si="155"/>
        <v>0</v>
      </c>
      <c r="W160" s="92">
        <f t="shared" si="155"/>
        <v>0</v>
      </c>
      <c r="X160" s="92">
        <f t="shared" si="3"/>
        <v>0</v>
      </c>
      <c r="Y160" s="128"/>
      <c r="Z160" s="192">
        <f>'2 Current Year'!W160</f>
        <v>0</v>
      </c>
      <c r="AA160" s="305">
        <f>'2 Current Year'!H160</f>
        <v>0</v>
      </c>
      <c r="AB160" s="192">
        <f>'2 Current Year'!AI160</f>
        <v>0</v>
      </c>
      <c r="AC160" s="128">
        <f>'2 Current Year'!O160</f>
        <v>0</v>
      </c>
      <c r="AD160" s="306">
        <f t="shared" si="4"/>
        <v>45838</v>
      </c>
      <c r="AE160" s="1" t="str">
        <f t="shared" si="5"/>
        <v/>
      </c>
    </row>
    <row r="161" spans="1:31" ht="18" customHeight="1">
      <c r="A161" s="298" t="str">
        <f>IF('2 Current Year'!A161&lt;&gt;"",'2 Current Year'!A161,"")</f>
        <v/>
      </c>
      <c r="B161" s="299" t="str">
        <f>IF('2 Current Year'!B161&lt;&gt;"",'2 Current Year'!B161,"")</f>
        <v/>
      </c>
      <c r="C161" s="299" t="str">
        <f>IF('2 Current Year'!C161&lt;&gt;"",'2 Current Year'!C161,"")</f>
        <v/>
      </c>
      <c r="D161" s="299"/>
      <c r="E161" s="300" t="str">
        <f>IF('2 Current Year'!E161&lt;&gt;"",'2 Current Year'!E161,"")</f>
        <v/>
      </c>
      <c r="F161" s="301" t="str">
        <f>IF('2 Current Year'!F161&lt;&gt;"",'2 Current Year'!F161,"")</f>
        <v/>
      </c>
      <c r="G161" s="302"/>
      <c r="H161" s="303"/>
      <c r="I161" s="302"/>
      <c r="J161" s="303"/>
      <c r="K161" s="302"/>
      <c r="L161" s="303"/>
      <c r="M161" s="302"/>
      <c r="N161" s="303"/>
      <c r="O161" s="308"/>
      <c r="P161" s="304">
        <f t="shared" si="1"/>
        <v>0</v>
      </c>
      <c r="Q161" s="92">
        <f t="shared" ref="Q161:W161" si="156">IF(G161&gt;0,IF(G$8&lt;$AD161,IF(G$8&gt;=$C$4,IF($AA161&gt;0,IF($AA161&lt;&gt;"C",IF(H161="",($AD161-G$8)/7/$AB161*($Z161+$AC161)*(G161-$AA161)/$AA161,IF(H$8&lt;$AD161,(H$8-G$8)/7/$AB161*($Z161+$AC161)*(G161-$AA161)/$AA161,($AD161-G$8)/7/$AB161*($Z161+$AC161)*(G161-$AA161)/$AA161)),0),0),0),0),0)</f>
        <v>0</v>
      </c>
      <c r="R161" s="92">
        <f t="shared" si="156"/>
        <v>0</v>
      </c>
      <c r="S161" s="92">
        <f t="shared" si="156"/>
        <v>0</v>
      </c>
      <c r="T161" s="92">
        <f t="shared" si="156"/>
        <v>0</v>
      </c>
      <c r="U161" s="92">
        <f t="shared" si="156"/>
        <v>0</v>
      </c>
      <c r="V161" s="92">
        <f t="shared" si="156"/>
        <v>0</v>
      </c>
      <c r="W161" s="92">
        <f t="shared" si="156"/>
        <v>0</v>
      </c>
      <c r="X161" s="92">
        <f t="shared" si="3"/>
        <v>0</v>
      </c>
      <c r="Y161" s="128"/>
      <c r="Z161" s="192">
        <f>'2 Current Year'!W161</f>
        <v>0</v>
      </c>
      <c r="AA161" s="305">
        <f>'2 Current Year'!H161</f>
        <v>0</v>
      </c>
      <c r="AB161" s="192">
        <f>'2 Current Year'!AI161</f>
        <v>0</v>
      </c>
      <c r="AC161" s="128">
        <f>'2 Current Year'!O161</f>
        <v>0</v>
      </c>
      <c r="AD161" s="306">
        <f t="shared" si="4"/>
        <v>45838</v>
      </c>
      <c r="AE161" s="1" t="str">
        <f t="shared" si="5"/>
        <v/>
      </c>
    </row>
    <row r="162" spans="1:31" ht="18" customHeight="1">
      <c r="A162" s="298" t="str">
        <f>IF('2 Current Year'!A162&lt;&gt;"",'2 Current Year'!A162,"")</f>
        <v/>
      </c>
      <c r="B162" s="299" t="str">
        <f>IF('2 Current Year'!B162&lt;&gt;"",'2 Current Year'!B162,"")</f>
        <v/>
      </c>
      <c r="C162" s="299" t="str">
        <f>IF('2 Current Year'!C162&lt;&gt;"",'2 Current Year'!C162,"")</f>
        <v/>
      </c>
      <c r="D162" s="299"/>
      <c r="E162" s="300" t="str">
        <f>IF('2 Current Year'!E162&lt;&gt;"",'2 Current Year'!E162,"")</f>
        <v/>
      </c>
      <c r="F162" s="301" t="str">
        <f>IF('2 Current Year'!F162&lt;&gt;"",'2 Current Year'!F162,"")</f>
        <v/>
      </c>
      <c r="G162" s="302"/>
      <c r="H162" s="303"/>
      <c r="I162" s="302"/>
      <c r="J162" s="303"/>
      <c r="K162" s="302"/>
      <c r="L162" s="303"/>
      <c r="M162" s="302"/>
      <c r="N162" s="303"/>
      <c r="O162" s="308"/>
      <c r="P162" s="304">
        <f t="shared" si="1"/>
        <v>0</v>
      </c>
      <c r="Q162" s="92">
        <f t="shared" ref="Q162:W162" si="157">IF(G162&gt;0,IF(G$8&lt;$AD162,IF(G$8&gt;=$C$4,IF($AA162&gt;0,IF($AA162&lt;&gt;"C",IF(H162="",($AD162-G$8)/7/$AB162*($Z162+$AC162)*(G162-$AA162)/$AA162,IF(H$8&lt;$AD162,(H$8-G$8)/7/$AB162*($Z162+$AC162)*(G162-$AA162)/$AA162,($AD162-G$8)/7/$AB162*($Z162+$AC162)*(G162-$AA162)/$AA162)),0),0),0),0),0)</f>
        <v>0</v>
      </c>
      <c r="R162" s="92">
        <f t="shared" si="157"/>
        <v>0</v>
      </c>
      <c r="S162" s="92">
        <f t="shared" si="157"/>
        <v>0</v>
      </c>
      <c r="T162" s="92">
        <f t="shared" si="157"/>
        <v>0</v>
      </c>
      <c r="U162" s="92">
        <f t="shared" si="157"/>
        <v>0</v>
      </c>
      <c r="V162" s="92">
        <f t="shared" si="157"/>
        <v>0</v>
      </c>
      <c r="W162" s="92">
        <f t="shared" si="157"/>
        <v>0</v>
      </c>
      <c r="X162" s="92">
        <f t="shared" si="3"/>
        <v>0</v>
      </c>
      <c r="Y162" s="128"/>
      <c r="Z162" s="192">
        <f>'2 Current Year'!W162</f>
        <v>0</v>
      </c>
      <c r="AA162" s="305">
        <f>'2 Current Year'!H162</f>
        <v>0</v>
      </c>
      <c r="AB162" s="192">
        <f>'2 Current Year'!AI162</f>
        <v>0</v>
      </c>
      <c r="AC162" s="128">
        <f>'2 Current Year'!O162</f>
        <v>0</v>
      </c>
      <c r="AD162" s="306">
        <f t="shared" si="4"/>
        <v>45838</v>
      </c>
      <c r="AE162" s="1" t="str">
        <f t="shared" si="5"/>
        <v/>
      </c>
    </row>
    <row r="163" spans="1:31" ht="18" customHeight="1">
      <c r="A163" s="298" t="str">
        <f>IF('2 Current Year'!A163&lt;&gt;"",'2 Current Year'!A163,"")</f>
        <v/>
      </c>
      <c r="B163" s="299" t="str">
        <f>IF('2 Current Year'!B163&lt;&gt;"",'2 Current Year'!B163,"")</f>
        <v/>
      </c>
      <c r="C163" s="299" t="str">
        <f>IF('2 Current Year'!C163&lt;&gt;"",'2 Current Year'!C163,"")</f>
        <v/>
      </c>
      <c r="D163" s="299"/>
      <c r="E163" s="300" t="str">
        <f>IF('2 Current Year'!E163&lt;&gt;"",'2 Current Year'!E163,"")</f>
        <v/>
      </c>
      <c r="F163" s="301" t="str">
        <f>IF('2 Current Year'!F163&lt;&gt;"",'2 Current Year'!F163,"")</f>
        <v/>
      </c>
      <c r="G163" s="302"/>
      <c r="H163" s="303"/>
      <c r="I163" s="302"/>
      <c r="J163" s="303"/>
      <c r="K163" s="302"/>
      <c r="L163" s="303"/>
      <c r="M163" s="302"/>
      <c r="N163" s="303"/>
      <c r="O163" s="308"/>
      <c r="P163" s="304">
        <f t="shared" si="1"/>
        <v>0</v>
      </c>
      <c r="Q163" s="92">
        <f t="shared" ref="Q163:W163" si="158">IF(G163&gt;0,IF(G$8&lt;$AD163,IF(G$8&gt;=$C$4,IF($AA163&gt;0,IF($AA163&lt;&gt;"C",IF(H163="",($AD163-G$8)/7/$AB163*($Z163+$AC163)*(G163-$AA163)/$AA163,IF(H$8&lt;$AD163,(H$8-G$8)/7/$AB163*($Z163+$AC163)*(G163-$AA163)/$AA163,($AD163-G$8)/7/$AB163*($Z163+$AC163)*(G163-$AA163)/$AA163)),0),0),0),0),0)</f>
        <v>0</v>
      </c>
      <c r="R163" s="92">
        <f t="shared" si="158"/>
        <v>0</v>
      </c>
      <c r="S163" s="92">
        <f t="shared" si="158"/>
        <v>0</v>
      </c>
      <c r="T163" s="92">
        <f t="shared" si="158"/>
        <v>0</v>
      </c>
      <c r="U163" s="92">
        <f t="shared" si="158"/>
        <v>0</v>
      </c>
      <c r="V163" s="92">
        <f t="shared" si="158"/>
        <v>0</v>
      </c>
      <c r="W163" s="92">
        <f t="shared" si="158"/>
        <v>0</v>
      </c>
      <c r="X163" s="92">
        <f t="shared" si="3"/>
        <v>0</v>
      </c>
      <c r="Y163" s="128"/>
      <c r="Z163" s="192">
        <f>'2 Current Year'!W163</f>
        <v>0</v>
      </c>
      <c r="AA163" s="305">
        <f>'2 Current Year'!H163</f>
        <v>0</v>
      </c>
      <c r="AB163" s="192">
        <f>'2 Current Year'!AI163</f>
        <v>0</v>
      </c>
      <c r="AC163" s="128">
        <f>'2 Current Year'!O163</f>
        <v>0</v>
      </c>
      <c r="AD163" s="306">
        <f t="shared" si="4"/>
        <v>45838</v>
      </c>
      <c r="AE163" s="1" t="str">
        <f t="shared" si="5"/>
        <v/>
      </c>
    </row>
    <row r="164" spans="1:31" ht="18" customHeight="1">
      <c r="A164" s="298" t="str">
        <f>IF('2 Current Year'!A164&lt;&gt;"",'2 Current Year'!A164,"")</f>
        <v/>
      </c>
      <c r="B164" s="299" t="str">
        <f>IF('2 Current Year'!B164&lt;&gt;"",'2 Current Year'!B164,"")</f>
        <v/>
      </c>
      <c r="C164" s="299" t="str">
        <f>IF('2 Current Year'!C164&lt;&gt;"",'2 Current Year'!C164,"")</f>
        <v/>
      </c>
      <c r="D164" s="299"/>
      <c r="E164" s="300" t="str">
        <f>IF('2 Current Year'!E164&lt;&gt;"",'2 Current Year'!E164,"")</f>
        <v/>
      </c>
      <c r="F164" s="301" t="str">
        <f>IF('2 Current Year'!F164&lt;&gt;"",'2 Current Year'!F164,"")</f>
        <v/>
      </c>
      <c r="G164" s="302"/>
      <c r="H164" s="303"/>
      <c r="I164" s="302"/>
      <c r="J164" s="303"/>
      <c r="K164" s="302"/>
      <c r="L164" s="303"/>
      <c r="M164" s="302"/>
      <c r="N164" s="303"/>
      <c r="O164" s="308"/>
      <c r="P164" s="304">
        <f t="shared" si="1"/>
        <v>0</v>
      </c>
      <c r="Q164" s="92">
        <f t="shared" ref="Q164:W164" si="159">IF(G164&gt;0,IF(G$8&lt;$AD164,IF(G$8&gt;=$C$4,IF($AA164&gt;0,IF($AA164&lt;&gt;"C",IF(H164="",($AD164-G$8)/7/$AB164*($Z164+$AC164)*(G164-$AA164)/$AA164,IF(H$8&lt;$AD164,(H$8-G$8)/7/$AB164*($Z164+$AC164)*(G164-$AA164)/$AA164,($AD164-G$8)/7/$AB164*($Z164+$AC164)*(G164-$AA164)/$AA164)),0),0),0),0),0)</f>
        <v>0</v>
      </c>
      <c r="R164" s="92">
        <f t="shared" si="159"/>
        <v>0</v>
      </c>
      <c r="S164" s="92">
        <f t="shared" si="159"/>
        <v>0</v>
      </c>
      <c r="T164" s="92">
        <f t="shared" si="159"/>
        <v>0</v>
      </c>
      <c r="U164" s="92">
        <f t="shared" si="159"/>
        <v>0</v>
      </c>
      <c r="V164" s="92">
        <f t="shared" si="159"/>
        <v>0</v>
      </c>
      <c r="W164" s="92">
        <f t="shared" si="159"/>
        <v>0</v>
      </c>
      <c r="X164" s="92">
        <f t="shared" si="3"/>
        <v>0</v>
      </c>
      <c r="Y164" s="128"/>
      <c r="Z164" s="192">
        <f>'2 Current Year'!W164</f>
        <v>0</v>
      </c>
      <c r="AA164" s="305">
        <f>'2 Current Year'!H164</f>
        <v>0</v>
      </c>
      <c r="AB164" s="192">
        <f>'2 Current Year'!AI164</f>
        <v>0</v>
      </c>
      <c r="AC164" s="128">
        <f>'2 Current Year'!O164</f>
        <v>0</v>
      </c>
      <c r="AD164" s="306">
        <f t="shared" si="4"/>
        <v>45838</v>
      </c>
      <c r="AE164" s="1" t="str">
        <f t="shared" si="5"/>
        <v/>
      </c>
    </row>
    <row r="165" spans="1:31" ht="18" customHeight="1">
      <c r="A165" s="298" t="str">
        <f>IF('2 Current Year'!A165&lt;&gt;"",'2 Current Year'!A165,"")</f>
        <v/>
      </c>
      <c r="B165" s="299" t="str">
        <f>IF('2 Current Year'!B165&lt;&gt;"",'2 Current Year'!B165,"")</f>
        <v/>
      </c>
      <c r="C165" s="299" t="str">
        <f>IF('2 Current Year'!C165&lt;&gt;"",'2 Current Year'!C165,"")</f>
        <v/>
      </c>
      <c r="D165" s="299"/>
      <c r="E165" s="300" t="str">
        <f>IF('2 Current Year'!E165&lt;&gt;"",'2 Current Year'!E165,"")</f>
        <v/>
      </c>
      <c r="F165" s="301" t="str">
        <f>IF('2 Current Year'!F165&lt;&gt;"",'2 Current Year'!F165,"")</f>
        <v/>
      </c>
      <c r="G165" s="302"/>
      <c r="H165" s="303"/>
      <c r="I165" s="302"/>
      <c r="J165" s="303"/>
      <c r="K165" s="302"/>
      <c r="L165" s="303"/>
      <c r="M165" s="302"/>
      <c r="N165" s="303"/>
      <c r="O165" s="308"/>
      <c r="P165" s="304">
        <f t="shared" si="1"/>
        <v>0</v>
      </c>
      <c r="Q165" s="92">
        <f t="shared" ref="Q165:W165" si="160">IF(G165&gt;0,IF(G$8&lt;$AD165,IF(G$8&gt;=$C$4,IF($AA165&gt;0,IF($AA165&lt;&gt;"C",IF(H165="",($AD165-G$8)/7/$AB165*($Z165+$AC165)*(G165-$AA165)/$AA165,IF(H$8&lt;$AD165,(H$8-G$8)/7/$AB165*($Z165+$AC165)*(G165-$AA165)/$AA165,($AD165-G$8)/7/$AB165*($Z165+$AC165)*(G165-$AA165)/$AA165)),0),0),0),0),0)</f>
        <v>0</v>
      </c>
      <c r="R165" s="92">
        <f t="shared" si="160"/>
        <v>0</v>
      </c>
      <c r="S165" s="92">
        <f t="shared" si="160"/>
        <v>0</v>
      </c>
      <c r="T165" s="92">
        <f t="shared" si="160"/>
        <v>0</v>
      </c>
      <c r="U165" s="92">
        <f t="shared" si="160"/>
        <v>0</v>
      </c>
      <c r="V165" s="92">
        <f t="shared" si="160"/>
        <v>0</v>
      </c>
      <c r="W165" s="92">
        <f t="shared" si="160"/>
        <v>0</v>
      </c>
      <c r="X165" s="92">
        <f t="shared" si="3"/>
        <v>0</v>
      </c>
      <c r="Y165" s="128"/>
      <c r="Z165" s="192">
        <f>'2 Current Year'!W165</f>
        <v>0</v>
      </c>
      <c r="AA165" s="305">
        <f>'2 Current Year'!H165</f>
        <v>0</v>
      </c>
      <c r="AB165" s="192">
        <f>'2 Current Year'!AI165</f>
        <v>0</v>
      </c>
      <c r="AC165" s="128">
        <f>'2 Current Year'!O165</f>
        <v>0</v>
      </c>
      <c r="AD165" s="306">
        <f t="shared" si="4"/>
        <v>45838</v>
      </c>
      <c r="AE165" s="1" t="str">
        <f t="shared" si="5"/>
        <v/>
      </c>
    </row>
    <row r="166" spans="1:31" ht="18" customHeight="1">
      <c r="A166" s="298" t="str">
        <f>IF('2 Current Year'!A166&lt;&gt;"",'2 Current Year'!A166,"")</f>
        <v/>
      </c>
      <c r="B166" s="299" t="str">
        <f>IF('2 Current Year'!B166&lt;&gt;"",'2 Current Year'!B166,"")</f>
        <v/>
      </c>
      <c r="C166" s="299" t="str">
        <f>IF('2 Current Year'!C166&lt;&gt;"",'2 Current Year'!C166,"")</f>
        <v/>
      </c>
      <c r="D166" s="299"/>
      <c r="E166" s="300" t="str">
        <f>IF('2 Current Year'!E166&lt;&gt;"",'2 Current Year'!E166,"")</f>
        <v/>
      </c>
      <c r="F166" s="301" t="str">
        <f>IF('2 Current Year'!F166&lt;&gt;"",'2 Current Year'!F166,"")</f>
        <v/>
      </c>
      <c r="G166" s="302"/>
      <c r="H166" s="303"/>
      <c r="I166" s="302"/>
      <c r="J166" s="303"/>
      <c r="K166" s="302"/>
      <c r="L166" s="303"/>
      <c r="M166" s="302"/>
      <c r="N166" s="303"/>
      <c r="O166" s="308"/>
      <c r="P166" s="304">
        <f t="shared" si="1"/>
        <v>0</v>
      </c>
      <c r="Q166" s="92">
        <f t="shared" ref="Q166:W166" si="161">IF(G166&gt;0,IF(G$8&lt;$AD166,IF(G$8&gt;=$C$4,IF($AA166&gt;0,IF($AA166&lt;&gt;"C",IF(H166="",($AD166-G$8)/7/$AB166*($Z166+$AC166)*(G166-$AA166)/$AA166,IF(H$8&lt;$AD166,(H$8-G$8)/7/$AB166*($Z166+$AC166)*(G166-$AA166)/$AA166,($AD166-G$8)/7/$AB166*($Z166+$AC166)*(G166-$AA166)/$AA166)),0),0),0),0),0)</f>
        <v>0</v>
      </c>
      <c r="R166" s="92">
        <f t="shared" si="161"/>
        <v>0</v>
      </c>
      <c r="S166" s="92">
        <f t="shared" si="161"/>
        <v>0</v>
      </c>
      <c r="T166" s="92">
        <f t="shared" si="161"/>
        <v>0</v>
      </c>
      <c r="U166" s="92">
        <f t="shared" si="161"/>
        <v>0</v>
      </c>
      <c r="V166" s="92">
        <f t="shared" si="161"/>
        <v>0</v>
      </c>
      <c r="W166" s="92">
        <f t="shared" si="161"/>
        <v>0</v>
      </c>
      <c r="X166" s="92">
        <f t="shared" si="3"/>
        <v>0</v>
      </c>
      <c r="Y166" s="128"/>
      <c r="Z166" s="192">
        <f>'2 Current Year'!W166</f>
        <v>0</v>
      </c>
      <c r="AA166" s="305">
        <f>'2 Current Year'!H166</f>
        <v>0</v>
      </c>
      <c r="AB166" s="192">
        <f>'2 Current Year'!AI166</f>
        <v>0</v>
      </c>
      <c r="AC166" s="128">
        <f>'2 Current Year'!O166</f>
        <v>0</v>
      </c>
      <c r="AD166" s="306">
        <f t="shared" si="4"/>
        <v>45838</v>
      </c>
      <c r="AE166" s="1" t="str">
        <f t="shared" si="5"/>
        <v/>
      </c>
    </row>
    <row r="167" spans="1:31" ht="18" customHeight="1">
      <c r="A167" s="298" t="str">
        <f>IF('2 Current Year'!A167&lt;&gt;"",'2 Current Year'!A167,"")</f>
        <v/>
      </c>
      <c r="B167" s="299" t="str">
        <f>IF('2 Current Year'!B167&lt;&gt;"",'2 Current Year'!B167,"")</f>
        <v/>
      </c>
      <c r="C167" s="299" t="str">
        <f>IF('2 Current Year'!C167&lt;&gt;"",'2 Current Year'!C167,"")</f>
        <v/>
      </c>
      <c r="D167" s="299"/>
      <c r="E167" s="300" t="str">
        <f>IF('2 Current Year'!E167&lt;&gt;"",'2 Current Year'!E167,"")</f>
        <v/>
      </c>
      <c r="F167" s="301" t="str">
        <f>IF('2 Current Year'!F167&lt;&gt;"",'2 Current Year'!F167,"")</f>
        <v/>
      </c>
      <c r="G167" s="302"/>
      <c r="H167" s="303"/>
      <c r="I167" s="302"/>
      <c r="J167" s="303"/>
      <c r="K167" s="302"/>
      <c r="L167" s="303"/>
      <c r="M167" s="302"/>
      <c r="N167" s="303"/>
      <c r="O167" s="308"/>
      <c r="P167" s="304">
        <f t="shared" si="1"/>
        <v>0</v>
      </c>
      <c r="Q167" s="92">
        <f t="shared" ref="Q167:W167" si="162">IF(G167&gt;0,IF(G$8&lt;$AD167,IF(G$8&gt;=$C$4,IF($AA167&gt;0,IF($AA167&lt;&gt;"C",IF(H167="",($AD167-G$8)/7/$AB167*($Z167+$AC167)*(G167-$AA167)/$AA167,IF(H$8&lt;$AD167,(H$8-G$8)/7/$AB167*($Z167+$AC167)*(G167-$AA167)/$AA167,($AD167-G$8)/7/$AB167*($Z167+$AC167)*(G167-$AA167)/$AA167)),0),0),0),0),0)</f>
        <v>0</v>
      </c>
      <c r="R167" s="92">
        <f t="shared" si="162"/>
        <v>0</v>
      </c>
      <c r="S167" s="92">
        <f t="shared" si="162"/>
        <v>0</v>
      </c>
      <c r="T167" s="92">
        <f t="shared" si="162"/>
        <v>0</v>
      </c>
      <c r="U167" s="92">
        <f t="shared" si="162"/>
        <v>0</v>
      </c>
      <c r="V167" s="92">
        <f t="shared" si="162"/>
        <v>0</v>
      </c>
      <c r="W167" s="92">
        <f t="shared" si="162"/>
        <v>0</v>
      </c>
      <c r="X167" s="92">
        <f t="shared" si="3"/>
        <v>0</v>
      </c>
      <c r="Y167" s="128"/>
      <c r="Z167" s="192">
        <f>'2 Current Year'!W167</f>
        <v>0</v>
      </c>
      <c r="AA167" s="305">
        <f>'2 Current Year'!H167</f>
        <v>0</v>
      </c>
      <c r="AB167" s="192">
        <f>'2 Current Year'!AI167</f>
        <v>0</v>
      </c>
      <c r="AC167" s="128">
        <f>'2 Current Year'!O167</f>
        <v>0</v>
      </c>
      <c r="AD167" s="306">
        <f t="shared" si="4"/>
        <v>45838</v>
      </c>
      <c r="AE167" s="1" t="str">
        <f t="shared" si="5"/>
        <v/>
      </c>
    </row>
    <row r="168" spans="1:31" ht="18" customHeight="1">
      <c r="A168" s="298" t="str">
        <f>IF('2 Current Year'!A168&lt;&gt;"",'2 Current Year'!A168,"")</f>
        <v/>
      </c>
      <c r="B168" s="299" t="str">
        <f>IF('2 Current Year'!B168&lt;&gt;"",'2 Current Year'!B168,"")</f>
        <v/>
      </c>
      <c r="C168" s="299" t="str">
        <f>IF('2 Current Year'!C168&lt;&gt;"",'2 Current Year'!C168,"")</f>
        <v/>
      </c>
      <c r="D168" s="299"/>
      <c r="E168" s="300" t="str">
        <f>IF('2 Current Year'!E168&lt;&gt;"",'2 Current Year'!E168,"")</f>
        <v/>
      </c>
      <c r="F168" s="301" t="str">
        <f>IF('2 Current Year'!F168&lt;&gt;"",'2 Current Year'!F168,"")</f>
        <v/>
      </c>
      <c r="G168" s="302"/>
      <c r="H168" s="303"/>
      <c r="I168" s="302"/>
      <c r="J168" s="303"/>
      <c r="K168" s="302"/>
      <c r="L168" s="303"/>
      <c r="M168" s="302"/>
      <c r="N168" s="303"/>
      <c r="O168" s="308"/>
      <c r="P168" s="304">
        <f t="shared" si="1"/>
        <v>0</v>
      </c>
      <c r="Q168" s="92">
        <f t="shared" ref="Q168:W168" si="163">IF(G168&gt;0,IF(G$8&lt;$AD168,IF(G$8&gt;=$C$4,IF($AA168&gt;0,IF($AA168&lt;&gt;"C",IF(H168="",($AD168-G$8)/7/$AB168*($Z168+$AC168)*(G168-$AA168)/$AA168,IF(H$8&lt;$AD168,(H$8-G$8)/7/$AB168*($Z168+$AC168)*(G168-$AA168)/$AA168,($AD168-G$8)/7/$AB168*($Z168+$AC168)*(G168-$AA168)/$AA168)),0),0),0),0),0)</f>
        <v>0</v>
      </c>
      <c r="R168" s="92">
        <f t="shared" si="163"/>
        <v>0</v>
      </c>
      <c r="S168" s="92">
        <f t="shared" si="163"/>
        <v>0</v>
      </c>
      <c r="T168" s="92">
        <f t="shared" si="163"/>
        <v>0</v>
      </c>
      <c r="U168" s="92">
        <f t="shared" si="163"/>
        <v>0</v>
      </c>
      <c r="V168" s="92">
        <f t="shared" si="163"/>
        <v>0</v>
      </c>
      <c r="W168" s="92">
        <f t="shared" si="163"/>
        <v>0</v>
      </c>
      <c r="X168" s="92">
        <f t="shared" si="3"/>
        <v>0</v>
      </c>
      <c r="Y168" s="128"/>
      <c r="Z168" s="192">
        <f>'2 Current Year'!W168</f>
        <v>0</v>
      </c>
      <c r="AA168" s="305">
        <f>'2 Current Year'!H168</f>
        <v>0</v>
      </c>
      <c r="AB168" s="192">
        <f>'2 Current Year'!AI168</f>
        <v>0</v>
      </c>
      <c r="AC168" s="128">
        <f>'2 Current Year'!O168</f>
        <v>0</v>
      </c>
      <c r="AD168" s="306">
        <f t="shared" si="4"/>
        <v>45838</v>
      </c>
      <c r="AE168" s="1" t="str">
        <f t="shared" si="5"/>
        <v/>
      </c>
    </row>
    <row r="169" spans="1:31" ht="18" customHeight="1">
      <c r="A169" s="298" t="str">
        <f>IF('2 Current Year'!A169&lt;&gt;"",'2 Current Year'!A169,"")</f>
        <v/>
      </c>
      <c r="B169" s="299" t="str">
        <f>IF('2 Current Year'!B169&lt;&gt;"",'2 Current Year'!B169,"")</f>
        <v/>
      </c>
      <c r="C169" s="299" t="str">
        <f>IF('2 Current Year'!C169&lt;&gt;"",'2 Current Year'!C169,"")</f>
        <v/>
      </c>
      <c r="D169" s="299"/>
      <c r="E169" s="300" t="str">
        <f>IF('2 Current Year'!E169&lt;&gt;"",'2 Current Year'!E169,"")</f>
        <v/>
      </c>
      <c r="F169" s="301" t="str">
        <f>IF('2 Current Year'!F169&lt;&gt;"",'2 Current Year'!F169,"")</f>
        <v/>
      </c>
      <c r="G169" s="302"/>
      <c r="H169" s="303"/>
      <c r="I169" s="302"/>
      <c r="J169" s="303"/>
      <c r="K169" s="302"/>
      <c r="L169" s="303"/>
      <c r="M169" s="302"/>
      <c r="N169" s="303"/>
      <c r="O169" s="308"/>
      <c r="P169" s="304">
        <f t="shared" si="1"/>
        <v>0</v>
      </c>
      <c r="Q169" s="92">
        <f t="shared" ref="Q169:W169" si="164">IF(G169&gt;0,IF(G$8&lt;$AD169,IF(G$8&gt;=$C$4,IF($AA169&gt;0,IF($AA169&lt;&gt;"C",IF(H169="",($AD169-G$8)/7/$AB169*($Z169+$AC169)*(G169-$AA169)/$AA169,IF(H$8&lt;$AD169,(H$8-G$8)/7/$AB169*($Z169+$AC169)*(G169-$AA169)/$AA169,($AD169-G$8)/7/$AB169*($Z169+$AC169)*(G169-$AA169)/$AA169)),0),0),0),0),0)</f>
        <v>0</v>
      </c>
      <c r="R169" s="92">
        <f t="shared" si="164"/>
        <v>0</v>
      </c>
      <c r="S169" s="92">
        <f t="shared" si="164"/>
        <v>0</v>
      </c>
      <c r="T169" s="92">
        <f t="shared" si="164"/>
        <v>0</v>
      </c>
      <c r="U169" s="92">
        <f t="shared" si="164"/>
        <v>0</v>
      </c>
      <c r="V169" s="92">
        <f t="shared" si="164"/>
        <v>0</v>
      </c>
      <c r="W169" s="92">
        <f t="shared" si="164"/>
        <v>0</v>
      </c>
      <c r="X169" s="92">
        <f t="shared" si="3"/>
        <v>0</v>
      </c>
      <c r="Y169" s="128"/>
      <c r="Z169" s="192">
        <f>'2 Current Year'!W169</f>
        <v>0</v>
      </c>
      <c r="AA169" s="305">
        <f>'2 Current Year'!H169</f>
        <v>0</v>
      </c>
      <c r="AB169" s="192">
        <f>'2 Current Year'!AI169</f>
        <v>0</v>
      </c>
      <c r="AC169" s="128">
        <f>'2 Current Year'!O169</f>
        <v>0</v>
      </c>
      <c r="AD169" s="306">
        <f t="shared" si="4"/>
        <v>45838</v>
      </c>
      <c r="AE169" s="1" t="str">
        <f t="shared" si="5"/>
        <v/>
      </c>
    </row>
    <row r="170" spans="1:31" ht="18" customHeight="1">
      <c r="A170" s="298" t="str">
        <f>IF('2 Current Year'!A170&lt;&gt;"",'2 Current Year'!A170,"")</f>
        <v/>
      </c>
      <c r="B170" s="299" t="str">
        <f>IF('2 Current Year'!B170&lt;&gt;"",'2 Current Year'!B170,"")</f>
        <v/>
      </c>
      <c r="C170" s="299" t="str">
        <f>IF('2 Current Year'!C170&lt;&gt;"",'2 Current Year'!C170,"")</f>
        <v/>
      </c>
      <c r="D170" s="299"/>
      <c r="E170" s="300" t="str">
        <f>IF('2 Current Year'!E170&lt;&gt;"",'2 Current Year'!E170,"")</f>
        <v/>
      </c>
      <c r="F170" s="301" t="str">
        <f>IF('2 Current Year'!F170&lt;&gt;"",'2 Current Year'!F170,"")</f>
        <v/>
      </c>
      <c r="G170" s="302"/>
      <c r="H170" s="303"/>
      <c r="I170" s="302"/>
      <c r="J170" s="303"/>
      <c r="K170" s="302"/>
      <c r="L170" s="303"/>
      <c r="M170" s="302"/>
      <c r="N170" s="303"/>
      <c r="O170" s="308"/>
      <c r="P170" s="304">
        <f t="shared" si="1"/>
        <v>0</v>
      </c>
      <c r="Q170" s="92">
        <f t="shared" ref="Q170:W170" si="165">IF(G170&gt;0,IF(G$8&lt;$AD170,IF(G$8&gt;=$C$4,IF($AA170&gt;0,IF($AA170&lt;&gt;"C",IF(H170="",($AD170-G$8)/7/$AB170*($Z170+$AC170)*(G170-$AA170)/$AA170,IF(H$8&lt;$AD170,(H$8-G$8)/7/$AB170*($Z170+$AC170)*(G170-$AA170)/$AA170,($AD170-G$8)/7/$AB170*($Z170+$AC170)*(G170-$AA170)/$AA170)),0),0),0),0),0)</f>
        <v>0</v>
      </c>
      <c r="R170" s="92">
        <f t="shared" si="165"/>
        <v>0</v>
      </c>
      <c r="S170" s="92">
        <f t="shared" si="165"/>
        <v>0</v>
      </c>
      <c r="T170" s="92">
        <f t="shared" si="165"/>
        <v>0</v>
      </c>
      <c r="U170" s="92">
        <f t="shared" si="165"/>
        <v>0</v>
      </c>
      <c r="V170" s="92">
        <f t="shared" si="165"/>
        <v>0</v>
      </c>
      <c r="W170" s="92">
        <f t="shared" si="165"/>
        <v>0</v>
      </c>
      <c r="X170" s="92">
        <f t="shared" si="3"/>
        <v>0</v>
      </c>
      <c r="Y170" s="128"/>
      <c r="Z170" s="192">
        <f>'2 Current Year'!W170</f>
        <v>0</v>
      </c>
      <c r="AA170" s="305">
        <f>'2 Current Year'!H170</f>
        <v>0</v>
      </c>
      <c r="AB170" s="192">
        <f>'2 Current Year'!AI170</f>
        <v>0</v>
      </c>
      <c r="AC170" s="128">
        <f>'2 Current Year'!O170</f>
        <v>0</v>
      </c>
      <c r="AD170" s="306">
        <f t="shared" si="4"/>
        <v>45838</v>
      </c>
      <c r="AE170" s="1" t="str">
        <f t="shared" si="5"/>
        <v/>
      </c>
    </row>
    <row r="171" spans="1:31" ht="18" customHeight="1">
      <c r="A171" s="298" t="str">
        <f>IF('2 Current Year'!A171&lt;&gt;"",'2 Current Year'!A171,"")</f>
        <v/>
      </c>
      <c r="B171" s="299" t="str">
        <f>IF('2 Current Year'!B171&lt;&gt;"",'2 Current Year'!B171,"")</f>
        <v/>
      </c>
      <c r="C171" s="299" t="str">
        <f>IF('2 Current Year'!C171&lt;&gt;"",'2 Current Year'!C171,"")</f>
        <v/>
      </c>
      <c r="D171" s="299"/>
      <c r="E171" s="300" t="str">
        <f>IF('2 Current Year'!E171&lt;&gt;"",'2 Current Year'!E171,"")</f>
        <v/>
      </c>
      <c r="F171" s="301" t="str">
        <f>IF('2 Current Year'!F171&lt;&gt;"",'2 Current Year'!F171,"")</f>
        <v/>
      </c>
      <c r="G171" s="302"/>
      <c r="H171" s="303"/>
      <c r="I171" s="302"/>
      <c r="J171" s="303"/>
      <c r="K171" s="302"/>
      <c r="L171" s="303"/>
      <c r="M171" s="302"/>
      <c r="N171" s="303"/>
      <c r="O171" s="308"/>
      <c r="P171" s="304">
        <f t="shared" si="1"/>
        <v>0</v>
      </c>
      <c r="Q171" s="92">
        <f t="shared" ref="Q171:W171" si="166">IF(G171&gt;0,IF(G$8&lt;$AD171,IF(G$8&gt;=$C$4,IF($AA171&gt;0,IF($AA171&lt;&gt;"C",IF(H171="",($AD171-G$8)/7/$AB171*($Z171+$AC171)*(G171-$AA171)/$AA171,IF(H$8&lt;$AD171,(H$8-G$8)/7/$AB171*($Z171+$AC171)*(G171-$AA171)/$AA171,($AD171-G$8)/7/$AB171*($Z171+$AC171)*(G171-$AA171)/$AA171)),0),0),0),0),0)</f>
        <v>0</v>
      </c>
      <c r="R171" s="92">
        <f t="shared" si="166"/>
        <v>0</v>
      </c>
      <c r="S171" s="92">
        <f t="shared" si="166"/>
        <v>0</v>
      </c>
      <c r="T171" s="92">
        <f t="shared" si="166"/>
        <v>0</v>
      </c>
      <c r="U171" s="92">
        <f t="shared" si="166"/>
        <v>0</v>
      </c>
      <c r="V171" s="92">
        <f t="shared" si="166"/>
        <v>0</v>
      </c>
      <c r="W171" s="92">
        <f t="shared" si="166"/>
        <v>0</v>
      </c>
      <c r="X171" s="92">
        <f t="shared" si="3"/>
        <v>0</v>
      </c>
      <c r="Y171" s="128"/>
      <c r="Z171" s="192">
        <f>'2 Current Year'!W171</f>
        <v>0</v>
      </c>
      <c r="AA171" s="305">
        <f>'2 Current Year'!H171</f>
        <v>0</v>
      </c>
      <c r="AB171" s="192">
        <f>'2 Current Year'!AI171</f>
        <v>0</v>
      </c>
      <c r="AC171" s="128">
        <f>'2 Current Year'!O171</f>
        <v>0</v>
      </c>
      <c r="AD171" s="306">
        <f t="shared" si="4"/>
        <v>45838</v>
      </c>
      <c r="AE171" s="1" t="str">
        <f t="shared" si="5"/>
        <v/>
      </c>
    </row>
    <row r="172" spans="1:31" ht="18" customHeight="1">
      <c r="A172" s="298" t="str">
        <f>IF('2 Current Year'!A172&lt;&gt;"",'2 Current Year'!A172,"")</f>
        <v/>
      </c>
      <c r="B172" s="299" t="str">
        <f>IF('2 Current Year'!B172&lt;&gt;"",'2 Current Year'!B172,"")</f>
        <v/>
      </c>
      <c r="C172" s="299" t="str">
        <f>IF('2 Current Year'!C172&lt;&gt;"",'2 Current Year'!C172,"")</f>
        <v/>
      </c>
      <c r="D172" s="299"/>
      <c r="E172" s="300" t="str">
        <f>IF('2 Current Year'!E172&lt;&gt;"",'2 Current Year'!E172,"")</f>
        <v/>
      </c>
      <c r="F172" s="301" t="str">
        <f>IF('2 Current Year'!F172&lt;&gt;"",'2 Current Year'!F172,"")</f>
        <v/>
      </c>
      <c r="G172" s="302"/>
      <c r="H172" s="303"/>
      <c r="I172" s="302"/>
      <c r="J172" s="303"/>
      <c r="K172" s="302"/>
      <c r="L172" s="303"/>
      <c r="M172" s="302"/>
      <c r="N172" s="303"/>
      <c r="O172" s="308"/>
      <c r="P172" s="304">
        <f t="shared" si="1"/>
        <v>0</v>
      </c>
      <c r="Q172" s="92">
        <f t="shared" ref="Q172:W172" si="167">IF(G172&gt;0,IF(G$8&lt;$AD172,IF(G$8&gt;=$C$4,IF($AA172&gt;0,IF($AA172&lt;&gt;"C",IF(H172="",($AD172-G$8)/7/$AB172*($Z172+$AC172)*(G172-$AA172)/$AA172,IF(H$8&lt;$AD172,(H$8-G$8)/7/$AB172*($Z172+$AC172)*(G172-$AA172)/$AA172,($AD172-G$8)/7/$AB172*($Z172+$AC172)*(G172-$AA172)/$AA172)),0),0),0),0),0)</f>
        <v>0</v>
      </c>
      <c r="R172" s="92">
        <f t="shared" si="167"/>
        <v>0</v>
      </c>
      <c r="S172" s="92">
        <f t="shared" si="167"/>
        <v>0</v>
      </c>
      <c r="T172" s="92">
        <f t="shared" si="167"/>
        <v>0</v>
      </c>
      <c r="U172" s="92">
        <f t="shared" si="167"/>
        <v>0</v>
      </c>
      <c r="V172" s="92">
        <f t="shared" si="167"/>
        <v>0</v>
      </c>
      <c r="W172" s="92">
        <f t="shared" si="167"/>
        <v>0</v>
      </c>
      <c r="X172" s="92">
        <f t="shared" si="3"/>
        <v>0</v>
      </c>
      <c r="Y172" s="128"/>
      <c r="Z172" s="192">
        <f>'2 Current Year'!W172</f>
        <v>0</v>
      </c>
      <c r="AA172" s="305">
        <f>'2 Current Year'!H172</f>
        <v>0</v>
      </c>
      <c r="AB172" s="192">
        <f>'2 Current Year'!AI172</f>
        <v>0</v>
      </c>
      <c r="AC172" s="128">
        <f>'2 Current Year'!O172</f>
        <v>0</v>
      </c>
      <c r="AD172" s="306">
        <f t="shared" si="4"/>
        <v>45838</v>
      </c>
      <c r="AE172" s="1" t="str">
        <f t="shared" si="5"/>
        <v/>
      </c>
    </row>
    <row r="173" spans="1:31" ht="18" customHeight="1">
      <c r="A173" s="298" t="str">
        <f>IF('2 Current Year'!A173&lt;&gt;"",'2 Current Year'!A173,"")</f>
        <v/>
      </c>
      <c r="B173" s="299" t="str">
        <f>IF('2 Current Year'!B173&lt;&gt;"",'2 Current Year'!B173,"")</f>
        <v/>
      </c>
      <c r="C173" s="299" t="str">
        <f>IF('2 Current Year'!C173&lt;&gt;"",'2 Current Year'!C173,"")</f>
        <v/>
      </c>
      <c r="D173" s="299"/>
      <c r="E173" s="300" t="str">
        <f>IF('2 Current Year'!E173&lt;&gt;"",'2 Current Year'!E173,"")</f>
        <v/>
      </c>
      <c r="F173" s="301" t="str">
        <f>IF('2 Current Year'!F173&lt;&gt;"",'2 Current Year'!F173,"")</f>
        <v/>
      </c>
      <c r="G173" s="302"/>
      <c r="H173" s="303"/>
      <c r="I173" s="302"/>
      <c r="J173" s="303"/>
      <c r="K173" s="302"/>
      <c r="L173" s="303"/>
      <c r="M173" s="302"/>
      <c r="N173" s="303"/>
      <c r="O173" s="308"/>
      <c r="P173" s="304">
        <f t="shared" si="1"/>
        <v>0</v>
      </c>
      <c r="Q173" s="92">
        <f t="shared" ref="Q173:W173" si="168">IF(G173&gt;0,IF(G$8&lt;$AD173,IF(G$8&gt;=$C$4,IF($AA173&gt;0,IF($AA173&lt;&gt;"C",IF(H173="",($AD173-G$8)/7/$AB173*($Z173+$AC173)*(G173-$AA173)/$AA173,IF(H$8&lt;$AD173,(H$8-G$8)/7/$AB173*($Z173+$AC173)*(G173-$AA173)/$AA173,($AD173-G$8)/7/$AB173*($Z173+$AC173)*(G173-$AA173)/$AA173)),0),0),0),0),0)</f>
        <v>0</v>
      </c>
      <c r="R173" s="92">
        <f t="shared" si="168"/>
        <v>0</v>
      </c>
      <c r="S173" s="92">
        <f t="shared" si="168"/>
        <v>0</v>
      </c>
      <c r="T173" s="92">
        <f t="shared" si="168"/>
        <v>0</v>
      </c>
      <c r="U173" s="92">
        <f t="shared" si="168"/>
        <v>0</v>
      </c>
      <c r="V173" s="92">
        <f t="shared" si="168"/>
        <v>0</v>
      </c>
      <c r="W173" s="92">
        <f t="shared" si="168"/>
        <v>0</v>
      </c>
      <c r="X173" s="92">
        <f t="shared" si="3"/>
        <v>0</v>
      </c>
      <c r="Y173" s="128"/>
      <c r="Z173" s="192">
        <f>'2 Current Year'!W173</f>
        <v>0</v>
      </c>
      <c r="AA173" s="305">
        <f>'2 Current Year'!H173</f>
        <v>0</v>
      </c>
      <c r="AB173" s="192">
        <f>'2 Current Year'!AI173</f>
        <v>0</v>
      </c>
      <c r="AC173" s="128">
        <f>'2 Current Year'!O173</f>
        <v>0</v>
      </c>
      <c r="AD173" s="306">
        <f t="shared" si="4"/>
        <v>45838</v>
      </c>
      <c r="AE173" s="1" t="str">
        <f t="shared" si="5"/>
        <v/>
      </c>
    </row>
    <row r="174" spans="1:31" ht="18" customHeight="1">
      <c r="A174" s="298" t="str">
        <f>IF('2 Current Year'!A174&lt;&gt;"",'2 Current Year'!A174,"")</f>
        <v/>
      </c>
      <c r="B174" s="299" t="str">
        <f>IF('2 Current Year'!B174&lt;&gt;"",'2 Current Year'!B174,"")</f>
        <v/>
      </c>
      <c r="C174" s="299" t="str">
        <f>IF('2 Current Year'!C174&lt;&gt;"",'2 Current Year'!C174,"")</f>
        <v/>
      </c>
      <c r="D174" s="299"/>
      <c r="E174" s="300" t="str">
        <f>IF('2 Current Year'!E174&lt;&gt;"",'2 Current Year'!E174,"")</f>
        <v/>
      </c>
      <c r="F174" s="301" t="str">
        <f>IF('2 Current Year'!F174&lt;&gt;"",'2 Current Year'!F174,"")</f>
        <v/>
      </c>
      <c r="G174" s="302"/>
      <c r="H174" s="303"/>
      <c r="I174" s="302"/>
      <c r="J174" s="303"/>
      <c r="K174" s="302"/>
      <c r="L174" s="303"/>
      <c r="M174" s="302"/>
      <c r="N174" s="303"/>
      <c r="O174" s="308"/>
      <c r="P174" s="304">
        <f t="shared" si="1"/>
        <v>0</v>
      </c>
      <c r="Q174" s="92">
        <f t="shared" ref="Q174:W174" si="169">IF(G174&gt;0,IF(G$8&lt;$AD174,IF(G$8&gt;=$C$4,IF($AA174&gt;0,IF($AA174&lt;&gt;"C",IF(H174="",($AD174-G$8)/7/$AB174*($Z174+$AC174)*(G174-$AA174)/$AA174,IF(H$8&lt;$AD174,(H$8-G$8)/7/$AB174*($Z174+$AC174)*(G174-$AA174)/$AA174,($AD174-G$8)/7/$AB174*($Z174+$AC174)*(G174-$AA174)/$AA174)),0),0),0),0),0)</f>
        <v>0</v>
      </c>
      <c r="R174" s="92">
        <f t="shared" si="169"/>
        <v>0</v>
      </c>
      <c r="S174" s="92">
        <f t="shared" si="169"/>
        <v>0</v>
      </c>
      <c r="T174" s="92">
        <f t="shared" si="169"/>
        <v>0</v>
      </c>
      <c r="U174" s="92">
        <f t="shared" si="169"/>
        <v>0</v>
      </c>
      <c r="V174" s="92">
        <f t="shared" si="169"/>
        <v>0</v>
      </c>
      <c r="W174" s="92">
        <f t="shared" si="169"/>
        <v>0</v>
      </c>
      <c r="X174" s="92">
        <f t="shared" si="3"/>
        <v>0</v>
      </c>
      <c r="Y174" s="128"/>
      <c r="Z174" s="192">
        <f>'2 Current Year'!W174</f>
        <v>0</v>
      </c>
      <c r="AA174" s="305">
        <f>'2 Current Year'!H174</f>
        <v>0</v>
      </c>
      <c r="AB174" s="192">
        <f>'2 Current Year'!AI174</f>
        <v>0</v>
      </c>
      <c r="AC174" s="128">
        <f>'2 Current Year'!O174</f>
        <v>0</v>
      </c>
      <c r="AD174" s="306">
        <f t="shared" si="4"/>
        <v>45838</v>
      </c>
      <c r="AE174" s="1" t="str">
        <f t="shared" si="5"/>
        <v/>
      </c>
    </row>
    <row r="175" spans="1:31" ht="18" customHeight="1">
      <c r="A175" s="298" t="str">
        <f>IF('2 Current Year'!A175&lt;&gt;"",'2 Current Year'!A175,"")</f>
        <v/>
      </c>
      <c r="B175" s="299" t="str">
        <f>IF('2 Current Year'!B175&lt;&gt;"",'2 Current Year'!B175,"")</f>
        <v/>
      </c>
      <c r="C175" s="299" t="str">
        <f>IF('2 Current Year'!C175&lt;&gt;"",'2 Current Year'!C175,"")</f>
        <v/>
      </c>
      <c r="D175" s="299"/>
      <c r="E175" s="300" t="str">
        <f>IF('2 Current Year'!E175&lt;&gt;"",'2 Current Year'!E175,"")</f>
        <v/>
      </c>
      <c r="F175" s="301" t="str">
        <f>IF('2 Current Year'!F175&lt;&gt;"",'2 Current Year'!F175,"")</f>
        <v/>
      </c>
      <c r="G175" s="302"/>
      <c r="H175" s="303"/>
      <c r="I175" s="302"/>
      <c r="J175" s="303"/>
      <c r="K175" s="302"/>
      <c r="L175" s="303"/>
      <c r="M175" s="302"/>
      <c r="N175" s="303"/>
      <c r="O175" s="308"/>
      <c r="P175" s="304">
        <f t="shared" si="1"/>
        <v>0</v>
      </c>
      <c r="Q175" s="92">
        <f t="shared" ref="Q175:W175" si="170">IF(G175&gt;0,IF(G$8&lt;$AD175,IF(G$8&gt;=$C$4,IF($AA175&gt;0,IF($AA175&lt;&gt;"C",IF(H175="",($AD175-G$8)/7/$AB175*($Z175+$AC175)*(G175-$AA175)/$AA175,IF(H$8&lt;$AD175,(H$8-G$8)/7/$AB175*($Z175+$AC175)*(G175-$AA175)/$AA175,($AD175-G$8)/7/$AB175*($Z175+$AC175)*(G175-$AA175)/$AA175)),0),0),0),0),0)</f>
        <v>0</v>
      </c>
      <c r="R175" s="92">
        <f t="shared" si="170"/>
        <v>0</v>
      </c>
      <c r="S175" s="92">
        <f t="shared" si="170"/>
        <v>0</v>
      </c>
      <c r="T175" s="92">
        <f t="shared" si="170"/>
        <v>0</v>
      </c>
      <c r="U175" s="92">
        <f t="shared" si="170"/>
        <v>0</v>
      </c>
      <c r="V175" s="92">
        <f t="shared" si="170"/>
        <v>0</v>
      </c>
      <c r="W175" s="92">
        <f t="shared" si="170"/>
        <v>0</v>
      </c>
      <c r="X175" s="92">
        <f t="shared" si="3"/>
        <v>0</v>
      </c>
      <c r="Y175" s="128"/>
      <c r="Z175" s="192">
        <f>'2 Current Year'!W175</f>
        <v>0</v>
      </c>
      <c r="AA175" s="305">
        <f>'2 Current Year'!H175</f>
        <v>0</v>
      </c>
      <c r="AB175" s="192">
        <f>'2 Current Year'!AI175</f>
        <v>0</v>
      </c>
      <c r="AC175" s="128">
        <f>'2 Current Year'!O175</f>
        <v>0</v>
      </c>
      <c r="AD175" s="306">
        <f t="shared" si="4"/>
        <v>45838</v>
      </c>
      <c r="AE175" s="1" t="str">
        <f t="shared" si="5"/>
        <v/>
      </c>
    </row>
    <row r="176" spans="1:31" ht="18" customHeight="1">
      <c r="A176" s="298" t="str">
        <f>IF('2 Current Year'!A176&lt;&gt;"",'2 Current Year'!A176,"")</f>
        <v/>
      </c>
      <c r="B176" s="299" t="str">
        <f>IF('2 Current Year'!B176&lt;&gt;"",'2 Current Year'!B176,"")</f>
        <v/>
      </c>
      <c r="C176" s="299" t="str">
        <f>IF('2 Current Year'!C176&lt;&gt;"",'2 Current Year'!C176,"")</f>
        <v/>
      </c>
      <c r="D176" s="299"/>
      <c r="E176" s="300" t="str">
        <f>IF('2 Current Year'!E176&lt;&gt;"",'2 Current Year'!E176,"")</f>
        <v/>
      </c>
      <c r="F176" s="301" t="str">
        <f>IF('2 Current Year'!F176&lt;&gt;"",'2 Current Year'!F176,"")</f>
        <v/>
      </c>
      <c r="G176" s="302"/>
      <c r="H176" s="303"/>
      <c r="I176" s="302"/>
      <c r="J176" s="303"/>
      <c r="K176" s="302"/>
      <c r="L176" s="303"/>
      <c r="M176" s="302"/>
      <c r="N176" s="303"/>
      <c r="O176" s="308"/>
      <c r="P176" s="304">
        <f t="shared" si="1"/>
        <v>0</v>
      </c>
      <c r="Q176" s="92">
        <f t="shared" ref="Q176:W176" si="171">IF(G176&gt;0,IF(G$8&lt;$AD176,IF(G$8&gt;=$C$4,IF($AA176&gt;0,IF($AA176&lt;&gt;"C",IF(H176="",($AD176-G$8)/7/$AB176*($Z176+$AC176)*(G176-$AA176)/$AA176,IF(H$8&lt;$AD176,(H$8-G$8)/7/$AB176*($Z176+$AC176)*(G176-$AA176)/$AA176,($AD176-G$8)/7/$AB176*($Z176+$AC176)*(G176-$AA176)/$AA176)),0),0),0),0),0)</f>
        <v>0</v>
      </c>
      <c r="R176" s="92">
        <f t="shared" si="171"/>
        <v>0</v>
      </c>
      <c r="S176" s="92">
        <f t="shared" si="171"/>
        <v>0</v>
      </c>
      <c r="T176" s="92">
        <f t="shared" si="171"/>
        <v>0</v>
      </c>
      <c r="U176" s="92">
        <f t="shared" si="171"/>
        <v>0</v>
      </c>
      <c r="V176" s="92">
        <f t="shared" si="171"/>
        <v>0</v>
      </c>
      <c r="W176" s="92">
        <f t="shared" si="171"/>
        <v>0</v>
      </c>
      <c r="X176" s="92">
        <f t="shared" si="3"/>
        <v>0</v>
      </c>
      <c r="Y176" s="128"/>
      <c r="Z176" s="192">
        <f>'2 Current Year'!W176</f>
        <v>0</v>
      </c>
      <c r="AA176" s="305">
        <f>'2 Current Year'!H176</f>
        <v>0</v>
      </c>
      <c r="AB176" s="192">
        <f>'2 Current Year'!AI176</f>
        <v>0</v>
      </c>
      <c r="AC176" s="128">
        <f>'2 Current Year'!O176</f>
        <v>0</v>
      </c>
      <c r="AD176" s="306">
        <f t="shared" si="4"/>
        <v>45838</v>
      </c>
      <c r="AE176" s="1" t="str">
        <f t="shared" si="5"/>
        <v/>
      </c>
    </row>
    <row r="177" spans="1:31" ht="18" customHeight="1">
      <c r="A177" s="298" t="str">
        <f>IF('2 Current Year'!A177&lt;&gt;"",'2 Current Year'!A177,"")</f>
        <v/>
      </c>
      <c r="B177" s="299" t="str">
        <f>IF('2 Current Year'!B177&lt;&gt;"",'2 Current Year'!B177,"")</f>
        <v/>
      </c>
      <c r="C177" s="299" t="str">
        <f>IF('2 Current Year'!C177&lt;&gt;"",'2 Current Year'!C177,"")</f>
        <v/>
      </c>
      <c r="D177" s="299"/>
      <c r="E177" s="300" t="str">
        <f>IF('2 Current Year'!E177&lt;&gt;"",'2 Current Year'!E177,"")</f>
        <v/>
      </c>
      <c r="F177" s="301" t="str">
        <f>IF('2 Current Year'!F177&lt;&gt;"",'2 Current Year'!F177,"")</f>
        <v/>
      </c>
      <c r="G177" s="302"/>
      <c r="H177" s="303"/>
      <c r="I177" s="302"/>
      <c r="J177" s="303"/>
      <c r="K177" s="302"/>
      <c r="L177" s="303"/>
      <c r="M177" s="302"/>
      <c r="N177" s="303"/>
      <c r="O177" s="308"/>
      <c r="P177" s="304">
        <f t="shared" si="1"/>
        <v>0</v>
      </c>
      <c r="Q177" s="92">
        <f t="shared" ref="Q177:W177" si="172">IF(G177&gt;0,IF(G$8&lt;$AD177,IF(G$8&gt;=$C$4,IF($AA177&gt;0,IF($AA177&lt;&gt;"C",IF(H177="",($AD177-G$8)/7/$AB177*($Z177+$AC177)*(G177-$AA177)/$AA177,IF(H$8&lt;$AD177,(H$8-G$8)/7/$AB177*($Z177+$AC177)*(G177-$AA177)/$AA177,($AD177-G$8)/7/$AB177*($Z177+$AC177)*(G177-$AA177)/$AA177)),0),0),0),0),0)</f>
        <v>0</v>
      </c>
      <c r="R177" s="92">
        <f t="shared" si="172"/>
        <v>0</v>
      </c>
      <c r="S177" s="92">
        <f t="shared" si="172"/>
        <v>0</v>
      </c>
      <c r="T177" s="92">
        <f t="shared" si="172"/>
        <v>0</v>
      </c>
      <c r="U177" s="92">
        <f t="shared" si="172"/>
        <v>0</v>
      </c>
      <c r="V177" s="92">
        <f t="shared" si="172"/>
        <v>0</v>
      </c>
      <c r="W177" s="92">
        <f t="shared" si="172"/>
        <v>0</v>
      </c>
      <c r="X177" s="92">
        <f t="shared" si="3"/>
        <v>0</v>
      </c>
      <c r="Y177" s="128"/>
      <c r="Z177" s="192">
        <f>'2 Current Year'!W177</f>
        <v>0</v>
      </c>
      <c r="AA177" s="305">
        <f>'2 Current Year'!H177</f>
        <v>0</v>
      </c>
      <c r="AB177" s="192">
        <f>'2 Current Year'!AI177</f>
        <v>0</v>
      </c>
      <c r="AC177" s="128">
        <f>'2 Current Year'!O177</f>
        <v>0</v>
      </c>
      <c r="AD177" s="306">
        <f t="shared" si="4"/>
        <v>45838</v>
      </c>
      <c r="AE177" s="1" t="str">
        <f t="shared" si="5"/>
        <v/>
      </c>
    </row>
    <row r="178" spans="1:31" ht="18" customHeight="1">
      <c r="A178" s="298" t="str">
        <f>IF('2 Current Year'!A178&lt;&gt;"",'2 Current Year'!A178,"")</f>
        <v/>
      </c>
      <c r="B178" s="299" t="str">
        <f>IF('2 Current Year'!B178&lt;&gt;"",'2 Current Year'!B178,"")</f>
        <v/>
      </c>
      <c r="C178" s="299" t="str">
        <f>IF('2 Current Year'!C178&lt;&gt;"",'2 Current Year'!C178,"")</f>
        <v/>
      </c>
      <c r="D178" s="299"/>
      <c r="E178" s="300" t="str">
        <f>IF('2 Current Year'!E178&lt;&gt;"",'2 Current Year'!E178,"")</f>
        <v/>
      </c>
      <c r="F178" s="301" t="str">
        <f>IF('2 Current Year'!F178&lt;&gt;"",'2 Current Year'!F178,"")</f>
        <v/>
      </c>
      <c r="G178" s="302"/>
      <c r="H178" s="303"/>
      <c r="I178" s="302"/>
      <c r="J178" s="303"/>
      <c r="K178" s="302"/>
      <c r="L178" s="303"/>
      <c r="M178" s="302"/>
      <c r="N178" s="303"/>
      <c r="O178" s="308"/>
      <c r="P178" s="304">
        <f t="shared" si="1"/>
        <v>0</v>
      </c>
      <c r="Q178" s="92">
        <f t="shared" ref="Q178:W178" si="173">IF(G178&gt;0,IF(G$8&lt;$AD178,IF(G$8&gt;=$C$4,IF($AA178&gt;0,IF($AA178&lt;&gt;"C",IF(H178="",($AD178-G$8)/7/$AB178*($Z178+$AC178)*(G178-$AA178)/$AA178,IF(H$8&lt;$AD178,(H$8-G$8)/7/$AB178*($Z178+$AC178)*(G178-$AA178)/$AA178,($AD178-G$8)/7/$AB178*($Z178+$AC178)*(G178-$AA178)/$AA178)),0),0),0),0),0)</f>
        <v>0</v>
      </c>
      <c r="R178" s="92">
        <f t="shared" si="173"/>
        <v>0</v>
      </c>
      <c r="S178" s="92">
        <f t="shared" si="173"/>
        <v>0</v>
      </c>
      <c r="T178" s="92">
        <f t="shared" si="173"/>
        <v>0</v>
      </c>
      <c r="U178" s="92">
        <f t="shared" si="173"/>
        <v>0</v>
      </c>
      <c r="V178" s="92">
        <f t="shared" si="173"/>
        <v>0</v>
      </c>
      <c r="W178" s="92">
        <f t="shared" si="173"/>
        <v>0</v>
      </c>
      <c r="X178" s="92">
        <f t="shared" si="3"/>
        <v>0</v>
      </c>
      <c r="Y178" s="128"/>
      <c r="Z178" s="192">
        <f>'2 Current Year'!W178</f>
        <v>0</v>
      </c>
      <c r="AA178" s="305">
        <f>'2 Current Year'!H178</f>
        <v>0</v>
      </c>
      <c r="AB178" s="192">
        <f>'2 Current Year'!AI178</f>
        <v>0</v>
      </c>
      <c r="AC178" s="128">
        <f>'2 Current Year'!O178</f>
        <v>0</v>
      </c>
      <c r="AD178" s="306">
        <f t="shared" si="4"/>
        <v>45838</v>
      </c>
      <c r="AE178" s="1" t="str">
        <f t="shared" si="5"/>
        <v/>
      </c>
    </row>
    <row r="179" spans="1:31" ht="18" customHeight="1">
      <c r="A179" s="298" t="str">
        <f>IF('2 Current Year'!A179&lt;&gt;"",'2 Current Year'!A179,"")</f>
        <v/>
      </c>
      <c r="B179" s="299" t="str">
        <f>IF('2 Current Year'!B179&lt;&gt;"",'2 Current Year'!B179,"")</f>
        <v/>
      </c>
      <c r="C179" s="299" t="str">
        <f>IF('2 Current Year'!C179&lt;&gt;"",'2 Current Year'!C179,"")</f>
        <v/>
      </c>
      <c r="D179" s="299"/>
      <c r="E179" s="300" t="str">
        <f>IF('2 Current Year'!E179&lt;&gt;"",'2 Current Year'!E179,"")</f>
        <v/>
      </c>
      <c r="F179" s="301" t="str">
        <f>IF('2 Current Year'!F179&lt;&gt;"",'2 Current Year'!F179,"")</f>
        <v/>
      </c>
      <c r="G179" s="302"/>
      <c r="H179" s="303"/>
      <c r="I179" s="302"/>
      <c r="J179" s="303"/>
      <c r="K179" s="302"/>
      <c r="L179" s="303"/>
      <c r="M179" s="302"/>
      <c r="N179" s="303"/>
      <c r="O179" s="308"/>
      <c r="P179" s="304">
        <f t="shared" si="1"/>
        <v>0</v>
      </c>
      <c r="Q179" s="92">
        <f t="shared" ref="Q179:W179" si="174">IF(G179&gt;0,IF(G$8&lt;$AD179,IF(G$8&gt;=$C$4,IF($AA179&gt;0,IF($AA179&lt;&gt;"C",IF(H179="",($AD179-G$8)/7/$AB179*($Z179+$AC179)*(G179-$AA179)/$AA179,IF(H$8&lt;$AD179,(H$8-G$8)/7/$AB179*($Z179+$AC179)*(G179-$AA179)/$AA179,($AD179-G$8)/7/$AB179*($Z179+$AC179)*(G179-$AA179)/$AA179)),0),0),0),0),0)</f>
        <v>0</v>
      </c>
      <c r="R179" s="92">
        <f t="shared" si="174"/>
        <v>0</v>
      </c>
      <c r="S179" s="92">
        <f t="shared" si="174"/>
        <v>0</v>
      </c>
      <c r="T179" s="92">
        <f t="shared" si="174"/>
        <v>0</v>
      </c>
      <c r="U179" s="92">
        <f t="shared" si="174"/>
        <v>0</v>
      </c>
      <c r="V179" s="92">
        <f t="shared" si="174"/>
        <v>0</v>
      </c>
      <c r="W179" s="92">
        <f t="shared" si="174"/>
        <v>0</v>
      </c>
      <c r="X179" s="92">
        <f t="shared" si="3"/>
        <v>0</v>
      </c>
      <c r="Y179" s="128"/>
      <c r="Z179" s="192">
        <f>'2 Current Year'!W179</f>
        <v>0</v>
      </c>
      <c r="AA179" s="305">
        <f>'2 Current Year'!H179</f>
        <v>0</v>
      </c>
      <c r="AB179" s="192">
        <f>'2 Current Year'!AI179</f>
        <v>0</v>
      </c>
      <c r="AC179" s="128">
        <f>'2 Current Year'!O179</f>
        <v>0</v>
      </c>
      <c r="AD179" s="306">
        <f t="shared" si="4"/>
        <v>45838</v>
      </c>
      <c r="AE179" s="1" t="str">
        <f t="shared" si="5"/>
        <v/>
      </c>
    </row>
    <row r="180" spans="1:31" ht="18" customHeight="1">
      <c r="A180" s="298" t="str">
        <f>IF('2 Current Year'!A180&lt;&gt;"",'2 Current Year'!A180,"")</f>
        <v/>
      </c>
      <c r="B180" s="299" t="str">
        <f>IF('2 Current Year'!B180&lt;&gt;"",'2 Current Year'!B180,"")</f>
        <v/>
      </c>
      <c r="C180" s="299" t="str">
        <f>IF('2 Current Year'!C180&lt;&gt;"",'2 Current Year'!C180,"")</f>
        <v/>
      </c>
      <c r="D180" s="299"/>
      <c r="E180" s="300" t="str">
        <f>IF('2 Current Year'!E180&lt;&gt;"",'2 Current Year'!E180,"")</f>
        <v/>
      </c>
      <c r="F180" s="301" t="str">
        <f>IF('2 Current Year'!F180&lt;&gt;"",'2 Current Year'!F180,"")</f>
        <v/>
      </c>
      <c r="G180" s="302"/>
      <c r="H180" s="303"/>
      <c r="I180" s="302"/>
      <c r="J180" s="303"/>
      <c r="K180" s="302"/>
      <c r="L180" s="303"/>
      <c r="M180" s="302"/>
      <c r="N180" s="303"/>
      <c r="O180" s="308"/>
      <c r="P180" s="304">
        <f t="shared" si="1"/>
        <v>0</v>
      </c>
      <c r="Q180" s="92">
        <f t="shared" ref="Q180:W180" si="175">IF(G180&gt;0,IF(G$8&lt;$AD180,IF(G$8&gt;=$C$4,IF($AA180&gt;0,IF($AA180&lt;&gt;"C",IF(H180="",($AD180-G$8)/7/$AB180*($Z180+$AC180)*(G180-$AA180)/$AA180,IF(H$8&lt;$AD180,(H$8-G$8)/7/$AB180*($Z180+$AC180)*(G180-$AA180)/$AA180,($AD180-G$8)/7/$AB180*($Z180+$AC180)*(G180-$AA180)/$AA180)),0),0),0),0),0)</f>
        <v>0</v>
      </c>
      <c r="R180" s="92">
        <f t="shared" si="175"/>
        <v>0</v>
      </c>
      <c r="S180" s="92">
        <f t="shared" si="175"/>
        <v>0</v>
      </c>
      <c r="T180" s="92">
        <f t="shared" si="175"/>
        <v>0</v>
      </c>
      <c r="U180" s="92">
        <f t="shared" si="175"/>
        <v>0</v>
      </c>
      <c r="V180" s="92">
        <f t="shared" si="175"/>
        <v>0</v>
      </c>
      <c r="W180" s="92">
        <f t="shared" si="175"/>
        <v>0</v>
      </c>
      <c r="X180" s="92">
        <f t="shared" si="3"/>
        <v>0</v>
      </c>
      <c r="Y180" s="128"/>
      <c r="Z180" s="192">
        <f>'2 Current Year'!W180</f>
        <v>0</v>
      </c>
      <c r="AA180" s="305">
        <f>'2 Current Year'!H180</f>
        <v>0</v>
      </c>
      <c r="AB180" s="192">
        <f>'2 Current Year'!AI180</f>
        <v>0</v>
      </c>
      <c r="AC180" s="128">
        <f>'2 Current Year'!O180</f>
        <v>0</v>
      </c>
      <c r="AD180" s="306">
        <f t="shared" si="4"/>
        <v>45838</v>
      </c>
      <c r="AE180" s="1" t="str">
        <f t="shared" si="5"/>
        <v/>
      </c>
    </row>
    <row r="181" spans="1:31" ht="18" customHeight="1">
      <c r="A181" s="298" t="str">
        <f>IF('2 Current Year'!A181&lt;&gt;"",'2 Current Year'!A181,"")</f>
        <v/>
      </c>
      <c r="B181" s="299" t="str">
        <f>IF('2 Current Year'!B181&lt;&gt;"",'2 Current Year'!B181,"")</f>
        <v/>
      </c>
      <c r="C181" s="299" t="str">
        <f>IF('2 Current Year'!C181&lt;&gt;"",'2 Current Year'!C181,"")</f>
        <v/>
      </c>
      <c r="D181" s="299"/>
      <c r="E181" s="300" t="str">
        <f>IF('2 Current Year'!E181&lt;&gt;"",'2 Current Year'!E181,"")</f>
        <v/>
      </c>
      <c r="F181" s="301" t="str">
        <f>IF('2 Current Year'!F181&lt;&gt;"",'2 Current Year'!F181,"")</f>
        <v/>
      </c>
      <c r="G181" s="302"/>
      <c r="H181" s="303"/>
      <c r="I181" s="302"/>
      <c r="J181" s="303"/>
      <c r="K181" s="302"/>
      <c r="L181" s="303"/>
      <c r="M181" s="302"/>
      <c r="N181" s="303"/>
      <c r="O181" s="308"/>
      <c r="P181" s="304">
        <f t="shared" si="1"/>
        <v>0</v>
      </c>
      <c r="Q181" s="92">
        <f t="shared" ref="Q181:W181" si="176">IF(G181&gt;0,IF(G$8&lt;$AD181,IF(G$8&gt;=$C$4,IF($AA181&gt;0,IF($AA181&lt;&gt;"C",IF(H181="",($AD181-G$8)/7/$AB181*($Z181+$AC181)*(G181-$AA181)/$AA181,IF(H$8&lt;$AD181,(H$8-G$8)/7/$AB181*($Z181+$AC181)*(G181-$AA181)/$AA181,($AD181-G$8)/7/$AB181*($Z181+$AC181)*(G181-$AA181)/$AA181)),0),0),0),0),0)</f>
        <v>0</v>
      </c>
      <c r="R181" s="92">
        <f t="shared" si="176"/>
        <v>0</v>
      </c>
      <c r="S181" s="92">
        <f t="shared" si="176"/>
        <v>0</v>
      </c>
      <c r="T181" s="92">
        <f t="shared" si="176"/>
        <v>0</v>
      </c>
      <c r="U181" s="92">
        <f t="shared" si="176"/>
        <v>0</v>
      </c>
      <c r="V181" s="92">
        <f t="shared" si="176"/>
        <v>0</v>
      </c>
      <c r="W181" s="92">
        <f t="shared" si="176"/>
        <v>0</v>
      </c>
      <c r="X181" s="92">
        <f t="shared" si="3"/>
        <v>0</v>
      </c>
      <c r="Y181" s="128"/>
      <c r="Z181" s="192">
        <f>'2 Current Year'!W181</f>
        <v>0</v>
      </c>
      <c r="AA181" s="305">
        <f>'2 Current Year'!H181</f>
        <v>0</v>
      </c>
      <c r="AB181" s="192">
        <f>'2 Current Year'!AI181</f>
        <v>0</v>
      </c>
      <c r="AC181" s="128">
        <f>'2 Current Year'!O181</f>
        <v>0</v>
      </c>
      <c r="AD181" s="306">
        <f t="shared" si="4"/>
        <v>45838</v>
      </c>
      <c r="AE181" s="1" t="str">
        <f t="shared" si="5"/>
        <v/>
      </c>
    </row>
    <row r="182" spans="1:31" ht="18" customHeight="1">
      <c r="A182" s="298" t="str">
        <f>IF('2 Current Year'!A182&lt;&gt;"",'2 Current Year'!A182,"")</f>
        <v/>
      </c>
      <c r="B182" s="299" t="str">
        <f>IF('2 Current Year'!B182&lt;&gt;"",'2 Current Year'!B182,"")</f>
        <v/>
      </c>
      <c r="C182" s="299" t="str">
        <f>IF('2 Current Year'!C182&lt;&gt;"",'2 Current Year'!C182,"")</f>
        <v/>
      </c>
      <c r="D182" s="299"/>
      <c r="E182" s="300" t="str">
        <f>IF('2 Current Year'!E182&lt;&gt;"",'2 Current Year'!E182,"")</f>
        <v/>
      </c>
      <c r="F182" s="301" t="str">
        <f>IF('2 Current Year'!F182&lt;&gt;"",'2 Current Year'!F182,"")</f>
        <v/>
      </c>
      <c r="G182" s="302"/>
      <c r="H182" s="303"/>
      <c r="I182" s="302"/>
      <c r="J182" s="303"/>
      <c r="K182" s="302"/>
      <c r="L182" s="303"/>
      <c r="M182" s="302"/>
      <c r="N182" s="303"/>
      <c r="O182" s="308"/>
      <c r="P182" s="304">
        <f t="shared" si="1"/>
        <v>0</v>
      </c>
      <c r="Q182" s="92">
        <f t="shared" ref="Q182:W182" si="177">IF(G182&gt;0,IF(G$8&lt;$AD182,IF(G$8&gt;=$C$4,IF($AA182&gt;0,IF($AA182&lt;&gt;"C",IF(H182="",($AD182-G$8)/7/$AB182*($Z182+$AC182)*(G182-$AA182)/$AA182,IF(H$8&lt;$AD182,(H$8-G$8)/7/$AB182*($Z182+$AC182)*(G182-$AA182)/$AA182,($AD182-G$8)/7/$AB182*($Z182+$AC182)*(G182-$AA182)/$AA182)),0),0),0),0),0)</f>
        <v>0</v>
      </c>
      <c r="R182" s="92">
        <f t="shared" si="177"/>
        <v>0</v>
      </c>
      <c r="S182" s="92">
        <f t="shared" si="177"/>
        <v>0</v>
      </c>
      <c r="T182" s="92">
        <f t="shared" si="177"/>
        <v>0</v>
      </c>
      <c r="U182" s="92">
        <f t="shared" si="177"/>
        <v>0</v>
      </c>
      <c r="V182" s="92">
        <f t="shared" si="177"/>
        <v>0</v>
      </c>
      <c r="W182" s="92">
        <f t="shared" si="177"/>
        <v>0</v>
      </c>
      <c r="X182" s="92">
        <f t="shared" si="3"/>
        <v>0</v>
      </c>
      <c r="Y182" s="128"/>
      <c r="Z182" s="192">
        <f>'2 Current Year'!W182</f>
        <v>0</v>
      </c>
      <c r="AA182" s="305">
        <f>'2 Current Year'!H182</f>
        <v>0</v>
      </c>
      <c r="AB182" s="192">
        <f>'2 Current Year'!AI182</f>
        <v>0</v>
      </c>
      <c r="AC182" s="128">
        <f>'2 Current Year'!O182</f>
        <v>0</v>
      </c>
      <c r="AD182" s="306">
        <f t="shared" si="4"/>
        <v>45838</v>
      </c>
      <c r="AE182" s="1" t="str">
        <f t="shared" si="5"/>
        <v/>
      </c>
    </row>
    <row r="183" spans="1:31" ht="18" customHeight="1">
      <c r="A183" s="298" t="str">
        <f>IF('2 Current Year'!A183&lt;&gt;"",'2 Current Year'!A183,"")</f>
        <v/>
      </c>
      <c r="B183" s="299" t="str">
        <f>IF('2 Current Year'!B183&lt;&gt;"",'2 Current Year'!B183,"")</f>
        <v/>
      </c>
      <c r="C183" s="299" t="str">
        <f>IF('2 Current Year'!C183&lt;&gt;"",'2 Current Year'!C183,"")</f>
        <v/>
      </c>
      <c r="D183" s="299"/>
      <c r="E183" s="300" t="str">
        <f>IF('2 Current Year'!E183&lt;&gt;"",'2 Current Year'!E183,"")</f>
        <v/>
      </c>
      <c r="F183" s="301" t="str">
        <f>IF('2 Current Year'!F183&lt;&gt;"",'2 Current Year'!F183,"")</f>
        <v/>
      </c>
      <c r="G183" s="302"/>
      <c r="H183" s="303"/>
      <c r="I183" s="302"/>
      <c r="J183" s="303"/>
      <c r="K183" s="302"/>
      <c r="L183" s="303"/>
      <c r="M183" s="302"/>
      <c r="N183" s="303"/>
      <c r="O183" s="308"/>
      <c r="P183" s="304">
        <f t="shared" si="1"/>
        <v>0</v>
      </c>
      <c r="Q183" s="92">
        <f t="shared" ref="Q183:W183" si="178">IF(G183&gt;0,IF(G$8&lt;$AD183,IF(G$8&gt;=$C$4,IF($AA183&gt;0,IF($AA183&lt;&gt;"C",IF(H183="",($AD183-G$8)/7/$AB183*($Z183+$AC183)*(G183-$AA183)/$AA183,IF(H$8&lt;$AD183,(H$8-G$8)/7/$AB183*($Z183+$AC183)*(G183-$AA183)/$AA183,($AD183-G$8)/7/$AB183*($Z183+$AC183)*(G183-$AA183)/$AA183)),0),0),0),0),0)</f>
        <v>0</v>
      </c>
      <c r="R183" s="92">
        <f t="shared" si="178"/>
        <v>0</v>
      </c>
      <c r="S183" s="92">
        <f t="shared" si="178"/>
        <v>0</v>
      </c>
      <c r="T183" s="92">
        <f t="shared" si="178"/>
        <v>0</v>
      </c>
      <c r="U183" s="92">
        <f t="shared" si="178"/>
        <v>0</v>
      </c>
      <c r="V183" s="92">
        <f t="shared" si="178"/>
        <v>0</v>
      </c>
      <c r="W183" s="92">
        <f t="shared" si="178"/>
        <v>0</v>
      </c>
      <c r="X183" s="92">
        <f t="shared" si="3"/>
        <v>0</v>
      </c>
      <c r="Y183" s="128"/>
      <c r="Z183" s="192">
        <f>'2 Current Year'!W183</f>
        <v>0</v>
      </c>
      <c r="AA183" s="305">
        <f>'2 Current Year'!H183</f>
        <v>0</v>
      </c>
      <c r="AB183" s="192">
        <f>'2 Current Year'!AI183</f>
        <v>0</v>
      </c>
      <c r="AC183" s="128">
        <f>'2 Current Year'!O183</f>
        <v>0</v>
      </c>
      <c r="AD183" s="306">
        <f t="shared" si="4"/>
        <v>45838</v>
      </c>
      <c r="AE183" s="1" t="str">
        <f t="shared" si="5"/>
        <v/>
      </c>
    </row>
    <row r="184" spans="1:31" ht="18" customHeight="1">
      <c r="A184" s="298" t="str">
        <f>IF('2 Current Year'!A184&lt;&gt;"",'2 Current Year'!A184,"")</f>
        <v/>
      </c>
      <c r="B184" s="299" t="str">
        <f>IF('2 Current Year'!B184&lt;&gt;"",'2 Current Year'!B184,"")</f>
        <v/>
      </c>
      <c r="C184" s="299" t="str">
        <f>IF('2 Current Year'!C184&lt;&gt;"",'2 Current Year'!C184,"")</f>
        <v/>
      </c>
      <c r="D184" s="299"/>
      <c r="E184" s="300" t="str">
        <f>IF('2 Current Year'!E184&lt;&gt;"",'2 Current Year'!E184,"")</f>
        <v/>
      </c>
      <c r="F184" s="301" t="str">
        <f>IF('2 Current Year'!F184&lt;&gt;"",'2 Current Year'!F184,"")</f>
        <v/>
      </c>
      <c r="G184" s="302"/>
      <c r="H184" s="303"/>
      <c r="I184" s="302"/>
      <c r="J184" s="303"/>
      <c r="K184" s="302"/>
      <c r="L184" s="303"/>
      <c r="M184" s="302"/>
      <c r="N184" s="303"/>
      <c r="O184" s="308"/>
      <c r="P184" s="304">
        <f t="shared" si="1"/>
        <v>0</v>
      </c>
      <c r="Q184" s="92">
        <f t="shared" ref="Q184:W184" si="179">IF(G184&gt;0,IF(G$8&lt;$AD184,IF(G$8&gt;=$C$4,IF($AA184&gt;0,IF($AA184&lt;&gt;"C",IF(H184="",($AD184-G$8)/7/$AB184*($Z184+$AC184)*(G184-$AA184)/$AA184,IF(H$8&lt;$AD184,(H$8-G$8)/7/$AB184*($Z184+$AC184)*(G184-$AA184)/$AA184,($AD184-G$8)/7/$AB184*($Z184+$AC184)*(G184-$AA184)/$AA184)),0),0),0),0),0)</f>
        <v>0</v>
      </c>
      <c r="R184" s="92">
        <f t="shared" si="179"/>
        <v>0</v>
      </c>
      <c r="S184" s="92">
        <f t="shared" si="179"/>
        <v>0</v>
      </c>
      <c r="T184" s="92">
        <f t="shared" si="179"/>
        <v>0</v>
      </c>
      <c r="U184" s="92">
        <f t="shared" si="179"/>
        <v>0</v>
      </c>
      <c r="V184" s="92">
        <f t="shared" si="179"/>
        <v>0</v>
      </c>
      <c r="W184" s="92">
        <f t="shared" si="179"/>
        <v>0</v>
      </c>
      <c r="X184" s="92">
        <f t="shared" si="3"/>
        <v>0</v>
      </c>
      <c r="Y184" s="128"/>
      <c r="Z184" s="192">
        <f>'2 Current Year'!W184</f>
        <v>0</v>
      </c>
      <c r="AA184" s="305">
        <f>'2 Current Year'!H184</f>
        <v>0</v>
      </c>
      <c r="AB184" s="192">
        <f>'2 Current Year'!AI184</f>
        <v>0</v>
      </c>
      <c r="AC184" s="128">
        <f>'2 Current Year'!O184</f>
        <v>0</v>
      </c>
      <c r="AD184" s="306">
        <f t="shared" si="4"/>
        <v>45838</v>
      </c>
      <c r="AE184" s="1" t="str">
        <f t="shared" si="5"/>
        <v/>
      </c>
    </row>
    <row r="185" spans="1:31" ht="18" customHeight="1">
      <c r="A185" s="298" t="str">
        <f>IF('2 Current Year'!A185&lt;&gt;"",'2 Current Year'!A185,"")</f>
        <v/>
      </c>
      <c r="B185" s="299" t="str">
        <f>IF('2 Current Year'!B185&lt;&gt;"",'2 Current Year'!B185,"")</f>
        <v/>
      </c>
      <c r="C185" s="299" t="str">
        <f>IF('2 Current Year'!C185&lt;&gt;"",'2 Current Year'!C185,"")</f>
        <v/>
      </c>
      <c r="D185" s="299"/>
      <c r="E185" s="300" t="str">
        <f>IF('2 Current Year'!E185&lt;&gt;"",'2 Current Year'!E185,"")</f>
        <v/>
      </c>
      <c r="F185" s="301" t="str">
        <f>IF('2 Current Year'!F185&lt;&gt;"",'2 Current Year'!F185,"")</f>
        <v/>
      </c>
      <c r="G185" s="302"/>
      <c r="H185" s="303"/>
      <c r="I185" s="302"/>
      <c r="J185" s="303"/>
      <c r="K185" s="302"/>
      <c r="L185" s="303"/>
      <c r="M185" s="302"/>
      <c r="N185" s="303"/>
      <c r="O185" s="308"/>
      <c r="P185" s="304">
        <f t="shared" si="1"/>
        <v>0</v>
      </c>
      <c r="Q185" s="92">
        <f t="shared" ref="Q185:W185" si="180">IF(G185&gt;0,IF(G$8&lt;$AD185,IF(G$8&gt;=$C$4,IF($AA185&gt;0,IF($AA185&lt;&gt;"C",IF(H185="",($AD185-G$8)/7/$AB185*($Z185+$AC185)*(G185-$AA185)/$AA185,IF(H$8&lt;$AD185,(H$8-G$8)/7/$AB185*($Z185+$AC185)*(G185-$AA185)/$AA185,($AD185-G$8)/7/$AB185*($Z185+$AC185)*(G185-$AA185)/$AA185)),0),0),0),0),0)</f>
        <v>0</v>
      </c>
      <c r="R185" s="92">
        <f t="shared" si="180"/>
        <v>0</v>
      </c>
      <c r="S185" s="92">
        <f t="shared" si="180"/>
        <v>0</v>
      </c>
      <c r="T185" s="92">
        <f t="shared" si="180"/>
        <v>0</v>
      </c>
      <c r="U185" s="92">
        <f t="shared" si="180"/>
        <v>0</v>
      </c>
      <c r="V185" s="92">
        <f t="shared" si="180"/>
        <v>0</v>
      </c>
      <c r="W185" s="92">
        <f t="shared" si="180"/>
        <v>0</v>
      </c>
      <c r="X185" s="92">
        <f t="shared" si="3"/>
        <v>0</v>
      </c>
      <c r="Y185" s="128"/>
      <c r="Z185" s="192">
        <f>'2 Current Year'!W185</f>
        <v>0</v>
      </c>
      <c r="AA185" s="305">
        <f>'2 Current Year'!H185</f>
        <v>0</v>
      </c>
      <c r="AB185" s="192">
        <f>'2 Current Year'!AI185</f>
        <v>0</v>
      </c>
      <c r="AC185" s="128">
        <f>'2 Current Year'!O185</f>
        <v>0</v>
      </c>
      <c r="AD185" s="306">
        <f t="shared" si="4"/>
        <v>45838</v>
      </c>
      <c r="AE185" s="1" t="str">
        <f t="shared" si="5"/>
        <v/>
      </c>
    </row>
    <row r="186" spans="1:31" ht="18" customHeight="1">
      <c r="A186" s="298" t="str">
        <f>IF('2 Current Year'!A186&lt;&gt;"",'2 Current Year'!A186,"")</f>
        <v/>
      </c>
      <c r="B186" s="299" t="str">
        <f>IF('2 Current Year'!B186&lt;&gt;"",'2 Current Year'!B186,"")</f>
        <v/>
      </c>
      <c r="C186" s="299" t="str">
        <f>IF('2 Current Year'!C186&lt;&gt;"",'2 Current Year'!C186,"")</f>
        <v/>
      </c>
      <c r="D186" s="299"/>
      <c r="E186" s="300" t="str">
        <f>IF('2 Current Year'!E186&lt;&gt;"",'2 Current Year'!E186,"")</f>
        <v/>
      </c>
      <c r="F186" s="301" t="str">
        <f>IF('2 Current Year'!F186&lt;&gt;"",'2 Current Year'!F186,"")</f>
        <v/>
      </c>
      <c r="G186" s="302"/>
      <c r="H186" s="303"/>
      <c r="I186" s="302"/>
      <c r="J186" s="303"/>
      <c r="K186" s="302"/>
      <c r="L186" s="303"/>
      <c r="M186" s="302"/>
      <c r="N186" s="303"/>
      <c r="O186" s="308"/>
      <c r="P186" s="304">
        <f t="shared" si="1"/>
        <v>0</v>
      </c>
      <c r="Q186" s="92">
        <f t="shared" ref="Q186:W186" si="181">IF(G186&gt;0,IF(G$8&lt;$AD186,IF(G$8&gt;=$C$4,IF($AA186&gt;0,IF($AA186&lt;&gt;"C",IF(H186="",($AD186-G$8)/7/$AB186*($Z186+$AC186)*(G186-$AA186)/$AA186,IF(H$8&lt;$AD186,(H$8-G$8)/7/$AB186*($Z186+$AC186)*(G186-$AA186)/$AA186,($AD186-G$8)/7/$AB186*($Z186+$AC186)*(G186-$AA186)/$AA186)),0),0),0),0),0)</f>
        <v>0</v>
      </c>
      <c r="R186" s="92">
        <f t="shared" si="181"/>
        <v>0</v>
      </c>
      <c r="S186" s="92">
        <f t="shared" si="181"/>
        <v>0</v>
      </c>
      <c r="T186" s="92">
        <f t="shared" si="181"/>
        <v>0</v>
      </c>
      <c r="U186" s="92">
        <f t="shared" si="181"/>
        <v>0</v>
      </c>
      <c r="V186" s="92">
        <f t="shared" si="181"/>
        <v>0</v>
      </c>
      <c r="W186" s="92">
        <f t="shared" si="181"/>
        <v>0</v>
      </c>
      <c r="X186" s="92">
        <f t="shared" si="3"/>
        <v>0</v>
      </c>
      <c r="Y186" s="128"/>
      <c r="Z186" s="192">
        <f>'2 Current Year'!W186</f>
        <v>0</v>
      </c>
      <c r="AA186" s="305">
        <f>'2 Current Year'!H186</f>
        <v>0</v>
      </c>
      <c r="AB186" s="192">
        <f>'2 Current Year'!AI186</f>
        <v>0</v>
      </c>
      <c r="AC186" s="128">
        <f>'2 Current Year'!O186</f>
        <v>0</v>
      </c>
      <c r="AD186" s="306">
        <f t="shared" si="4"/>
        <v>45838</v>
      </c>
      <c r="AE186" s="1" t="str">
        <f t="shared" si="5"/>
        <v/>
      </c>
    </row>
    <row r="187" spans="1:31" ht="18" customHeight="1">
      <c r="A187" s="298" t="str">
        <f>IF('2 Current Year'!A187&lt;&gt;"",'2 Current Year'!A187,"")</f>
        <v/>
      </c>
      <c r="B187" s="299" t="str">
        <f>IF('2 Current Year'!B187&lt;&gt;"",'2 Current Year'!B187,"")</f>
        <v/>
      </c>
      <c r="C187" s="299" t="str">
        <f>IF('2 Current Year'!C187&lt;&gt;"",'2 Current Year'!C187,"")</f>
        <v/>
      </c>
      <c r="D187" s="299"/>
      <c r="E187" s="300" t="str">
        <f>IF('2 Current Year'!E187&lt;&gt;"",'2 Current Year'!E187,"")</f>
        <v/>
      </c>
      <c r="F187" s="301" t="str">
        <f>IF('2 Current Year'!F187&lt;&gt;"",'2 Current Year'!F187,"")</f>
        <v/>
      </c>
      <c r="G187" s="302"/>
      <c r="H187" s="303"/>
      <c r="I187" s="302"/>
      <c r="J187" s="303"/>
      <c r="K187" s="302"/>
      <c r="L187" s="303"/>
      <c r="M187" s="302"/>
      <c r="N187" s="303"/>
      <c r="O187" s="308"/>
      <c r="P187" s="304">
        <f t="shared" si="1"/>
        <v>0</v>
      </c>
      <c r="Q187" s="92">
        <f t="shared" ref="Q187:W187" si="182">IF(G187&gt;0,IF(G$8&lt;$AD187,IF(G$8&gt;=$C$4,IF($AA187&gt;0,IF($AA187&lt;&gt;"C",IF(H187="",($AD187-G$8)/7/$AB187*($Z187+$AC187)*(G187-$AA187)/$AA187,IF(H$8&lt;$AD187,(H$8-G$8)/7/$AB187*($Z187+$AC187)*(G187-$AA187)/$AA187,($AD187-G$8)/7/$AB187*($Z187+$AC187)*(G187-$AA187)/$AA187)),0),0),0),0),0)</f>
        <v>0</v>
      </c>
      <c r="R187" s="92">
        <f t="shared" si="182"/>
        <v>0</v>
      </c>
      <c r="S187" s="92">
        <f t="shared" si="182"/>
        <v>0</v>
      </c>
      <c r="T187" s="92">
        <f t="shared" si="182"/>
        <v>0</v>
      </c>
      <c r="U187" s="92">
        <f t="shared" si="182"/>
        <v>0</v>
      </c>
      <c r="V187" s="92">
        <f t="shared" si="182"/>
        <v>0</v>
      </c>
      <c r="W187" s="92">
        <f t="shared" si="182"/>
        <v>0</v>
      </c>
      <c r="X187" s="92">
        <f t="shared" si="3"/>
        <v>0</v>
      </c>
      <c r="Y187" s="128"/>
      <c r="Z187" s="192">
        <f>'2 Current Year'!W187</f>
        <v>0</v>
      </c>
      <c r="AA187" s="305">
        <f>'2 Current Year'!H187</f>
        <v>0</v>
      </c>
      <c r="AB187" s="192">
        <f>'2 Current Year'!AI187</f>
        <v>0</v>
      </c>
      <c r="AC187" s="128">
        <f>'2 Current Year'!O187</f>
        <v>0</v>
      </c>
      <c r="AD187" s="306">
        <f t="shared" si="4"/>
        <v>45838</v>
      </c>
      <c r="AE187" s="1" t="str">
        <f t="shared" si="5"/>
        <v/>
      </c>
    </row>
    <row r="188" spans="1:31" ht="18" customHeight="1">
      <c r="A188" s="298" t="str">
        <f>IF('2 Current Year'!A188&lt;&gt;"",'2 Current Year'!A188,"")</f>
        <v/>
      </c>
      <c r="B188" s="299" t="str">
        <f>IF('2 Current Year'!B188&lt;&gt;"",'2 Current Year'!B188,"")</f>
        <v/>
      </c>
      <c r="C188" s="299" t="str">
        <f>IF('2 Current Year'!C188&lt;&gt;"",'2 Current Year'!C188,"")</f>
        <v/>
      </c>
      <c r="D188" s="299"/>
      <c r="E188" s="300" t="str">
        <f>IF('2 Current Year'!E188&lt;&gt;"",'2 Current Year'!E188,"")</f>
        <v/>
      </c>
      <c r="F188" s="301" t="str">
        <f>IF('2 Current Year'!F188&lt;&gt;"",'2 Current Year'!F188,"")</f>
        <v/>
      </c>
      <c r="G188" s="302"/>
      <c r="H188" s="303"/>
      <c r="I188" s="302"/>
      <c r="J188" s="303"/>
      <c r="K188" s="302"/>
      <c r="L188" s="303"/>
      <c r="M188" s="302"/>
      <c r="N188" s="303"/>
      <c r="O188" s="308"/>
      <c r="P188" s="304">
        <f t="shared" si="1"/>
        <v>0</v>
      </c>
      <c r="Q188" s="92">
        <f t="shared" ref="Q188:W188" si="183">IF(G188&gt;0,IF(G$8&lt;$AD188,IF(G$8&gt;=$C$4,IF($AA188&gt;0,IF($AA188&lt;&gt;"C",IF(H188="",($AD188-G$8)/7/$AB188*($Z188+$AC188)*(G188-$AA188)/$AA188,IF(H$8&lt;$AD188,(H$8-G$8)/7/$AB188*($Z188+$AC188)*(G188-$AA188)/$AA188,($AD188-G$8)/7/$AB188*($Z188+$AC188)*(G188-$AA188)/$AA188)),0),0),0),0),0)</f>
        <v>0</v>
      </c>
      <c r="R188" s="92">
        <f t="shared" si="183"/>
        <v>0</v>
      </c>
      <c r="S188" s="92">
        <f t="shared" si="183"/>
        <v>0</v>
      </c>
      <c r="T188" s="92">
        <f t="shared" si="183"/>
        <v>0</v>
      </c>
      <c r="U188" s="92">
        <f t="shared" si="183"/>
        <v>0</v>
      </c>
      <c r="V188" s="92">
        <f t="shared" si="183"/>
        <v>0</v>
      </c>
      <c r="W188" s="92">
        <f t="shared" si="183"/>
        <v>0</v>
      </c>
      <c r="X188" s="92">
        <f t="shared" si="3"/>
        <v>0</v>
      </c>
      <c r="Y188" s="128"/>
      <c r="Z188" s="192">
        <f>'2 Current Year'!W188</f>
        <v>0</v>
      </c>
      <c r="AA188" s="305">
        <f>'2 Current Year'!H188</f>
        <v>0</v>
      </c>
      <c r="AB188" s="192">
        <f>'2 Current Year'!AI188</f>
        <v>0</v>
      </c>
      <c r="AC188" s="128">
        <f>'2 Current Year'!O188</f>
        <v>0</v>
      </c>
      <c r="AD188" s="306">
        <f t="shared" si="4"/>
        <v>45838</v>
      </c>
      <c r="AE188" s="1" t="str">
        <f t="shared" si="5"/>
        <v/>
      </c>
    </row>
    <row r="189" spans="1:31" ht="18" customHeight="1">
      <c r="A189" s="298" t="str">
        <f>IF('2 Current Year'!A189&lt;&gt;"",'2 Current Year'!A189,"")</f>
        <v/>
      </c>
      <c r="B189" s="299" t="str">
        <f>IF('2 Current Year'!B189&lt;&gt;"",'2 Current Year'!B189,"")</f>
        <v/>
      </c>
      <c r="C189" s="299" t="str">
        <f>IF('2 Current Year'!C189&lt;&gt;"",'2 Current Year'!C189,"")</f>
        <v/>
      </c>
      <c r="D189" s="299"/>
      <c r="E189" s="300" t="str">
        <f>IF('2 Current Year'!E189&lt;&gt;"",'2 Current Year'!E189,"")</f>
        <v/>
      </c>
      <c r="F189" s="301" t="str">
        <f>IF('2 Current Year'!F189&lt;&gt;"",'2 Current Year'!F189,"")</f>
        <v/>
      </c>
      <c r="G189" s="302"/>
      <c r="H189" s="303"/>
      <c r="I189" s="302"/>
      <c r="J189" s="303"/>
      <c r="K189" s="302"/>
      <c r="L189" s="303"/>
      <c r="M189" s="302"/>
      <c r="N189" s="303"/>
      <c r="O189" s="308"/>
      <c r="P189" s="304">
        <f t="shared" si="1"/>
        <v>0</v>
      </c>
      <c r="Q189" s="92">
        <f t="shared" ref="Q189:W189" si="184">IF(G189&gt;0,IF(G$8&lt;$AD189,IF(G$8&gt;=$C$4,IF($AA189&gt;0,IF($AA189&lt;&gt;"C",IF(H189="",($AD189-G$8)/7/$AB189*($Z189+$AC189)*(G189-$AA189)/$AA189,IF(H$8&lt;$AD189,(H$8-G$8)/7/$AB189*($Z189+$AC189)*(G189-$AA189)/$AA189,($AD189-G$8)/7/$AB189*($Z189+$AC189)*(G189-$AA189)/$AA189)),0),0),0),0),0)</f>
        <v>0</v>
      </c>
      <c r="R189" s="92">
        <f t="shared" si="184"/>
        <v>0</v>
      </c>
      <c r="S189" s="92">
        <f t="shared" si="184"/>
        <v>0</v>
      </c>
      <c r="T189" s="92">
        <f t="shared" si="184"/>
        <v>0</v>
      </c>
      <c r="U189" s="92">
        <f t="shared" si="184"/>
        <v>0</v>
      </c>
      <c r="V189" s="92">
        <f t="shared" si="184"/>
        <v>0</v>
      </c>
      <c r="W189" s="92">
        <f t="shared" si="184"/>
        <v>0</v>
      </c>
      <c r="X189" s="92">
        <f t="shared" si="3"/>
        <v>0</v>
      </c>
      <c r="Y189" s="128"/>
      <c r="Z189" s="192">
        <f>'2 Current Year'!W189</f>
        <v>0</v>
      </c>
      <c r="AA189" s="305">
        <f>'2 Current Year'!H189</f>
        <v>0</v>
      </c>
      <c r="AB189" s="192">
        <f>'2 Current Year'!AI189</f>
        <v>0</v>
      </c>
      <c r="AC189" s="128">
        <f>'2 Current Year'!O189</f>
        <v>0</v>
      </c>
      <c r="AD189" s="306">
        <f t="shared" si="4"/>
        <v>45838</v>
      </c>
      <c r="AE189" s="1" t="str">
        <f t="shared" si="5"/>
        <v/>
      </c>
    </row>
    <row r="190" spans="1:31" ht="18" customHeight="1">
      <c r="A190" s="298" t="str">
        <f>IF('2 Current Year'!A190&lt;&gt;"",'2 Current Year'!A190,"")</f>
        <v/>
      </c>
      <c r="B190" s="299" t="str">
        <f>IF('2 Current Year'!B190&lt;&gt;"",'2 Current Year'!B190,"")</f>
        <v/>
      </c>
      <c r="C190" s="299" t="str">
        <f>IF('2 Current Year'!C190&lt;&gt;"",'2 Current Year'!C190,"")</f>
        <v/>
      </c>
      <c r="D190" s="299"/>
      <c r="E190" s="300" t="str">
        <f>IF('2 Current Year'!E190&lt;&gt;"",'2 Current Year'!E190,"")</f>
        <v/>
      </c>
      <c r="F190" s="301" t="str">
        <f>IF('2 Current Year'!F190&lt;&gt;"",'2 Current Year'!F190,"")</f>
        <v/>
      </c>
      <c r="G190" s="302"/>
      <c r="H190" s="303"/>
      <c r="I190" s="302"/>
      <c r="J190" s="303"/>
      <c r="K190" s="302"/>
      <c r="L190" s="303"/>
      <c r="M190" s="302"/>
      <c r="N190" s="303"/>
      <c r="O190" s="308"/>
      <c r="P190" s="304">
        <f t="shared" si="1"/>
        <v>0</v>
      </c>
      <c r="Q190" s="92">
        <f t="shared" ref="Q190:W190" si="185">IF(G190&gt;0,IF(G$8&lt;$AD190,IF(G$8&gt;=$C$4,IF($AA190&gt;0,IF($AA190&lt;&gt;"C",IF(H190="",($AD190-G$8)/7/$AB190*($Z190+$AC190)*(G190-$AA190)/$AA190,IF(H$8&lt;$AD190,(H$8-G$8)/7/$AB190*($Z190+$AC190)*(G190-$AA190)/$AA190,($AD190-G$8)/7/$AB190*($Z190+$AC190)*(G190-$AA190)/$AA190)),0),0),0),0),0)</f>
        <v>0</v>
      </c>
      <c r="R190" s="92">
        <f t="shared" si="185"/>
        <v>0</v>
      </c>
      <c r="S190" s="92">
        <f t="shared" si="185"/>
        <v>0</v>
      </c>
      <c r="T190" s="92">
        <f t="shared" si="185"/>
        <v>0</v>
      </c>
      <c r="U190" s="92">
        <f t="shared" si="185"/>
        <v>0</v>
      </c>
      <c r="V190" s="92">
        <f t="shared" si="185"/>
        <v>0</v>
      </c>
      <c r="W190" s="92">
        <f t="shared" si="185"/>
        <v>0</v>
      </c>
      <c r="X190" s="92">
        <f t="shared" si="3"/>
        <v>0</v>
      </c>
      <c r="Y190" s="128"/>
      <c r="Z190" s="192">
        <f>'2 Current Year'!W190</f>
        <v>0</v>
      </c>
      <c r="AA190" s="305">
        <f>'2 Current Year'!H190</f>
        <v>0</v>
      </c>
      <c r="AB190" s="192">
        <f>'2 Current Year'!AI190</f>
        <v>0</v>
      </c>
      <c r="AC190" s="128">
        <f>'2 Current Year'!O190</f>
        <v>0</v>
      </c>
      <c r="AD190" s="306">
        <f t="shared" si="4"/>
        <v>45838</v>
      </c>
      <c r="AE190" s="1" t="str">
        <f t="shared" si="5"/>
        <v/>
      </c>
    </row>
    <row r="191" spans="1:31" ht="18" customHeight="1">
      <c r="A191" s="298" t="str">
        <f>IF('2 Current Year'!A191&lt;&gt;"",'2 Current Year'!A191,"")</f>
        <v/>
      </c>
      <c r="B191" s="299" t="str">
        <f>IF('2 Current Year'!B191&lt;&gt;"",'2 Current Year'!B191,"")</f>
        <v/>
      </c>
      <c r="C191" s="299" t="str">
        <f>IF('2 Current Year'!C191&lt;&gt;"",'2 Current Year'!C191,"")</f>
        <v/>
      </c>
      <c r="D191" s="299"/>
      <c r="E191" s="300" t="str">
        <f>IF('2 Current Year'!E191&lt;&gt;"",'2 Current Year'!E191,"")</f>
        <v/>
      </c>
      <c r="F191" s="301" t="str">
        <f>IF('2 Current Year'!F191&lt;&gt;"",'2 Current Year'!F191,"")</f>
        <v/>
      </c>
      <c r="G191" s="302"/>
      <c r="H191" s="303"/>
      <c r="I191" s="302"/>
      <c r="J191" s="303"/>
      <c r="K191" s="302"/>
      <c r="L191" s="303"/>
      <c r="M191" s="302"/>
      <c r="N191" s="303"/>
      <c r="O191" s="308"/>
      <c r="P191" s="304">
        <f t="shared" si="1"/>
        <v>0</v>
      </c>
      <c r="Q191" s="92">
        <f t="shared" ref="Q191:W191" si="186">IF(G191&gt;0,IF(G$8&lt;$AD191,IF(G$8&gt;=$C$4,IF($AA191&gt;0,IF($AA191&lt;&gt;"C",IF(H191="",($AD191-G$8)/7/$AB191*($Z191+$AC191)*(G191-$AA191)/$AA191,IF(H$8&lt;$AD191,(H$8-G$8)/7/$AB191*($Z191+$AC191)*(G191-$AA191)/$AA191,($AD191-G$8)/7/$AB191*($Z191+$AC191)*(G191-$AA191)/$AA191)),0),0),0),0),0)</f>
        <v>0</v>
      </c>
      <c r="R191" s="92">
        <f t="shared" si="186"/>
        <v>0</v>
      </c>
      <c r="S191" s="92">
        <f t="shared" si="186"/>
        <v>0</v>
      </c>
      <c r="T191" s="92">
        <f t="shared" si="186"/>
        <v>0</v>
      </c>
      <c r="U191" s="92">
        <f t="shared" si="186"/>
        <v>0</v>
      </c>
      <c r="V191" s="92">
        <f t="shared" si="186"/>
        <v>0</v>
      </c>
      <c r="W191" s="92">
        <f t="shared" si="186"/>
        <v>0</v>
      </c>
      <c r="X191" s="92">
        <f t="shared" si="3"/>
        <v>0</v>
      </c>
      <c r="Y191" s="128"/>
      <c r="Z191" s="192">
        <f>'2 Current Year'!W191</f>
        <v>0</v>
      </c>
      <c r="AA191" s="305">
        <f>'2 Current Year'!H191</f>
        <v>0</v>
      </c>
      <c r="AB191" s="192">
        <f>'2 Current Year'!AI191</f>
        <v>0</v>
      </c>
      <c r="AC191" s="128">
        <f>'2 Current Year'!O191</f>
        <v>0</v>
      </c>
      <c r="AD191" s="306">
        <f t="shared" si="4"/>
        <v>45838</v>
      </c>
      <c r="AE191" s="1" t="str">
        <f t="shared" si="5"/>
        <v/>
      </c>
    </row>
    <row r="192" spans="1:31" ht="18" customHeight="1">
      <c r="A192" s="298" t="str">
        <f>IF('2 Current Year'!A192&lt;&gt;"",'2 Current Year'!A192,"")</f>
        <v/>
      </c>
      <c r="B192" s="299" t="str">
        <f>IF('2 Current Year'!B192&lt;&gt;"",'2 Current Year'!B192,"")</f>
        <v/>
      </c>
      <c r="C192" s="299" t="str">
        <f>IF('2 Current Year'!C192&lt;&gt;"",'2 Current Year'!C192,"")</f>
        <v/>
      </c>
      <c r="D192" s="299"/>
      <c r="E192" s="300" t="str">
        <f>IF('2 Current Year'!E192&lt;&gt;"",'2 Current Year'!E192,"")</f>
        <v/>
      </c>
      <c r="F192" s="301" t="str">
        <f>IF('2 Current Year'!F192&lt;&gt;"",'2 Current Year'!F192,"")</f>
        <v/>
      </c>
      <c r="G192" s="302"/>
      <c r="H192" s="303"/>
      <c r="I192" s="302"/>
      <c r="J192" s="303"/>
      <c r="K192" s="302"/>
      <c r="L192" s="303"/>
      <c r="M192" s="302"/>
      <c r="N192" s="303"/>
      <c r="O192" s="308"/>
      <c r="P192" s="304">
        <f t="shared" si="1"/>
        <v>0</v>
      </c>
      <c r="Q192" s="92">
        <f t="shared" ref="Q192:W192" si="187">IF(G192&gt;0,IF(G$8&lt;$AD192,IF(G$8&gt;=$C$4,IF($AA192&gt;0,IF($AA192&lt;&gt;"C",IF(H192="",($AD192-G$8)/7/$AB192*($Z192+$AC192)*(G192-$AA192)/$AA192,IF(H$8&lt;$AD192,(H$8-G$8)/7/$AB192*($Z192+$AC192)*(G192-$AA192)/$AA192,($AD192-G$8)/7/$AB192*($Z192+$AC192)*(G192-$AA192)/$AA192)),0),0),0),0),0)</f>
        <v>0</v>
      </c>
      <c r="R192" s="92">
        <f t="shared" si="187"/>
        <v>0</v>
      </c>
      <c r="S192" s="92">
        <f t="shared" si="187"/>
        <v>0</v>
      </c>
      <c r="T192" s="92">
        <f t="shared" si="187"/>
        <v>0</v>
      </c>
      <c r="U192" s="92">
        <f t="shared" si="187"/>
        <v>0</v>
      </c>
      <c r="V192" s="92">
        <f t="shared" si="187"/>
        <v>0</v>
      </c>
      <c r="W192" s="92">
        <f t="shared" si="187"/>
        <v>0</v>
      </c>
      <c r="X192" s="92">
        <f t="shared" si="3"/>
        <v>0</v>
      </c>
      <c r="Y192" s="128"/>
      <c r="Z192" s="192">
        <f>'2 Current Year'!W192</f>
        <v>0</v>
      </c>
      <c r="AA192" s="305">
        <f>'2 Current Year'!H192</f>
        <v>0</v>
      </c>
      <c r="AB192" s="192">
        <f>'2 Current Year'!AI192</f>
        <v>0</v>
      </c>
      <c r="AC192" s="128">
        <f>'2 Current Year'!O192</f>
        <v>0</v>
      </c>
      <c r="AD192" s="306">
        <f t="shared" si="4"/>
        <v>45838</v>
      </c>
      <c r="AE192" s="1" t="str">
        <f t="shared" si="5"/>
        <v/>
      </c>
    </row>
    <row r="193" spans="1:31" ht="18" customHeight="1">
      <c r="A193" s="298" t="str">
        <f>IF('2 Current Year'!A193&lt;&gt;"",'2 Current Year'!A193,"")</f>
        <v/>
      </c>
      <c r="B193" s="299" t="str">
        <f>IF('2 Current Year'!B193&lt;&gt;"",'2 Current Year'!B193,"")</f>
        <v/>
      </c>
      <c r="C193" s="299" t="str">
        <f>IF('2 Current Year'!C193&lt;&gt;"",'2 Current Year'!C193,"")</f>
        <v/>
      </c>
      <c r="D193" s="299"/>
      <c r="E193" s="300" t="str">
        <f>IF('2 Current Year'!E193&lt;&gt;"",'2 Current Year'!E193,"")</f>
        <v/>
      </c>
      <c r="F193" s="301" t="str">
        <f>IF('2 Current Year'!F193&lt;&gt;"",'2 Current Year'!F193,"")</f>
        <v/>
      </c>
      <c r="G193" s="302"/>
      <c r="H193" s="303"/>
      <c r="I193" s="302"/>
      <c r="J193" s="303"/>
      <c r="K193" s="302"/>
      <c r="L193" s="303"/>
      <c r="M193" s="302"/>
      <c r="N193" s="303"/>
      <c r="O193" s="308"/>
      <c r="P193" s="304">
        <f t="shared" si="1"/>
        <v>0</v>
      </c>
      <c r="Q193" s="92">
        <f t="shared" ref="Q193:W193" si="188">IF(G193&gt;0,IF(G$8&lt;$AD193,IF(G$8&gt;=$C$4,IF($AA193&gt;0,IF($AA193&lt;&gt;"C",IF(H193="",($AD193-G$8)/7/$AB193*($Z193+$AC193)*(G193-$AA193)/$AA193,IF(H$8&lt;$AD193,(H$8-G$8)/7/$AB193*($Z193+$AC193)*(G193-$AA193)/$AA193,($AD193-G$8)/7/$AB193*($Z193+$AC193)*(G193-$AA193)/$AA193)),0),0),0),0),0)</f>
        <v>0</v>
      </c>
      <c r="R193" s="92">
        <f t="shared" si="188"/>
        <v>0</v>
      </c>
      <c r="S193" s="92">
        <f t="shared" si="188"/>
        <v>0</v>
      </c>
      <c r="T193" s="92">
        <f t="shared" si="188"/>
        <v>0</v>
      </c>
      <c r="U193" s="92">
        <f t="shared" si="188"/>
        <v>0</v>
      </c>
      <c r="V193" s="92">
        <f t="shared" si="188"/>
        <v>0</v>
      </c>
      <c r="W193" s="92">
        <f t="shared" si="188"/>
        <v>0</v>
      </c>
      <c r="X193" s="92">
        <f t="shared" si="3"/>
        <v>0</v>
      </c>
      <c r="Y193" s="128"/>
      <c r="Z193" s="192">
        <f>'2 Current Year'!W193</f>
        <v>0</v>
      </c>
      <c r="AA193" s="305">
        <f>'2 Current Year'!H193</f>
        <v>0</v>
      </c>
      <c r="AB193" s="192">
        <f>'2 Current Year'!AI193</f>
        <v>0</v>
      </c>
      <c r="AC193" s="128">
        <f>'2 Current Year'!O193</f>
        <v>0</v>
      </c>
      <c r="AD193" s="306">
        <f t="shared" si="4"/>
        <v>45838</v>
      </c>
      <c r="AE193" s="1" t="str">
        <f t="shared" si="5"/>
        <v/>
      </c>
    </row>
    <row r="194" spans="1:31" ht="18" customHeight="1">
      <c r="A194" s="298" t="str">
        <f>IF('2 Current Year'!A194&lt;&gt;"",'2 Current Year'!A194,"")</f>
        <v/>
      </c>
      <c r="B194" s="299" t="str">
        <f>IF('2 Current Year'!B194&lt;&gt;"",'2 Current Year'!B194,"")</f>
        <v/>
      </c>
      <c r="C194" s="299" t="str">
        <f>IF('2 Current Year'!C194&lt;&gt;"",'2 Current Year'!C194,"")</f>
        <v/>
      </c>
      <c r="D194" s="299"/>
      <c r="E194" s="300" t="str">
        <f>IF('2 Current Year'!E194&lt;&gt;"",'2 Current Year'!E194,"")</f>
        <v/>
      </c>
      <c r="F194" s="301" t="str">
        <f>IF('2 Current Year'!F194&lt;&gt;"",'2 Current Year'!F194,"")</f>
        <v/>
      </c>
      <c r="G194" s="302"/>
      <c r="H194" s="303"/>
      <c r="I194" s="302"/>
      <c r="J194" s="303"/>
      <c r="K194" s="302"/>
      <c r="L194" s="303"/>
      <c r="M194" s="302"/>
      <c r="N194" s="303"/>
      <c r="O194" s="308"/>
      <c r="P194" s="304">
        <f t="shared" si="1"/>
        <v>0</v>
      </c>
      <c r="Q194" s="92">
        <f t="shared" ref="Q194:W194" si="189">IF(G194&gt;0,IF(G$8&lt;$AD194,IF(G$8&gt;=$C$4,IF($AA194&gt;0,IF($AA194&lt;&gt;"C",IF(H194="",($AD194-G$8)/7/$AB194*($Z194+$AC194)*(G194-$AA194)/$AA194,IF(H$8&lt;$AD194,(H$8-G$8)/7/$AB194*($Z194+$AC194)*(G194-$AA194)/$AA194,($AD194-G$8)/7/$AB194*($Z194+$AC194)*(G194-$AA194)/$AA194)),0),0),0),0),0)</f>
        <v>0</v>
      </c>
      <c r="R194" s="92">
        <f t="shared" si="189"/>
        <v>0</v>
      </c>
      <c r="S194" s="92">
        <f t="shared" si="189"/>
        <v>0</v>
      </c>
      <c r="T194" s="92">
        <f t="shared" si="189"/>
        <v>0</v>
      </c>
      <c r="U194" s="92">
        <f t="shared" si="189"/>
        <v>0</v>
      </c>
      <c r="V194" s="92">
        <f t="shared" si="189"/>
        <v>0</v>
      </c>
      <c r="W194" s="92">
        <f t="shared" si="189"/>
        <v>0</v>
      </c>
      <c r="X194" s="92">
        <f t="shared" si="3"/>
        <v>0</v>
      </c>
      <c r="Y194" s="128"/>
      <c r="Z194" s="192">
        <f>'2 Current Year'!W194</f>
        <v>0</v>
      </c>
      <c r="AA194" s="305">
        <f>'2 Current Year'!H194</f>
        <v>0</v>
      </c>
      <c r="AB194" s="192">
        <f>'2 Current Year'!AI194</f>
        <v>0</v>
      </c>
      <c r="AC194" s="128">
        <f>'2 Current Year'!O194</f>
        <v>0</v>
      </c>
      <c r="AD194" s="306">
        <f t="shared" si="4"/>
        <v>45838</v>
      </c>
      <c r="AE194" s="1" t="str">
        <f t="shared" si="5"/>
        <v/>
      </c>
    </row>
    <row r="195" spans="1:31" ht="18" customHeight="1">
      <c r="A195" s="298" t="str">
        <f>IF('2 Current Year'!A195&lt;&gt;"",'2 Current Year'!A195,"")</f>
        <v/>
      </c>
      <c r="B195" s="299" t="str">
        <f>IF('2 Current Year'!B195&lt;&gt;"",'2 Current Year'!B195,"")</f>
        <v/>
      </c>
      <c r="C195" s="299" t="str">
        <f>IF('2 Current Year'!C195&lt;&gt;"",'2 Current Year'!C195,"")</f>
        <v/>
      </c>
      <c r="D195" s="299"/>
      <c r="E195" s="300" t="str">
        <f>IF('2 Current Year'!E195&lt;&gt;"",'2 Current Year'!E195,"")</f>
        <v/>
      </c>
      <c r="F195" s="301" t="str">
        <f>IF('2 Current Year'!F195&lt;&gt;"",'2 Current Year'!F195,"")</f>
        <v/>
      </c>
      <c r="G195" s="302"/>
      <c r="H195" s="303"/>
      <c r="I195" s="302"/>
      <c r="J195" s="303"/>
      <c r="K195" s="302"/>
      <c r="L195" s="303"/>
      <c r="M195" s="302"/>
      <c r="N195" s="303"/>
      <c r="O195" s="308"/>
      <c r="P195" s="304">
        <f t="shared" si="1"/>
        <v>0</v>
      </c>
      <c r="Q195" s="92">
        <f t="shared" ref="Q195:W195" si="190">IF(G195&gt;0,IF(G$8&lt;$AD195,IF(G$8&gt;=$C$4,IF($AA195&gt;0,IF($AA195&lt;&gt;"C",IF(H195="",($AD195-G$8)/7/$AB195*($Z195+$AC195)*(G195-$AA195)/$AA195,IF(H$8&lt;$AD195,(H$8-G$8)/7/$AB195*($Z195+$AC195)*(G195-$AA195)/$AA195,($AD195-G$8)/7/$AB195*($Z195+$AC195)*(G195-$AA195)/$AA195)),0),0),0),0),0)</f>
        <v>0</v>
      </c>
      <c r="R195" s="92">
        <f t="shared" si="190"/>
        <v>0</v>
      </c>
      <c r="S195" s="92">
        <f t="shared" si="190"/>
        <v>0</v>
      </c>
      <c r="T195" s="92">
        <f t="shared" si="190"/>
        <v>0</v>
      </c>
      <c r="U195" s="92">
        <f t="shared" si="190"/>
        <v>0</v>
      </c>
      <c r="V195" s="92">
        <f t="shared" si="190"/>
        <v>0</v>
      </c>
      <c r="W195" s="92">
        <f t="shared" si="190"/>
        <v>0</v>
      </c>
      <c r="X195" s="92">
        <f t="shared" si="3"/>
        <v>0</v>
      </c>
      <c r="Y195" s="128"/>
      <c r="Z195" s="192">
        <f>'2 Current Year'!W195</f>
        <v>0</v>
      </c>
      <c r="AA195" s="305">
        <f>'2 Current Year'!H195</f>
        <v>0</v>
      </c>
      <c r="AB195" s="192">
        <f>'2 Current Year'!AI195</f>
        <v>0</v>
      </c>
      <c r="AC195" s="128">
        <f>'2 Current Year'!O195</f>
        <v>0</v>
      </c>
      <c r="AD195" s="306">
        <f t="shared" si="4"/>
        <v>45838</v>
      </c>
      <c r="AE195" s="1" t="str">
        <f t="shared" si="5"/>
        <v/>
      </c>
    </row>
    <row r="196" spans="1:31" ht="18" customHeight="1">
      <c r="A196" s="298" t="str">
        <f>IF('2 Current Year'!A196&lt;&gt;"",'2 Current Year'!A196,"")</f>
        <v/>
      </c>
      <c r="B196" s="299" t="str">
        <f>IF('2 Current Year'!B196&lt;&gt;"",'2 Current Year'!B196,"")</f>
        <v/>
      </c>
      <c r="C196" s="299" t="str">
        <f>IF('2 Current Year'!C196&lt;&gt;"",'2 Current Year'!C196,"")</f>
        <v/>
      </c>
      <c r="D196" s="299"/>
      <c r="E196" s="300" t="str">
        <f>IF('2 Current Year'!E196&lt;&gt;"",'2 Current Year'!E196,"")</f>
        <v/>
      </c>
      <c r="F196" s="301" t="str">
        <f>IF('2 Current Year'!F196&lt;&gt;"",'2 Current Year'!F196,"")</f>
        <v/>
      </c>
      <c r="G196" s="302"/>
      <c r="H196" s="303"/>
      <c r="I196" s="302"/>
      <c r="J196" s="303"/>
      <c r="K196" s="302"/>
      <c r="L196" s="303"/>
      <c r="M196" s="302"/>
      <c r="N196" s="303"/>
      <c r="O196" s="308"/>
      <c r="P196" s="304">
        <f t="shared" si="1"/>
        <v>0</v>
      </c>
      <c r="Q196" s="92">
        <f t="shared" ref="Q196:W196" si="191">IF(G196&gt;0,IF(G$8&lt;$AD196,IF(G$8&gt;=$C$4,IF($AA196&gt;0,IF($AA196&lt;&gt;"C",IF(H196="",($AD196-G$8)/7/$AB196*($Z196+$AC196)*(G196-$AA196)/$AA196,IF(H$8&lt;$AD196,(H$8-G$8)/7/$AB196*($Z196+$AC196)*(G196-$AA196)/$AA196,($AD196-G$8)/7/$AB196*($Z196+$AC196)*(G196-$AA196)/$AA196)),0),0),0),0),0)</f>
        <v>0</v>
      </c>
      <c r="R196" s="92">
        <f t="shared" si="191"/>
        <v>0</v>
      </c>
      <c r="S196" s="92">
        <f t="shared" si="191"/>
        <v>0</v>
      </c>
      <c r="T196" s="92">
        <f t="shared" si="191"/>
        <v>0</v>
      </c>
      <c r="U196" s="92">
        <f t="shared" si="191"/>
        <v>0</v>
      </c>
      <c r="V196" s="92">
        <f t="shared" si="191"/>
        <v>0</v>
      </c>
      <c r="W196" s="92">
        <f t="shared" si="191"/>
        <v>0</v>
      </c>
      <c r="X196" s="92">
        <f t="shared" si="3"/>
        <v>0</v>
      </c>
      <c r="Y196" s="128"/>
      <c r="Z196" s="192">
        <f>'2 Current Year'!W196</f>
        <v>0</v>
      </c>
      <c r="AA196" s="305">
        <f>'2 Current Year'!H196</f>
        <v>0</v>
      </c>
      <c r="AB196" s="192">
        <f>'2 Current Year'!AI196</f>
        <v>0</v>
      </c>
      <c r="AC196" s="128">
        <f>'2 Current Year'!O196</f>
        <v>0</v>
      </c>
      <c r="AD196" s="306">
        <f t="shared" si="4"/>
        <v>45838</v>
      </c>
      <c r="AE196" s="1" t="str">
        <f t="shared" si="5"/>
        <v/>
      </c>
    </row>
    <row r="197" spans="1:31" ht="18" customHeight="1">
      <c r="A197" s="298" t="str">
        <f>IF('2 Current Year'!A197&lt;&gt;"",'2 Current Year'!A197,"")</f>
        <v/>
      </c>
      <c r="B197" s="299" t="str">
        <f>IF('2 Current Year'!B197&lt;&gt;"",'2 Current Year'!B197,"")</f>
        <v/>
      </c>
      <c r="C197" s="299" t="str">
        <f>IF('2 Current Year'!C197&lt;&gt;"",'2 Current Year'!C197,"")</f>
        <v/>
      </c>
      <c r="D197" s="299"/>
      <c r="E197" s="300" t="str">
        <f>IF('2 Current Year'!E197&lt;&gt;"",'2 Current Year'!E197,"")</f>
        <v/>
      </c>
      <c r="F197" s="301" t="str">
        <f>IF('2 Current Year'!F197&lt;&gt;"",'2 Current Year'!F197,"")</f>
        <v/>
      </c>
      <c r="G197" s="302"/>
      <c r="H197" s="303"/>
      <c r="I197" s="302"/>
      <c r="J197" s="303"/>
      <c r="K197" s="302"/>
      <c r="L197" s="303"/>
      <c r="M197" s="302"/>
      <c r="N197" s="303"/>
      <c r="O197" s="308"/>
      <c r="P197" s="304">
        <f t="shared" si="1"/>
        <v>0</v>
      </c>
      <c r="Q197" s="92">
        <f t="shared" ref="Q197:W197" si="192">IF(G197&gt;0,IF(G$8&lt;$AD197,IF(G$8&gt;=$C$4,IF($AA197&gt;0,IF($AA197&lt;&gt;"C",IF(H197="",($AD197-G$8)/7/$AB197*($Z197+$AC197)*(G197-$AA197)/$AA197,IF(H$8&lt;$AD197,(H$8-G$8)/7/$AB197*($Z197+$AC197)*(G197-$AA197)/$AA197,($AD197-G$8)/7/$AB197*($Z197+$AC197)*(G197-$AA197)/$AA197)),0),0),0),0),0)</f>
        <v>0</v>
      </c>
      <c r="R197" s="92">
        <f t="shared" si="192"/>
        <v>0</v>
      </c>
      <c r="S197" s="92">
        <f t="shared" si="192"/>
        <v>0</v>
      </c>
      <c r="T197" s="92">
        <f t="shared" si="192"/>
        <v>0</v>
      </c>
      <c r="U197" s="92">
        <f t="shared" si="192"/>
        <v>0</v>
      </c>
      <c r="V197" s="92">
        <f t="shared" si="192"/>
        <v>0</v>
      </c>
      <c r="W197" s="92">
        <f t="shared" si="192"/>
        <v>0</v>
      </c>
      <c r="X197" s="92">
        <f t="shared" si="3"/>
        <v>0</v>
      </c>
      <c r="Y197" s="128"/>
      <c r="Z197" s="192">
        <f>'2 Current Year'!W197</f>
        <v>0</v>
      </c>
      <c r="AA197" s="305">
        <f>'2 Current Year'!H197</f>
        <v>0</v>
      </c>
      <c r="AB197" s="192">
        <f>'2 Current Year'!AI197</f>
        <v>0</v>
      </c>
      <c r="AC197" s="128">
        <f>'2 Current Year'!O197</f>
        <v>0</v>
      </c>
      <c r="AD197" s="306">
        <f t="shared" si="4"/>
        <v>45838</v>
      </c>
      <c r="AE197" s="1" t="str">
        <f t="shared" si="5"/>
        <v/>
      </c>
    </row>
    <row r="198" spans="1:31" ht="18" customHeight="1">
      <c r="A198" s="298" t="str">
        <f>IF('2 Current Year'!A198&lt;&gt;"",'2 Current Year'!A198,"")</f>
        <v/>
      </c>
      <c r="B198" s="299" t="str">
        <f>IF('2 Current Year'!B198&lt;&gt;"",'2 Current Year'!B198,"")</f>
        <v/>
      </c>
      <c r="C198" s="299" t="str">
        <f>IF('2 Current Year'!C198&lt;&gt;"",'2 Current Year'!C198,"")</f>
        <v/>
      </c>
      <c r="D198" s="299"/>
      <c r="E198" s="300" t="str">
        <f>IF('2 Current Year'!E198&lt;&gt;"",'2 Current Year'!E198,"")</f>
        <v/>
      </c>
      <c r="F198" s="301" t="str">
        <f>IF('2 Current Year'!F198&lt;&gt;"",'2 Current Year'!F198,"")</f>
        <v/>
      </c>
      <c r="G198" s="302"/>
      <c r="H198" s="303"/>
      <c r="I198" s="302"/>
      <c r="J198" s="303"/>
      <c r="K198" s="302"/>
      <c r="L198" s="303"/>
      <c r="M198" s="302"/>
      <c r="N198" s="303"/>
      <c r="O198" s="308"/>
      <c r="P198" s="304">
        <f t="shared" si="1"/>
        <v>0</v>
      </c>
      <c r="Q198" s="92">
        <f t="shared" ref="Q198:W198" si="193">IF(G198&gt;0,IF(G$8&lt;$AD198,IF(G$8&gt;=$C$4,IF($AA198&gt;0,IF($AA198&lt;&gt;"C",IF(H198="",($AD198-G$8)/7/$AB198*($Z198+$AC198)*(G198-$AA198)/$AA198,IF(H$8&lt;$AD198,(H$8-G$8)/7/$AB198*($Z198+$AC198)*(G198-$AA198)/$AA198,($AD198-G$8)/7/$AB198*($Z198+$AC198)*(G198-$AA198)/$AA198)),0),0),0),0),0)</f>
        <v>0</v>
      </c>
      <c r="R198" s="92">
        <f t="shared" si="193"/>
        <v>0</v>
      </c>
      <c r="S198" s="92">
        <f t="shared" si="193"/>
        <v>0</v>
      </c>
      <c r="T198" s="92">
        <f t="shared" si="193"/>
        <v>0</v>
      </c>
      <c r="U198" s="92">
        <f t="shared" si="193"/>
        <v>0</v>
      </c>
      <c r="V198" s="92">
        <f t="shared" si="193"/>
        <v>0</v>
      </c>
      <c r="W198" s="92">
        <f t="shared" si="193"/>
        <v>0</v>
      </c>
      <c r="X198" s="92">
        <f t="shared" si="3"/>
        <v>0</v>
      </c>
      <c r="Y198" s="128"/>
      <c r="Z198" s="192">
        <f>'2 Current Year'!W198</f>
        <v>0</v>
      </c>
      <c r="AA198" s="305">
        <f>'2 Current Year'!H198</f>
        <v>0</v>
      </c>
      <c r="AB198" s="192">
        <f>'2 Current Year'!AI198</f>
        <v>0</v>
      </c>
      <c r="AC198" s="128">
        <f>'2 Current Year'!O198</f>
        <v>0</v>
      </c>
      <c r="AD198" s="306">
        <f t="shared" si="4"/>
        <v>45838</v>
      </c>
      <c r="AE198" s="1" t="str">
        <f t="shared" si="5"/>
        <v/>
      </c>
    </row>
    <row r="199" spans="1:31" ht="18" customHeight="1">
      <c r="A199" s="298" t="str">
        <f>IF('2 Current Year'!A199&lt;&gt;"",'2 Current Year'!A199,"")</f>
        <v/>
      </c>
      <c r="B199" s="299" t="str">
        <f>IF('2 Current Year'!B199&lt;&gt;"",'2 Current Year'!B199,"")</f>
        <v/>
      </c>
      <c r="C199" s="299" t="str">
        <f>IF('2 Current Year'!C199&lt;&gt;"",'2 Current Year'!C199,"")</f>
        <v/>
      </c>
      <c r="D199" s="299"/>
      <c r="E199" s="300" t="str">
        <f>IF('2 Current Year'!E199&lt;&gt;"",'2 Current Year'!E199,"")</f>
        <v/>
      </c>
      <c r="F199" s="301" t="str">
        <f>IF('2 Current Year'!F199&lt;&gt;"",'2 Current Year'!F199,"")</f>
        <v/>
      </c>
      <c r="G199" s="302"/>
      <c r="H199" s="303"/>
      <c r="I199" s="302"/>
      <c r="J199" s="303"/>
      <c r="K199" s="302"/>
      <c r="L199" s="303"/>
      <c r="M199" s="302"/>
      <c r="N199" s="303"/>
      <c r="O199" s="308"/>
      <c r="P199" s="304">
        <f t="shared" si="1"/>
        <v>0</v>
      </c>
      <c r="Q199" s="92">
        <f t="shared" ref="Q199:W199" si="194">IF(G199&gt;0,IF(G$8&lt;$AD199,IF(G$8&gt;=$C$4,IF($AA199&gt;0,IF($AA199&lt;&gt;"C",IF(H199="",($AD199-G$8)/7/$AB199*($Z199+$AC199)*(G199-$AA199)/$AA199,IF(H$8&lt;$AD199,(H$8-G$8)/7/$AB199*($Z199+$AC199)*(G199-$AA199)/$AA199,($AD199-G$8)/7/$AB199*($Z199+$AC199)*(G199-$AA199)/$AA199)),0),0),0),0),0)</f>
        <v>0</v>
      </c>
      <c r="R199" s="92">
        <f t="shared" si="194"/>
        <v>0</v>
      </c>
      <c r="S199" s="92">
        <f t="shared" si="194"/>
        <v>0</v>
      </c>
      <c r="T199" s="92">
        <f t="shared" si="194"/>
        <v>0</v>
      </c>
      <c r="U199" s="92">
        <f t="shared" si="194"/>
        <v>0</v>
      </c>
      <c r="V199" s="92">
        <f t="shared" si="194"/>
        <v>0</v>
      </c>
      <c r="W199" s="92">
        <f t="shared" si="194"/>
        <v>0</v>
      </c>
      <c r="X199" s="92">
        <f t="shared" si="3"/>
        <v>0</v>
      </c>
      <c r="Y199" s="128"/>
      <c r="Z199" s="192">
        <f>'2 Current Year'!W199</f>
        <v>0</v>
      </c>
      <c r="AA199" s="305">
        <f>'2 Current Year'!H199</f>
        <v>0</v>
      </c>
      <c r="AB199" s="192">
        <f>'2 Current Year'!AI199</f>
        <v>0</v>
      </c>
      <c r="AC199" s="128">
        <f>'2 Current Year'!O199</f>
        <v>0</v>
      </c>
      <c r="AD199" s="306">
        <f t="shared" si="4"/>
        <v>45838</v>
      </c>
      <c r="AE199" s="1" t="str">
        <f t="shared" si="5"/>
        <v/>
      </c>
    </row>
    <row r="200" spans="1:31" ht="18" customHeight="1">
      <c r="A200" s="298" t="str">
        <f>IF('2 Current Year'!A200&lt;&gt;"",'2 Current Year'!A200,"")</f>
        <v/>
      </c>
      <c r="B200" s="299" t="str">
        <f>IF('2 Current Year'!B200&lt;&gt;"",'2 Current Year'!B200,"")</f>
        <v/>
      </c>
      <c r="C200" s="299" t="str">
        <f>IF('2 Current Year'!C200&lt;&gt;"",'2 Current Year'!C200,"")</f>
        <v/>
      </c>
      <c r="D200" s="299"/>
      <c r="E200" s="300" t="str">
        <f>IF('2 Current Year'!E200&lt;&gt;"",'2 Current Year'!E200,"")</f>
        <v/>
      </c>
      <c r="F200" s="301" t="str">
        <f>IF('2 Current Year'!F200&lt;&gt;"",'2 Current Year'!F200,"")</f>
        <v/>
      </c>
      <c r="G200" s="302"/>
      <c r="H200" s="303"/>
      <c r="I200" s="302"/>
      <c r="J200" s="303"/>
      <c r="K200" s="302"/>
      <c r="L200" s="303"/>
      <c r="M200" s="302"/>
      <c r="N200" s="303"/>
      <c r="O200" s="308"/>
      <c r="P200" s="304">
        <f t="shared" si="1"/>
        <v>0</v>
      </c>
      <c r="Q200" s="92">
        <f t="shared" ref="Q200:W200" si="195">IF(G200&gt;0,IF(G$8&lt;$AD200,IF(G$8&gt;=$C$4,IF($AA200&gt;0,IF($AA200&lt;&gt;"C",IF(H200="",($AD200-G$8)/7/$AB200*($Z200+$AC200)*(G200-$AA200)/$AA200,IF(H$8&lt;$AD200,(H$8-G$8)/7/$AB200*($Z200+$AC200)*(G200-$AA200)/$AA200,($AD200-G$8)/7/$AB200*($Z200+$AC200)*(G200-$AA200)/$AA200)),0),0),0),0),0)</f>
        <v>0</v>
      </c>
      <c r="R200" s="92">
        <f t="shared" si="195"/>
        <v>0</v>
      </c>
      <c r="S200" s="92">
        <f t="shared" si="195"/>
        <v>0</v>
      </c>
      <c r="T200" s="92">
        <f t="shared" si="195"/>
        <v>0</v>
      </c>
      <c r="U200" s="92">
        <f t="shared" si="195"/>
        <v>0</v>
      </c>
      <c r="V200" s="92">
        <f t="shared" si="195"/>
        <v>0</v>
      </c>
      <c r="W200" s="92">
        <f t="shared" si="195"/>
        <v>0</v>
      </c>
      <c r="X200" s="92">
        <f t="shared" si="3"/>
        <v>0</v>
      </c>
      <c r="Y200" s="128"/>
      <c r="Z200" s="192">
        <f>'2 Current Year'!W200</f>
        <v>0</v>
      </c>
      <c r="AA200" s="305">
        <f>'2 Current Year'!H200</f>
        <v>0</v>
      </c>
      <c r="AB200" s="192">
        <f>'2 Current Year'!AI200</f>
        <v>0</v>
      </c>
      <c r="AC200" s="128">
        <f>'2 Current Year'!O200</f>
        <v>0</v>
      </c>
      <c r="AD200" s="306">
        <f t="shared" si="4"/>
        <v>45838</v>
      </c>
      <c r="AE200" s="1" t="str">
        <f t="shared" si="5"/>
        <v/>
      </c>
    </row>
    <row r="201" spans="1:31" ht="18" customHeight="1">
      <c r="A201" s="298" t="str">
        <f>IF('2 Current Year'!A201&lt;&gt;"",'2 Current Year'!A201,"")</f>
        <v/>
      </c>
      <c r="B201" s="299" t="str">
        <f>IF('2 Current Year'!B201&lt;&gt;"",'2 Current Year'!B201,"")</f>
        <v/>
      </c>
      <c r="C201" s="299" t="str">
        <f>IF('2 Current Year'!C201&lt;&gt;"",'2 Current Year'!C201,"")</f>
        <v/>
      </c>
      <c r="D201" s="299"/>
      <c r="E201" s="300" t="str">
        <f>IF('2 Current Year'!E201&lt;&gt;"",'2 Current Year'!E201,"")</f>
        <v/>
      </c>
      <c r="F201" s="301" t="str">
        <f>IF('2 Current Year'!F201&lt;&gt;"",'2 Current Year'!F201,"")</f>
        <v/>
      </c>
      <c r="G201" s="302"/>
      <c r="H201" s="303"/>
      <c r="I201" s="302"/>
      <c r="J201" s="303"/>
      <c r="K201" s="302"/>
      <c r="L201" s="303"/>
      <c r="M201" s="302"/>
      <c r="N201" s="303"/>
      <c r="O201" s="308"/>
      <c r="P201" s="304">
        <f t="shared" si="1"/>
        <v>0</v>
      </c>
      <c r="Q201" s="92">
        <f t="shared" ref="Q201:W201" si="196">IF(G201&gt;0,IF(G$8&lt;$AD201,IF(G$8&gt;=$C$4,IF($AA201&gt;0,IF($AA201&lt;&gt;"C",IF(H201="",($AD201-G$8)/7/$AB201*($Z201+$AC201)*(G201-$AA201)/$AA201,IF(H$8&lt;$AD201,(H$8-G$8)/7/$AB201*($Z201+$AC201)*(G201-$AA201)/$AA201,($AD201-G$8)/7/$AB201*($Z201+$AC201)*(G201-$AA201)/$AA201)),0),0),0),0),0)</f>
        <v>0</v>
      </c>
      <c r="R201" s="92">
        <f t="shared" si="196"/>
        <v>0</v>
      </c>
      <c r="S201" s="92">
        <f t="shared" si="196"/>
        <v>0</v>
      </c>
      <c r="T201" s="92">
        <f t="shared" si="196"/>
        <v>0</v>
      </c>
      <c r="U201" s="92">
        <f t="shared" si="196"/>
        <v>0</v>
      </c>
      <c r="V201" s="92">
        <f t="shared" si="196"/>
        <v>0</v>
      </c>
      <c r="W201" s="92">
        <f t="shared" si="196"/>
        <v>0</v>
      </c>
      <c r="X201" s="92">
        <f t="shared" si="3"/>
        <v>0</v>
      </c>
      <c r="Y201" s="128"/>
      <c r="Z201" s="192">
        <f>'2 Current Year'!W201</f>
        <v>0</v>
      </c>
      <c r="AA201" s="305">
        <f>'2 Current Year'!H201</f>
        <v>0</v>
      </c>
      <c r="AB201" s="192">
        <f>'2 Current Year'!AI201</f>
        <v>0</v>
      </c>
      <c r="AC201" s="128">
        <f>'2 Current Year'!O201</f>
        <v>0</v>
      </c>
      <c r="AD201" s="306">
        <f t="shared" si="4"/>
        <v>45838</v>
      </c>
      <c r="AE201" s="1" t="str">
        <f t="shared" si="5"/>
        <v/>
      </c>
    </row>
    <row r="202" spans="1:31" ht="18" customHeight="1">
      <c r="A202" s="298" t="str">
        <f>IF('2 Current Year'!A202&lt;&gt;"",'2 Current Year'!A202,"")</f>
        <v/>
      </c>
      <c r="B202" s="299" t="str">
        <f>IF('2 Current Year'!B202&lt;&gt;"",'2 Current Year'!B202,"")</f>
        <v/>
      </c>
      <c r="C202" s="299" t="str">
        <f>IF('2 Current Year'!C202&lt;&gt;"",'2 Current Year'!C202,"")</f>
        <v/>
      </c>
      <c r="D202" s="299"/>
      <c r="E202" s="300" t="str">
        <f>IF('2 Current Year'!E202&lt;&gt;"",'2 Current Year'!E202,"")</f>
        <v/>
      </c>
      <c r="F202" s="301" t="str">
        <f>IF('2 Current Year'!F202&lt;&gt;"",'2 Current Year'!F202,"")</f>
        <v/>
      </c>
      <c r="G202" s="302"/>
      <c r="H202" s="303"/>
      <c r="I202" s="302"/>
      <c r="J202" s="303"/>
      <c r="K202" s="302"/>
      <c r="L202" s="303"/>
      <c r="M202" s="302"/>
      <c r="N202" s="303"/>
      <c r="O202" s="308"/>
      <c r="P202" s="304">
        <f t="shared" si="1"/>
        <v>0</v>
      </c>
      <c r="Q202" s="92">
        <f t="shared" ref="Q202:W202" si="197">IF(G202&gt;0,IF(G$8&lt;$AD202,IF(G$8&gt;=$C$4,IF($AA202&gt;0,IF($AA202&lt;&gt;"C",IF(H202="",($AD202-G$8)/7/$AB202*($Z202+$AC202)*(G202-$AA202)/$AA202,IF(H$8&lt;$AD202,(H$8-G$8)/7/$AB202*($Z202+$AC202)*(G202-$AA202)/$AA202,($AD202-G$8)/7/$AB202*($Z202+$AC202)*(G202-$AA202)/$AA202)),0),0),0),0),0)</f>
        <v>0</v>
      </c>
      <c r="R202" s="92">
        <f t="shared" si="197"/>
        <v>0</v>
      </c>
      <c r="S202" s="92">
        <f t="shared" si="197"/>
        <v>0</v>
      </c>
      <c r="T202" s="92">
        <f t="shared" si="197"/>
        <v>0</v>
      </c>
      <c r="U202" s="92">
        <f t="shared" si="197"/>
        <v>0</v>
      </c>
      <c r="V202" s="92">
        <f t="shared" si="197"/>
        <v>0</v>
      </c>
      <c r="W202" s="92">
        <f t="shared" si="197"/>
        <v>0</v>
      </c>
      <c r="X202" s="92">
        <f t="shared" si="3"/>
        <v>0</v>
      </c>
      <c r="Y202" s="128"/>
      <c r="Z202" s="192">
        <f>'2 Current Year'!W202</f>
        <v>0</v>
      </c>
      <c r="AA202" s="305">
        <f>'2 Current Year'!H202</f>
        <v>0</v>
      </c>
      <c r="AB202" s="192">
        <f>'2 Current Year'!AI202</f>
        <v>0</v>
      </c>
      <c r="AC202" s="128">
        <f>'2 Current Year'!O202</f>
        <v>0</v>
      </c>
      <c r="AD202" s="306">
        <f t="shared" si="4"/>
        <v>45838</v>
      </c>
      <c r="AE202" s="1" t="str">
        <f t="shared" si="5"/>
        <v/>
      </c>
    </row>
    <row r="203" spans="1:31" ht="18" customHeight="1">
      <c r="A203" s="298" t="str">
        <f>IF('2 Current Year'!A203&lt;&gt;"",'2 Current Year'!A203,"")</f>
        <v/>
      </c>
      <c r="B203" s="299" t="str">
        <f>IF('2 Current Year'!B203&lt;&gt;"",'2 Current Year'!B203,"")</f>
        <v/>
      </c>
      <c r="C203" s="299" t="str">
        <f>IF('2 Current Year'!C203&lt;&gt;"",'2 Current Year'!C203,"")</f>
        <v/>
      </c>
      <c r="D203" s="299"/>
      <c r="E203" s="300" t="str">
        <f>IF('2 Current Year'!E203&lt;&gt;"",'2 Current Year'!E203,"")</f>
        <v/>
      </c>
      <c r="F203" s="301" t="str">
        <f>IF('2 Current Year'!F203&lt;&gt;"",'2 Current Year'!F203,"")</f>
        <v/>
      </c>
      <c r="G203" s="302"/>
      <c r="H203" s="303"/>
      <c r="I203" s="302"/>
      <c r="J203" s="303"/>
      <c r="K203" s="302"/>
      <c r="L203" s="303"/>
      <c r="M203" s="302"/>
      <c r="N203" s="303"/>
      <c r="O203" s="308"/>
      <c r="P203" s="304">
        <f t="shared" si="1"/>
        <v>0</v>
      </c>
      <c r="Q203" s="92">
        <f t="shared" ref="Q203:W203" si="198">IF(G203&gt;0,IF(G$8&lt;$AD203,IF(G$8&gt;=$C$4,IF($AA203&gt;0,IF($AA203&lt;&gt;"C",IF(H203="",($AD203-G$8)/7/$AB203*($Z203+$AC203)*(G203-$AA203)/$AA203,IF(H$8&lt;$AD203,(H$8-G$8)/7/$AB203*($Z203+$AC203)*(G203-$AA203)/$AA203,($AD203-G$8)/7/$AB203*($Z203+$AC203)*(G203-$AA203)/$AA203)),0),0),0),0),0)</f>
        <v>0</v>
      </c>
      <c r="R203" s="92">
        <f t="shared" si="198"/>
        <v>0</v>
      </c>
      <c r="S203" s="92">
        <f t="shared" si="198"/>
        <v>0</v>
      </c>
      <c r="T203" s="92">
        <f t="shared" si="198"/>
        <v>0</v>
      </c>
      <c r="U203" s="92">
        <f t="shared" si="198"/>
        <v>0</v>
      </c>
      <c r="V203" s="92">
        <f t="shared" si="198"/>
        <v>0</v>
      </c>
      <c r="W203" s="92">
        <f t="shared" si="198"/>
        <v>0</v>
      </c>
      <c r="X203" s="92">
        <f t="shared" si="3"/>
        <v>0</v>
      </c>
      <c r="Y203" s="128"/>
      <c r="Z203" s="192">
        <f>'2 Current Year'!W203</f>
        <v>0</v>
      </c>
      <c r="AA203" s="305">
        <f>'2 Current Year'!H203</f>
        <v>0</v>
      </c>
      <c r="AB203" s="192">
        <f>'2 Current Year'!AI203</f>
        <v>0</v>
      </c>
      <c r="AC203" s="128">
        <f>'2 Current Year'!O203</f>
        <v>0</v>
      </c>
      <c r="AD203" s="306">
        <f t="shared" si="4"/>
        <v>45838</v>
      </c>
      <c r="AE203" s="1" t="str">
        <f t="shared" si="5"/>
        <v/>
      </c>
    </row>
    <row r="204" spans="1:31" ht="18" customHeight="1">
      <c r="A204" s="298" t="str">
        <f>IF('2 Current Year'!A204&lt;&gt;"",'2 Current Year'!A204,"")</f>
        <v/>
      </c>
      <c r="B204" s="299" t="str">
        <f>IF('2 Current Year'!B204&lt;&gt;"",'2 Current Year'!B204,"")</f>
        <v/>
      </c>
      <c r="C204" s="299" t="str">
        <f>IF('2 Current Year'!C204&lt;&gt;"",'2 Current Year'!C204,"")</f>
        <v/>
      </c>
      <c r="D204" s="299"/>
      <c r="E204" s="300" t="str">
        <f>IF('2 Current Year'!E204&lt;&gt;"",'2 Current Year'!E204,"")</f>
        <v/>
      </c>
      <c r="F204" s="301" t="str">
        <f>IF('2 Current Year'!F204&lt;&gt;"",'2 Current Year'!F204,"")</f>
        <v/>
      </c>
      <c r="G204" s="302"/>
      <c r="H204" s="303"/>
      <c r="I204" s="302"/>
      <c r="J204" s="303"/>
      <c r="K204" s="302"/>
      <c r="L204" s="303"/>
      <c r="M204" s="302"/>
      <c r="N204" s="303"/>
      <c r="O204" s="308"/>
      <c r="P204" s="304">
        <f t="shared" si="1"/>
        <v>0</v>
      </c>
      <c r="Q204" s="92">
        <f t="shared" ref="Q204:W204" si="199">IF(G204&gt;0,IF(G$8&lt;$AD204,IF(G$8&gt;=$C$4,IF($AA204&gt;0,IF($AA204&lt;&gt;"C",IF(H204="",($AD204-G$8)/7/$AB204*($Z204+$AC204)*(G204-$AA204)/$AA204,IF(H$8&lt;$AD204,(H$8-G$8)/7/$AB204*($Z204+$AC204)*(G204-$AA204)/$AA204,($AD204-G$8)/7/$AB204*($Z204+$AC204)*(G204-$AA204)/$AA204)),0),0),0),0),0)</f>
        <v>0</v>
      </c>
      <c r="R204" s="92">
        <f t="shared" si="199"/>
        <v>0</v>
      </c>
      <c r="S204" s="92">
        <f t="shared" si="199"/>
        <v>0</v>
      </c>
      <c r="T204" s="92">
        <f t="shared" si="199"/>
        <v>0</v>
      </c>
      <c r="U204" s="92">
        <f t="shared" si="199"/>
        <v>0</v>
      </c>
      <c r="V204" s="92">
        <f t="shared" si="199"/>
        <v>0</v>
      </c>
      <c r="W204" s="92">
        <f t="shared" si="199"/>
        <v>0</v>
      </c>
      <c r="X204" s="92">
        <f t="shared" si="3"/>
        <v>0</v>
      </c>
      <c r="Y204" s="128"/>
      <c r="Z204" s="192">
        <f>'2 Current Year'!W204</f>
        <v>0</v>
      </c>
      <c r="AA204" s="305">
        <f>'2 Current Year'!H204</f>
        <v>0</v>
      </c>
      <c r="AB204" s="192">
        <f>'2 Current Year'!AI204</f>
        <v>0</v>
      </c>
      <c r="AC204" s="128">
        <f>'2 Current Year'!O204</f>
        <v>0</v>
      </c>
      <c r="AD204" s="306">
        <f t="shared" si="4"/>
        <v>45838</v>
      </c>
      <c r="AE204" s="1" t="str">
        <f t="shared" si="5"/>
        <v/>
      </c>
    </row>
    <row r="205" spans="1:31" ht="18" customHeight="1">
      <c r="A205" s="298" t="str">
        <f>IF('2 Current Year'!A205&lt;&gt;"",'2 Current Year'!A205,"")</f>
        <v/>
      </c>
      <c r="B205" s="299" t="str">
        <f>IF('2 Current Year'!B205&lt;&gt;"",'2 Current Year'!B205,"")</f>
        <v/>
      </c>
      <c r="C205" s="299" t="str">
        <f>IF('2 Current Year'!C205&lt;&gt;"",'2 Current Year'!C205,"")</f>
        <v/>
      </c>
      <c r="D205" s="299"/>
      <c r="E205" s="300" t="str">
        <f>IF('2 Current Year'!E205&lt;&gt;"",'2 Current Year'!E205,"")</f>
        <v/>
      </c>
      <c r="F205" s="301" t="str">
        <f>IF('2 Current Year'!F205&lt;&gt;"",'2 Current Year'!F205,"")</f>
        <v/>
      </c>
      <c r="G205" s="302"/>
      <c r="H205" s="303"/>
      <c r="I205" s="302"/>
      <c r="J205" s="303"/>
      <c r="K205" s="302"/>
      <c r="L205" s="303"/>
      <c r="M205" s="302"/>
      <c r="N205" s="303"/>
      <c r="O205" s="308"/>
      <c r="P205" s="304">
        <f t="shared" si="1"/>
        <v>0</v>
      </c>
      <c r="Q205" s="92">
        <f t="shared" ref="Q205:W205" si="200">IF(G205&gt;0,IF(G$8&lt;$AD205,IF(G$8&gt;=$C$4,IF($AA205&gt;0,IF($AA205&lt;&gt;"C",IF(H205="",($AD205-G$8)/7/$AB205*($Z205+$AC205)*(G205-$AA205)/$AA205,IF(H$8&lt;$AD205,(H$8-G$8)/7/$AB205*($Z205+$AC205)*(G205-$AA205)/$AA205,($AD205-G$8)/7/$AB205*($Z205+$AC205)*(G205-$AA205)/$AA205)),0),0),0),0),0)</f>
        <v>0</v>
      </c>
      <c r="R205" s="92">
        <f t="shared" si="200"/>
        <v>0</v>
      </c>
      <c r="S205" s="92">
        <f t="shared" si="200"/>
        <v>0</v>
      </c>
      <c r="T205" s="92">
        <f t="shared" si="200"/>
        <v>0</v>
      </c>
      <c r="U205" s="92">
        <f t="shared" si="200"/>
        <v>0</v>
      </c>
      <c r="V205" s="92">
        <f t="shared" si="200"/>
        <v>0</v>
      </c>
      <c r="W205" s="92">
        <f t="shared" si="200"/>
        <v>0</v>
      </c>
      <c r="X205" s="92">
        <f t="shared" si="3"/>
        <v>0</v>
      </c>
      <c r="Y205" s="128"/>
      <c r="Z205" s="192">
        <f>'2 Current Year'!W205</f>
        <v>0</v>
      </c>
      <c r="AA205" s="305">
        <f>'2 Current Year'!H205</f>
        <v>0</v>
      </c>
      <c r="AB205" s="192">
        <f>'2 Current Year'!AI205</f>
        <v>0</v>
      </c>
      <c r="AC205" s="128">
        <f>'2 Current Year'!O205</f>
        <v>0</v>
      </c>
      <c r="AD205" s="306">
        <f t="shared" si="4"/>
        <v>45838</v>
      </c>
      <c r="AE205" s="1" t="str">
        <f t="shared" si="5"/>
        <v/>
      </c>
    </row>
    <row r="206" spans="1:31" ht="18" customHeight="1">
      <c r="A206" s="298" t="str">
        <f>IF('2 Current Year'!A206&lt;&gt;"",'2 Current Year'!A206,"")</f>
        <v/>
      </c>
      <c r="B206" s="299" t="str">
        <f>IF('2 Current Year'!B206&lt;&gt;"",'2 Current Year'!B206,"")</f>
        <v/>
      </c>
      <c r="C206" s="299" t="str">
        <f>IF('2 Current Year'!C206&lt;&gt;"",'2 Current Year'!C206,"")</f>
        <v/>
      </c>
      <c r="D206" s="299"/>
      <c r="E206" s="300" t="str">
        <f>IF('2 Current Year'!E206&lt;&gt;"",'2 Current Year'!E206,"")</f>
        <v/>
      </c>
      <c r="F206" s="301" t="str">
        <f>IF('2 Current Year'!F206&lt;&gt;"",'2 Current Year'!F206,"")</f>
        <v/>
      </c>
      <c r="G206" s="302"/>
      <c r="H206" s="303"/>
      <c r="I206" s="302"/>
      <c r="J206" s="303"/>
      <c r="K206" s="302"/>
      <c r="L206" s="303"/>
      <c r="M206" s="302"/>
      <c r="N206" s="303"/>
      <c r="O206" s="308"/>
      <c r="P206" s="304">
        <f t="shared" si="1"/>
        <v>0</v>
      </c>
      <c r="Q206" s="92">
        <f t="shared" ref="Q206:W206" si="201">IF(G206&gt;0,IF(G$8&lt;$AD206,IF(G$8&gt;=$C$4,IF($AA206&gt;0,IF($AA206&lt;&gt;"C",IF(H206="",($AD206-G$8)/7/$AB206*($Z206+$AC206)*(G206-$AA206)/$AA206,IF(H$8&lt;$AD206,(H$8-G$8)/7/$AB206*($Z206+$AC206)*(G206-$AA206)/$AA206,($AD206-G$8)/7/$AB206*($Z206+$AC206)*(G206-$AA206)/$AA206)),0),0),0),0),0)</f>
        <v>0</v>
      </c>
      <c r="R206" s="92">
        <f t="shared" si="201"/>
        <v>0</v>
      </c>
      <c r="S206" s="92">
        <f t="shared" si="201"/>
        <v>0</v>
      </c>
      <c r="T206" s="92">
        <f t="shared" si="201"/>
        <v>0</v>
      </c>
      <c r="U206" s="92">
        <f t="shared" si="201"/>
        <v>0</v>
      </c>
      <c r="V206" s="92">
        <f t="shared" si="201"/>
        <v>0</v>
      </c>
      <c r="W206" s="92">
        <f t="shared" si="201"/>
        <v>0</v>
      </c>
      <c r="X206" s="92">
        <f t="shared" si="3"/>
        <v>0</v>
      </c>
      <c r="Y206" s="128"/>
      <c r="Z206" s="192">
        <f>'2 Current Year'!W206</f>
        <v>0</v>
      </c>
      <c r="AA206" s="305">
        <f>'2 Current Year'!H206</f>
        <v>0</v>
      </c>
      <c r="AB206" s="192">
        <f>'2 Current Year'!AI206</f>
        <v>0</v>
      </c>
      <c r="AC206" s="128">
        <f>'2 Current Year'!O206</f>
        <v>0</v>
      </c>
      <c r="AD206" s="306">
        <f t="shared" si="4"/>
        <v>45838</v>
      </c>
      <c r="AE206" s="1" t="str">
        <f t="shared" si="5"/>
        <v/>
      </c>
    </row>
    <row r="207" spans="1:31" ht="18" customHeight="1">
      <c r="A207" s="298" t="str">
        <f>IF('2 Current Year'!A207&lt;&gt;"",'2 Current Year'!A207,"")</f>
        <v/>
      </c>
      <c r="B207" s="299" t="str">
        <f>IF('2 Current Year'!B207&lt;&gt;"",'2 Current Year'!B207,"")</f>
        <v/>
      </c>
      <c r="C207" s="299" t="str">
        <f>IF('2 Current Year'!C207&lt;&gt;"",'2 Current Year'!C207,"")</f>
        <v/>
      </c>
      <c r="D207" s="299"/>
      <c r="E207" s="300" t="str">
        <f>IF('2 Current Year'!E207&lt;&gt;"",'2 Current Year'!E207,"")</f>
        <v/>
      </c>
      <c r="F207" s="301" t="str">
        <f>IF('2 Current Year'!F207&lt;&gt;"",'2 Current Year'!F207,"")</f>
        <v/>
      </c>
      <c r="G207" s="302"/>
      <c r="H207" s="303"/>
      <c r="I207" s="302"/>
      <c r="J207" s="303"/>
      <c r="K207" s="302"/>
      <c r="L207" s="303"/>
      <c r="M207" s="302"/>
      <c r="N207" s="303"/>
      <c r="O207" s="308"/>
      <c r="P207" s="304">
        <f t="shared" si="1"/>
        <v>0</v>
      </c>
      <c r="Q207" s="92">
        <f t="shared" ref="Q207:W207" si="202">IF(G207&gt;0,IF(G$8&lt;$AD207,IF(G$8&gt;=$C$4,IF($AA207&gt;0,IF($AA207&lt;&gt;"C",IF(H207="",($AD207-G$8)/7/$AB207*($Z207+$AC207)*(G207-$AA207)/$AA207,IF(H$8&lt;$AD207,(H$8-G$8)/7/$AB207*($Z207+$AC207)*(G207-$AA207)/$AA207,($AD207-G$8)/7/$AB207*($Z207+$AC207)*(G207-$AA207)/$AA207)),0),0),0),0),0)</f>
        <v>0</v>
      </c>
      <c r="R207" s="92">
        <f t="shared" si="202"/>
        <v>0</v>
      </c>
      <c r="S207" s="92">
        <f t="shared" si="202"/>
        <v>0</v>
      </c>
      <c r="T207" s="92">
        <f t="shared" si="202"/>
        <v>0</v>
      </c>
      <c r="U207" s="92">
        <f t="shared" si="202"/>
        <v>0</v>
      </c>
      <c r="V207" s="92">
        <f t="shared" si="202"/>
        <v>0</v>
      </c>
      <c r="W207" s="92">
        <f t="shared" si="202"/>
        <v>0</v>
      </c>
      <c r="X207" s="92">
        <f t="shared" si="3"/>
        <v>0</v>
      </c>
      <c r="Y207" s="128"/>
      <c r="Z207" s="192">
        <f>'2 Current Year'!W207</f>
        <v>0</v>
      </c>
      <c r="AA207" s="305">
        <f>'2 Current Year'!H207</f>
        <v>0</v>
      </c>
      <c r="AB207" s="192">
        <f>'2 Current Year'!AI207</f>
        <v>0</v>
      </c>
      <c r="AC207" s="128">
        <f>'2 Current Year'!O207</f>
        <v>0</v>
      </c>
      <c r="AD207" s="306">
        <f t="shared" si="4"/>
        <v>45838</v>
      </c>
      <c r="AE207" s="1" t="str">
        <f t="shared" si="5"/>
        <v/>
      </c>
    </row>
    <row r="208" spans="1:31" ht="18" customHeight="1">
      <c r="A208" s="298" t="str">
        <f>IF('2 Current Year'!A208&lt;&gt;"",'2 Current Year'!A208,"")</f>
        <v/>
      </c>
      <c r="B208" s="299" t="str">
        <f>IF('2 Current Year'!B208&lt;&gt;"",'2 Current Year'!B208,"")</f>
        <v/>
      </c>
      <c r="C208" s="299" t="str">
        <f>IF('2 Current Year'!C208&lt;&gt;"",'2 Current Year'!C208,"")</f>
        <v/>
      </c>
      <c r="D208" s="299"/>
      <c r="E208" s="300" t="str">
        <f>IF('2 Current Year'!E208&lt;&gt;"",'2 Current Year'!E208,"")</f>
        <v/>
      </c>
      <c r="F208" s="301" t="str">
        <f>IF('2 Current Year'!F208&lt;&gt;"",'2 Current Year'!F208,"")</f>
        <v/>
      </c>
      <c r="G208" s="302"/>
      <c r="H208" s="303"/>
      <c r="I208" s="302"/>
      <c r="J208" s="303"/>
      <c r="K208" s="302"/>
      <c r="L208" s="303"/>
      <c r="M208" s="302"/>
      <c r="N208" s="303"/>
      <c r="O208" s="308"/>
      <c r="P208" s="304">
        <f t="shared" si="1"/>
        <v>0</v>
      </c>
      <c r="Q208" s="92">
        <f t="shared" ref="Q208:W208" si="203">IF(G208&gt;0,IF(G$8&lt;$AD208,IF(G$8&gt;=$C$4,IF($AA208&gt;0,IF($AA208&lt;&gt;"C",IF(H208="",($AD208-G$8)/7/$AB208*($Z208+$AC208)*(G208-$AA208)/$AA208,IF(H$8&lt;$AD208,(H$8-G$8)/7/$AB208*($Z208+$AC208)*(G208-$AA208)/$AA208,($AD208-G$8)/7/$AB208*($Z208+$AC208)*(G208-$AA208)/$AA208)),0),0),0),0),0)</f>
        <v>0</v>
      </c>
      <c r="R208" s="92">
        <f t="shared" si="203"/>
        <v>0</v>
      </c>
      <c r="S208" s="92">
        <f t="shared" si="203"/>
        <v>0</v>
      </c>
      <c r="T208" s="92">
        <f t="shared" si="203"/>
        <v>0</v>
      </c>
      <c r="U208" s="92">
        <f t="shared" si="203"/>
        <v>0</v>
      </c>
      <c r="V208" s="92">
        <f t="shared" si="203"/>
        <v>0</v>
      </c>
      <c r="W208" s="92">
        <f t="shared" si="203"/>
        <v>0</v>
      </c>
      <c r="X208" s="92">
        <f t="shared" si="3"/>
        <v>0</v>
      </c>
      <c r="Y208" s="128"/>
      <c r="Z208" s="192">
        <f>'2 Current Year'!W208</f>
        <v>0</v>
      </c>
      <c r="AA208" s="305">
        <f>'2 Current Year'!H208</f>
        <v>0</v>
      </c>
      <c r="AB208" s="192">
        <f>'2 Current Year'!AI208</f>
        <v>0</v>
      </c>
      <c r="AC208" s="128">
        <f>'2 Current Year'!O208</f>
        <v>0</v>
      </c>
      <c r="AD208" s="306">
        <f t="shared" si="4"/>
        <v>45838</v>
      </c>
      <c r="AE208" s="1" t="str">
        <f t="shared" si="5"/>
        <v/>
      </c>
    </row>
    <row r="209" spans="1:31" ht="18" customHeight="1">
      <c r="A209" s="298" t="str">
        <f>IF('2 Current Year'!A209&lt;&gt;"",'2 Current Year'!A209,"")</f>
        <v/>
      </c>
      <c r="B209" s="299" t="str">
        <f>IF('2 Current Year'!B209&lt;&gt;"",'2 Current Year'!B209,"")</f>
        <v/>
      </c>
      <c r="C209" s="299" t="str">
        <f>IF('2 Current Year'!C209&lt;&gt;"",'2 Current Year'!C209,"")</f>
        <v/>
      </c>
      <c r="D209" s="299"/>
      <c r="E209" s="300" t="str">
        <f>IF('2 Current Year'!E209&lt;&gt;"",'2 Current Year'!E209,"")</f>
        <v/>
      </c>
      <c r="F209" s="301" t="str">
        <f>IF('2 Current Year'!F209&lt;&gt;"",'2 Current Year'!F209,"")</f>
        <v/>
      </c>
      <c r="G209" s="302"/>
      <c r="H209" s="303"/>
      <c r="I209" s="302"/>
      <c r="J209" s="303"/>
      <c r="K209" s="302"/>
      <c r="L209" s="303"/>
      <c r="M209" s="302"/>
      <c r="N209" s="303"/>
      <c r="O209" s="308"/>
      <c r="P209" s="304">
        <f t="shared" si="1"/>
        <v>0</v>
      </c>
      <c r="Q209" s="92">
        <f t="shared" ref="Q209:W209" si="204">IF(G209&gt;0,IF(G$8&lt;$AD209,IF(G$8&gt;=$C$4,IF($AA209&gt;0,IF($AA209&lt;&gt;"C",IF(H209="",($AD209-G$8)/7/$AB209*($Z209+$AC209)*(G209-$AA209)/$AA209,IF(H$8&lt;$AD209,(H$8-G$8)/7/$AB209*($Z209+$AC209)*(G209-$AA209)/$AA209,($AD209-G$8)/7/$AB209*($Z209+$AC209)*(G209-$AA209)/$AA209)),0),0),0),0),0)</f>
        <v>0</v>
      </c>
      <c r="R209" s="92">
        <f t="shared" si="204"/>
        <v>0</v>
      </c>
      <c r="S209" s="92">
        <f t="shared" si="204"/>
        <v>0</v>
      </c>
      <c r="T209" s="92">
        <f t="shared" si="204"/>
        <v>0</v>
      </c>
      <c r="U209" s="92">
        <f t="shared" si="204"/>
        <v>0</v>
      </c>
      <c r="V209" s="92">
        <f t="shared" si="204"/>
        <v>0</v>
      </c>
      <c r="W209" s="92">
        <f t="shared" si="204"/>
        <v>0</v>
      </c>
      <c r="X209" s="92">
        <f t="shared" si="3"/>
        <v>0</v>
      </c>
      <c r="Y209" s="128"/>
      <c r="Z209" s="192">
        <f>'2 Current Year'!W209</f>
        <v>0</v>
      </c>
      <c r="AA209" s="305">
        <f>'2 Current Year'!H209</f>
        <v>0</v>
      </c>
      <c r="AB209" s="192">
        <f>'2 Current Year'!AI209</f>
        <v>0</v>
      </c>
      <c r="AC209" s="128">
        <f>'2 Current Year'!O209</f>
        <v>0</v>
      </c>
      <c r="AD209" s="306">
        <f t="shared" si="4"/>
        <v>45838</v>
      </c>
      <c r="AE209" s="1" t="str">
        <f t="shared" si="5"/>
        <v/>
      </c>
    </row>
    <row r="210" spans="1:31" ht="18" customHeight="1">
      <c r="A210" s="298" t="str">
        <f>IF('2 Current Year'!A210&lt;&gt;"",'2 Current Year'!A210,"")</f>
        <v/>
      </c>
      <c r="B210" s="299" t="str">
        <f>IF('2 Current Year'!B210&lt;&gt;"",'2 Current Year'!B210,"")</f>
        <v/>
      </c>
      <c r="C210" s="299" t="str">
        <f>IF('2 Current Year'!C210&lt;&gt;"",'2 Current Year'!C210,"")</f>
        <v/>
      </c>
      <c r="D210" s="299"/>
      <c r="E210" s="300" t="str">
        <f>IF('2 Current Year'!E210&lt;&gt;"",'2 Current Year'!E210,"")</f>
        <v/>
      </c>
      <c r="F210" s="301" t="str">
        <f>IF('2 Current Year'!F210&lt;&gt;"",'2 Current Year'!F210,"")</f>
        <v/>
      </c>
      <c r="G210" s="302"/>
      <c r="H210" s="303"/>
      <c r="I210" s="302"/>
      <c r="J210" s="303"/>
      <c r="K210" s="302"/>
      <c r="L210" s="303"/>
      <c r="M210" s="302"/>
      <c r="N210" s="303"/>
      <c r="O210" s="308"/>
      <c r="P210" s="304">
        <f t="shared" si="1"/>
        <v>0</v>
      </c>
      <c r="Q210" s="92">
        <f t="shared" ref="Q210:W210" si="205">IF(G210&gt;0,IF(G$8&lt;$AD210,IF(G$8&gt;=$C$4,IF($AA210&gt;0,IF($AA210&lt;&gt;"C",IF(H210="",($AD210-G$8)/7/$AB210*($Z210+$AC210)*(G210-$AA210)/$AA210,IF(H$8&lt;$AD210,(H$8-G$8)/7/$AB210*($Z210+$AC210)*(G210-$AA210)/$AA210,($AD210-G$8)/7/$AB210*($Z210+$AC210)*(G210-$AA210)/$AA210)),0),0),0),0),0)</f>
        <v>0</v>
      </c>
      <c r="R210" s="92">
        <f t="shared" si="205"/>
        <v>0</v>
      </c>
      <c r="S210" s="92">
        <f t="shared" si="205"/>
        <v>0</v>
      </c>
      <c r="T210" s="92">
        <f t="shared" si="205"/>
        <v>0</v>
      </c>
      <c r="U210" s="92">
        <f t="shared" si="205"/>
        <v>0</v>
      </c>
      <c r="V210" s="92">
        <f t="shared" si="205"/>
        <v>0</v>
      </c>
      <c r="W210" s="92">
        <f t="shared" si="205"/>
        <v>0</v>
      </c>
      <c r="X210" s="92">
        <f t="shared" si="3"/>
        <v>0</v>
      </c>
      <c r="Y210" s="128"/>
      <c r="Z210" s="192">
        <f>'2 Current Year'!W210</f>
        <v>0</v>
      </c>
      <c r="AA210" s="305">
        <f>'2 Current Year'!H210</f>
        <v>0</v>
      </c>
      <c r="AB210" s="192">
        <f>'2 Current Year'!AI210</f>
        <v>0</v>
      </c>
      <c r="AC210" s="128">
        <f>'2 Current Year'!O210</f>
        <v>0</v>
      </c>
      <c r="AD210" s="306">
        <f t="shared" si="4"/>
        <v>45838</v>
      </c>
      <c r="AE210" s="1" t="str">
        <f t="shared" si="5"/>
        <v/>
      </c>
    </row>
    <row r="211" spans="1:31" ht="18" customHeight="1">
      <c r="A211" s="298" t="str">
        <f>IF('2 Current Year'!A211&lt;&gt;"",'2 Current Year'!A211,"")</f>
        <v/>
      </c>
      <c r="B211" s="299" t="str">
        <f>IF('2 Current Year'!B211&lt;&gt;"",'2 Current Year'!B211,"")</f>
        <v/>
      </c>
      <c r="C211" s="299" t="str">
        <f>IF('2 Current Year'!C211&lt;&gt;"",'2 Current Year'!C211,"")</f>
        <v/>
      </c>
      <c r="D211" s="299"/>
      <c r="E211" s="300" t="str">
        <f>IF('2 Current Year'!E211&lt;&gt;"",'2 Current Year'!E211,"")</f>
        <v/>
      </c>
      <c r="F211" s="301" t="str">
        <f>IF('2 Current Year'!F211&lt;&gt;"",'2 Current Year'!F211,"")</f>
        <v/>
      </c>
      <c r="G211" s="302"/>
      <c r="H211" s="303"/>
      <c r="I211" s="302"/>
      <c r="J211" s="303"/>
      <c r="K211" s="302"/>
      <c r="L211" s="303"/>
      <c r="M211" s="302"/>
      <c r="N211" s="303"/>
      <c r="O211" s="308"/>
      <c r="P211" s="304">
        <f t="shared" si="1"/>
        <v>0</v>
      </c>
      <c r="Q211" s="92">
        <f t="shared" ref="Q211:W211" si="206">IF(G211&gt;0,IF(G$8&lt;$AD211,IF(G$8&gt;=$C$4,IF($AA211&gt;0,IF($AA211&lt;&gt;"C",IF(H211="",($AD211-G$8)/7/$AB211*($Z211+$AC211)*(G211-$AA211)/$AA211,IF(H$8&lt;$AD211,(H$8-G$8)/7/$AB211*($Z211+$AC211)*(G211-$AA211)/$AA211,($AD211-G$8)/7/$AB211*($Z211+$AC211)*(G211-$AA211)/$AA211)),0),0),0),0),0)</f>
        <v>0</v>
      </c>
      <c r="R211" s="92">
        <f t="shared" si="206"/>
        <v>0</v>
      </c>
      <c r="S211" s="92">
        <f t="shared" si="206"/>
        <v>0</v>
      </c>
      <c r="T211" s="92">
        <f t="shared" si="206"/>
        <v>0</v>
      </c>
      <c r="U211" s="92">
        <f t="shared" si="206"/>
        <v>0</v>
      </c>
      <c r="V211" s="92">
        <f t="shared" si="206"/>
        <v>0</v>
      </c>
      <c r="W211" s="92">
        <f t="shared" si="206"/>
        <v>0</v>
      </c>
      <c r="X211" s="92">
        <f t="shared" si="3"/>
        <v>0</v>
      </c>
      <c r="Y211" s="128"/>
      <c r="Z211" s="192">
        <f>'2 Current Year'!W211</f>
        <v>0</v>
      </c>
      <c r="AA211" s="305">
        <f>'2 Current Year'!H211</f>
        <v>0</v>
      </c>
      <c r="AB211" s="192">
        <f>'2 Current Year'!AI211</f>
        <v>0</v>
      </c>
      <c r="AC211" s="128">
        <f>'2 Current Year'!O211</f>
        <v>0</v>
      </c>
      <c r="AD211" s="306">
        <f t="shared" si="4"/>
        <v>45838</v>
      </c>
      <c r="AE211" s="1" t="str">
        <f t="shared" si="5"/>
        <v/>
      </c>
    </row>
    <row r="212" spans="1:31" ht="18" customHeight="1">
      <c r="A212" s="298" t="str">
        <f>IF('2 Current Year'!A212&lt;&gt;"",'2 Current Year'!A212,"")</f>
        <v/>
      </c>
      <c r="B212" s="299" t="str">
        <f>IF('2 Current Year'!B212&lt;&gt;"",'2 Current Year'!B212,"")</f>
        <v/>
      </c>
      <c r="C212" s="299" t="str">
        <f>IF('2 Current Year'!C212&lt;&gt;"",'2 Current Year'!C212,"")</f>
        <v/>
      </c>
      <c r="D212" s="299"/>
      <c r="E212" s="300" t="str">
        <f>IF('2 Current Year'!E212&lt;&gt;"",'2 Current Year'!E212,"")</f>
        <v/>
      </c>
      <c r="F212" s="301" t="str">
        <f>IF('2 Current Year'!F212&lt;&gt;"",'2 Current Year'!F212,"")</f>
        <v/>
      </c>
      <c r="G212" s="302"/>
      <c r="H212" s="303"/>
      <c r="I212" s="302"/>
      <c r="J212" s="303"/>
      <c r="K212" s="302"/>
      <c r="L212" s="303"/>
      <c r="M212" s="302"/>
      <c r="N212" s="303"/>
      <c r="O212" s="308"/>
      <c r="P212" s="304">
        <f t="shared" si="1"/>
        <v>0</v>
      </c>
      <c r="Q212" s="92">
        <f t="shared" ref="Q212:W212" si="207">IF(G212&gt;0,IF(G$8&lt;$AD212,IF(G$8&gt;=$C$4,IF($AA212&gt;0,IF($AA212&lt;&gt;"C",IF(H212="",($AD212-G$8)/7/$AB212*($Z212+$AC212)*(G212-$AA212)/$AA212,IF(H$8&lt;$AD212,(H$8-G$8)/7/$AB212*($Z212+$AC212)*(G212-$AA212)/$AA212,($AD212-G$8)/7/$AB212*($Z212+$AC212)*(G212-$AA212)/$AA212)),0),0),0),0),0)</f>
        <v>0</v>
      </c>
      <c r="R212" s="92">
        <f t="shared" si="207"/>
        <v>0</v>
      </c>
      <c r="S212" s="92">
        <f t="shared" si="207"/>
        <v>0</v>
      </c>
      <c r="T212" s="92">
        <f t="shared" si="207"/>
        <v>0</v>
      </c>
      <c r="U212" s="92">
        <f t="shared" si="207"/>
        <v>0</v>
      </c>
      <c r="V212" s="92">
        <f t="shared" si="207"/>
        <v>0</v>
      </c>
      <c r="W212" s="92">
        <f t="shared" si="207"/>
        <v>0</v>
      </c>
      <c r="X212" s="92">
        <f t="shared" si="3"/>
        <v>0</v>
      </c>
      <c r="Y212" s="128"/>
      <c r="Z212" s="192">
        <f>'2 Current Year'!W212</f>
        <v>0</v>
      </c>
      <c r="AA212" s="305">
        <f>'2 Current Year'!H212</f>
        <v>0</v>
      </c>
      <c r="AB212" s="192">
        <f>'2 Current Year'!AI212</f>
        <v>0</v>
      </c>
      <c r="AC212" s="128">
        <f>'2 Current Year'!O212</f>
        <v>0</v>
      </c>
      <c r="AD212" s="306">
        <f t="shared" si="4"/>
        <v>45838</v>
      </c>
      <c r="AE212" s="1" t="str">
        <f t="shared" si="5"/>
        <v/>
      </c>
    </row>
    <row r="213" spans="1:31" ht="18" customHeight="1">
      <c r="A213" s="298" t="str">
        <f>IF('2 Current Year'!A213&lt;&gt;"",'2 Current Year'!A213,"")</f>
        <v/>
      </c>
      <c r="B213" s="299" t="str">
        <f>IF('2 Current Year'!B213&lt;&gt;"",'2 Current Year'!B213,"")</f>
        <v/>
      </c>
      <c r="C213" s="299" t="str">
        <f>IF('2 Current Year'!C213&lt;&gt;"",'2 Current Year'!C213,"")</f>
        <v/>
      </c>
      <c r="D213" s="299"/>
      <c r="E213" s="300" t="str">
        <f>IF('2 Current Year'!E213&lt;&gt;"",'2 Current Year'!E213,"")</f>
        <v/>
      </c>
      <c r="F213" s="301" t="str">
        <f>IF('2 Current Year'!F213&lt;&gt;"",'2 Current Year'!F213,"")</f>
        <v/>
      </c>
      <c r="G213" s="302"/>
      <c r="H213" s="303"/>
      <c r="I213" s="302"/>
      <c r="J213" s="303"/>
      <c r="K213" s="302"/>
      <c r="L213" s="303"/>
      <c r="M213" s="302"/>
      <c r="N213" s="303"/>
      <c r="O213" s="308"/>
      <c r="P213" s="304">
        <f t="shared" si="1"/>
        <v>0</v>
      </c>
      <c r="Q213" s="92">
        <f t="shared" ref="Q213:W213" si="208">IF(G213&gt;0,IF(G$8&lt;$AD213,IF(G$8&gt;=$C$4,IF($AA213&gt;0,IF($AA213&lt;&gt;"C",IF(H213="",($AD213-G$8)/7/$AB213*($Z213+$AC213)*(G213-$AA213)/$AA213,IF(H$8&lt;$AD213,(H$8-G$8)/7/$AB213*($Z213+$AC213)*(G213-$AA213)/$AA213,($AD213-G$8)/7/$AB213*($Z213+$AC213)*(G213-$AA213)/$AA213)),0),0),0),0),0)</f>
        <v>0</v>
      </c>
      <c r="R213" s="92">
        <f t="shared" si="208"/>
        <v>0</v>
      </c>
      <c r="S213" s="92">
        <f t="shared" si="208"/>
        <v>0</v>
      </c>
      <c r="T213" s="92">
        <f t="shared" si="208"/>
        <v>0</v>
      </c>
      <c r="U213" s="92">
        <f t="shared" si="208"/>
        <v>0</v>
      </c>
      <c r="V213" s="92">
        <f t="shared" si="208"/>
        <v>0</v>
      </c>
      <c r="W213" s="92">
        <f t="shared" si="208"/>
        <v>0</v>
      </c>
      <c r="X213" s="92">
        <f t="shared" si="3"/>
        <v>0</v>
      </c>
      <c r="Y213" s="128"/>
      <c r="Z213" s="192">
        <f>'2 Current Year'!W213</f>
        <v>0</v>
      </c>
      <c r="AA213" s="305">
        <f>'2 Current Year'!H213</f>
        <v>0</v>
      </c>
      <c r="AB213" s="192">
        <f>'2 Current Year'!AI213</f>
        <v>0</v>
      </c>
      <c r="AC213" s="128">
        <f>'2 Current Year'!O213</f>
        <v>0</v>
      </c>
      <c r="AD213" s="306">
        <f t="shared" si="4"/>
        <v>45838</v>
      </c>
      <c r="AE213" s="1" t="str">
        <f t="shared" si="5"/>
        <v/>
      </c>
    </row>
    <row r="214" spans="1:31" ht="18" customHeight="1">
      <c r="A214" s="298" t="str">
        <f>IF('2 Current Year'!A214&lt;&gt;"",'2 Current Year'!A214,"")</f>
        <v/>
      </c>
      <c r="B214" s="299" t="str">
        <f>IF('2 Current Year'!B214&lt;&gt;"",'2 Current Year'!B214,"")</f>
        <v/>
      </c>
      <c r="C214" s="299" t="str">
        <f>IF('2 Current Year'!C214&lt;&gt;"",'2 Current Year'!C214,"")</f>
        <v/>
      </c>
      <c r="D214" s="299"/>
      <c r="E214" s="300" t="str">
        <f>IF('2 Current Year'!E214&lt;&gt;"",'2 Current Year'!E214,"")</f>
        <v/>
      </c>
      <c r="F214" s="301" t="str">
        <f>IF('2 Current Year'!F214&lt;&gt;"",'2 Current Year'!F214,"")</f>
        <v/>
      </c>
      <c r="G214" s="302"/>
      <c r="H214" s="303"/>
      <c r="I214" s="302"/>
      <c r="J214" s="303"/>
      <c r="K214" s="302"/>
      <c r="L214" s="303"/>
      <c r="M214" s="302"/>
      <c r="N214" s="303"/>
      <c r="O214" s="308"/>
      <c r="P214" s="304">
        <f t="shared" si="1"/>
        <v>0</v>
      </c>
      <c r="Q214" s="92">
        <f t="shared" ref="Q214:W214" si="209">IF(G214&gt;0,IF(G$8&lt;$AD214,IF(G$8&gt;=$C$4,IF($AA214&gt;0,IF($AA214&lt;&gt;"C",IF(H214="",($AD214-G$8)/7/$AB214*($Z214+$AC214)*(G214-$AA214)/$AA214,IF(H$8&lt;$AD214,(H$8-G$8)/7/$AB214*($Z214+$AC214)*(G214-$AA214)/$AA214,($AD214-G$8)/7/$AB214*($Z214+$AC214)*(G214-$AA214)/$AA214)),0),0),0),0),0)</f>
        <v>0</v>
      </c>
      <c r="R214" s="92">
        <f t="shared" si="209"/>
        <v>0</v>
      </c>
      <c r="S214" s="92">
        <f t="shared" si="209"/>
        <v>0</v>
      </c>
      <c r="T214" s="92">
        <f t="shared" si="209"/>
        <v>0</v>
      </c>
      <c r="U214" s="92">
        <f t="shared" si="209"/>
        <v>0</v>
      </c>
      <c r="V214" s="92">
        <f t="shared" si="209"/>
        <v>0</v>
      </c>
      <c r="W214" s="92">
        <f t="shared" si="209"/>
        <v>0</v>
      </c>
      <c r="X214" s="92">
        <f t="shared" si="3"/>
        <v>0</v>
      </c>
      <c r="Y214" s="128"/>
      <c r="Z214" s="192">
        <f>'2 Current Year'!W214</f>
        <v>0</v>
      </c>
      <c r="AA214" s="305">
        <f>'2 Current Year'!H214</f>
        <v>0</v>
      </c>
      <c r="AB214" s="192">
        <f>'2 Current Year'!AI214</f>
        <v>0</v>
      </c>
      <c r="AC214" s="128">
        <f>'2 Current Year'!O214</f>
        <v>0</v>
      </c>
      <c r="AD214" s="306">
        <f t="shared" si="4"/>
        <v>45838</v>
      </c>
      <c r="AE214" s="1" t="str">
        <f t="shared" si="5"/>
        <v/>
      </c>
    </row>
    <row r="215" spans="1:31" ht="18" customHeight="1">
      <c r="A215" s="298" t="str">
        <f>IF('2 Current Year'!A215&lt;&gt;"",'2 Current Year'!A215,"")</f>
        <v/>
      </c>
      <c r="B215" s="299" t="str">
        <f>IF('2 Current Year'!B215&lt;&gt;"",'2 Current Year'!B215,"")</f>
        <v/>
      </c>
      <c r="C215" s="299" t="str">
        <f>IF('2 Current Year'!C215&lt;&gt;"",'2 Current Year'!C215,"")</f>
        <v/>
      </c>
      <c r="D215" s="299"/>
      <c r="E215" s="300" t="str">
        <f>IF('2 Current Year'!E215&lt;&gt;"",'2 Current Year'!E215,"")</f>
        <v/>
      </c>
      <c r="F215" s="301" t="str">
        <f>IF('2 Current Year'!F215&lt;&gt;"",'2 Current Year'!F215,"")</f>
        <v/>
      </c>
      <c r="G215" s="302"/>
      <c r="H215" s="303"/>
      <c r="I215" s="302"/>
      <c r="J215" s="303"/>
      <c r="K215" s="302"/>
      <c r="L215" s="303"/>
      <c r="M215" s="302"/>
      <c r="N215" s="303"/>
      <c r="O215" s="308"/>
      <c r="P215" s="304">
        <f t="shared" si="1"/>
        <v>0</v>
      </c>
      <c r="Q215" s="92">
        <f t="shared" ref="Q215:W215" si="210">IF(G215&gt;0,IF(G$8&lt;$AD215,IF(G$8&gt;=$C$4,IF($AA215&gt;0,IF($AA215&lt;&gt;"C",IF(H215="",($AD215-G$8)/7/$AB215*($Z215+$AC215)*(G215-$AA215)/$AA215,IF(H$8&lt;$AD215,(H$8-G$8)/7/$AB215*($Z215+$AC215)*(G215-$AA215)/$AA215,($AD215-G$8)/7/$AB215*($Z215+$AC215)*(G215-$AA215)/$AA215)),0),0),0),0),0)</f>
        <v>0</v>
      </c>
      <c r="R215" s="92">
        <f t="shared" si="210"/>
        <v>0</v>
      </c>
      <c r="S215" s="92">
        <f t="shared" si="210"/>
        <v>0</v>
      </c>
      <c r="T215" s="92">
        <f t="shared" si="210"/>
        <v>0</v>
      </c>
      <c r="U215" s="92">
        <f t="shared" si="210"/>
        <v>0</v>
      </c>
      <c r="V215" s="92">
        <f t="shared" si="210"/>
        <v>0</v>
      </c>
      <c r="W215" s="92">
        <f t="shared" si="210"/>
        <v>0</v>
      </c>
      <c r="X215" s="92">
        <f t="shared" si="3"/>
        <v>0</v>
      </c>
      <c r="Y215" s="128"/>
      <c r="Z215" s="192">
        <f>'2 Current Year'!W215</f>
        <v>0</v>
      </c>
      <c r="AA215" s="305">
        <f>'2 Current Year'!H215</f>
        <v>0</v>
      </c>
      <c r="AB215" s="192">
        <f>'2 Current Year'!AI215</f>
        <v>0</v>
      </c>
      <c r="AC215" s="128">
        <f>'2 Current Year'!O215</f>
        <v>0</v>
      </c>
      <c r="AD215" s="306">
        <f t="shared" si="4"/>
        <v>45838</v>
      </c>
      <c r="AE215" s="1" t="str">
        <f t="shared" si="5"/>
        <v/>
      </c>
    </row>
    <row r="216" spans="1:31" ht="18" customHeight="1">
      <c r="A216" s="298" t="str">
        <f>IF('2 Current Year'!A216&lt;&gt;"",'2 Current Year'!A216,"")</f>
        <v/>
      </c>
      <c r="B216" s="299" t="str">
        <f>IF('2 Current Year'!B216&lt;&gt;"",'2 Current Year'!B216,"")</f>
        <v/>
      </c>
      <c r="C216" s="299" t="str">
        <f>IF('2 Current Year'!C216&lt;&gt;"",'2 Current Year'!C216,"")</f>
        <v/>
      </c>
      <c r="D216" s="299"/>
      <c r="E216" s="300" t="str">
        <f>IF('2 Current Year'!E216&lt;&gt;"",'2 Current Year'!E216,"")</f>
        <v/>
      </c>
      <c r="F216" s="301" t="str">
        <f>IF('2 Current Year'!F216&lt;&gt;"",'2 Current Year'!F216,"")</f>
        <v/>
      </c>
      <c r="G216" s="302"/>
      <c r="H216" s="303"/>
      <c r="I216" s="302"/>
      <c r="J216" s="303"/>
      <c r="K216" s="302"/>
      <c r="L216" s="303"/>
      <c r="M216" s="302"/>
      <c r="N216" s="303"/>
      <c r="O216" s="308"/>
      <c r="P216" s="304">
        <f t="shared" si="1"/>
        <v>0</v>
      </c>
      <c r="Q216" s="92">
        <f t="shared" ref="Q216:W216" si="211">IF(G216&gt;0,IF(G$8&lt;$AD216,IF(G$8&gt;=$C$4,IF($AA216&gt;0,IF($AA216&lt;&gt;"C",IF(H216="",($AD216-G$8)/7/$AB216*($Z216+$AC216)*(G216-$AA216)/$AA216,IF(H$8&lt;$AD216,(H$8-G$8)/7/$AB216*($Z216+$AC216)*(G216-$AA216)/$AA216,($AD216-G$8)/7/$AB216*($Z216+$AC216)*(G216-$AA216)/$AA216)),0),0),0),0),0)</f>
        <v>0</v>
      </c>
      <c r="R216" s="92">
        <f t="shared" si="211"/>
        <v>0</v>
      </c>
      <c r="S216" s="92">
        <f t="shared" si="211"/>
        <v>0</v>
      </c>
      <c r="T216" s="92">
        <f t="shared" si="211"/>
        <v>0</v>
      </c>
      <c r="U216" s="92">
        <f t="shared" si="211"/>
        <v>0</v>
      </c>
      <c r="V216" s="92">
        <f t="shared" si="211"/>
        <v>0</v>
      </c>
      <c r="W216" s="92">
        <f t="shared" si="211"/>
        <v>0</v>
      </c>
      <c r="X216" s="92">
        <f t="shared" si="3"/>
        <v>0</v>
      </c>
      <c r="Y216" s="128"/>
      <c r="Z216" s="192">
        <f>'2 Current Year'!W216</f>
        <v>0</v>
      </c>
      <c r="AA216" s="305">
        <f>'2 Current Year'!H216</f>
        <v>0</v>
      </c>
      <c r="AB216" s="192">
        <f>'2 Current Year'!AI216</f>
        <v>0</v>
      </c>
      <c r="AC216" s="128">
        <f>'2 Current Year'!O216</f>
        <v>0</v>
      </c>
      <c r="AD216" s="306">
        <f t="shared" si="4"/>
        <v>45838</v>
      </c>
      <c r="AE216" s="1" t="str">
        <f t="shared" si="5"/>
        <v/>
      </c>
    </row>
    <row r="217" spans="1:31" ht="18" customHeight="1">
      <c r="A217" s="298" t="str">
        <f>IF('2 Current Year'!A217&lt;&gt;"",'2 Current Year'!A217,"")</f>
        <v/>
      </c>
      <c r="B217" s="299" t="str">
        <f>IF('2 Current Year'!B217&lt;&gt;"",'2 Current Year'!B217,"")</f>
        <v/>
      </c>
      <c r="C217" s="299" t="str">
        <f>IF('2 Current Year'!C217&lt;&gt;"",'2 Current Year'!C217,"")</f>
        <v/>
      </c>
      <c r="D217" s="299"/>
      <c r="E217" s="300" t="str">
        <f>IF('2 Current Year'!E217&lt;&gt;"",'2 Current Year'!E217,"")</f>
        <v/>
      </c>
      <c r="F217" s="301" t="str">
        <f>IF('2 Current Year'!F217&lt;&gt;"",'2 Current Year'!F217,"")</f>
        <v/>
      </c>
      <c r="G217" s="302"/>
      <c r="H217" s="303"/>
      <c r="I217" s="302"/>
      <c r="J217" s="303"/>
      <c r="K217" s="302"/>
      <c r="L217" s="303"/>
      <c r="M217" s="302"/>
      <c r="N217" s="303"/>
      <c r="O217" s="308"/>
      <c r="P217" s="304">
        <f t="shared" si="1"/>
        <v>0</v>
      </c>
      <c r="Q217" s="92">
        <f t="shared" ref="Q217:W217" si="212">IF(G217&gt;0,IF(G$8&lt;$AD217,IF(G$8&gt;=$C$4,IF($AA217&gt;0,IF($AA217&lt;&gt;"C",IF(H217="",($AD217-G$8)/7/$AB217*($Z217+$AC217)*(G217-$AA217)/$AA217,IF(H$8&lt;$AD217,(H$8-G$8)/7/$AB217*($Z217+$AC217)*(G217-$AA217)/$AA217,($AD217-G$8)/7/$AB217*($Z217+$AC217)*(G217-$AA217)/$AA217)),0),0),0),0),0)</f>
        <v>0</v>
      </c>
      <c r="R217" s="92">
        <f t="shared" si="212"/>
        <v>0</v>
      </c>
      <c r="S217" s="92">
        <f t="shared" si="212"/>
        <v>0</v>
      </c>
      <c r="T217" s="92">
        <f t="shared" si="212"/>
        <v>0</v>
      </c>
      <c r="U217" s="92">
        <f t="shared" si="212"/>
        <v>0</v>
      </c>
      <c r="V217" s="92">
        <f t="shared" si="212"/>
        <v>0</v>
      </c>
      <c r="W217" s="92">
        <f t="shared" si="212"/>
        <v>0</v>
      </c>
      <c r="X217" s="92">
        <f t="shared" si="3"/>
        <v>0</v>
      </c>
      <c r="Y217" s="128"/>
      <c r="Z217" s="192">
        <f>'2 Current Year'!W217</f>
        <v>0</v>
      </c>
      <c r="AA217" s="305">
        <f>'2 Current Year'!H217</f>
        <v>0</v>
      </c>
      <c r="AB217" s="192">
        <f>'2 Current Year'!AI217</f>
        <v>0</v>
      </c>
      <c r="AC217" s="128">
        <f>'2 Current Year'!O217</f>
        <v>0</v>
      </c>
      <c r="AD217" s="306">
        <f t="shared" si="4"/>
        <v>45838</v>
      </c>
      <c r="AE217" s="1" t="str">
        <f t="shared" si="5"/>
        <v/>
      </c>
    </row>
    <row r="218" spans="1:31" ht="18" customHeight="1">
      <c r="A218" s="298" t="str">
        <f>IF('2 Current Year'!A218&lt;&gt;"",'2 Current Year'!A218,"")</f>
        <v/>
      </c>
      <c r="B218" s="299" t="str">
        <f>IF('2 Current Year'!B218&lt;&gt;"",'2 Current Year'!B218,"")</f>
        <v/>
      </c>
      <c r="C218" s="299" t="str">
        <f>IF('2 Current Year'!C218&lt;&gt;"",'2 Current Year'!C218,"")</f>
        <v/>
      </c>
      <c r="D218" s="299"/>
      <c r="E218" s="300" t="str">
        <f>IF('2 Current Year'!E218&lt;&gt;"",'2 Current Year'!E218,"")</f>
        <v/>
      </c>
      <c r="F218" s="301" t="str">
        <f>IF('2 Current Year'!F218&lt;&gt;"",'2 Current Year'!F218,"")</f>
        <v/>
      </c>
      <c r="G218" s="302"/>
      <c r="H218" s="303"/>
      <c r="I218" s="302"/>
      <c r="J218" s="303"/>
      <c r="K218" s="302"/>
      <c r="L218" s="303"/>
      <c r="M218" s="302"/>
      <c r="N218" s="303"/>
      <c r="O218" s="308"/>
      <c r="P218" s="304">
        <f t="shared" si="1"/>
        <v>0</v>
      </c>
      <c r="Q218" s="92">
        <f t="shared" ref="Q218:W218" si="213">IF(G218&gt;0,IF(G$8&lt;$AD218,IF(G$8&gt;=$C$4,IF($AA218&gt;0,IF($AA218&lt;&gt;"C",IF(H218="",($AD218-G$8)/7/$AB218*($Z218+$AC218)*(G218-$AA218)/$AA218,IF(H$8&lt;$AD218,(H$8-G$8)/7/$AB218*($Z218+$AC218)*(G218-$AA218)/$AA218,($AD218-G$8)/7/$AB218*($Z218+$AC218)*(G218-$AA218)/$AA218)),0),0),0),0),0)</f>
        <v>0</v>
      </c>
      <c r="R218" s="92">
        <f t="shared" si="213"/>
        <v>0</v>
      </c>
      <c r="S218" s="92">
        <f t="shared" si="213"/>
        <v>0</v>
      </c>
      <c r="T218" s="92">
        <f t="shared" si="213"/>
        <v>0</v>
      </c>
      <c r="U218" s="92">
        <f t="shared" si="213"/>
        <v>0</v>
      </c>
      <c r="V218" s="92">
        <f t="shared" si="213"/>
        <v>0</v>
      </c>
      <c r="W218" s="92">
        <f t="shared" si="213"/>
        <v>0</v>
      </c>
      <c r="X218" s="92">
        <f t="shared" si="3"/>
        <v>0</v>
      </c>
      <c r="Y218" s="128"/>
      <c r="Z218" s="192">
        <f>'2 Current Year'!W218</f>
        <v>0</v>
      </c>
      <c r="AA218" s="305">
        <f>'2 Current Year'!H218</f>
        <v>0</v>
      </c>
      <c r="AB218" s="192">
        <f>'2 Current Year'!AI218</f>
        <v>0</v>
      </c>
      <c r="AC218" s="128">
        <f>'2 Current Year'!O218</f>
        <v>0</v>
      </c>
      <c r="AD218" s="306">
        <f t="shared" si="4"/>
        <v>45838</v>
      </c>
      <c r="AE218" s="1" t="str">
        <f t="shared" si="5"/>
        <v/>
      </c>
    </row>
    <row r="219" spans="1:31" ht="18" customHeight="1">
      <c r="A219" s="298" t="str">
        <f>IF('2 Current Year'!A219&lt;&gt;"",'2 Current Year'!A219,"")</f>
        <v/>
      </c>
      <c r="B219" s="299" t="str">
        <f>IF('2 Current Year'!B219&lt;&gt;"",'2 Current Year'!B219,"")</f>
        <v/>
      </c>
      <c r="C219" s="299" t="str">
        <f>IF('2 Current Year'!C219&lt;&gt;"",'2 Current Year'!C219,"")</f>
        <v/>
      </c>
      <c r="D219" s="299"/>
      <c r="E219" s="300" t="str">
        <f>IF('2 Current Year'!E219&lt;&gt;"",'2 Current Year'!E219,"")</f>
        <v/>
      </c>
      <c r="F219" s="301" t="str">
        <f>IF('2 Current Year'!F219&lt;&gt;"",'2 Current Year'!F219,"")</f>
        <v/>
      </c>
      <c r="G219" s="302"/>
      <c r="H219" s="303"/>
      <c r="I219" s="302"/>
      <c r="J219" s="303"/>
      <c r="K219" s="302"/>
      <c r="L219" s="303"/>
      <c r="M219" s="302"/>
      <c r="N219" s="303"/>
      <c r="O219" s="308"/>
      <c r="P219" s="304">
        <f t="shared" si="1"/>
        <v>0</v>
      </c>
      <c r="Q219" s="92">
        <f t="shared" ref="Q219:W219" si="214">IF(G219&gt;0,IF(G$8&lt;$AD219,IF(G$8&gt;=$C$4,IF($AA219&gt;0,IF($AA219&lt;&gt;"C",IF(H219="",($AD219-G$8)/7/$AB219*($Z219+$AC219)*(G219-$AA219)/$AA219,IF(H$8&lt;$AD219,(H$8-G$8)/7/$AB219*($Z219+$AC219)*(G219-$AA219)/$AA219,($AD219-G$8)/7/$AB219*($Z219+$AC219)*(G219-$AA219)/$AA219)),0),0),0),0),0)</f>
        <v>0</v>
      </c>
      <c r="R219" s="92">
        <f t="shared" si="214"/>
        <v>0</v>
      </c>
      <c r="S219" s="92">
        <f t="shared" si="214"/>
        <v>0</v>
      </c>
      <c r="T219" s="92">
        <f t="shared" si="214"/>
        <v>0</v>
      </c>
      <c r="U219" s="92">
        <f t="shared" si="214"/>
        <v>0</v>
      </c>
      <c r="V219" s="92">
        <f t="shared" si="214"/>
        <v>0</v>
      </c>
      <c r="W219" s="92">
        <f t="shared" si="214"/>
        <v>0</v>
      </c>
      <c r="X219" s="92">
        <f t="shared" si="3"/>
        <v>0</v>
      </c>
      <c r="Y219" s="128"/>
      <c r="Z219" s="192">
        <f>'2 Current Year'!W219</f>
        <v>0</v>
      </c>
      <c r="AA219" s="305">
        <f>'2 Current Year'!H219</f>
        <v>0</v>
      </c>
      <c r="AB219" s="192">
        <f>'2 Current Year'!AI219</f>
        <v>0</v>
      </c>
      <c r="AC219" s="128">
        <f>'2 Current Year'!O219</f>
        <v>0</v>
      </c>
      <c r="AD219" s="306">
        <f t="shared" si="4"/>
        <v>45838</v>
      </c>
      <c r="AE219" s="1" t="str">
        <f t="shared" si="5"/>
        <v/>
      </c>
    </row>
    <row r="220" spans="1:31" ht="18" customHeight="1">
      <c r="A220" s="298" t="str">
        <f>IF('2 Current Year'!A220&lt;&gt;"",'2 Current Year'!A220,"")</f>
        <v/>
      </c>
      <c r="B220" s="299" t="str">
        <f>IF('2 Current Year'!B220&lt;&gt;"",'2 Current Year'!B220,"")</f>
        <v/>
      </c>
      <c r="C220" s="299" t="str">
        <f>IF('2 Current Year'!C220&lt;&gt;"",'2 Current Year'!C220,"")</f>
        <v/>
      </c>
      <c r="D220" s="299"/>
      <c r="E220" s="300" t="str">
        <f>IF('2 Current Year'!E220&lt;&gt;"",'2 Current Year'!E220,"")</f>
        <v/>
      </c>
      <c r="F220" s="301" t="str">
        <f>IF('2 Current Year'!F220&lt;&gt;"",'2 Current Year'!F220,"")</f>
        <v/>
      </c>
      <c r="G220" s="302"/>
      <c r="H220" s="303"/>
      <c r="I220" s="302"/>
      <c r="J220" s="303"/>
      <c r="K220" s="302"/>
      <c r="L220" s="303"/>
      <c r="M220" s="302"/>
      <c r="N220" s="303"/>
      <c r="O220" s="308"/>
      <c r="P220" s="304">
        <f t="shared" si="1"/>
        <v>0</v>
      </c>
      <c r="Q220" s="92">
        <f t="shared" ref="Q220:W220" si="215">IF(G220&gt;0,IF(G$8&lt;$AD220,IF(G$8&gt;=$C$4,IF($AA220&gt;0,IF($AA220&lt;&gt;"C",IF(H220="",($AD220-G$8)/7/$AB220*($Z220+$AC220)*(G220-$AA220)/$AA220,IF(H$8&lt;$AD220,(H$8-G$8)/7/$AB220*($Z220+$AC220)*(G220-$AA220)/$AA220,($AD220-G$8)/7/$AB220*($Z220+$AC220)*(G220-$AA220)/$AA220)),0),0),0),0),0)</f>
        <v>0</v>
      </c>
      <c r="R220" s="92">
        <f t="shared" si="215"/>
        <v>0</v>
      </c>
      <c r="S220" s="92">
        <f t="shared" si="215"/>
        <v>0</v>
      </c>
      <c r="T220" s="92">
        <f t="shared" si="215"/>
        <v>0</v>
      </c>
      <c r="U220" s="92">
        <f t="shared" si="215"/>
        <v>0</v>
      </c>
      <c r="V220" s="92">
        <f t="shared" si="215"/>
        <v>0</v>
      </c>
      <c r="W220" s="92">
        <f t="shared" si="215"/>
        <v>0</v>
      </c>
      <c r="X220" s="92">
        <f t="shared" si="3"/>
        <v>0</v>
      </c>
      <c r="Y220" s="128"/>
      <c r="Z220" s="192">
        <f>'2 Current Year'!W220</f>
        <v>0</v>
      </c>
      <c r="AA220" s="305">
        <f>'2 Current Year'!H220</f>
        <v>0</v>
      </c>
      <c r="AB220" s="192">
        <f>'2 Current Year'!AI220</f>
        <v>0</v>
      </c>
      <c r="AC220" s="128">
        <f>'2 Current Year'!O220</f>
        <v>0</v>
      </c>
      <c r="AD220" s="306">
        <f t="shared" si="4"/>
        <v>45838</v>
      </c>
      <c r="AE220" s="1" t="str">
        <f t="shared" si="5"/>
        <v/>
      </c>
    </row>
    <row r="221" spans="1:31" ht="18" customHeight="1">
      <c r="A221" s="298" t="str">
        <f>IF('2 Current Year'!A221&lt;&gt;"",'2 Current Year'!A221,"")</f>
        <v/>
      </c>
      <c r="B221" s="299" t="str">
        <f>IF('2 Current Year'!B221&lt;&gt;"",'2 Current Year'!B221,"")</f>
        <v/>
      </c>
      <c r="C221" s="299" t="str">
        <f>IF('2 Current Year'!C221&lt;&gt;"",'2 Current Year'!C221,"")</f>
        <v/>
      </c>
      <c r="D221" s="299"/>
      <c r="E221" s="300" t="str">
        <f>IF('2 Current Year'!E221&lt;&gt;"",'2 Current Year'!E221,"")</f>
        <v/>
      </c>
      <c r="F221" s="301" t="str">
        <f>IF('2 Current Year'!F221&lt;&gt;"",'2 Current Year'!F221,"")</f>
        <v/>
      </c>
      <c r="G221" s="302"/>
      <c r="H221" s="303"/>
      <c r="I221" s="302"/>
      <c r="J221" s="303"/>
      <c r="K221" s="302"/>
      <c r="L221" s="303"/>
      <c r="M221" s="302"/>
      <c r="N221" s="303"/>
      <c r="O221" s="308"/>
      <c r="P221" s="304">
        <f t="shared" si="1"/>
        <v>0</v>
      </c>
      <c r="Q221" s="92">
        <f t="shared" ref="Q221:W221" si="216">IF(G221&gt;0,IF(G$8&lt;$AD221,IF(G$8&gt;=$C$4,IF($AA221&gt;0,IF($AA221&lt;&gt;"C",IF(H221="",($AD221-G$8)/7/$AB221*($Z221+$AC221)*(G221-$AA221)/$AA221,IF(H$8&lt;$AD221,(H$8-G$8)/7/$AB221*($Z221+$AC221)*(G221-$AA221)/$AA221,($AD221-G$8)/7/$AB221*($Z221+$AC221)*(G221-$AA221)/$AA221)),0),0),0),0),0)</f>
        <v>0</v>
      </c>
      <c r="R221" s="92">
        <f t="shared" si="216"/>
        <v>0</v>
      </c>
      <c r="S221" s="92">
        <f t="shared" si="216"/>
        <v>0</v>
      </c>
      <c r="T221" s="92">
        <f t="shared" si="216"/>
        <v>0</v>
      </c>
      <c r="U221" s="92">
        <f t="shared" si="216"/>
        <v>0</v>
      </c>
      <c r="V221" s="92">
        <f t="shared" si="216"/>
        <v>0</v>
      </c>
      <c r="W221" s="92">
        <f t="shared" si="216"/>
        <v>0</v>
      </c>
      <c r="X221" s="92">
        <f t="shared" si="3"/>
        <v>0</v>
      </c>
      <c r="Y221" s="128"/>
      <c r="Z221" s="192">
        <f>'2 Current Year'!W221</f>
        <v>0</v>
      </c>
      <c r="AA221" s="305">
        <f>'2 Current Year'!H221</f>
        <v>0</v>
      </c>
      <c r="AB221" s="192">
        <f>'2 Current Year'!AI221</f>
        <v>0</v>
      </c>
      <c r="AC221" s="128">
        <f>'2 Current Year'!O221</f>
        <v>0</v>
      </c>
      <c r="AD221" s="306">
        <f t="shared" si="4"/>
        <v>45838</v>
      </c>
      <c r="AE221" s="1" t="str">
        <f t="shared" si="5"/>
        <v/>
      </c>
    </row>
    <row r="222" spans="1:31" ht="18" customHeight="1">
      <c r="A222" s="298" t="str">
        <f>IF('2 Current Year'!A222&lt;&gt;"",'2 Current Year'!A222,"")</f>
        <v/>
      </c>
      <c r="B222" s="299" t="str">
        <f>IF('2 Current Year'!B222&lt;&gt;"",'2 Current Year'!B222,"")</f>
        <v/>
      </c>
      <c r="C222" s="299" t="str">
        <f>IF('2 Current Year'!C222&lt;&gt;"",'2 Current Year'!C222,"")</f>
        <v/>
      </c>
      <c r="D222" s="299"/>
      <c r="E222" s="300" t="str">
        <f>IF('2 Current Year'!E222&lt;&gt;"",'2 Current Year'!E222,"")</f>
        <v/>
      </c>
      <c r="F222" s="301" t="str">
        <f>IF('2 Current Year'!F222&lt;&gt;"",'2 Current Year'!F222,"")</f>
        <v/>
      </c>
      <c r="G222" s="302"/>
      <c r="H222" s="303"/>
      <c r="I222" s="302"/>
      <c r="J222" s="303"/>
      <c r="K222" s="302"/>
      <c r="L222" s="303"/>
      <c r="M222" s="302"/>
      <c r="N222" s="303"/>
      <c r="O222" s="308"/>
      <c r="P222" s="304">
        <f t="shared" si="1"/>
        <v>0</v>
      </c>
      <c r="Q222" s="92">
        <f t="shared" ref="Q222:W222" si="217">IF(G222&gt;0,IF(G$8&lt;$AD222,IF(G$8&gt;=$C$4,IF($AA222&gt;0,IF($AA222&lt;&gt;"C",IF(H222="",($AD222-G$8)/7/$AB222*($Z222+$AC222)*(G222-$AA222)/$AA222,IF(H$8&lt;$AD222,(H$8-G$8)/7/$AB222*($Z222+$AC222)*(G222-$AA222)/$AA222,($AD222-G$8)/7/$AB222*($Z222+$AC222)*(G222-$AA222)/$AA222)),0),0),0),0),0)</f>
        <v>0</v>
      </c>
      <c r="R222" s="92">
        <f t="shared" si="217"/>
        <v>0</v>
      </c>
      <c r="S222" s="92">
        <f t="shared" si="217"/>
        <v>0</v>
      </c>
      <c r="T222" s="92">
        <f t="shared" si="217"/>
        <v>0</v>
      </c>
      <c r="U222" s="92">
        <f t="shared" si="217"/>
        <v>0</v>
      </c>
      <c r="V222" s="92">
        <f t="shared" si="217"/>
        <v>0</v>
      </c>
      <c r="W222" s="92">
        <f t="shared" si="217"/>
        <v>0</v>
      </c>
      <c r="X222" s="92">
        <f t="shared" si="3"/>
        <v>0</v>
      </c>
      <c r="Y222" s="128"/>
      <c r="Z222" s="192">
        <f>'2 Current Year'!W222</f>
        <v>0</v>
      </c>
      <c r="AA222" s="305">
        <f>'2 Current Year'!H222</f>
        <v>0</v>
      </c>
      <c r="AB222" s="192">
        <f>'2 Current Year'!AI222</f>
        <v>0</v>
      </c>
      <c r="AC222" s="128">
        <f>'2 Current Year'!O222</f>
        <v>0</v>
      </c>
      <c r="AD222" s="306">
        <f t="shared" si="4"/>
        <v>45838</v>
      </c>
      <c r="AE222" s="1" t="str">
        <f t="shared" si="5"/>
        <v/>
      </c>
    </row>
    <row r="223" spans="1:31" ht="18" customHeight="1">
      <c r="A223" s="298" t="str">
        <f>IF('2 Current Year'!A223&lt;&gt;"",'2 Current Year'!A223,"")</f>
        <v/>
      </c>
      <c r="B223" s="299" t="str">
        <f>IF('2 Current Year'!B223&lt;&gt;"",'2 Current Year'!B223,"")</f>
        <v/>
      </c>
      <c r="C223" s="299" t="str">
        <f>IF('2 Current Year'!C223&lt;&gt;"",'2 Current Year'!C223,"")</f>
        <v/>
      </c>
      <c r="D223" s="299"/>
      <c r="E223" s="300" t="str">
        <f>IF('2 Current Year'!E223&lt;&gt;"",'2 Current Year'!E223,"")</f>
        <v/>
      </c>
      <c r="F223" s="301" t="str">
        <f>IF('2 Current Year'!F223&lt;&gt;"",'2 Current Year'!F223,"")</f>
        <v/>
      </c>
      <c r="G223" s="302"/>
      <c r="H223" s="303"/>
      <c r="I223" s="302"/>
      <c r="J223" s="303"/>
      <c r="K223" s="302"/>
      <c r="L223" s="303"/>
      <c r="M223" s="302"/>
      <c r="N223" s="303"/>
      <c r="O223" s="308"/>
      <c r="P223" s="304">
        <f t="shared" si="1"/>
        <v>0</v>
      </c>
      <c r="Q223" s="92">
        <f t="shared" ref="Q223:W223" si="218">IF(G223&gt;0,IF(G$8&lt;$AD223,IF(G$8&gt;=$C$4,IF($AA223&gt;0,IF($AA223&lt;&gt;"C",IF(H223="",($AD223-G$8)/7/$AB223*($Z223+$AC223)*(G223-$AA223)/$AA223,IF(H$8&lt;$AD223,(H$8-G$8)/7/$AB223*($Z223+$AC223)*(G223-$AA223)/$AA223,($AD223-G$8)/7/$AB223*($Z223+$AC223)*(G223-$AA223)/$AA223)),0),0),0),0),0)</f>
        <v>0</v>
      </c>
      <c r="R223" s="92">
        <f t="shared" si="218"/>
        <v>0</v>
      </c>
      <c r="S223" s="92">
        <f t="shared" si="218"/>
        <v>0</v>
      </c>
      <c r="T223" s="92">
        <f t="shared" si="218"/>
        <v>0</v>
      </c>
      <c r="U223" s="92">
        <f t="shared" si="218"/>
        <v>0</v>
      </c>
      <c r="V223" s="92">
        <f t="shared" si="218"/>
        <v>0</v>
      </c>
      <c r="W223" s="92">
        <f t="shared" si="218"/>
        <v>0</v>
      </c>
      <c r="X223" s="92">
        <f t="shared" si="3"/>
        <v>0</v>
      </c>
      <c r="Y223" s="128"/>
      <c r="Z223" s="192">
        <f>'2 Current Year'!W223</f>
        <v>0</v>
      </c>
      <c r="AA223" s="305">
        <f>'2 Current Year'!H223</f>
        <v>0</v>
      </c>
      <c r="AB223" s="192">
        <f>'2 Current Year'!AI223</f>
        <v>0</v>
      </c>
      <c r="AC223" s="128">
        <f>'2 Current Year'!O223</f>
        <v>0</v>
      </c>
      <c r="AD223" s="306">
        <f t="shared" si="4"/>
        <v>45838</v>
      </c>
      <c r="AE223" s="1" t="str">
        <f t="shared" si="5"/>
        <v/>
      </c>
    </row>
    <row r="224" spans="1:31" ht="18" customHeight="1">
      <c r="A224" s="298" t="str">
        <f>IF('2 Current Year'!A224&lt;&gt;"",'2 Current Year'!A224,"")</f>
        <v/>
      </c>
      <c r="B224" s="299" t="str">
        <f>IF('2 Current Year'!B224&lt;&gt;"",'2 Current Year'!B224,"")</f>
        <v/>
      </c>
      <c r="C224" s="299" t="str">
        <f>IF('2 Current Year'!C224&lt;&gt;"",'2 Current Year'!C224,"")</f>
        <v/>
      </c>
      <c r="D224" s="299"/>
      <c r="E224" s="300" t="str">
        <f>IF('2 Current Year'!E224&lt;&gt;"",'2 Current Year'!E224,"")</f>
        <v/>
      </c>
      <c r="F224" s="301" t="str">
        <f>IF('2 Current Year'!F224&lt;&gt;"",'2 Current Year'!F224,"")</f>
        <v/>
      </c>
      <c r="G224" s="302"/>
      <c r="H224" s="303"/>
      <c r="I224" s="302"/>
      <c r="J224" s="303"/>
      <c r="K224" s="302"/>
      <c r="L224" s="303"/>
      <c r="M224" s="302"/>
      <c r="N224" s="303"/>
      <c r="O224" s="308"/>
      <c r="P224" s="304">
        <f t="shared" si="1"/>
        <v>0</v>
      </c>
      <c r="Q224" s="92">
        <f t="shared" ref="Q224:W224" si="219">IF(G224&gt;0,IF(G$8&lt;$AD224,IF(G$8&gt;=$C$4,IF($AA224&gt;0,IF($AA224&lt;&gt;"C",IF(H224="",($AD224-G$8)/7/$AB224*($Z224+$AC224)*(G224-$AA224)/$AA224,IF(H$8&lt;$AD224,(H$8-G$8)/7/$AB224*($Z224+$AC224)*(G224-$AA224)/$AA224,($AD224-G$8)/7/$AB224*($Z224+$AC224)*(G224-$AA224)/$AA224)),0),0),0),0),0)</f>
        <v>0</v>
      </c>
      <c r="R224" s="92">
        <f t="shared" si="219"/>
        <v>0</v>
      </c>
      <c r="S224" s="92">
        <f t="shared" si="219"/>
        <v>0</v>
      </c>
      <c r="T224" s="92">
        <f t="shared" si="219"/>
        <v>0</v>
      </c>
      <c r="U224" s="92">
        <f t="shared" si="219"/>
        <v>0</v>
      </c>
      <c r="V224" s="92">
        <f t="shared" si="219"/>
        <v>0</v>
      </c>
      <c r="W224" s="92">
        <f t="shared" si="219"/>
        <v>0</v>
      </c>
      <c r="X224" s="92">
        <f t="shared" si="3"/>
        <v>0</v>
      </c>
      <c r="Y224" s="128"/>
      <c r="Z224" s="192">
        <f>'2 Current Year'!W224</f>
        <v>0</v>
      </c>
      <c r="AA224" s="305">
        <f>'2 Current Year'!H224</f>
        <v>0</v>
      </c>
      <c r="AB224" s="192">
        <f>'2 Current Year'!AI224</f>
        <v>0</v>
      </c>
      <c r="AC224" s="128">
        <f>'2 Current Year'!O224</f>
        <v>0</v>
      </c>
      <c r="AD224" s="306">
        <f t="shared" si="4"/>
        <v>45838</v>
      </c>
      <c r="AE224" s="1" t="str">
        <f t="shared" si="5"/>
        <v/>
      </c>
    </row>
    <row r="225" spans="1:31" ht="18" customHeight="1">
      <c r="A225" s="298" t="str">
        <f>IF('2 Current Year'!A225&lt;&gt;"",'2 Current Year'!A225,"")</f>
        <v/>
      </c>
      <c r="B225" s="299" t="str">
        <f>IF('2 Current Year'!B225&lt;&gt;"",'2 Current Year'!B225,"")</f>
        <v/>
      </c>
      <c r="C225" s="299" t="str">
        <f>IF('2 Current Year'!C225&lt;&gt;"",'2 Current Year'!C225,"")</f>
        <v/>
      </c>
      <c r="D225" s="299"/>
      <c r="E225" s="300" t="str">
        <f>IF('2 Current Year'!E225&lt;&gt;"",'2 Current Year'!E225,"")</f>
        <v/>
      </c>
      <c r="F225" s="301" t="str">
        <f>IF('2 Current Year'!F225&lt;&gt;"",'2 Current Year'!F225,"")</f>
        <v/>
      </c>
      <c r="G225" s="302"/>
      <c r="H225" s="303"/>
      <c r="I225" s="302"/>
      <c r="J225" s="303"/>
      <c r="K225" s="302"/>
      <c r="L225" s="303"/>
      <c r="M225" s="302"/>
      <c r="N225" s="303"/>
      <c r="O225" s="308"/>
      <c r="P225" s="304">
        <f t="shared" si="1"/>
        <v>0</v>
      </c>
      <c r="Q225" s="92">
        <f t="shared" ref="Q225:W225" si="220">IF(G225&gt;0,IF(G$8&lt;$AD225,IF(G$8&gt;=$C$4,IF($AA225&gt;0,IF($AA225&lt;&gt;"C",IF(H225="",($AD225-G$8)/7/$AB225*($Z225+$AC225)*(G225-$AA225)/$AA225,IF(H$8&lt;$AD225,(H$8-G$8)/7/$AB225*($Z225+$AC225)*(G225-$AA225)/$AA225,($AD225-G$8)/7/$AB225*($Z225+$AC225)*(G225-$AA225)/$AA225)),0),0),0),0),0)</f>
        <v>0</v>
      </c>
      <c r="R225" s="92">
        <f t="shared" si="220"/>
        <v>0</v>
      </c>
      <c r="S225" s="92">
        <f t="shared" si="220"/>
        <v>0</v>
      </c>
      <c r="T225" s="92">
        <f t="shared" si="220"/>
        <v>0</v>
      </c>
      <c r="U225" s="92">
        <f t="shared" si="220"/>
        <v>0</v>
      </c>
      <c r="V225" s="92">
        <f t="shared" si="220"/>
        <v>0</v>
      </c>
      <c r="W225" s="92">
        <f t="shared" si="220"/>
        <v>0</v>
      </c>
      <c r="X225" s="92">
        <f t="shared" si="3"/>
        <v>0</v>
      </c>
      <c r="Y225" s="128"/>
      <c r="Z225" s="192">
        <f>'2 Current Year'!W225</f>
        <v>0</v>
      </c>
      <c r="AA225" s="305">
        <f>'2 Current Year'!H225</f>
        <v>0</v>
      </c>
      <c r="AB225" s="192">
        <f>'2 Current Year'!AI225</f>
        <v>0</v>
      </c>
      <c r="AC225" s="128">
        <f>'2 Current Year'!O225</f>
        <v>0</v>
      </c>
      <c r="AD225" s="306">
        <f t="shared" si="4"/>
        <v>45838</v>
      </c>
      <c r="AE225" s="1" t="str">
        <f t="shared" si="5"/>
        <v/>
      </c>
    </row>
    <row r="226" spans="1:31" ht="18" customHeight="1">
      <c r="A226" s="298" t="str">
        <f>IF('2 Current Year'!A226&lt;&gt;"",'2 Current Year'!A226,"")</f>
        <v/>
      </c>
      <c r="B226" s="299" t="str">
        <f>IF('2 Current Year'!B226&lt;&gt;"",'2 Current Year'!B226,"")</f>
        <v/>
      </c>
      <c r="C226" s="299" t="str">
        <f>IF('2 Current Year'!C226&lt;&gt;"",'2 Current Year'!C226,"")</f>
        <v/>
      </c>
      <c r="D226" s="299"/>
      <c r="E226" s="300" t="str">
        <f>IF('2 Current Year'!E226&lt;&gt;"",'2 Current Year'!E226,"")</f>
        <v/>
      </c>
      <c r="F226" s="301" t="str">
        <f>IF('2 Current Year'!F226&lt;&gt;"",'2 Current Year'!F226,"")</f>
        <v/>
      </c>
      <c r="G226" s="302"/>
      <c r="H226" s="303"/>
      <c r="I226" s="302"/>
      <c r="J226" s="303"/>
      <c r="K226" s="302"/>
      <c r="L226" s="303"/>
      <c r="M226" s="302"/>
      <c r="N226" s="303"/>
      <c r="O226" s="308"/>
      <c r="P226" s="304">
        <f t="shared" si="1"/>
        <v>0</v>
      </c>
      <c r="Q226" s="92">
        <f t="shared" ref="Q226:W226" si="221">IF(G226&gt;0,IF(G$8&lt;$AD226,IF(G$8&gt;=$C$4,IF($AA226&gt;0,IF($AA226&lt;&gt;"C",IF(H226="",($AD226-G$8)/7/$AB226*($Z226+$AC226)*(G226-$AA226)/$AA226,IF(H$8&lt;$AD226,(H$8-G$8)/7/$AB226*($Z226+$AC226)*(G226-$AA226)/$AA226,($AD226-G$8)/7/$AB226*($Z226+$AC226)*(G226-$AA226)/$AA226)),0),0),0),0),0)</f>
        <v>0</v>
      </c>
      <c r="R226" s="92">
        <f t="shared" si="221"/>
        <v>0</v>
      </c>
      <c r="S226" s="92">
        <f t="shared" si="221"/>
        <v>0</v>
      </c>
      <c r="T226" s="92">
        <f t="shared" si="221"/>
        <v>0</v>
      </c>
      <c r="U226" s="92">
        <f t="shared" si="221"/>
        <v>0</v>
      </c>
      <c r="V226" s="92">
        <f t="shared" si="221"/>
        <v>0</v>
      </c>
      <c r="W226" s="92">
        <f t="shared" si="221"/>
        <v>0</v>
      </c>
      <c r="X226" s="92">
        <f t="shared" si="3"/>
        <v>0</v>
      </c>
      <c r="Y226" s="128"/>
      <c r="Z226" s="192">
        <f>'2 Current Year'!W226</f>
        <v>0</v>
      </c>
      <c r="AA226" s="305">
        <f>'2 Current Year'!H226</f>
        <v>0</v>
      </c>
      <c r="AB226" s="192">
        <f>'2 Current Year'!AI226</f>
        <v>0</v>
      </c>
      <c r="AC226" s="128">
        <f>'2 Current Year'!O226</f>
        <v>0</v>
      </c>
      <c r="AD226" s="306">
        <f t="shared" si="4"/>
        <v>45838</v>
      </c>
      <c r="AE226" s="1" t="str">
        <f t="shared" si="5"/>
        <v/>
      </c>
    </row>
    <row r="227" spans="1:31" ht="18" customHeight="1">
      <c r="A227" s="298" t="str">
        <f>IF('2 Current Year'!A227&lt;&gt;"",'2 Current Year'!A227,"")</f>
        <v/>
      </c>
      <c r="B227" s="299" t="str">
        <f>IF('2 Current Year'!B227&lt;&gt;"",'2 Current Year'!B227,"")</f>
        <v/>
      </c>
      <c r="C227" s="299" t="str">
        <f>IF('2 Current Year'!C227&lt;&gt;"",'2 Current Year'!C227,"")</f>
        <v/>
      </c>
      <c r="D227" s="299"/>
      <c r="E227" s="300" t="str">
        <f>IF('2 Current Year'!E227&lt;&gt;"",'2 Current Year'!E227,"")</f>
        <v/>
      </c>
      <c r="F227" s="301" t="str">
        <f>IF('2 Current Year'!F227&lt;&gt;"",'2 Current Year'!F227,"")</f>
        <v/>
      </c>
      <c r="G227" s="302"/>
      <c r="H227" s="303"/>
      <c r="I227" s="302"/>
      <c r="J227" s="303"/>
      <c r="K227" s="302"/>
      <c r="L227" s="303"/>
      <c r="M227" s="302"/>
      <c r="N227" s="303"/>
      <c r="O227" s="308"/>
      <c r="P227" s="304">
        <f t="shared" si="1"/>
        <v>0</v>
      </c>
      <c r="Q227" s="92">
        <f t="shared" ref="Q227:W227" si="222">IF(G227&gt;0,IF(G$8&lt;$AD227,IF(G$8&gt;=$C$4,IF($AA227&gt;0,IF($AA227&lt;&gt;"C",IF(H227="",($AD227-G$8)/7/$AB227*($Z227+$AC227)*(G227-$AA227)/$AA227,IF(H$8&lt;$AD227,(H$8-G$8)/7/$AB227*($Z227+$AC227)*(G227-$AA227)/$AA227,($AD227-G$8)/7/$AB227*($Z227+$AC227)*(G227-$AA227)/$AA227)),0),0),0),0),0)</f>
        <v>0</v>
      </c>
      <c r="R227" s="92">
        <f t="shared" si="222"/>
        <v>0</v>
      </c>
      <c r="S227" s="92">
        <f t="shared" si="222"/>
        <v>0</v>
      </c>
      <c r="T227" s="92">
        <f t="shared" si="222"/>
        <v>0</v>
      </c>
      <c r="U227" s="92">
        <f t="shared" si="222"/>
        <v>0</v>
      </c>
      <c r="V227" s="92">
        <f t="shared" si="222"/>
        <v>0</v>
      </c>
      <c r="W227" s="92">
        <f t="shared" si="222"/>
        <v>0</v>
      </c>
      <c r="X227" s="92">
        <f t="shared" si="3"/>
        <v>0</v>
      </c>
      <c r="Y227" s="128"/>
      <c r="Z227" s="192">
        <f>'2 Current Year'!W227</f>
        <v>0</v>
      </c>
      <c r="AA227" s="305">
        <f>'2 Current Year'!H227</f>
        <v>0</v>
      </c>
      <c r="AB227" s="192">
        <f>'2 Current Year'!AI227</f>
        <v>0</v>
      </c>
      <c r="AC227" s="128">
        <f>'2 Current Year'!O227</f>
        <v>0</v>
      </c>
      <c r="AD227" s="306">
        <f t="shared" si="4"/>
        <v>45838</v>
      </c>
      <c r="AE227" s="1" t="str">
        <f t="shared" si="5"/>
        <v/>
      </c>
    </row>
    <row r="228" spans="1:31" ht="18" customHeight="1">
      <c r="A228" s="298" t="str">
        <f>IF('2 Current Year'!A228&lt;&gt;"",'2 Current Year'!A228,"")</f>
        <v/>
      </c>
      <c r="B228" s="299" t="str">
        <f>IF('2 Current Year'!B228&lt;&gt;"",'2 Current Year'!B228,"")</f>
        <v/>
      </c>
      <c r="C228" s="299" t="str">
        <f>IF('2 Current Year'!C228&lt;&gt;"",'2 Current Year'!C228,"")</f>
        <v/>
      </c>
      <c r="D228" s="299"/>
      <c r="E228" s="300" t="str">
        <f>IF('2 Current Year'!E228&lt;&gt;"",'2 Current Year'!E228,"")</f>
        <v/>
      </c>
      <c r="F228" s="301" t="str">
        <f>IF('2 Current Year'!F228&lt;&gt;"",'2 Current Year'!F228,"")</f>
        <v/>
      </c>
      <c r="G228" s="302"/>
      <c r="H228" s="303"/>
      <c r="I228" s="302"/>
      <c r="J228" s="303"/>
      <c r="K228" s="302"/>
      <c r="L228" s="303"/>
      <c r="M228" s="302"/>
      <c r="N228" s="303"/>
      <c r="O228" s="308"/>
      <c r="P228" s="304">
        <f t="shared" si="1"/>
        <v>0</v>
      </c>
      <c r="Q228" s="92">
        <f t="shared" ref="Q228:W228" si="223">IF(G228&gt;0,IF(G$8&lt;$AD228,IF(G$8&gt;=$C$4,IF($AA228&gt;0,IF($AA228&lt;&gt;"C",IF(H228="",($AD228-G$8)/7/$AB228*($Z228+$AC228)*(G228-$AA228)/$AA228,IF(H$8&lt;$AD228,(H$8-G$8)/7/$AB228*($Z228+$AC228)*(G228-$AA228)/$AA228,($AD228-G$8)/7/$AB228*($Z228+$AC228)*(G228-$AA228)/$AA228)),0),0),0),0),0)</f>
        <v>0</v>
      </c>
      <c r="R228" s="92">
        <f t="shared" si="223"/>
        <v>0</v>
      </c>
      <c r="S228" s="92">
        <f t="shared" si="223"/>
        <v>0</v>
      </c>
      <c r="T228" s="92">
        <f t="shared" si="223"/>
        <v>0</v>
      </c>
      <c r="U228" s="92">
        <f t="shared" si="223"/>
        <v>0</v>
      </c>
      <c r="V228" s="92">
        <f t="shared" si="223"/>
        <v>0</v>
      </c>
      <c r="W228" s="92">
        <f t="shared" si="223"/>
        <v>0</v>
      </c>
      <c r="X228" s="92">
        <f t="shared" si="3"/>
        <v>0</v>
      </c>
      <c r="Y228" s="128"/>
      <c r="Z228" s="192">
        <f>'2 Current Year'!W228</f>
        <v>0</v>
      </c>
      <c r="AA228" s="305">
        <f>'2 Current Year'!H228</f>
        <v>0</v>
      </c>
      <c r="AB228" s="192">
        <f>'2 Current Year'!AI228</f>
        <v>0</v>
      </c>
      <c r="AC228" s="128">
        <f>'2 Current Year'!O228</f>
        <v>0</v>
      </c>
      <c r="AD228" s="306">
        <f t="shared" si="4"/>
        <v>45838</v>
      </c>
      <c r="AE228" s="1" t="str">
        <f t="shared" si="5"/>
        <v/>
      </c>
    </row>
    <row r="229" spans="1:31" ht="18" customHeight="1">
      <c r="A229" s="298" t="str">
        <f>IF('2 Current Year'!A229&lt;&gt;"",'2 Current Year'!A229,"")</f>
        <v/>
      </c>
      <c r="B229" s="299" t="str">
        <f>IF('2 Current Year'!B229&lt;&gt;"",'2 Current Year'!B229,"")</f>
        <v/>
      </c>
      <c r="C229" s="299" t="str">
        <f>IF('2 Current Year'!C229&lt;&gt;"",'2 Current Year'!C229,"")</f>
        <v/>
      </c>
      <c r="D229" s="299"/>
      <c r="E229" s="300" t="str">
        <f>IF('2 Current Year'!E229&lt;&gt;"",'2 Current Year'!E229,"")</f>
        <v/>
      </c>
      <c r="F229" s="301" t="str">
        <f>IF('2 Current Year'!F229&lt;&gt;"",'2 Current Year'!F229,"")</f>
        <v/>
      </c>
      <c r="G229" s="302"/>
      <c r="H229" s="303"/>
      <c r="I229" s="302"/>
      <c r="J229" s="303"/>
      <c r="K229" s="302"/>
      <c r="L229" s="303"/>
      <c r="M229" s="302"/>
      <c r="N229" s="303"/>
      <c r="O229" s="308"/>
      <c r="P229" s="304">
        <f t="shared" si="1"/>
        <v>0</v>
      </c>
      <c r="Q229" s="92">
        <f t="shared" ref="Q229:W229" si="224">IF(G229&gt;0,IF(G$8&lt;$AD229,IF(G$8&gt;=$C$4,IF($AA229&gt;0,IF($AA229&lt;&gt;"C",IF(H229="",($AD229-G$8)/7/$AB229*($Z229+$AC229)*(G229-$AA229)/$AA229,IF(H$8&lt;$AD229,(H$8-G$8)/7/$AB229*($Z229+$AC229)*(G229-$AA229)/$AA229,($AD229-G$8)/7/$AB229*($Z229+$AC229)*(G229-$AA229)/$AA229)),0),0),0),0),0)</f>
        <v>0</v>
      </c>
      <c r="R229" s="92">
        <f t="shared" si="224"/>
        <v>0</v>
      </c>
      <c r="S229" s="92">
        <f t="shared" si="224"/>
        <v>0</v>
      </c>
      <c r="T229" s="92">
        <f t="shared" si="224"/>
        <v>0</v>
      </c>
      <c r="U229" s="92">
        <f t="shared" si="224"/>
        <v>0</v>
      </c>
      <c r="V229" s="92">
        <f t="shared" si="224"/>
        <v>0</v>
      </c>
      <c r="W229" s="92">
        <f t="shared" si="224"/>
        <v>0</v>
      </c>
      <c r="X229" s="92">
        <f t="shared" si="3"/>
        <v>0</v>
      </c>
      <c r="Y229" s="128"/>
      <c r="Z229" s="192">
        <f>'2 Current Year'!W229</f>
        <v>0</v>
      </c>
      <c r="AA229" s="305">
        <f>'2 Current Year'!H229</f>
        <v>0</v>
      </c>
      <c r="AB229" s="192">
        <f>'2 Current Year'!AI229</f>
        <v>0</v>
      </c>
      <c r="AC229" s="128">
        <f>'2 Current Year'!O229</f>
        <v>0</v>
      </c>
      <c r="AD229" s="306">
        <f t="shared" si="4"/>
        <v>45838</v>
      </c>
      <c r="AE229" s="1" t="str">
        <f t="shared" si="5"/>
        <v/>
      </c>
    </row>
    <row r="230" spans="1:31" ht="18" customHeight="1">
      <c r="A230" s="298" t="str">
        <f>IF('2 Current Year'!A230&lt;&gt;"",'2 Current Year'!A230,"")</f>
        <v/>
      </c>
      <c r="B230" s="299" t="str">
        <f>IF('2 Current Year'!B230&lt;&gt;"",'2 Current Year'!B230,"")</f>
        <v/>
      </c>
      <c r="C230" s="299" t="str">
        <f>IF('2 Current Year'!C230&lt;&gt;"",'2 Current Year'!C230,"")</f>
        <v/>
      </c>
      <c r="D230" s="299"/>
      <c r="E230" s="300" t="str">
        <f>IF('2 Current Year'!E230&lt;&gt;"",'2 Current Year'!E230,"")</f>
        <v/>
      </c>
      <c r="F230" s="301" t="str">
        <f>IF('2 Current Year'!F230&lt;&gt;"",'2 Current Year'!F230,"")</f>
        <v/>
      </c>
      <c r="G230" s="302"/>
      <c r="H230" s="303"/>
      <c r="I230" s="302"/>
      <c r="J230" s="303"/>
      <c r="K230" s="302"/>
      <c r="L230" s="303"/>
      <c r="M230" s="302"/>
      <c r="N230" s="303"/>
      <c r="O230" s="308"/>
      <c r="P230" s="304">
        <f t="shared" si="1"/>
        <v>0</v>
      </c>
      <c r="Q230" s="92">
        <f t="shared" ref="Q230:W230" si="225">IF(G230&gt;0,IF(G$8&lt;$AD230,IF(G$8&gt;=$C$4,IF($AA230&gt;0,IF($AA230&lt;&gt;"C",IF(H230="",($AD230-G$8)/7/$AB230*($Z230+$AC230)*(G230-$AA230)/$AA230,IF(H$8&lt;$AD230,(H$8-G$8)/7/$AB230*($Z230+$AC230)*(G230-$AA230)/$AA230,($AD230-G$8)/7/$AB230*($Z230+$AC230)*(G230-$AA230)/$AA230)),0),0),0),0),0)</f>
        <v>0</v>
      </c>
      <c r="R230" s="92">
        <f t="shared" si="225"/>
        <v>0</v>
      </c>
      <c r="S230" s="92">
        <f t="shared" si="225"/>
        <v>0</v>
      </c>
      <c r="T230" s="92">
        <f t="shared" si="225"/>
        <v>0</v>
      </c>
      <c r="U230" s="92">
        <f t="shared" si="225"/>
        <v>0</v>
      </c>
      <c r="V230" s="92">
        <f t="shared" si="225"/>
        <v>0</v>
      </c>
      <c r="W230" s="92">
        <f t="shared" si="225"/>
        <v>0</v>
      </c>
      <c r="X230" s="92">
        <f t="shared" si="3"/>
        <v>0</v>
      </c>
      <c r="Y230" s="128"/>
      <c r="Z230" s="192">
        <f>'2 Current Year'!W230</f>
        <v>0</v>
      </c>
      <c r="AA230" s="305">
        <f>'2 Current Year'!H230</f>
        <v>0</v>
      </c>
      <c r="AB230" s="192">
        <f>'2 Current Year'!AI230</f>
        <v>0</v>
      </c>
      <c r="AC230" s="128">
        <f>'2 Current Year'!O230</f>
        <v>0</v>
      </c>
      <c r="AD230" s="306">
        <f t="shared" si="4"/>
        <v>45838</v>
      </c>
      <c r="AE230" s="1" t="str">
        <f t="shared" si="5"/>
        <v/>
      </c>
    </row>
    <row r="231" spans="1:31" ht="18" customHeight="1">
      <c r="A231" s="298" t="str">
        <f>IF('2 Current Year'!A231&lt;&gt;"",'2 Current Year'!A231,"")</f>
        <v/>
      </c>
      <c r="B231" s="299" t="str">
        <f>IF('2 Current Year'!B231&lt;&gt;"",'2 Current Year'!B231,"")</f>
        <v/>
      </c>
      <c r="C231" s="299" t="str">
        <f>IF('2 Current Year'!C231&lt;&gt;"",'2 Current Year'!C231,"")</f>
        <v/>
      </c>
      <c r="D231" s="299"/>
      <c r="E231" s="300" t="str">
        <f>IF('2 Current Year'!E231&lt;&gt;"",'2 Current Year'!E231,"")</f>
        <v/>
      </c>
      <c r="F231" s="301" t="str">
        <f>IF('2 Current Year'!F231&lt;&gt;"",'2 Current Year'!F231,"")</f>
        <v/>
      </c>
      <c r="G231" s="302"/>
      <c r="H231" s="303"/>
      <c r="I231" s="302"/>
      <c r="J231" s="303"/>
      <c r="K231" s="302"/>
      <c r="L231" s="303"/>
      <c r="M231" s="302"/>
      <c r="N231" s="303"/>
      <c r="O231" s="308"/>
      <c r="P231" s="304">
        <f t="shared" si="1"/>
        <v>0</v>
      </c>
      <c r="Q231" s="92">
        <f t="shared" ref="Q231:W231" si="226">IF(G231&gt;0,IF(G$8&lt;$AD231,IF(G$8&gt;=$C$4,IF($AA231&gt;0,IF($AA231&lt;&gt;"C",IF(H231="",($AD231-G$8)/7/$AB231*($Z231+$AC231)*(G231-$AA231)/$AA231,IF(H$8&lt;$AD231,(H$8-G$8)/7/$AB231*($Z231+$AC231)*(G231-$AA231)/$AA231,($AD231-G$8)/7/$AB231*($Z231+$AC231)*(G231-$AA231)/$AA231)),0),0),0),0),0)</f>
        <v>0</v>
      </c>
      <c r="R231" s="92">
        <f t="shared" si="226"/>
        <v>0</v>
      </c>
      <c r="S231" s="92">
        <f t="shared" si="226"/>
        <v>0</v>
      </c>
      <c r="T231" s="92">
        <f t="shared" si="226"/>
        <v>0</v>
      </c>
      <c r="U231" s="92">
        <f t="shared" si="226"/>
        <v>0</v>
      </c>
      <c r="V231" s="92">
        <f t="shared" si="226"/>
        <v>0</v>
      </c>
      <c r="W231" s="92">
        <f t="shared" si="226"/>
        <v>0</v>
      </c>
      <c r="X231" s="92">
        <f t="shared" si="3"/>
        <v>0</v>
      </c>
      <c r="Y231" s="128"/>
      <c r="Z231" s="192">
        <f>'2 Current Year'!W231</f>
        <v>0</v>
      </c>
      <c r="AA231" s="305">
        <f>'2 Current Year'!H231</f>
        <v>0</v>
      </c>
      <c r="AB231" s="192">
        <f>'2 Current Year'!AI231</f>
        <v>0</v>
      </c>
      <c r="AC231" s="128">
        <f>'2 Current Year'!O231</f>
        <v>0</v>
      </c>
      <c r="AD231" s="306">
        <f t="shared" si="4"/>
        <v>45838</v>
      </c>
      <c r="AE231" s="1" t="str">
        <f t="shared" si="5"/>
        <v/>
      </c>
    </row>
    <row r="232" spans="1:31" ht="18" customHeight="1">
      <c r="A232" s="298" t="str">
        <f>IF('2 Current Year'!A232&lt;&gt;"",'2 Current Year'!A232,"")</f>
        <v/>
      </c>
      <c r="B232" s="299" t="str">
        <f>IF('2 Current Year'!B232&lt;&gt;"",'2 Current Year'!B232,"")</f>
        <v/>
      </c>
      <c r="C232" s="299" t="str">
        <f>IF('2 Current Year'!C232&lt;&gt;"",'2 Current Year'!C232,"")</f>
        <v/>
      </c>
      <c r="D232" s="299"/>
      <c r="E232" s="300" t="str">
        <f>IF('2 Current Year'!E232&lt;&gt;"",'2 Current Year'!E232,"")</f>
        <v/>
      </c>
      <c r="F232" s="301" t="str">
        <f>IF('2 Current Year'!F232&lt;&gt;"",'2 Current Year'!F232,"")</f>
        <v/>
      </c>
      <c r="G232" s="302"/>
      <c r="H232" s="303"/>
      <c r="I232" s="302"/>
      <c r="J232" s="303"/>
      <c r="K232" s="302"/>
      <c r="L232" s="303"/>
      <c r="M232" s="302"/>
      <c r="N232" s="303"/>
      <c r="O232" s="308"/>
      <c r="P232" s="304">
        <f t="shared" si="1"/>
        <v>0</v>
      </c>
      <c r="Q232" s="92">
        <f t="shared" ref="Q232:W232" si="227">IF(G232&gt;0,IF(G$8&lt;$AD232,IF(G$8&gt;=$C$4,IF($AA232&gt;0,IF($AA232&lt;&gt;"C",IF(H232="",($AD232-G$8)/7/$AB232*($Z232+$AC232)*(G232-$AA232)/$AA232,IF(H$8&lt;$AD232,(H$8-G$8)/7/$AB232*($Z232+$AC232)*(G232-$AA232)/$AA232,($AD232-G$8)/7/$AB232*($Z232+$AC232)*(G232-$AA232)/$AA232)),0),0),0),0),0)</f>
        <v>0</v>
      </c>
      <c r="R232" s="92">
        <f t="shared" si="227"/>
        <v>0</v>
      </c>
      <c r="S232" s="92">
        <f t="shared" si="227"/>
        <v>0</v>
      </c>
      <c r="T232" s="92">
        <f t="shared" si="227"/>
        <v>0</v>
      </c>
      <c r="U232" s="92">
        <f t="shared" si="227"/>
        <v>0</v>
      </c>
      <c r="V232" s="92">
        <f t="shared" si="227"/>
        <v>0</v>
      </c>
      <c r="W232" s="92">
        <f t="shared" si="227"/>
        <v>0</v>
      </c>
      <c r="X232" s="92">
        <f t="shared" si="3"/>
        <v>0</v>
      </c>
      <c r="Y232" s="128"/>
      <c r="Z232" s="192">
        <f>'2 Current Year'!W232</f>
        <v>0</v>
      </c>
      <c r="AA232" s="305">
        <f>'2 Current Year'!H232</f>
        <v>0</v>
      </c>
      <c r="AB232" s="192">
        <f>'2 Current Year'!AI232</f>
        <v>0</v>
      </c>
      <c r="AC232" s="128">
        <f>'2 Current Year'!O232</f>
        <v>0</v>
      </c>
      <c r="AD232" s="306">
        <f t="shared" si="4"/>
        <v>45838</v>
      </c>
      <c r="AE232" s="1" t="str">
        <f t="shared" si="5"/>
        <v/>
      </c>
    </row>
    <row r="233" spans="1:31" ht="18" customHeight="1">
      <c r="A233" s="298" t="str">
        <f>IF('2 Current Year'!A233&lt;&gt;"",'2 Current Year'!A233,"")</f>
        <v/>
      </c>
      <c r="B233" s="299" t="str">
        <f>IF('2 Current Year'!B233&lt;&gt;"",'2 Current Year'!B233,"")</f>
        <v/>
      </c>
      <c r="C233" s="299" t="str">
        <f>IF('2 Current Year'!C233&lt;&gt;"",'2 Current Year'!C233,"")</f>
        <v/>
      </c>
      <c r="D233" s="299"/>
      <c r="E233" s="300" t="str">
        <f>IF('2 Current Year'!E233&lt;&gt;"",'2 Current Year'!E233,"")</f>
        <v/>
      </c>
      <c r="F233" s="301" t="str">
        <f>IF('2 Current Year'!F233&lt;&gt;"",'2 Current Year'!F233,"")</f>
        <v/>
      </c>
      <c r="G233" s="302"/>
      <c r="H233" s="303"/>
      <c r="I233" s="302"/>
      <c r="J233" s="303"/>
      <c r="K233" s="302"/>
      <c r="L233" s="303"/>
      <c r="M233" s="302"/>
      <c r="N233" s="303"/>
      <c r="O233" s="308"/>
      <c r="P233" s="304">
        <f t="shared" si="1"/>
        <v>0</v>
      </c>
      <c r="Q233" s="92">
        <f t="shared" ref="Q233:W233" si="228">IF(G233&gt;0,IF(G$8&lt;$AD233,IF(G$8&gt;=$C$4,IF($AA233&gt;0,IF($AA233&lt;&gt;"C",IF(H233="",($AD233-G$8)/7/$AB233*($Z233+$AC233)*(G233-$AA233)/$AA233,IF(H$8&lt;$AD233,(H$8-G$8)/7/$AB233*($Z233+$AC233)*(G233-$AA233)/$AA233,($AD233-G$8)/7/$AB233*($Z233+$AC233)*(G233-$AA233)/$AA233)),0),0),0),0),0)</f>
        <v>0</v>
      </c>
      <c r="R233" s="92">
        <f t="shared" si="228"/>
        <v>0</v>
      </c>
      <c r="S233" s="92">
        <f t="shared" si="228"/>
        <v>0</v>
      </c>
      <c r="T233" s="92">
        <f t="shared" si="228"/>
        <v>0</v>
      </c>
      <c r="U233" s="92">
        <f t="shared" si="228"/>
        <v>0</v>
      </c>
      <c r="V233" s="92">
        <f t="shared" si="228"/>
        <v>0</v>
      </c>
      <c r="W233" s="92">
        <f t="shared" si="228"/>
        <v>0</v>
      </c>
      <c r="X233" s="92">
        <f t="shared" si="3"/>
        <v>0</v>
      </c>
      <c r="Y233" s="128"/>
      <c r="Z233" s="192">
        <f>'2 Current Year'!W233</f>
        <v>0</v>
      </c>
      <c r="AA233" s="305">
        <f>'2 Current Year'!H233</f>
        <v>0</v>
      </c>
      <c r="AB233" s="192">
        <f>'2 Current Year'!AI233</f>
        <v>0</v>
      </c>
      <c r="AC233" s="128">
        <f>'2 Current Year'!O233</f>
        <v>0</v>
      </c>
      <c r="AD233" s="306">
        <f t="shared" si="4"/>
        <v>45838</v>
      </c>
      <c r="AE233" s="1" t="str">
        <f t="shared" si="5"/>
        <v/>
      </c>
    </row>
    <row r="234" spans="1:31" ht="18" customHeight="1">
      <c r="A234" s="298" t="str">
        <f>IF('2 Current Year'!A234&lt;&gt;"",'2 Current Year'!A234,"")</f>
        <v/>
      </c>
      <c r="B234" s="299" t="str">
        <f>IF('2 Current Year'!B234&lt;&gt;"",'2 Current Year'!B234,"")</f>
        <v/>
      </c>
      <c r="C234" s="299" t="str">
        <f>IF('2 Current Year'!C234&lt;&gt;"",'2 Current Year'!C234,"")</f>
        <v/>
      </c>
      <c r="D234" s="299"/>
      <c r="E234" s="300" t="str">
        <f>IF('2 Current Year'!E234&lt;&gt;"",'2 Current Year'!E234,"")</f>
        <v/>
      </c>
      <c r="F234" s="301" t="str">
        <f>IF('2 Current Year'!F234&lt;&gt;"",'2 Current Year'!F234,"")</f>
        <v/>
      </c>
      <c r="G234" s="302"/>
      <c r="H234" s="303"/>
      <c r="I234" s="302"/>
      <c r="J234" s="303"/>
      <c r="K234" s="302"/>
      <c r="L234" s="303"/>
      <c r="M234" s="302"/>
      <c r="N234" s="303"/>
      <c r="O234" s="308"/>
      <c r="P234" s="304">
        <f t="shared" si="1"/>
        <v>0</v>
      </c>
      <c r="Q234" s="92">
        <f t="shared" ref="Q234:W234" si="229">IF(G234&gt;0,IF(G$8&lt;$AD234,IF(G$8&gt;=$C$4,IF($AA234&gt;0,IF($AA234&lt;&gt;"C",IF(H234="",($AD234-G$8)/7/$AB234*($Z234+$AC234)*(G234-$AA234)/$AA234,IF(H$8&lt;$AD234,(H$8-G$8)/7/$AB234*($Z234+$AC234)*(G234-$AA234)/$AA234,($AD234-G$8)/7/$AB234*($Z234+$AC234)*(G234-$AA234)/$AA234)),0),0),0),0),0)</f>
        <v>0</v>
      </c>
      <c r="R234" s="92">
        <f t="shared" si="229"/>
        <v>0</v>
      </c>
      <c r="S234" s="92">
        <f t="shared" si="229"/>
        <v>0</v>
      </c>
      <c r="T234" s="92">
        <f t="shared" si="229"/>
        <v>0</v>
      </c>
      <c r="U234" s="92">
        <f t="shared" si="229"/>
        <v>0</v>
      </c>
      <c r="V234" s="92">
        <f t="shared" si="229"/>
        <v>0</v>
      </c>
      <c r="W234" s="92">
        <f t="shared" si="229"/>
        <v>0</v>
      </c>
      <c r="X234" s="92">
        <f t="shared" si="3"/>
        <v>0</v>
      </c>
      <c r="Y234" s="128"/>
      <c r="Z234" s="192">
        <f>'2 Current Year'!W234</f>
        <v>0</v>
      </c>
      <c r="AA234" s="305">
        <f>'2 Current Year'!H234</f>
        <v>0</v>
      </c>
      <c r="AB234" s="192">
        <f>'2 Current Year'!AI234</f>
        <v>0</v>
      </c>
      <c r="AC234" s="128">
        <f>'2 Current Year'!O234</f>
        <v>0</v>
      </c>
      <c r="AD234" s="306">
        <f t="shared" si="4"/>
        <v>45838</v>
      </c>
      <c r="AE234" s="1" t="str">
        <f t="shared" si="5"/>
        <v/>
      </c>
    </row>
    <row r="235" spans="1:31" ht="18" customHeight="1">
      <c r="A235" s="298" t="str">
        <f>IF('2 Current Year'!A235&lt;&gt;"",'2 Current Year'!A235,"")</f>
        <v/>
      </c>
      <c r="B235" s="299" t="str">
        <f>IF('2 Current Year'!B235&lt;&gt;"",'2 Current Year'!B235,"")</f>
        <v/>
      </c>
      <c r="C235" s="299" t="str">
        <f>IF('2 Current Year'!C235&lt;&gt;"",'2 Current Year'!C235,"")</f>
        <v/>
      </c>
      <c r="D235" s="299"/>
      <c r="E235" s="300" t="str">
        <f>IF('2 Current Year'!E235&lt;&gt;"",'2 Current Year'!E235,"")</f>
        <v/>
      </c>
      <c r="F235" s="301" t="str">
        <f>IF('2 Current Year'!F235&lt;&gt;"",'2 Current Year'!F235,"")</f>
        <v/>
      </c>
      <c r="G235" s="302"/>
      <c r="H235" s="303"/>
      <c r="I235" s="302"/>
      <c r="J235" s="303"/>
      <c r="K235" s="302"/>
      <c r="L235" s="303"/>
      <c r="M235" s="302"/>
      <c r="N235" s="303"/>
      <c r="O235" s="308"/>
      <c r="P235" s="304">
        <f t="shared" si="1"/>
        <v>0</v>
      </c>
      <c r="Q235" s="92">
        <f t="shared" ref="Q235:W235" si="230">IF(G235&gt;0,IF(G$8&lt;$AD235,IF(G$8&gt;=$C$4,IF($AA235&gt;0,IF($AA235&lt;&gt;"C",IF(H235="",($AD235-G$8)/7/$AB235*($Z235+$AC235)*(G235-$AA235)/$AA235,IF(H$8&lt;$AD235,(H$8-G$8)/7/$AB235*($Z235+$AC235)*(G235-$AA235)/$AA235,($AD235-G$8)/7/$AB235*($Z235+$AC235)*(G235-$AA235)/$AA235)),0),0),0),0),0)</f>
        <v>0</v>
      </c>
      <c r="R235" s="92">
        <f t="shared" si="230"/>
        <v>0</v>
      </c>
      <c r="S235" s="92">
        <f t="shared" si="230"/>
        <v>0</v>
      </c>
      <c r="T235" s="92">
        <f t="shared" si="230"/>
        <v>0</v>
      </c>
      <c r="U235" s="92">
        <f t="shared" si="230"/>
        <v>0</v>
      </c>
      <c r="V235" s="92">
        <f t="shared" si="230"/>
        <v>0</v>
      </c>
      <c r="W235" s="92">
        <f t="shared" si="230"/>
        <v>0</v>
      </c>
      <c r="X235" s="92">
        <f t="shared" si="3"/>
        <v>0</v>
      </c>
      <c r="Y235" s="128"/>
      <c r="Z235" s="192">
        <f>'2 Current Year'!W235</f>
        <v>0</v>
      </c>
      <c r="AA235" s="305">
        <f>'2 Current Year'!H235</f>
        <v>0</v>
      </c>
      <c r="AB235" s="192">
        <f>'2 Current Year'!AI235</f>
        <v>0</v>
      </c>
      <c r="AC235" s="128">
        <f>'2 Current Year'!O235</f>
        <v>0</v>
      </c>
      <c r="AD235" s="306">
        <f t="shared" si="4"/>
        <v>45838</v>
      </c>
      <c r="AE235" s="1" t="str">
        <f t="shared" si="5"/>
        <v/>
      </c>
    </row>
    <row r="236" spans="1:31" ht="18" customHeight="1">
      <c r="A236" s="298" t="str">
        <f>IF('2 Current Year'!A236&lt;&gt;"",'2 Current Year'!A236,"")</f>
        <v/>
      </c>
      <c r="B236" s="299" t="str">
        <f>IF('2 Current Year'!B236&lt;&gt;"",'2 Current Year'!B236,"")</f>
        <v/>
      </c>
      <c r="C236" s="299" t="str">
        <f>IF('2 Current Year'!C236&lt;&gt;"",'2 Current Year'!C236,"")</f>
        <v/>
      </c>
      <c r="D236" s="299"/>
      <c r="E236" s="300" t="str">
        <f>IF('2 Current Year'!E236&lt;&gt;"",'2 Current Year'!E236,"")</f>
        <v/>
      </c>
      <c r="F236" s="301" t="str">
        <f>IF('2 Current Year'!F236&lt;&gt;"",'2 Current Year'!F236,"")</f>
        <v/>
      </c>
      <c r="G236" s="302"/>
      <c r="H236" s="303"/>
      <c r="I236" s="302"/>
      <c r="J236" s="303"/>
      <c r="K236" s="302"/>
      <c r="L236" s="303"/>
      <c r="M236" s="302"/>
      <c r="N236" s="303"/>
      <c r="O236" s="308"/>
      <c r="P236" s="304">
        <f t="shared" si="1"/>
        <v>0</v>
      </c>
      <c r="Q236" s="92">
        <f t="shared" ref="Q236:W236" si="231">IF(G236&gt;0,IF(G$8&lt;$AD236,IF(G$8&gt;=$C$4,IF($AA236&gt;0,IF($AA236&lt;&gt;"C",IF(H236="",($AD236-G$8)/7/$AB236*($Z236+$AC236)*(G236-$AA236)/$AA236,IF(H$8&lt;$AD236,(H$8-G$8)/7/$AB236*($Z236+$AC236)*(G236-$AA236)/$AA236,($AD236-G$8)/7/$AB236*($Z236+$AC236)*(G236-$AA236)/$AA236)),0),0),0),0),0)</f>
        <v>0</v>
      </c>
      <c r="R236" s="92">
        <f t="shared" si="231"/>
        <v>0</v>
      </c>
      <c r="S236" s="92">
        <f t="shared" si="231"/>
        <v>0</v>
      </c>
      <c r="T236" s="92">
        <f t="shared" si="231"/>
        <v>0</v>
      </c>
      <c r="U236" s="92">
        <f t="shared" si="231"/>
        <v>0</v>
      </c>
      <c r="V236" s="92">
        <f t="shared" si="231"/>
        <v>0</v>
      </c>
      <c r="W236" s="92">
        <f t="shared" si="231"/>
        <v>0</v>
      </c>
      <c r="X236" s="92">
        <f t="shared" si="3"/>
        <v>0</v>
      </c>
      <c r="Y236" s="128"/>
      <c r="Z236" s="192">
        <f>'2 Current Year'!W236</f>
        <v>0</v>
      </c>
      <c r="AA236" s="305">
        <f>'2 Current Year'!H236</f>
        <v>0</v>
      </c>
      <c r="AB236" s="192">
        <f>'2 Current Year'!AI236</f>
        <v>0</v>
      </c>
      <c r="AC236" s="128">
        <f>'2 Current Year'!O236</f>
        <v>0</v>
      </c>
      <c r="AD236" s="306">
        <f t="shared" si="4"/>
        <v>45838</v>
      </c>
      <c r="AE236" s="1" t="str">
        <f t="shared" si="5"/>
        <v/>
      </c>
    </row>
    <row r="237" spans="1:31" ht="18" customHeight="1">
      <c r="A237" s="298" t="str">
        <f>IF('2 Current Year'!A237&lt;&gt;"",'2 Current Year'!A237,"")</f>
        <v/>
      </c>
      <c r="B237" s="299" t="str">
        <f>IF('2 Current Year'!B237&lt;&gt;"",'2 Current Year'!B237,"")</f>
        <v/>
      </c>
      <c r="C237" s="299" t="str">
        <f>IF('2 Current Year'!C237&lt;&gt;"",'2 Current Year'!C237,"")</f>
        <v/>
      </c>
      <c r="D237" s="299"/>
      <c r="E237" s="300" t="str">
        <f>IF('2 Current Year'!E237&lt;&gt;"",'2 Current Year'!E237,"")</f>
        <v/>
      </c>
      <c r="F237" s="301" t="str">
        <f>IF('2 Current Year'!F237&lt;&gt;"",'2 Current Year'!F237,"")</f>
        <v/>
      </c>
      <c r="G237" s="302"/>
      <c r="H237" s="303"/>
      <c r="I237" s="302"/>
      <c r="J237" s="303"/>
      <c r="K237" s="302"/>
      <c r="L237" s="303"/>
      <c r="M237" s="302"/>
      <c r="N237" s="303"/>
      <c r="O237" s="308"/>
      <c r="P237" s="304">
        <f t="shared" si="1"/>
        <v>0</v>
      </c>
      <c r="Q237" s="92">
        <f t="shared" ref="Q237:W237" si="232">IF(G237&gt;0,IF(G$8&lt;$AD237,IF(G$8&gt;=$C$4,IF($AA237&gt;0,IF($AA237&lt;&gt;"C",IF(H237="",($AD237-G$8)/7/$AB237*($Z237+$AC237)*(G237-$AA237)/$AA237,IF(H$8&lt;$AD237,(H$8-G$8)/7/$AB237*($Z237+$AC237)*(G237-$AA237)/$AA237,($AD237-G$8)/7/$AB237*($Z237+$AC237)*(G237-$AA237)/$AA237)),0),0),0),0),0)</f>
        <v>0</v>
      </c>
      <c r="R237" s="92">
        <f t="shared" si="232"/>
        <v>0</v>
      </c>
      <c r="S237" s="92">
        <f t="shared" si="232"/>
        <v>0</v>
      </c>
      <c r="T237" s="92">
        <f t="shared" si="232"/>
        <v>0</v>
      </c>
      <c r="U237" s="92">
        <f t="shared" si="232"/>
        <v>0</v>
      </c>
      <c r="V237" s="92">
        <f t="shared" si="232"/>
        <v>0</v>
      </c>
      <c r="W237" s="92">
        <f t="shared" si="232"/>
        <v>0</v>
      </c>
      <c r="X237" s="92">
        <f t="shared" si="3"/>
        <v>0</v>
      </c>
      <c r="Y237" s="128"/>
      <c r="Z237" s="192">
        <f>'2 Current Year'!W237</f>
        <v>0</v>
      </c>
      <c r="AA237" s="305">
        <f>'2 Current Year'!H237</f>
        <v>0</v>
      </c>
      <c r="AB237" s="192">
        <f>'2 Current Year'!AI237</f>
        <v>0</v>
      </c>
      <c r="AC237" s="128">
        <f>'2 Current Year'!O237</f>
        <v>0</v>
      </c>
      <c r="AD237" s="306">
        <f t="shared" si="4"/>
        <v>45838</v>
      </c>
      <c r="AE237" s="1" t="str">
        <f t="shared" si="5"/>
        <v/>
      </c>
    </row>
    <row r="238" spans="1:31" ht="18" customHeight="1">
      <c r="A238" s="298" t="str">
        <f>IF('2 Current Year'!A238&lt;&gt;"",'2 Current Year'!A238,"")</f>
        <v/>
      </c>
      <c r="B238" s="299" t="str">
        <f>IF('2 Current Year'!B238&lt;&gt;"",'2 Current Year'!B238,"")</f>
        <v/>
      </c>
      <c r="C238" s="299" t="str">
        <f>IF('2 Current Year'!C238&lt;&gt;"",'2 Current Year'!C238,"")</f>
        <v/>
      </c>
      <c r="D238" s="299"/>
      <c r="E238" s="300" t="str">
        <f>IF('2 Current Year'!E238&lt;&gt;"",'2 Current Year'!E238,"")</f>
        <v/>
      </c>
      <c r="F238" s="301" t="str">
        <f>IF('2 Current Year'!F238&lt;&gt;"",'2 Current Year'!F238,"")</f>
        <v/>
      </c>
      <c r="G238" s="302"/>
      <c r="H238" s="303"/>
      <c r="I238" s="302"/>
      <c r="J238" s="303"/>
      <c r="K238" s="302"/>
      <c r="L238" s="303"/>
      <c r="M238" s="302"/>
      <c r="N238" s="303"/>
      <c r="O238" s="308"/>
      <c r="P238" s="304">
        <f t="shared" si="1"/>
        <v>0</v>
      </c>
      <c r="Q238" s="92">
        <f t="shared" ref="Q238:W238" si="233">IF(G238&gt;0,IF(G$8&lt;$AD238,IF(G$8&gt;=$C$4,IF($AA238&gt;0,IF($AA238&lt;&gt;"C",IF(H238="",($AD238-G$8)/7/$AB238*($Z238+$AC238)*(G238-$AA238)/$AA238,IF(H$8&lt;$AD238,(H$8-G$8)/7/$AB238*($Z238+$AC238)*(G238-$AA238)/$AA238,($AD238-G$8)/7/$AB238*($Z238+$AC238)*(G238-$AA238)/$AA238)),0),0),0),0),0)</f>
        <v>0</v>
      </c>
      <c r="R238" s="92">
        <f t="shared" si="233"/>
        <v>0</v>
      </c>
      <c r="S238" s="92">
        <f t="shared" si="233"/>
        <v>0</v>
      </c>
      <c r="T238" s="92">
        <f t="shared" si="233"/>
        <v>0</v>
      </c>
      <c r="U238" s="92">
        <f t="shared" si="233"/>
        <v>0</v>
      </c>
      <c r="V238" s="92">
        <f t="shared" si="233"/>
        <v>0</v>
      </c>
      <c r="W238" s="92">
        <f t="shared" si="233"/>
        <v>0</v>
      </c>
      <c r="X238" s="92">
        <f t="shared" si="3"/>
        <v>0</v>
      </c>
      <c r="Y238" s="128"/>
      <c r="Z238" s="192">
        <f>'2 Current Year'!W238</f>
        <v>0</v>
      </c>
      <c r="AA238" s="305">
        <f>'2 Current Year'!H238</f>
        <v>0</v>
      </c>
      <c r="AB238" s="192">
        <f>'2 Current Year'!AI238</f>
        <v>0</v>
      </c>
      <c r="AC238" s="128">
        <f>'2 Current Year'!O238</f>
        <v>0</v>
      </c>
      <c r="AD238" s="306">
        <f t="shared" si="4"/>
        <v>45838</v>
      </c>
      <c r="AE238" s="1" t="str">
        <f t="shared" si="5"/>
        <v/>
      </c>
    </row>
    <row r="239" spans="1:31" ht="18" customHeight="1">
      <c r="A239" s="298" t="str">
        <f>IF('2 Current Year'!A239&lt;&gt;"",'2 Current Year'!A239,"")</f>
        <v/>
      </c>
      <c r="B239" s="299" t="str">
        <f>IF('2 Current Year'!B239&lt;&gt;"",'2 Current Year'!B239,"")</f>
        <v/>
      </c>
      <c r="C239" s="299" t="str">
        <f>IF('2 Current Year'!C239&lt;&gt;"",'2 Current Year'!C239,"")</f>
        <v/>
      </c>
      <c r="D239" s="299"/>
      <c r="E239" s="300" t="str">
        <f>IF('2 Current Year'!E239&lt;&gt;"",'2 Current Year'!E239,"")</f>
        <v/>
      </c>
      <c r="F239" s="301" t="str">
        <f>IF('2 Current Year'!F239&lt;&gt;"",'2 Current Year'!F239,"")</f>
        <v/>
      </c>
      <c r="G239" s="302"/>
      <c r="H239" s="303"/>
      <c r="I239" s="302"/>
      <c r="J239" s="303"/>
      <c r="K239" s="302"/>
      <c r="L239" s="303"/>
      <c r="M239" s="302"/>
      <c r="N239" s="303"/>
      <c r="O239" s="308"/>
      <c r="P239" s="304">
        <f t="shared" si="1"/>
        <v>0</v>
      </c>
      <c r="Q239" s="92">
        <f t="shared" ref="Q239:W239" si="234">IF(G239&gt;0,IF(G$8&lt;$AD239,IF(G$8&gt;=$C$4,IF($AA239&gt;0,IF($AA239&lt;&gt;"C",IF(H239="",($AD239-G$8)/7/$AB239*($Z239+$AC239)*(G239-$AA239)/$AA239,IF(H$8&lt;$AD239,(H$8-G$8)/7/$AB239*($Z239+$AC239)*(G239-$AA239)/$AA239,($AD239-G$8)/7/$AB239*($Z239+$AC239)*(G239-$AA239)/$AA239)),0),0),0),0),0)</f>
        <v>0</v>
      </c>
      <c r="R239" s="92">
        <f t="shared" si="234"/>
        <v>0</v>
      </c>
      <c r="S239" s="92">
        <f t="shared" si="234"/>
        <v>0</v>
      </c>
      <c r="T239" s="92">
        <f t="shared" si="234"/>
        <v>0</v>
      </c>
      <c r="U239" s="92">
        <f t="shared" si="234"/>
        <v>0</v>
      </c>
      <c r="V239" s="92">
        <f t="shared" si="234"/>
        <v>0</v>
      </c>
      <c r="W239" s="92">
        <f t="shared" si="234"/>
        <v>0</v>
      </c>
      <c r="X239" s="92">
        <f t="shared" si="3"/>
        <v>0</v>
      </c>
      <c r="Y239" s="128"/>
      <c r="Z239" s="192">
        <f>'2 Current Year'!W239</f>
        <v>0</v>
      </c>
      <c r="AA239" s="305">
        <f>'2 Current Year'!H239</f>
        <v>0</v>
      </c>
      <c r="AB239" s="192">
        <f>'2 Current Year'!AI239</f>
        <v>0</v>
      </c>
      <c r="AC239" s="128">
        <f>'2 Current Year'!O239</f>
        <v>0</v>
      </c>
      <c r="AD239" s="306">
        <f t="shared" si="4"/>
        <v>45838</v>
      </c>
      <c r="AE239" s="1" t="str">
        <f t="shared" si="5"/>
        <v/>
      </c>
    </row>
    <row r="240" spans="1:31" ht="18" customHeight="1">
      <c r="A240" s="298" t="str">
        <f>IF('2 Current Year'!A240&lt;&gt;"",'2 Current Year'!A240,"")</f>
        <v/>
      </c>
      <c r="B240" s="299" t="str">
        <f>IF('2 Current Year'!B240&lt;&gt;"",'2 Current Year'!B240,"")</f>
        <v/>
      </c>
      <c r="C240" s="299" t="str">
        <f>IF('2 Current Year'!C240&lt;&gt;"",'2 Current Year'!C240,"")</f>
        <v/>
      </c>
      <c r="D240" s="299"/>
      <c r="E240" s="300" t="str">
        <f>IF('2 Current Year'!E240&lt;&gt;"",'2 Current Year'!E240,"")</f>
        <v/>
      </c>
      <c r="F240" s="301" t="str">
        <f>IF('2 Current Year'!F240&lt;&gt;"",'2 Current Year'!F240,"")</f>
        <v/>
      </c>
      <c r="G240" s="302"/>
      <c r="H240" s="303"/>
      <c r="I240" s="302"/>
      <c r="J240" s="303"/>
      <c r="K240" s="302"/>
      <c r="L240" s="303"/>
      <c r="M240" s="302"/>
      <c r="N240" s="303"/>
      <c r="O240" s="308"/>
      <c r="P240" s="304">
        <f t="shared" si="1"/>
        <v>0</v>
      </c>
      <c r="Q240" s="92">
        <f t="shared" ref="Q240:W240" si="235">IF(G240&gt;0,IF(G$8&lt;$AD240,IF(G$8&gt;=$C$4,IF($AA240&gt;0,IF($AA240&lt;&gt;"C",IF(H240="",($AD240-G$8)/7/$AB240*($Z240+$AC240)*(G240-$AA240)/$AA240,IF(H$8&lt;$AD240,(H$8-G$8)/7/$AB240*($Z240+$AC240)*(G240-$AA240)/$AA240,($AD240-G$8)/7/$AB240*($Z240+$AC240)*(G240-$AA240)/$AA240)),0),0),0),0),0)</f>
        <v>0</v>
      </c>
      <c r="R240" s="92">
        <f t="shared" si="235"/>
        <v>0</v>
      </c>
      <c r="S240" s="92">
        <f t="shared" si="235"/>
        <v>0</v>
      </c>
      <c r="T240" s="92">
        <f t="shared" si="235"/>
        <v>0</v>
      </c>
      <c r="U240" s="92">
        <f t="shared" si="235"/>
        <v>0</v>
      </c>
      <c r="V240" s="92">
        <f t="shared" si="235"/>
        <v>0</v>
      </c>
      <c r="W240" s="92">
        <f t="shared" si="235"/>
        <v>0</v>
      </c>
      <c r="X240" s="92">
        <f t="shared" si="3"/>
        <v>0</v>
      </c>
      <c r="Y240" s="128"/>
      <c r="Z240" s="192">
        <f>'2 Current Year'!W240</f>
        <v>0</v>
      </c>
      <c r="AA240" s="305">
        <f>'2 Current Year'!H240</f>
        <v>0</v>
      </c>
      <c r="AB240" s="192">
        <f>'2 Current Year'!AI240</f>
        <v>0</v>
      </c>
      <c r="AC240" s="128">
        <f>'2 Current Year'!O240</f>
        <v>0</v>
      </c>
      <c r="AD240" s="306">
        <f t="shared" si="4"/>
        <v>45838</v>
      </c>
      <c r="AE240" s="1" t="str">
        <f t="shared" si="5"/>
        <v/>
      </c>
    </row>
    <row r="241" spans="1:31" ht="18" customHeight="1">
      <c r="A241" s="298" t="str">
        <f>IF('2 Current Year'!A241&lt;&gt;"",'2 Current Year'!A241,"")</f>
        <v/>
      </c>
      <c r="B241" s="299" t="str">
        <f>IF('2 Current Year'!B241&lt;&gt;"",'2 Current Year'!B241,"")</f>
        <v/>
      </c>
      <c r="C241" s="299" t="str">
        <f>IF('2 Current Year'!C241&lt;&gt;"",'2 Current Year'!C241,"")</f>
        <v/>
      </c>
      <c r="D241" s="299"/>
      <c r="E241" s="300" t="str">
        <f>IF('2 Current Year'!E241&lt;&gt;"",'2 Current Year'!E241,"")</f>
        <v/>
      </c>
      <c r="F241" s="301" t="str">
        <f>IF('2 Current Year'!F241&lt;&gt;"",'2 Current Year'!F241,"")</f>
        <v/>
      </c>
      <c r="G241" s="302"/>
      <c r="H241" s="303"/>
      <c r="I241" s="302"/>
      <c r="J241" s="303"/>
      <c r="K241" s="302"/>
      <c r="L241" s="303"/>
      <c r="M241" s="302"/>
      <c r="N241" s="303"/>
      <c r="O241" s="308"/>
      <c r="P241" s="304">
        <f t="shared" si="1"/>
        <v>0</v>
      </c>
      <c r="Q241" s="92">
        <f t="shared" ref="Q241:W241" si="236">IF(G241&gt;0,IF(G$8&lt;$AD241,IF(G$8&gt;=$C$4,IF($AA241&gt;0,IF($AA241&lt;&gt;"C",IF(H241="",($AD241-G$8)/7/$AB241*($Z241+$AC241)*(G241-$AA241)/$AA241,IF(H$8&lt;$AD241,(H$8-G$8)/7/$AB241*($Z241+$AC241)*(G241-$AA241)/$AA241,($AD241-G$8)/7/$AB241*($Z241+$AC241)*(G241-$AA241)/$AA241)),0),0),0),0),0)</f>
        <v>0</v>
      </c>
      <c r="R241" s="92">
        <f t="shared" si="236"/>
        <v>0</v>
      </c>
      <c r="S241" s="92">
        <f t="shared" si="236"/>
        <v>0</v>
      </c>
      <c r="T241" s="92">
        <f t="shared" si="236"/>
        <v>0</v>
      </c>
      <c r="U241" s="92">
        <f t="shared" si="236"/>
        <v>0</v>
      </c>
      <c r="V241" s="92">
        <f t="shared" si="236"/>
        <v>0</v>
      </c>
      <c r="W241" s="92">
        <f t="shared" si="236"/>
        <v>0</v>
      </c>
      <c r="X241" s="92">
        <f t="shared" si="3"/>
        <v>0</v>
      </c>
      <c r="Y241" s="128"/>
      <c r="Z241" s="192">
        <f>'2 Current Year'!W241</f>
        <v>0</v>
      </c>
      <c r="AA241" s="305">
        <f>'2 Current Year'!H241</f>
        <v>0</v>
      </c>
      <c r="AB241" s="192">
        <f>'2 Current Year'!AI241</f>
        <v>0</v>
      </c>
      <c r="AC241" s="128">
        <f>'2 Current Year'!O241</f>
        <v>0</v>
      </c>
      <c r="AD241" s="306">
        <f t="shared" si="4"/>
        <v>45838</v>
      </c>
      <c r="AE241" s="1" t="str">
        <f t="shared" si="5"/>
        <v/>
      </c>
    </row>
    <row r="242" spans="1:31" ht="18" customHeight="1">
      <c r="A242" s="298" t="str">
        <f>IF('2 Current Year'!A242&lt;&gt;"",'2 Current Year'!A242,"")</f>
        <v/>
      </c>
      <c r="B242" s="299" t="str">
        <f>IF('2 Current Year'!B242&lt;&gt;"",'2 Current Year'!B242,"")</f>
        <v/>
      </c>
      <c r="C242" s="299" t="str">
        <f>IF('2 Current Year'!C242&lt;&gt;"",'2 Current Year'!C242,"")</f>
        <v/>
      </c>
      <c r="D242" s="299"/>
      <c r="E242" s="300" t="str">
        <f>IF('2 Current Year'!E242&lt;&gt;"",'2 Current Year'!E242,"")</f>
        <v/>
      </c>
      <c r="F242" s="301" t="str">
        <f>IF('2 Current Year'!F242&lt;&gt;"",'2 Current Year'!F242,"")</f>
        <v/>
      </c>
      <c r="G242" s="302"/>
      <c r="H242" s="303"/>
      <c r="I242" s="302"/>
      <c r="J242" s="303"/>
      <c r="K242" s="302"/>
      <c r="L242" s="303"/>
      <c r="M242" s="302"/>
      <c r="N242" s="303"/>
      <c r="O242" s="308"/>
      <c r="P242" s="304">
        <f t="shared" si="1"/>
        <v>0</v>
      </c>
      <c r="Q242" s="92">
        <f t="shared" ref="Q242:W242" si="237">IF(G242&gt;0,IF(G$8&lt;$AD242,IF(G$8&gt;=$C$4,IF($AA242&gt;0,IF($AA242&lt;&gt;"C",IF(H242="",($AD242-G$8)/7/$AB242*($Z242+$AC242)*(G242-$AA242)/$AA242,IF(H$8&lt;$AD242,(H$8-G$8)/7/$AB242*($Z242+$AC242)*(G242-$AA242)/$AA242,($AD242-G$8)/7/$AB242*($Z242+$AC242)*(G242-$AA242)/$AA242)),0),0),0),0),0)</f>
        <v>0</v>
      </c>
      <c r="R242" s="92">
        <f t="shared" si="237"/>
        <v>0</v>
      </c>
      <c r="S242" s="92">
        <f t="shared" si="237"/>
        <v>0</v>
      </c>
      <c r="T242" s="92">
        <f t="shared" si="237"/>
        <v>0</v>
      </c>
      <c r="U242" s="92">
        <f t="shared" si="237"/>
        <v>0</v>
      </c>
      <c r="V242" s="92">
        <f t="shared" si="237"/>
        <v>0</v>
      </c>
      <c r="W242" s="92">
        <f t="shared" si="237"/>
        <v>0</v>
      </c>
      <c r="X242" s="92">
        <f t="shared" si="3"/>
        <v>0</v>
      </c>
      <c r="Y242" s="128"/>
      <c r="Z242" s="192">
        <f>'2 Current Year'!W242</f>
        <v>0</v>
      </c>
      <c r="AA242" s="305">
        <f>'2 Current Year'!H242</f>
        <v>0</v>
      </c>
      <c r="AB242" s="192">
        <f>'2 Current Year'!AI242</f>
        <v>0</v>
      </c>
      <c r="AC242" s="128">
        <f>'2 Current Year'!O242</f>
        <v>0</v>
      </c>
      <c r="AD242" s="306">
        <f t="shared" si="4"/>
        <v>45838</v>
      </c>
      <c r="AE242" s="1" t="str">
        <f t="shared" si="5"/>
        <v/>
      </c>
    </row>
    <row r="243" spans="1:31" ht="18" customHeight="1">
      <c r="A243" s="298" t="str">
        <f>IF('2 Current Year'!A243&lt;&gt;"",'2 Current Year'!A243,"")</f>
        <v/>
      </c>
      <c r="B243" s="299" t="str">
        <f>IF('2 Current Year'!B243&lt;&gt;"",'2 Current Year'!B243,"")</f>
        <v/>
      </c>
      <c r="C243" s="299" t="str">
        <f>IF('2 Current Year'!C243&lt;&gt;"",'2 Current Year'!C243,"")</f>
        <v/>
      </c>
      <c r="D243" s="299"/>
      <c r="E243" s="300" t="str">
        <f>IF('2 Current Year'!E243&lt;&gt;"",'2 Current Year'!E243,"")</f>
        <v/>
      </c>
      <c r="F243" s="301" t="str">
        <f>IF('2 Current Year'!F243&lt;&gt;"",'2 Current Year'!F243,"")</f>
        <v/>
      </c>
      <c r="G243" s="302"/>
      <c r="H243" s="303"/>
      <c r="I243" s="302"/>
      <c r="J243" s="303"/>
      <c r="K243" s="302"/>
      <c r="L243" s="303"/>
      <c r="M243" s="302"/>
      <c r="N243" s="303"/>
      <c r="O243" s="308"/>
      <c r="P243" s="304">
        <f t="shared" si="1"/>
        <v>0</v>
      </c>
      <c r="Q243" s="92">
        <f t="shared" ref="Q243:W243" si="238">IF(G243&gt;0,IF(G$8&lt;$AD243,IF(G$8&gt;=$C$4,IF($AA243&gt;0,IF($AA243&lt;&gt;"C",IF(H243="",($AD243-G$8)/7/$AB243*($Z243+$AC243)*(G243-$AA243)/$AA243,IF(H$8&lt;$AD243,(H$8-G$8)/7/$AB243*($Z243+$AC243)*(G243-$AA243)/$AA243,($AD243-G$8)/7/$AB243*($Z243+$AC243)*(G243-$AA243)/$AA243)),0),0),0),0),0)</f>
        <v>0</v>
      </c>
      <c r="R243" s="92">
        <f t="shared" si="238"/>
        <v>0</v>
      </c>
      <c r="S243" s="92">
        <f t="shared" si="238"/>
        <v>0</v>
      </c>
      <c r="T243" s="92">
        <f t="shared" si="238"/>
        <v>0</v>
      </c>
      <c r="U243" s="92">
        <f t="shared" si="238"/>
        <v>0</v>
      </c>
      <c r="V243" s="92">
        <f t="shared" si="238"/>
        <v>0</v>
      </c>
      <c r="W243" s="92">
        <f t="shared" si="238"/>
        <v>0</v>
      </c>
      <c r="X243" s="92">
        <f t="shared" si="3"/>
        <v>0</v>
      </c>
      <c r="Y243" s="128"/>
      <c r="Z243" s="192">
        <f>'2 Current Year'!W243</f>
        <v>0</v>
      </c>
      <c r="AA243" s="305">
        <f>'2 Current Year'!H243</f>
        <v>0</v>
      </c>
      <c r="AB243" s="192">
        <f>'2 Current Year'!AI243</f>
        <v>0</v>
      </c>
      <c r="AC243" s="128">
        <f>'2 Current Year'!O243</f>
        <v>0</v>
      </c>
      <c r="AD243" s="306">
        <f t="shared" si="4"/>
        <v>45838</v>
      </c>
      <c r="AE243" s="1" t="str">
        <f t="shared" si="5"/>
        <v/>
      </c>
    </row>
    <row r="244" spans="1:31" ht="18" customHeight="1">
      <c r="A244" s="298" t="str">
        <f>IF('2 Current Year'!A244&lt;&gt;"",'2 Current Year'!A244,"")</f>
        <v/>
      </c>
      <c r="B244" s="299" t="str">
        <f>IF('2 Current Year'!B244&lt;&gt;"",'2 Current Year'!B244,"")</f>
        <v/>
      </c>
      <c r="C244" s="299" t="str">
        <f>IF('2 Current Year'!C244&lt;&gt;"",'2 Current Year'!C244,"")</f>
        <v/>
      </c>
      <c r="D244" s="299"/>
      <c r="E244" s="300" t="str">
        <f>IF('2 Current Year'!E244&lt;&gt;"",'2 Current Year'!E244,"")</f>
        <v/>
      </c>
      <c r="F244" s="301" t="str">
        <f>IF('2 Current Year'!F244&lt;&gt;"",'2 Current Year'!F244,"")</f>
        <v/>
      </c>
      <c r="G244" s="302"/>
      <c r="H244" s="303"/>
      <c r="I244" s="302"/>
      <c r="J244" s="303"/>
      <c r="K244" s="302"/>
      <c r="L244" s="303"/>
      <c r="M244" s="302"/>
      <c r="N244" s="303"/>
      <c r="O244" s="308"/>
      <c r="P244" s="304">
        <f t="shared" si="1"/>
        <v>0</v>
      </c>
      <c r="Q244" s="92">
        <f t="shared" ref="Q244:W244" si="239">IF(G244&gt;0,IF(G$8&lt;$AD244,IF(G$8&gt;=$C$4,IF($AA244&gt;0,IF($AA244&lt;&gt;"C",IF(H244="",($AD244-G$8)/7/$AB244*($Z244+$AC244)*(G244-$AA244)/$AA244,IF(H$8&lt;$AD244,(H$8-G$8)/7/$AB244*($Z244+$AC244)*(G244-$AA244)/$AA244,($AD244-G$8)/7/$AB244*($Z244+$AC244)*(G244-$AA244)/$AA244)),0),0),0),0),0)</f>
        <v>0</v>
      </c>
      <c r="R244" s="92">
        <f t="shared" si="239"/>
        <v>0</v>
      </c>
      <c r="S244" s="92">
        <f t="shared" si="239"/>
        <v>0</v>
      </c>
      <c r="T244" s="92">
        <f t="shared" si="239"/>
        <v>0</v>
      </c>
      <c r="U244" s="92">
        <f t="shared" si="239"/>
        <v>0</v>
      </c>
      <c r="V244" s="92">
        <f t="shared" si="239"/>
        <v>0</v>
      </c>
      <c r="W244" s="92">
        <f t="shared" si="239"/>
        <v>0</v>
      </c>
      <c r="X244" s="92">
        <f t="shared" si="3"/>
        <v>0</v>
      </c>
      <c r="Y244" s="128"/>
      <c r="Z244" s="192">
        <f>'2 Current Year'!W244</f>
        <v>0</v>
      </c>
      <c r="AA244" s="305">
        <f>'2 Current Year'!H244</f>
        <v>0</v>
      </c>
      <c r="AB244" s="192">
        <f>'2 Current Year'!AI244</f>
        <v>0</v>
      </c>
      <c r="AC244" s="128">
        <f>'2 Current Year'!O244</f>
        <v>0</v>
      </c>
      <c r="AD244" s="306">
        <f t="shared" si="4"/>
        <v>45838</v>
      </c>
      <c r="AE244" s="1" t="str">
        <f t="shared" si="5"/>
        <v/>
      </c>
    </row>
    <row r="245" spans="1:31" ht="18" customHeight="1">
      <c r="A245" s="298" t="str">
        <f>IF('2 Current Year'!A245&lt;&gt;"",'2 Current Year'!A245,"")</f>
        <v/>
      </c>
      <c r="B245" s="299" t="str">
        <f>IF('2 Current Year'!B245&lt;&gt;"",'2 Current Year'!B245,"")</f>
        <v/>
      </c>
      <c r="C245" s="299" t="str">
        <f>IF('2 Current Year'!C245&lt;&gt;"",'2 Current Year'!C245,"")</f>
        <v/>
      </c>
      <c r="D245" s="299"/>
      <c r="E245" s="300" t="str">
        <f>IF('2 Current Year'!E245&lt;&gt;"",'2 Current Year'!E245,"")</f>
        <v/>
      </c>
      <c r="F245" s="301" t="str">
        <f>IF('2 Current Year'!F245&lt;&gt;"",'2 Current Year'!F245,"")</f>
        <v/>
      </c>
      <c r="G245" s="302"/>
      <c r="H245" s="303"/>
      <c r="I245" s="302"/>
      <c r="J245" s="303"/>
      <c r="K245" s="302"/>
      <c r="L245" s="303"/>
      <c r="M245" s="302"/>
      <c r="N245" s="303"/>
      <c r="O245" s="308"/>
      <c r="P245" s="304">
        <f t="shared" si="1"/>
        <v>0</v>
      </c>
      <c r="Q245" s="92">
        <f t="shared" ref="Q245:W245" si="240">IF(G245&gt;0,IF(G$8&lt;$AD245,IF(G$8&gt;=$C$4,IF($AA245&gt;0,IF($AA245&lt;&gt;"C",IF(H245="",($AD245-G$8)/7/$AB245*($Z245+$AC245)*(G245-$AA245)/$AA245,IF(H$8&lt;$AD245,(H$8-G$8)/7/$AB245*($Z245+$AC245)*(G245-$AA245)/$AA245,($AD245-G$8)/7/$AB245*($Z245+$AC245)*(G245-$AA245)/$AA245)),0),0),0),0),0)</f>
        <v>0</v>
      </c>
      <c r="R245" s="92">
        <f t="shared" si="240"/>
        <v>0</v>
      </c>
      <c r="S245" s="92">
        <f t="shared" si="240"/>
        <v>0</v>
      </c>
      <c r="T245" s="92">
        <f t="shared" si="240"/>
        <v>0</v>
      </c>
      <c r="U245" s="92">
        <f t="shared" si="240"/>
        <v>0</v>
      </c>
      <c r="V245" s="92">
        <f t="shared" si="240"/>
        <v>0</v>
      </c>
      <c r="W245" s="92">
        <f t="shared" si="240"/>
        <v>0</v>
      </c>
      <c r="X245" s="92">
        <f t="shared" si="3"/>
        <v>0</v>
      </c>
      <c r="Y245" s="128"/>
      <c r="Z245" s="192">
        <f>'2 Current Year'!W245</f>
        <v>0</v>
      </c>
      <c r="AA245" s="305">
        <f>'2 Current Year'!H245</f>
        <v>0</v>
      </c>
      <c r="AB245" s="192">
        <f>'2 Current Year'!AI245</f>
        <v>0</v>
      </c>
      <c r="AC245" s="128">
        <f>'2 Current Year'!O245</f>
        <v>0</v>
      </c>
      <c r="AD245" s="306">
        <f t="shared" si="4"/>
        <v>45838</v>
      </c>
      <c r="AE245" s="1" t="str">
        <f t="shared" si="5"/>
        <v/>
      </c>
    </row>
    <row r="246" spans="1:31" ht="18" customHeight="1">
      <c r="A246" s="298" t="str">
        <f>IF('2 Current Year'!A246&lt;&gt;"",'2 Current Year'!A246,"")</f>
        <v/>
      </c>
      <c r="B246" s="299" t="str">
        <f>IF('2 Current Year'!B246&lt;&gt;"",'2 Current Year'!B246,"")</f>
        <v/>
      </c>
      <c r="C246" s="299" t="str">
        <f>IF('2 Current Year'!C246&lt;&gt;"",'2 Current Year'!C246,"")</f>
        <v/>
      </c>
      <c r="D246" s="299"/>
      <c r="E246" s="300" t="str">
        <f>IF('2 Current Year'!E246&lt;&gt;"",'2 Current Year'!E246,"")</f>
        <v/>
      </c>
      <c r="F246" s="301" t="str">
        <f>IF('2 Current Year'!F246&lt;&gt;"",'2 Current Year'!F246,"")</f>
        <v/>
      </c>
      <c r="G246" s="302"/>
      <c r="H246" s="303"/>
      <c r="I246" s="302"/>
      <c r="J246" s="303"/>
      <c r="K246" s="302"/>
      <c r="L246" s="303"/>
      <c r="M246" s="302"/>
      <c r="N246" s="303"/>
      <c r="O246" s="308"/>
      <c r="P246" s="304">
        <f t="shared" si="1"/>
        <v>0</v>
      </c>
      <c r="Q246" s="92">
        <f t="shared" ref="Q246:W246" si="241">IF(G246&gt;0,IF(G$8&lt;$AD246,IF(G$8&gt;=$C$4,IF($AA246&gt;0,IF($AA246&lt;&gt;"C",IF(H246="",($AD246-G$8)/7/$AB246*($Z246+$AC246)*(G246-$AA246)/$AA246,IF(H$8&lt;$AD246,(H$8-G$8)/7/$AB246*($Z246+$AC246)*(G246-$AA246)/$AA246,($AD246-G$8)/7/$AB246*($Z246+$AC246)*(G246-$AA246)/$AA246)),0),0),0),0),0)</f>
        <v>0</v>
      </c>
      <c r="R246" s="92">
        <f t="shared" si="241"/>
        <v>0</v>
      </c>
      <c r="S246" s="92">
        <f t="shared" si="241"/>
        <v>0</v>
      </c>
      <c r="T246" s="92">
        <f t="shared" si="241"/>
        <v>0</v>
      </c>
      <c r="U246" s="92">
        <f t="shared" si="241"/>
        <v>0</v>
      </c>
      <c r="V246" s="92">
        <f t="shared" si="241"/>
        <v>0</v>
      </c>
      <c r="W246" s="92">
        <f t="shared" si="241"/>
        <v>0</v>
      </c>
      <c r="X246" s="92">
        <f t="shared" si="3"/>
        <v>0</v>
      </c>
      <c r="Y246" s="128"/>
      <c r="Z246" s="192">
        <f>'2 Current Year'!W246</f>
        <v>0</v>
      </c>
      <c r="AA246" s="305">
        <f>'2 Current Year'!H246</f>
        <v>0</v>
      </c>
      <c r="AB246" s="192">
        <f>'2 Current Year'!AI246</f>
        <v>0</v>
      </c>
      <c r="AC246" s="128">
        <f>'2 Current Year'!O246</f>
        <v>0</v>
      </c>
      <c r="AD246" s="306">
        <f t="shared" si="4"/>
        <v>45838</v>
      </c>
      <c r="AE246" s="1" t="str">
        <f t="shared" si="5"/>
        <v/>
      </c>
    </row>
    <row r="247" spans="1:31" ht="18" customHeight="1">
      <c r="A247" s="298" t="str">
        <f>IF('2 Current Year'!A247&lt;&gt;"",'2 Current Year'!A247,"")</f>
        <v/>
      </c>
      <c r="B247" s="299" t="str">
        <f>IF('2 Current Year'!B247&lt;&gt;"",'2 Current Year'!B247,"")</f>
        <v/>
      </c>
      <c r="C247" s="299" t="str">
        <f>IF('2 Current Year'!C247&lt;&gt;"",'2 Current Year'!C247,"")</f>
        <v/>
      </c>
      <c r="D247" s="299"/>
      <c r="E247" s="300" t="str">
        <f>IF('2 Current Year'!E247&lt;&gt;"",'2 Current Year'!E247,"")</f>
        <v/>
      </c>
      <c r="F247" s="301" t="str">
        <f>IF('2 Current Year'!F247&lt;&gt;"",'2 Current Year'!F247,"")</f>
        <v/>
      </c>
      <c r="G247" s="302"/>
      <c r="H247" s="303"/>
      <c r="I247" s="302"/>
      <c r="J247" s="303"/>
      <c r="K247" s="302"/>
      <c r="L247" s="303"/>
      <c r="M247" s="302"/>
      <c r="N247" s="303"/>
      <c r="O247" s="308"/>
      <c r="P247" s="304">
        <f t="shared" si="1"/>
        <v>0</v>
      </c>
      <c r="Q247" s="92">
        <f t="shared" ref="Q247:W247" si="242">IF(G247&gt;0,IF(G$8&lt;$AD247,IF(G$8&gt;=$C$4,IF($AA247&gt;0,IF($AA247&lt;&gt;"C",IF(H247="",($AD247-G$8)/7/$AB247*($Z247+$AC247)*(G247-$AA247)/$AA247,IF(H$8&lt;$AD247,(H$8-G$8)/7/$AB247*($Z247+$AC247)*(G247-$AA247)/$AA247,($AD247-G$8)/7/$AB247*($Z247+$AC247)*(G247-$AA247)/$AA247)),0),0),0),0),0)</f>
        <v>0</v>
      </c>
      <c r="R247" s="92">
        <f t="shared" si="242"/>
        <v>0</v>
      </c>
      <c r="S247" s="92">
        <f t="shared" si="242"/>
        <v>0</v>
      </c>
      <c r="T247" s="92">
        <f t="shared" si="242"/>
        <v>0</v>
      </c>
      <c r="U247" s="92">
        <f t="shared" si="242"/>
        <v>0</v>
      </c>
      <c r="V247" s="92">
        <f t="shared" si="242"/>
        <v>0</v>
      </c>
      <c r="W247" s="92">
        <f t="shared" si="242"/>
        <v>0</v>
      </c>
      <c r="X247" s="92">
        <f t="shared" si="3"/>
        <v>0</v>
      </c>
      <c r="Y247" s="128"/>
      <c r="Z247" s="192">
        <f>'2 Current Year'!W247</f>
        <v>0</v>
      </c>
      <c r="AA247" s="305">
        <f>'2 Current Year'!H247</f>
        <v>0</v>
      </c>
      <c r="AB247" s="192">
        <f>'2 Current Year'!AI247</f>
        <v>0</v>
      </c>
      <c r="AC247" s="128">
        <f>'2 Current Year'!O247</f>
        <v>0</v>
      </c>
      <c r="AD247" s="306">
        <f t="shared" si="4"/>
        <v>45838</v>
      </c>
      <c r="AE247" s="1" t="str">
        <f t="shared" si="5"/>
        <v/>
      </c>
    </row>
    <row r="248" spans="1:31" ht="18" customHeight="1">
      <c r="A248" s="298" t="str">
        <f>IF('2 Current Year'!A248&lt;&gt;"",'2 Current Year'!A248,"")</f>
        <v/>
      </c>
      <c r="B248" s="299" t="str">
        <f>IF('2 Current Year'!B248&lt;&gt;"",'2 Current Year'!B248,"")</f>
        <v/>
      </c>
      <c r="C248" s="299" t="str">
        <f>IF('2 Current Year'!C248&lt;&gt;"",'2 Current Year'!C248,"")</f>
        <v/>
      </c>
      <c r="D248" s="299"/>
      <c r="E248" s="300" t="str">
        <f>IF('2 Current Year'!E248&lt;&gt;"",'2 Current Year'!E248,"")</f>
        <v/>
      </c>
      <c r="F248" s="301" t="str">
        <f>IF('2 Current Year'!F248&lt;&gt;"",'2 Current Year'!F248,"")</f>
        <v/>
      </c>
      <c r="G248" s="302"/>
      <c r="H248" s="303"/>
      <c r="I248" s="302"/>
      <c r="J248" s="303"/>
      <c r="K248" s="302"/>
      <c r="L248" s="303"/>
      <c r="M248" s="302"/>
      <c r="N248" s="303"/>
      <c r="O248" s="308"/>
      <c r="P248" s="304">
        <f t="shared" si="1"/>
        <v>0</v>
      </c>
      <c r="Q248" s="92">
        <f t="shared" ref="Q248:W248" si="243">IF(G248&gt;0,IF(G$8&lt;$AD248,IF(G$8&gt;=$C$4,IF($AA248&gt;0,IF($AA248&lt;&gt;"C",IF(H248="",($AD248-G$8)/7/$AB248*($Z248+$AC248)*(G248-$AA248)/$AA248,IF(H$8&lt;$AD248,(H$8-G$8)/7/$AB248*($Z248+$AC248)*(G248-$AA248)/$AA248,($AD248-G$8)/7/$AB248*($Z248+$AC248)*(G248-$AA248)/$AA248)),0),0),0),0),0)</f>
        <v>0</v>
      </c>
      <c r="R248" s="92">
        <f t="shared" si="243"/>
        <v>0</v>
      </c>
      <c r="S248" s="92">
        <f t="shared" si="243"/>
        <v>0</v>
      </c>
      <c r="T248" s="92">
        <f t="shared" si="243"/>
        <v>0</v>
      </c>
      <c r="U248" s="92">
        <f t="shared" si="243"/>
        <v>0</v>
      </c>
      <c r="V248" s="92">
        <f t="shared" si="243"/>
        <v>0</v>
      </c>
      <c r="W248" s="92">
        <f t="shared" si="243"/>
        <v>0</v>
      </c>
      <c r="X248" s="92">
        <f t="shared" si="3"/>
        <v>0</v>
      </c>
      <c r="Y248" s="128"/>
      <c r="Z248" s="192">
        <f>'2 Current Year'!W248</f>
        <v>0</v>
      </c>
      <c r="AA248" s="305">
        <f>'2 Current Year'!H248</f>
        <v>0</v>
      </c>
      <c r="AB248" s="192">
        <f>'2 Current Year'!AI248</f>
        <v>0</v>
      </c>
      <c r="AC248" s="128">
        <f>'2 Current Year'!O248</f>
        <v>0</v>
      </c>
      <c r="AD248" s="306">
        <f t="shared" si="4"/>
        <v>45838</v>
      </c>
      <c r="AE248" s="1" t="str">
        <f t="shared" si="5"/>
        <v/>
      </c>
    </row>
    <row r="249" spans="1:31" ht="18" customHeight="1">
      <c r="A249" s="298" t="str">
        <f>IF('2 Current Year'!A249&lt;&gt;"",'2 Current Year'!A249,"")</f>
        <v/>
      </c>
      <c r="B249" s="299" t="str">
        <f>IF('2 Current Year'!B249&lt;&gt;"",'2 Current Year'!B249,"")</f>
        <v/>
      </c>
      <c r="C249" s="299" t="str">
        <f>IF('2 Current Year'!C249&lt;&gt;"",'2 Current Year'!C249,"")</f>
        <v/>
      </c>
      <c r="D249" s="299"/>
      <c r="E249" s="300" t="str">
        <f>IF('2 Current Year'!E249&lt;&gt;"",'2 Current Year'!E249,"")</f>
        <v/>
      </c>
      <c r="F249" s="301" t="str">
        <f>IF('2 Current Year'!F249&lt;&gt;"",'2 Current Year'!F249,"")</f>
        <v/>
      </c>
      <c r="G249" s="302"/>
      <c r="H249" s="303"/>
      <c r="I249" s="302"/>
      <c r="J249" s="303"/>
      <c r="K249" s="302"/>
      <c r="L249" s="303"/>
      <c r="M249" s="302"/>
      <c r="N249" s="303"/>
      <c r="O249" s="308"/>
      <c r="P249" s="304">
        <f t="shared" si="1"/>
        <v>0</v>
      </c>
      <c r="Q249" s="92">
        <f t="shared" ref="Q249:W249" si="244">IF(G249&gt;0,IF(G$8&lt;$AD249,IF(G$8&gt;=$C$4,IF($AA249&gt;0,IF($AA249&lt;&gt;"C",IF(H249="",($AD249-G$8)/7/$AB249*($Z249+$AC249)*(G249-$AA249)/$AA249,IF(H$8&lt;$AD249,(H$8-G$8)/7/$AB249*($Z249+$AC249)*(G249-$AA249)/$AA249,($AD249-G$8)/7/$AB249*($Z249+$AC249)*(G249-$AA249)/$AA249)),0),0),0),0),0)</f>
        <v>0</v>
      </c>
      <c r="R249" s="92">
        <f t="shared" si="244"/>
        <v>0</v>
      </c>
      <c r="S249" s="92">
        <f t="shared" si="244"/>
        <v>0</v>
      </c>
      <c r="T249" s="92">
        <f t="shared" si="244"/>
        <v>0</v>
      </c>
      <c r="U249" s="92">
        <f t="shared" si="244"/>
        <v>0</v>
      </c>
      <c r="V249" s="92">
        <f t="shared" si="244"/>
        <v>0</v>
      </c>
      <c r="W249" s="92">
        <f t="shared" si="244"/>
        <v>0</v>
      </c>
      <c r="X249" s="92">
        <f t="shared" si="3"/>
        <v>0</v>
      </c>
      <c r="Y249" s="128"/>
      <c r="Z249" s="192">
        <f>'2 Current Year'!W249</f>
        <v>0</v>
      </c>
      <c r="AA249" s="305">
        <f>'2 Current Year'!H249</f>
        <v>0</v>
      </c>
      <c r="AB249" s="192">
        <f>'2 Current Year'!AI249</f>
        <v>0</v>
      </c>
      <c r="AC249" s="128">
        <f>'2 Current Year'!O249</f>
        <v>0</v>
      </c>
      <c r="AD249" s="306">
        <f t="shared" si="4"/>
        <v>45838</v>
      </c>
      <c r="AE249" s="1" t="str">
        <f t="shared" si="5"/>
        <v/>
      </c>
    </row>
    <row r="250" spans="1:31" ht="18" customHeight="1">
      <c r="A250" s="298" t="str">
        <f>IF('2 Current Year'!A250&lt;&gt;"",'2 Current Year'!A250,"")</f>
        <v/>
      </c>
      <c r="B250" s="299" t="str">
        <f>IF('2 Current Year'!B250&lt;&gt;"",'2 Current Year'!B250,"")</f>
        <v/>
      </c>
      <c r="C250" s="299" t="str">
        <f>IF('2 Current Year'!C250&lt;&gt;"",'2 Current Year'!C250,"")</f>
        <v/>
      </c>
      <c r="D250" s="299"/>
      <c r="E250" s="300" t="str">
        <f>IF('2 Current Year'!E250&lt;&gt;"",'2 Current Year'!E250,"")</f>
        <v/>
      </c>
      <c r="F250" s="301" t="str">
        <f>IF('2 Current Year'!F250&lt;&gt;"",'2 Current Year'!F250,"")</f>
        <v/>
      </c>
      <c r="G250" s="302"/>
      <c r="H250" s="303"/>
      <c r="I250" s="302"/>
      <c r="J250" s="303"/>
      <c r="K250" s="302"/>
      <c r="L250" s="303"/>
      <c r="M250" s="302"/>
      <c r="N250" s="303"/>
      <c r="O250" s="308"/>
      <c r="P250" s="304">
        <f t="shared" si="1"/>
        <v>0</v>
      </c>
      <c r="Q250" s="92">
        <f t="shared" ref="Q250:W250" si="245">IF(G250&gt;0,IF(G$8&lt;$AD250,IF(G$8&gt;=$C$4,IF($AA250&gt;0,IF($AA250&lt;&gt;"C",IF(H250="",($AD250-G$8)/7/$AB250*($Z250+$AC250)*(G250-$AA250)/$AA250,IF(H$8&lt;$AD250,(H$8-G$8)/7/$AB250*($Z250+$AC250)*(G250-$AA250)/$AA250,($AD250-G$8)/7/$AB250*($Z250+$AC250)*(G250-$AA250)/$AA250)),0),0),0),0),0)</f>
        <v>0</v>
      </c>
      <c r="R250" s="92">
        <f t="shared" si="245"/>
        <v>0</v>
      </c>
      <c r="S250" s="92">
        <f t="shared" si="245"/>
        <v>0</v>
      </c>
      <c r="T250" s="92">
        <f t="shared" si="245"/>
        <v>0</v>
      </c>
      <c r="U250" s="92">
        <f t="shared" si="245"/>
        <v>0</v>
      </c>
      <c r="V250" s="92">
        <f t="shared" si="245"/>
        <v>0</v>
      </c>
      <c r="W250" s="92">
        <f t="shared" si="245"/>
        <v>0</v>
      </c>
      <c r="X250" s="92">
        <f t="shared" si="3"/>
        <v>0</v>
      </c>
      <c r="Y250" s="128"/>
      <c r="Z250" s="192">
        <f>'2 Current Year'!W250</f>
        <v>0</v>
      </c>
      <c r="AA250" s="305">
        <f>'2 Current Year'!H250</f>
        <v>0</v>
      </c>
      <c r="AB250" s="192">
        <f>'2 Current Year'!AI250</f>
        <v>0</v>
      </c>
      <c r="AC250" s="128">
        <f>'2 Current Year'!O250</f>
        <v>0</v>
      </c>
      <c r="AD250" s="306">
        <f t="shared" si="4"/>
        <v>45838</v>
      </c>
      <c r="AE250" s="1" t="str">
        <f t="shared" si="5"/>
        <v/>
      </c>
    </row>
    <row r="251" spans="1:31" ht="18" customHeight="1">
      <c r="A251" s="309"/>
      <c r="B251" s="62"/>
      <c r="C251" s="310"/>
      <c r="D251" s="310"/>
      <c r="E251" s="237"/>
      <c r="F251" s="237"/>
      <c r="G251" s="242"/>
      <c r="H251" s="243"/>
      <c r="I251" s="24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>
      <c r="A252" s="52"/>
      <c r="B252" s="62"/>
      <c r="C252" s="245"/>
      <c r="D252" s="245"/>
      <c r="E252" s="237"/>
      <c r="F252" s="237"/>
      <c r="G252" s="311">
        <f t="shared" ref="G252:N252" si="246">SUM(G10:G250)</f>
        <v>230</v>
      </c>
      <c r="H252" s="311">
        <f t="shared" si="246"/>
        <v>22</v>
      </c>
      <c r="I252" s="311">
        <f t="shared" si="246"/>
        <v>25</v>
      </c>
      <c r="J252" s="311">
        <f t="shared" si="246"/>
        <v>24</v>
      </c>
      <c r="K252" s="311">
        <f t="shared" si="246"/>
        <v>0</v>
      </c>
      <c r="L252" s="311">
        <f t="shared" si="246"/>
        <v>15</v>
      </c>
      <c r="M252" s="311">
        <f t="shared" si="246"/>
        <v>13</v>
      </c>
      <c r="N252" s="311">
        <f t="shared" si="246"/>
        <v>0</v>
      </c>
      <c r="O252" s="311"/>
      <c r="P252" s="92">
        <f t="shared" ref="P252:X252" si="247">SUM(P10:P251)</f>
        <v>337710.736235369</v>
      </c>
      <c r="Q252" s="92">
        <f t="shared" si="247"/>
        <v>365165.28168991441</v>
      </c>
      <c r="R252" s="92">
        <f t="shared" si="247"/>
        <v>-2415.5844155844156</v>
      </c>
      <c r="S252" s="92">
        <f t="shared" si="247"/>
        <v>-779.22077922077915</v>
      </c>
      <c r="T252" s="92">
        <f t="shared" si="247"/>
        <v>-16441.558441558438</v>
      </c>
      <c r="U252" s="92">
        <f t="shared" si="247"/>
        <v>0</v>
      </c>
      <c r="V252" s="92">
        <f t="shared" si="247"/>
        <v>-805.19480519480521</v>
      </c>
      <c r="W252" s="92">
        <f t="shared" si="247"/>
        <v>-7012.9870129870123</v>
      </c>
      <c r="X252" s="92">
        <f t="shared" si="247"/>
        <v>0</v>
      </c>
      <c r="Y252" s="1"/>
      <c r="Z252" s="1"/>
      <c r="AA252" s="1"/>
      <c r="AB252" s="1"/>
      <c r="AC252" s="1"/>
      <c r="AD252" s="1"/>
      <c r="AE252" s="1"/>
    </row>
    <row r="253" spans="1:31" ht="12.75" customHeight="1">
      <c r="A253" s="52"/>
      <c r="B253" s="52"/>
      <c r="C253" s="232"/>
      <c r="D253" s="232"/>
      <c r="E253" s="237"/>
      <c r="F253" s="237"/>
      <c r="G253" s="52"/>
      <c r="H253" s="52"/>
      <c r="I253" s="5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>
      <c r="A254" s="52"/>
      <c r="B254" s="52"/>
      <c r="C254" s="232"/>
      <c r="D254" s="232"/>
      <c r="E254" s="52"/>
      <c r="F254" s="52"/>
      <c r="G254" s="57" t="s">
        <v>116</v>
      </c>
      <c r="H254" s="312">
        <f>AH253</f>
        <v>0</v>
      </c>
      <c r="I254" s="312">
        <f>AJ253</f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>
      <c r="A258" s="1"/>
      <c r="B258" s="260"/>
      <c r="C258" s="260"/>
      <c r="D258" s="260"/>
      <c r="E258" s="238"/>
      <c r="F258" s="238"/>
      <c r="G258" s="260"/>
      <c r="H258" s="260"/>
      <c r="I258" s="260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>
      <c r="A259" s="1"/>
      <c r="B259" s="260"/>
      <c r="C259" s="260"/>
      <c r="D259" s="260"/>
      <c r="E259" s="238"/>
      <c r="F259" s="238"/>
      <c r="G259" s="260"/>
      <c r="H259" s="260"/>
      <c r="I259" s="260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>
      <c r="A260" s="1"/>
      <c r="B260" s="260"/>
      <c r="C260" s="260"/>
      <c r="D260" s="260"/>
      <c r="E260" s="260"/>
      <c r="F260" s="260"/>
      <c r="G260" s="260"/>
      <c r="H260" s="260"/>
      <c r="I260" s="260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>
      <c r="A261" s="1"/>
      <c r="B261" s="260"/>
      <c r="C261" s="260"/>
      <c r="D261" s="260"/>
      <c r="E261" s="260"/>
      <c r="F261" s="260"/>
      <c r="G261" s="260"/>
      <c r="H261" s="260"/>
      <c r="I261" s="26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>
      <c r="A262" s="1"/>
      <c r="B262" s="260"/>
      <c r="C262" s="260"/>
      <c r="D262" s="260"/>
      <c r="E262" s="260"/>
      <c r="F262" s="260"/>
      <c r="G262" s="260"/>
      <c r="H262" s="260"/>
      <c r="I262" s="260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>
      <c r="A263" s="1"/>
      <c r="B263" s="260"/>
      <c r="C263" s="260"/>
      <c r="D263" s="260"/>
      <c r="E263" s="260"/>
      <c r="F263" s="260"/>
      <c r="G263" s="260"/>
      <c r="H263" s="260"/>
      <c r="I263" s="260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>
      <c r="A264" s="1"/>
      <c r="B264" s="260"/>
      <c r="C264" s="260"/>
      <c r="D264" s="260"/>
      <c r="E264" s="260"/>
      <c r="F264" s="260"/>
      <c r="G264" s="260"/>
      <c r="H264" s="260"/>
      <c r="I264" s="260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>
      <c r="A265" s="1"/>
      <c r="B265" s="260"/>
      <c r="C265" s="260"/>
      <c r="D265" s="260"/>
      <c r="E265" s="260"/>
      <c r="F265" s="260"/>
      <c r="G265" s="260"/>
      <c r="H265" s="260"/>
      <c r="I265" s="260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>
      <c r="A266" s="1"/>
      <c r="B266" s="260"/>
      <c r="C266" s="260"/>
      <c r="D266" s="260"/>
      <c r="E266" s="260"/>
      <c r="F266" s="260"/>
      <c r="G266" s="260"/>
      <c r="H266" s="260"/>
      <c r="I266" s="260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>
      <c r="A267" s="1"/>
      <c r="B267" s="260"/>
      <c r="C267" s="260"/>
      <c r="D267" s="260"/>
      <c r="E267" s="260"/>
      <c r="F267" s="260"/>
      <c r="G267" s="260"/>
      <c r="H267" s="260"/>
      <c r="I267" s="260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>
      <c r="A268" s="1"/>
      <c r="B268" s="260"/>
      <c r="C268" s="260"/>
      <c r="D268" s="260"/>
      <c r="E268" s="260"/>
      <c r="F268" s="260"/>
      <c r="G268" s="260"/>
      <c r="H268" s="260"/>
      <c r="I268" s="260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>
      <c r="A269" s="1"/>
      <c r="B269" s="260"/>
      <c r="C269" s="260"/>
      <c r="D269" s="260"/>
      <c r="E269" s="260"/>
      <c r="F269" s="260"/>
      <c r="G269" s="260"/>
      <c r="H269" s="260"/>
      <c r="I269" s="260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>
      <c r="A270" s="1"/>
      <c r="B270" s="260"/>
      <c r="C270" s="260"/>
      <c r="D270" s="260"/>
      <c r="E270" s="260"/>
      <c r="F270" s="260"/>
      <c r="G270" s="260"/>
      <c r="H270" s="260"/>
      <c r="I270" s="260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>
      <c r="A271" s="1"/>
      <c r="B271" s="260"/>
      <c r="C271" s="260"/>
      <c r="D271" s="260"/>
      <c r="E271" s="260"/>
      <c r="F271" s="260"/>
      <c r="G271" s="260"/>
      <c r="H271" s="260"/>
      <c r="I271" s="26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>
      <c r="A272" s="1"/>
      <c r="B272" s="260"/>
      <c r="C272" s="260"/>
      <c r="D272" s="260"/>
      <c r="E272" s="260"/>
      <c r="F272" s="260"/>
      <c r="G272" s="260"/>
      <c r="H272" s="260"/>
      <c r="I272" s="26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>
      <c r="A273" s="1"/>
      <c r="B273" s="260"/>
      <c r="C273" s="260"/>
      <c r="D273" s="260"/>
      <c r="E273" s="260"/>
      <c r="F273" s="260"/>
      <c r="G273" s="260"/>
      <c r="H273" s="260"/>
      <c r="I273" s="260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>
      <c r="A274" s="1"/>
      <c r="B274" s="260"/>
      <c r="C274" s="260"/>
      <c r="D274" s="260"/>
      <c r="E274" s="260"/>
      <c r="F274" s="260"/>
      <c r="G274" s="260"/>
      <c r="H274" s="260"/>
      <c r="I274" s="260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>
      <c r="A275" s="1"/>
      <c r="B275" s="260"/>
      <c r="C275" s="260"/>
      <c r="D275" s="260"/>
      <c r="E275" s="260"/>
      <c r="F275" s="260"/>
      <c r="G275" s="260"/>
      <c r="H275" s="260"/>
      <c r="I275" s="260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>
      <c r="A276" s="1"/>
      <c r="B276" s="260"/>
      <c r="C276" s="260"/>
      <c r="D276" s="260"/>
      <c r="E276" s="260"/>
      <c r="F276" s="260"/>
      <c r="G276" s="260"/>
      <c r="H276" s="260"/>
      <c r="I276" s="260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>
      <c r="A277" s="1"/>
      <c r="B277" s="260"/>
      <c r="C277" s="260"/>
      <c r="D277" s="260"/>
      <c r="E277" s="260"/>
      <c r="F277" s="260"/>
      <c r="G277" s="260"/>
      <c r="H277" s="260"/>
      <c r="I277" s="260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>
      <c r="A278" s="1"/>
      <c r="B278" s="260"/>
      <c r="C278" s="260"/>
      <c r="D278" s="260"/>
      <c r="E278" s="260"/>
      <c r="F278" s="260"/>
      <c r="G278" s="260"/>
      <c r="H278" s="260"/>
      <c r="I278" s="260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>
      <c r="A279" s="1"/>
      <c r="B279" s="260"/>
      <c r="C279" s="260"/>
      <c r="D279" s="260"/>
      <c r="E279" s="260"/>
      <c r="F279" s="260"/>
      <c r="G279" s="260"/>
      <c r="H279" s="260"/>
      <c r="I279" s="26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>
      <c r="A280" s="1"/>
      <c r="B280" s="260"/>
      <c r="C280" s="260"/>
      <c r="D280" s="260"/>
      <c r="E280" s="260"/>
      <c r="F280" s="260"/>
      <c r="G280" s="260"/>
      <c r="H280" s="260"/>
      <c r="I280" s="260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>
      <c r="A281" s="1"/>
      <c r="B281" s="260"/>
      <c r="C281" s="260"/>
      <c r="D281" s="260"/>
      <c r="E281" s="260"/>
      <c r="F281" s="260"/>
      <c r="G281" s="260"/>
      <c r="H281" s="260"/>
      <c r="I281" s="260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>
      <c r="A282" s="1"/>
      <c r="B282" s="260"/>
      <c r="C282" s="260"/>
      <c r="D282" s="260"/>
      <c r="E282" s="260"/>
      <c r="F282" s="260"/>
      <c r="G282" s="260"/>
      <c r="H282" s="260"/>
      <c r="I282" s="260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>
      <c r="A283" s="1"/>
      <c r="B283" s="260"/>
      <c r="C283" s="260"/>
      <c r="D283" s="260"/>
      <c r="E283" s="260"/>
      <c r="F283" s="260"/>
      <c r="G283" s="260"/>
      <c r="H283" s="260"/>
      <c r="I283" s="26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>
      <c r="A284" s="1"/>
      <c r="B284" s="260"/>
      <c r="C284" s="260"/>
      <c r="D284" s="260"/>
      <c r="E284" s="260"/>
      <c r="F284" s="260"/>
      <c r="G284" s="260"/>
      <c r="H284" s="260"/>
      <c r="I284" s="260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>
      <c r="A285" s="1"/>
      <c r="B285" s="260"/>
      <c r="C285" s="260"/>
      <c r="D285" s="260"/>
      <c r="E285" s="260"/>
      <c r="F285" s="260"/>
      <c r="G285" s="260"/>
      <c r="H285" s="260"/>
      <c r="I285" s="260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>
      <c r="A286" s="1"/>
      <c r="B286" s="260"/>
      <c r="C286" s="260"/>
      <c r="D286" s="260"/>
      <c r="E286" s="260"/>
      <c r="F286" s="260"/>
      <c r="G286" s="260"/>
      <c r="H286" s="260"/>
      <c r="I286" s="260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>
      <c r="A287" s="1"/>
      <c r="B287" s="260"/>
      <c r="C287" s="260"/>
      <c r="D287" s="260"/>
      <c r="E287" s="260"/>
      <c r="F287" s="260"/>
      <c r="G287" s="260"/>
      <c r="H287" s="260"/>
      <c r="I287" s="260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>
      <c r="A288" s="1"/>
      <c r="B288" s="260"/>
      <c r="C288" s="260"/>
      <c r="D288" s="260"/>
      <c r="E288" s="260"/>
      <c r="F288" s="260"/>
      <c r="G288" s="260"/>
      <c r="H288" s="260"/>
      <c r="I288" s="260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>
      <c r="A289" s="1"/>
      <c r="B289" s="260"/>
      <c r="C289" s="260"/>
      <c r="D289" s="260"/>
      <c r="E289" s="260"/>
      <c r="F289" s="260"/>
      <c r="G289" s="260"/>
      <c r="H289" s="260"/>
      <c r="I289" s="260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>
      <c r="A290" s="1"/>
      <c r="B290" s="260"/>
      <c r="C290" s="260"/>
      <c r="D290" s="260"/>
      <c r="E290" s="260"/>
      <c r="F290" s="260"/>
      <c r="G290" s="260"/>
      <c r="H290" s="260"/>
      <c r="I290" s="260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>
      <c r="A291" s="1"/>
      <c r="B291" s="260"/>
      <c r="C291" s="260"/>
      <c r="D291" s="260"/>
      <c r="E291" s="260"/>
      <c r="F291" s="260"/>
      <c r="G291" s="260"/>
      <c r="H291" s="260"/>
      <c r="I291" s="260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>
      <c r="A292" s="1"/>
      <c r="B292" s="260"/>
      <c r="C292" s="260"/>
      <c r="D292" s="260"/>
      <c r="E292" s="260"/>
      <c r="F292" s="260"/>
      <c r="G292" s="260"/>
      <c r="H292" s="260"/>
      <c r="I292" s="260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>
      <c r="A293" s="1"/>
      <c r="B293" s="260"/>
      <c r="C293" s="260"/>
      <c r="D293" s="260"/>
      <c r="E293" s="260"/>
      <c r="F293" s="260"/>
      <c r="G293" s="260"/>
      <c r="H293" s="260"/>
      <c r="I293" s="260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>
      <c r="A294" s="1"/>
      <c r="B294" s="260"/>
      <c r="C294" s="260"/>
      <c r="D294" s="260"/>
      <c r="E294" s="260"/>
      <c r="F294" s="260"/>
      <c r="G294" s="260"/>
      <c r="H294" s="260"/>
      <c r="I294" s="260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>
      <c r="A295" s="1"/>
      <c r="B295" s="260"/>
      <c r="C295" s="260"/>
      <c r="D295" s="260"/>
      <c r="E295" s="260"/>
      <c r="F295" s="260"/>
      <c r="G295" s="260"/>
      <c r="H295" s="260"/>
      <c r="I295" s="260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>
      <c r="A296" s="1"/>
      <c r="B296" s="260"/>
      <c r="C296" s="260"/>
      <c r="D296" s="260"/>
      <c r="E296" s="260"/>
      <c r="F296" s="260"/>
      <c r="G296" s="260"/>
      <c r="H296" s="260"/>
      <c r="I296" s="260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>
      <c r="A297" s="1"/>
      <c r="B297" s="260"/>
      <c r="C297" s="260"/>
      <c r="D297" s="260"/>
      <c r="E297" s="260"/>
      <c r="F297" s="260"/>
      <c r="G297" s="260"/>
      <c r="H297" s="260"/>
      <c r="I297" s="260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>
      <c r="A298" s="1"/>
      <c r="B298" s="260"/>
      <c r="C298" s="260"/>
      <c r="D298" s="260"/>
      <c r="E298" s="260"/>
      <c r="F298" s="260"/>
      <c r="G298" s="260"/>
      <c r="H298" s="260"/>
      <c r="I298" s="260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>
      <c r="A299" s="1"/>
      <c r="B299" s="260"/>
      <c r="C299" s="260"/>
      <c r="D299" s="260"/>
      <c r="E299" s="260"/>
      <c r="F299" s="260"/>
      <c r="G299" s="260"/>
      <c r="H299" s="260"/>
      <c r="I299" s="260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>
      <c r="A300" s="274"/>
      <c r="B300" s="260"/>
      <c r="C300" s="260"/>
      <c r="D300" s="260"/>
      <c r="E300" s="260"/>
      <c r="F300" s="260"/>
      <c r="G300" s="260"/>
      <c r="H300" s="260"/>
      <c r="I300" s="260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>
      <c r="A301" s="274"/>
      <c r="B301" s="260"/>
      <c r="C301" s="260"/>
      <c r="D301" s="260"/>
      <c r="E301" s="260"/>
      <c r="F301" s="260"/>
      <c r="G301" s="260"/>
      <c r="H301" s="260"/>
      <c r="I301" s="260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>
      <c r="A302" s="274"/>
      <c r="B302" s="268"/>
      <c r="C302" s="268"/>
      <c r="D302" s="268"/>
      <c r="E302" s="268"/>
      <c r="F302" s="268"/>
      <c r="G302" s="268"/>
      <c r="H302" s="268"/>
      <c r="I302" s="268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>
      <c r="A303" s="274"/>
      <c r="B303" s="260"/>
      <c r="C303" s="260"/>
      <c r="D303" s="260"/>
      <c r="E303" s="260"/>
      <c r="F303" s="260"/>
      <c r="G303" s="260"/>
      <c r="H303" s="260"/>
      <c r="I303" s="260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>
      <c r="A304" s="274"/>
      <c r="B304" s="260"/>
      <c r="C304" s="260"/>
      <c r="D304" s="260"/>
      <c r="E304" s="260"/>
      <c r="F304" s="260"/>
      <c r="G304" s="260"/>
      <c r="H304" s="260"/>
      <c r="I304" s="260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>
      <c r="A305" s="274"/>
      <c r="B305" s="260"/>
      <c r="C305" s="260"/>
      <c r="D305" s="260"/>
      <c r="E305" s="260"/>
      <c r="F305" s="260"/>
      <c r="G305" s="260"/>
      <c r="H305" s="260"/>
      <c r="I305" s="260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>
      <c r="A306" s="274"/>
      <c r="B306" s="260"/>
      <c r="C306" s="260"/>
      <c r="D306" s="260"/>
      <c r="E306" s="260"/>
      <c r="F306" s="260"/>
      <c r="G306" s="260"/>
      <c r="H306" s="260"/>
      <c r="I306" s="260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>
      <c r="A307" s="274"/>
      <c r="B307" s="260"/>
      <c r="C307" s="260"/>
      <c r="D307" s="260"/>
      <c r="E307" s="260"/>
      <c r="F307" s="260"/>
      <c r="G307" s="260"/>
      <c r="H307" s="260"/>
      <c r="I307" s="260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>
      <c r="A308" s="274"/>
      <c r="B308" s="260"/>
      <c r="C308" s="260"/>
      <c r="D308" s="260"/>
      <c r="E308" s="260"/>
      <c r="F308" s="260"/>
      <c r="G308" s="260"/>
      <c r="H308" s="260"/>
      <c r="I308" s="260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>
      <c r="A309" s="274"/>
      <c r="B309" s="260"/>
      <c r="C309" s="260"/>
      <c r="D309" s="260"/>
      <c r="E309" s="260"/>
      <c r="F309" s="260"/>
      <c r="G309" s="260"/>
      <c r="H309" s="260"/>
      <c r="I309" s="260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>
      <c r="A310" s="274"/>
      <c r="B310" s="260"/>
      <c r="C310" s="260"/>
      <c r="D310" s="260"/>
      <c r="E310" s="260"/>
      <c r="F310" s="260"/>
      <c r="G310" s="260"/>
      <c r="H310" s="260"/>
      <c r="I310" s="260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>
      <c r="A311" s="274"/>
      <c r="B311" s="260"/>
      <c r="C311" s="260"/>
      <c r="D311" s="260"/>
      <c r="E311" s="260"/>
      <c r="F311" s="260"/>
      <c r="G311" s="260"/>
      <c r="H311" s="260"/>
      <c r="I311" s="260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>
      <c r="A312" s="274"/>
      <c r="B312" s="260"/>
      <c r="C312" s="260"/>
      <c r="D312" s="260"/>
      <c r="E312" s="260"/>
      <c r="F312" s="260"/>
      <c r="G312" s="260"/>
      <c r="H312" s="260"/>
      <c r="I312" s="260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>
      <c r="A313" s="274"/>
      <c r="B313" s="260"/>
      <c r="C313" s="260"/>
      <c r="D313" s="260"/>
      <c r="E313" s="260"/>
      <c r="F313" s="260"/>
      <c r="G313" s="260"/>
      <c r="H313" s="260"/>
      <c r="I313" s="260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>
      <c r="A314" s="274"/>
      <c r="B314" s="260"/>
      <c r="C314" s="260"/>
      <c r="D314" s="260"/>
      <c r="E314" s="260"/>
      <c r="F314" s="260"/>
      <c r="G314" s="260"/>
      <c r="H314" s="260"/>
      <c r="I314" s="260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>
      <c r="A315" s="274"/>
      <c r="B315" s="260"/>
      <c r="C315" s="260"/>
      <c r="D315" s="260"/>
      <c r="E315" s="260"/>
      <c r="F315" s="260"/>
      <c r="G315" s="260"/>
      <c r="H315" s="260"/>
      <c r="I315" s="260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>
      <c r="A316" s="274"/>
      <c r="B316" s="260"/>
      <c r="C316" s="260"/>
      <c r="D316" s="260"/>
      <c r="E316" s="260"/>
      <c r="F316" s="260"/>
      <c r="G316" s="260"/>
      <c r="H316" s="260"/>
      <c r="I316" s="260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>
      <c r="A317" s="274"/>
      <c r="B317" s="260"/>
      <c r="C317" s="260"/>
      <c r="D317" s="260"/>
      <c r="E317" s="260"/>
      <c r="F317" s="260"/>
      <c r="G317" s="260"/>
      <c r="H317" s="260"/>
      <c r="I317" s="260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>
      <c r="A318" s="274"/>
      <c r="B318" s="260"/>
      <c r="C318" s="260"/>
      <c r="D318" s="260"/>
      <c r="E318" s="260"/>
      <c r="F318" s="260"/>
      <c r="G318" s="260"/>
      <c r="H318" s="260"/>
      <c r="I318" s="260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>
      <c r="A319" s="274"/>
      <c r="B319" s="260"/>
      <c r="C319" s="260"/>
      <c r="D319" s="260"/>
      <c r="E319" s="260"/>
      <c r="F319" s="260"/>
      <c r="G319" s="260"/>
      <c r="H319" s="260"/>
      <c r="I319" s="260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>
      <c r="A320" s="274"/>
      <c r="B320" s="260"/>
      <c r="C320" s="260"/>
      <c r="D320" s="260"/>
      <c r="E320" s="260"/>
      <c r="F320" s="260"/>
      <c r="G320" s="260"/>
      <c r="H320" s="260"/>
      <c r="I320" s="260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>
      <c r="A321" s="274"/>
      <c r="B321" s="260"/>
      <c r="C321" s="260"/>
      <c r="D321" s="260"/>
      <c r="E321" s="260"/>
      <c r="F321" s="260"/>
      <c r="G321" s="260"/>
      <c r="H321" s="260"/>
      <c r="I321" s="260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>
      <c r="A322" s="274"/>
      <c r="B322" s="260"/>
      <c r="C322" s="260"/>
      <c r="D322" s="260"/>
      <c r="E322" s="260"/>
      <c r="F322" s="260"/>
      <c r="G322" s="260"/>
      <c r="H322" s="260"/>
      <c r="I322" s="260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>
      <c r="A323" s="274"/>
      <c r="B323" s="260"/>
      <c r="C323" s="260"/>
      <c r="D323" s="260"/>
      <c r="E323" s="260"/>
      <c r="F323" s="260"/>
      <c r="G323" s="260"/>
      <c r="H323" s="260"/>
      <c r="I323" s="260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2.75" customHeight="1">
      <c r="A324" s="274"/>
      <c r="B324" s="260"/>
      <c r="C324" s="260"/>
      <c r="D324" s="260"/>
      <c r="E324" s="260"/>
      <c r="F324" s="260"/>
      <c r="G324" s="260"/>
      <c r="H324" s="260"/>
      <c r="I324" s="260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2.75" customHeight="1">
      <c r="A325" s="274"/>
      <c r="B325" s="260"/>
      <c r="C325" s="260"/>
      <c r="D325" s="260"/>
      <c r="E325" s="260"/>
      <c r="F325" s="260"/>
      <c r="G325" s="260"/>
      <c r="H325" s="260"/>
      <c r="I325" s="260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2.75" customHeight="1">
      <c r="A326" s="274"/>
      <c r="B326" s="260"/>
      <c r="C326" s="260"/>
      <c r="D326" s="260"/>
      <c r="E326" s="260"/>
      <c r="F326" s="260"/>
      <c r="G326" s="260"/>
      <c r="H326" s="260"/>
      <c r="I326" s="260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2.75" customHeight="1">
      <c r="A327" s="274"/>
      <c r="B327" s="260"/>
      <c r="C327" s="260"/>
      <c r="D327" s="260"/>
      <c r="E327" s="260"/>
      <c r="F327" s="260"/>
      <c r="G327" s="260"/>
      <c r="H327" s="260"/>
      <c r="I327" s="260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2.75" customHeight="1">
      <c r="A328" s="274"/>
      <c r="B328" s="260"/>
      <c r="C328" s="260"/>
      <c r="D328" s="260"/>
      <c r="E328" s="260"/>
      <c r="F328" s="260"/>
      <c r="G328" s="260"/>
      <c r="H328" s="260"/>
      <c r="I328" s="260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2.75" customHeight="1">
      <c r="A329" s="274"/>
      <c r="B329" s="260"/>
      <c r="C329" s="260"/>
      <c r="D329" s="260"/>
      <c r="E329" s="260"/>
      <c r="F329" s="260"/>
      <c r="G329" s="260"/>
      <c r="H329" s="260"/>
      <c r="I329" s="260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2.75" customHeight="1">
      <c r="A330" s="274"/>
      <c r="B330" s="260"/>
      <c r="C330" s="260"/>
      <c r="D330" s="260"/>
      <c r="E330" s="260"/>
      <c r="F330" s="260"/>
      <c r="G330" s="260"/>
      <c r="H330" s="260"/>
      <c r="I330" s="260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2.75" customHeight="1">
      <c r="A331" s="274"/>
      <c r="B331" s="260"/>
      <c r="C331" s="260"/>
      <c r="D331" s="260"/>
      <c r="E331" s="260"/>
      <c r="F331" s="260"/>
      <c r="G331" s="260"/>
      <c r="H331" s="260"/>
      <c r="I331" s="260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2.75" customHeight="1">
      <c r="A332" s="274"/>
      <c r="B332" s="260"/>
      <c r="C332" s="260"/>
      <c r="D332" s="260"/>
      <c r="E332" s="260"/>
      <c r="F332" s="260"/>
      <c r="G332" s="260"/>
      <c r="H332" s="260"/>
      <c r="I332" s="260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2.75" customHeight="1">
      <c r="A333" s="274"/>
      <c r="B333" s="260"/>
      <c r="C333" s="260"/>
      <c r="D333" s="260"/>
      <c r="E333" s="260"/>
      <c r="F333" s="260"/>
      <c r="G333" s="260"/>
      <c r="H333" s="260"/>
      <c r="I333" s="260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2.75" customHeight="1">
      <c r="A334" s="274"/>
      <c r="B334" s="260"/>
      <c r="C334" s="260"/>
      <c r="D334" s="260"/>
      <c r="E334" s="260"/>
      <c r="F334" s="260"/>
      <c r="G334" s="260"/>
      <c r="H334" s="260"/>
      <c r="I334" s="260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2.75" customHeight="1">
      <c r="A335" s="274"/>
      <c r="B335" s="260"/>
      <c r="C335" s="260"/>
      <c r="D335" s="260"/>
      <c r="E335" s="260"/>
      <c r="F335" s="260"/>
      <c r="G335" s="260"/>
      <c r="H335" s="260"/>
      <c r="I335" s="260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2.75" customHeight="1">
      <c r="A336" s="274"/>
      <c r="B336" s="260"/>
      <c r="C336" s="260"/>
      <c r="D336" s="260"/>
      <c r="E336" s="260"/>
      <c r="F336" s="260"/>
      <c r="G336" s="260"/>
      <c r="H336" s="260"/>
      <c r="I336" s="260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2.75" customHeight="1">
      <c r="A337" s="274"/>
      <c r="B337" s="260"/>
      <c r="C337" s="260"/>
      <c r="D337" s="260"/>
      <c r="E337" s="260"/>
      <c r="F337" s="260"/>
      <c r="G337" s="260"/>
      <c r="H337" s="260"/>
      <c r="I337" s="260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2.75" customHeight="1">
      <c r="A338" s="274"/>
      <c r="B338" s="260"/>
      <c r="C338" s="260"/>
      <c r="D338" s="260"/>
      <c r="E338" s="260"/>
      <c r="F338" s="260"/>
      <c r="G338" s="260"/>
      <c r="H338" s="260"/>
      <c r="I338" s="260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2.75" customHeight="1">
      <c r="A339" s="274"/>
      <c r="B339" s="260"/>
      <c r="C339" s="260"/>
      <c r="D339" s="260"/>
      <c r="E339" s="260"/>
      <c r="F339" s="260"/>
      <c r="G339" s="260"/>
      <c r="H339" s="260"/>
      <c r="I339" s="260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2.75" customHeight="1">
      <c r="A340" s="274"/>
      <c r="B340" s="260"/>
      <c r="C340" s="260"/>
      <c r="D340" s="260"/>
      <c r="E340" s="260"/>
      <c r="F340" s="260"/>
      <c r="G340" s="260"/>
      <c r="H340" s="260"/>
      <c r="I340" s="260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2.75" customHeight="1">
      <c r="A341" s="274"/>
      <c r="B341" s="260"/>
      <c r="C341" s="260"/>
      <c r="D341" s="260"/>
      <c r="E341" s="260"/>
      <c r="F341" s="260"/>
      <c r="G341" s="260"/>
      <c r="H341" s="260"/>
      <c r="I341" s="260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2.75" customHeight="1">
      <c r="A342" s="274"/>
      <c r="B342" s="260"/>
      <c r="C342" s="260"/>
      <c r="D342" s="260"/>
      <c r="E342" s="260"/>
      <c r="F342" s="260"/>
      <c r="G342" s="260"/>
      <c r="H342" s="260"/>
      <c r="I342" s="260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2.75" customHeight="1">
      <c r="A343" s="274"/>
      <c r="B343" s="260"/>
      <c r="C343" s="260"/>
      <c r="D343" s="260"/>
      <c r="E343" s="260"/>
      <c r="F343" s="260"/>
      <c r="G343" s="260"/>
      <c r="H343" s="260"/>
      <c r="I343" s="260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2.75" customHeight="1">
      <c r="A344" s="274"/>
      <c r="B344" s="260"/>
      <c r="C344" s="260"/>
      <c r="D344" s="260"/>
      <c r="E344" s="260"/>
      <c r="F344" s="260"/>
      <c r="G344" s="260"/>
      <c r="H344" s="260"/>
      <c r="I344" s="260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2.75" customHeight="1">
      <c r="A345" s="274"/>
      <c r="B345" s="260"/>
      <c r="C345" s="260"/>
      <c r="D345" s="260"/>
      <c r="E345" s="260"/>
      <c r="F345" s="260"/>
      <c r="G345" s="260"/>
      <c r="H345" s="260"/>
      <c r="I345" s="260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2.75" customHeight="1">
      <c r="A346" s="274"/>
      <c r="B346" s="260"/>
      <c r="C346" s="260"/>
      <c r="D346" s="260"/>
      <c r="E346" s="260"/>
      <c r="F346" s="260"/>
      <c r="G346" s="260"/>
      <c r="H346" s="260"/>
      <c r="I346" s="260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2.75" customHeight="1">
      <c r="A347" s="274"/>
      <c r="B347" s="260"/>
      <c r="C347" s="260"/>
      <c r="D347" s="260"/>
      <c r="E347" s="260"/>
      <c r="F347" s="260"/>
      <c r="G347" s="260"/>
      <c r="H347" s="260"/>
      <c r="I347" s="260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2.75" customHeight="1">
      <c r="A348" s="274"/>
      <c r="B348" s="260"/>
      <c r="C348" s="260"/>
      <c r="D348" s="260"/>
      <c r="E348" s="260"/>
      <c r="F348" s="260"/>
      <c r="G348" s="260"/>
      <c r="H348" s="260"/>
      <c r="I348" s="260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2.75" customHeight="1">
      <c r="A349" s="274"/>
      <c r="B349" s="260"/>
      <c r="C349" s="260"/>
      <c r="D349" s="260"/>
      <c r="E349" s="260"/>
      <c r="F349" s="260"/>
      <c r="G349" s="260"/>
      <c r="H349" s="260"/>
      <c r="I349" s="260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2.75" customHeight="1">
      <c r="A350" s="274"/>
      <c r="B350" s="260"/>
      <c r="C350" s="260"/>
      <c r="D350" s="260"/>
      <c r="E350" s="260"/>
      <c r="F350" s="260"/>
      <c r="G350" s="260"/>
      <c r="H350" s="260"/>
      <c r="I350" s="260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2.75" customHeight="1">
      <c r="A351" s="274"/>
      <c r="B351" s="260"/>
      <c r="C351" s="260"/>
      <c r="D351" s="260"/>
      <c r="E351" s="260"/>
      <c r="F351" s="260"/>
      <c r="G351" s="260"/>
      <c r="H351" s="260"/>
      <c r="I351" s="260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2.75" customHeight="1">
      <c r="A352" s="274"/>
      <c r="B352" s="260"/>
      <c r="C352" s="260"/>
      <c r="D352" s="260"/>
      <c r="E352" s="260"/>
      <c r="F352" s="260"/>
      <c r="G352" s="260"/>
      <c r="H352" s="260"/>
      <c r="I352" s="260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2.75" customHeight="1">
      <c r="A353" s="274"/>
      <c r="B353" s="260"/>
      <c r="C353" s="260"/>
      <c r="D353" s="260"/>
      <c r="E353" s="260"/>
      <c r="F353" s="260"/>
      <c r="G353" s="260"/>
      <c r="H353" s="260"/>
      <c r="I353" s="260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2.75" customHeight="1">
      <c r="A354" s="274"/>
      <c r="B354" s="260"/>
      <c r="C354" s="260"/>
      <c r="D354" s="260"/>
      <c r="E354" s="260"/>
      <c r="F354" s="260"/>
      <c r="G354" s="260"/>
      <c r="H354" s="260"/>
      <c r="I354" s="260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2.75" customHeight="1">
      <c r="A355" s="274"/>
      <c r="B355" s="260"/>
      <c r="C355" s="260"/>
      <c r="D355" s="260"/>
      <c r="E355" s="260"/>
      <c r="F355" s="260"/>
      <c r="G355" s="260"/>
      <c r="H355" s="260"/>
      <c r="I355" s="260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2.75" customHeight="1">
      <c r="A356" s="274"/>
      <c r="B356" s="260"/>
      <c r="C356" s="260"/>
      <c r="D356" s="260"/>
      <c r="E356" s="260"/>
      <c r="F356" s="260"/>
      <c r="G356" s="260"/>
      <c r="H356" s="260"/>
      <c r="I356" s="260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2.75" customHeight="1">
      <c r="A357" s="274"/>
      <c r="B357" s="260"/>
      <c r="C357" s="260"/>
      <c r="D357" s="260"/>
      <c r="E357" s="260"/>
      <c r="F357" s="260"/>
      <c r="G357" s="260"/>
      <c r="H357" s="260"/>
      <c r="I357" s="260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2.75" customHeight="1">
      <c r="A358" s="274"/>
      <c r="B358" s="260"/>
      <c r="C358" s="260"/>
      <c r="D358" s="260"/>
      <c r="E358" s="260"/>
      <c r="F358" s="260"/>
      <c r="G358" s="260"/>
      <c r="H358" s="260"/>
      <c r="I358" s="260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2.75" customHeight="1">
      <c r="A359" s="274"/>
      <c r="B359" s="260"/>
      <c r="C359" s="260"/>
      <c r="D359" s="260"/>
      <c r="E359" s="260"/>
      <c r="F359" s="260"/>
      <c r="G359" s="260"/>
      <c r="H359" s="260"/>
      <c r="I359" s="260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2.75" customHeight="1">
      <c r="A360" s="274"/>
      <c r="B360" s="260"/>
      <c r="C360" s="260"/>
      <c r="D360" s="260"/>
      <c r="E360" s="260"/>
      <c r="F360" s="260"/>
      <c r="G360" s="260"/>
      <c r="H360" s="260"/>
      <c r="I360" s="260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2.75" customHeight="1">
      <c r="A361" s="274"/>
      <c r="B361" s="260"/>
      <c r="C361" s="260"/>
      <c r="D361" s="260"/>
      <c r="E361" s="260"/>
      <c r="F361" s="260"/>
      <c r="G361" s="260"/>
      <c r="H361" s="260"/>
      <c r="I361" s="260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2.75" customHeight="1">
      <c r="A362" s="274"/>
      <c r="B362" s="260"/>
      <c r="C362" s="260"/>
      <c r="D362" s="260"/>
      <c r="E362" s="260"/>
      <c r="F362" s="260"/>
      <c r="G362" s="260"/>
      <c r="H362" s="260"/>
      <c r="I362" s="260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2.75" customHeight="1">
      <c r="A363" s="274"/>
      <c r="B363" s="260"/>
      <c r="C363" s="260"/>
      <c r="D363" s="260"/>
      <c r="E363" s="260"/>
      <c r="F363" s="260"/>
      <c r="G363" s="260"/>
      <c r="H363" s="260"/>
      <c r="I363" s="260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2.75" customHeight="1">
      <c r="A364" s="274"/>
      <c r="B364" s="260"/>
      <c r="C364" s="260"/>
      <c r="D364" s="260"/>
      <c r="E364" s="260"/>
      <c r="F364" s="260"/>
      <c r="G364" s="260"/>
      <c r="H364" s="260"/>
      <c r="I364" s="260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2.75" customHeight="1">
      <c r="A365" s="274"/>
      <c r="B365" s="260"/>
      <c r="C365" s="260"/>
      <c r="D365" s="260"/>
      <c r="E365" s="260"/>
      <c r="F365" s="260"/>
      <c r="G365" s="260"/>
      <c r="H365" s="260"/>
      <c r="I365" s="260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2.75" customHeight="1">
      <c r="A366" s="274"/>
      <c r="B366" s="260"/>
      <c r="C366" s="260"/>
      <c r="D366" s="260"/>
      <c r="E366" s="260"/>
      <c r="F366" s="260"/>
      <c r="G366" s="260"/>
      <c r="H366" s="260"/>
      <c r="I366" s="260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2.75" customHeight="1">
      <c r="A367" s="274"/>
      <c r="B367" s="260"/>
      <c r="C367" s="260"/>
      <c r="D367" s="260"/>
      <c r="E367" s="260"/>
      <c r="F367" s="260"/>
      <c r="G367" s="260"/>
      <c r="H367" s="260"/>
      <c r="I367" s="260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2.75" customHeight="1">
      <c r="A368" s="274"/>
      <c r="B368" s="260"/>
      <c r="C368" s="260"/>
      <c r="D368" s="260"/>
      <c r="E368" s="260"/>
      <c r="F368" s="260"/>
      <c r="G368" s="260"/>
      <c r="H368" s="260"/>
      <c r="I368" s="260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2.75" customHeight="1">
      <c r="A369" s="274"/>
      <c r="B369" s="124"/>
      <c r="C369" s="124"/>
      <c r="D369" s="124"/>
      <c r="E369" s="124"/>
      <c r="F369" s="124"/>
      <c r="G369" s="124"/>
      <c r="H369" s="124"/>
      <c r="I369" s="12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2.75" customHeight="1">
      <c r="A370" s="274"/>
      <c r="B370" s="124"/>
      <c r="C370" s="124"/>
      <c r="D370" s="124"/>
      <c r="E370" s="124"/>
      <c r="F370" s="124"/>
      <c r="G370" s="124"/>
      <c r="H370" s="124"/>
      <c r="I370" s="12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2.75" customHeight="1">
      <c r="A371" s="274"/>
      <c r="B371" s="124"/>
      <c r="C371" s="124"/>
      <c r="D371" s="124"/>
      <c r="E371" s="124"/>
      <c r="F371" s="124"/>
      <c r="G371" s="124"/>
      <c r="H371" s="124"/>
      <c r="I371" s="12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2.75" customHeight="1">
      <c r="A372" s="274"/>
      <c r="B372" s="124"/>
      <c r="C372" s="124"/>
      <c r="D372" s="124"/>
      <c r="E372" s="124"/>
      <c r="F372" s="124"/>
      <c r="G372" s="124"/>
      <c r="H372" s="124"/>
      <c r="I372" s="12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2.75" customHeight="1">
      <c r="A373" s="274"/>
      <c r="B373" s="124"/>
      <c r="C373" s="124"/>
      <c r="D373" s="124"/>
      <c r="E373" s="124"/>
      <c r="F373" s="124"/>
      <c r="G373" s="124"/>
      <c r="H373" s="124"/>
      <c r="I373" s="12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2.75" customHeight="1">
      <c r="A374" s="274"/>
      <c r="B374" s="124"/>
      <c r="C374" s="124"/>
      <c r="D374" s="124"/>
      <c r="E374" s="124"/>
      <c r="F374" s="124"/>
      <c r="G374" s="124"/>
      <c r="H374" s="124"/>
      <c r="I374" s="12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2.75" customHeight="1">
      <c r="A375" s="274"/>
      <c r="B375" s="124"/>
      <c r="C375" s="124"/>
      <c r="D375" s="124"/>
      <c r="E375" s="124"/>
      <c r="F375" s="124"/>
      <c r="G375" s="124"/>
      <c r="H375" s="124"/>
      <c r="I375" s="12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2.75" customHeight="1">
      <c r="A376" s="274"/>
      <c r="B376" s="124"/>
      <c r="C376" s="124"/>
      <c r="D376" s="124"/>
      <c r="E376" s="124"/>
      <c r="F376" s="124"/>
      <c r="G376" s="124"/>
      <c r="H376" s="124"/>
      <c r="I376" s="12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2.75" customHeight="1">
      <c r="A377" s="274"/>
      <c r="B377" s="124"/>
      <c r="C377" s="124"/>
      <c r="D377" s="124"/>
      <c r="E377" s="124"/>
      <c r="F377" s="124"/>
      <c r="G377" s="124"/>
      <c r="H377" s="124"/>
      <c r="I377" s="12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2.75" customHeight="1">
      <c r="A378" s="274"/>
      <c r="B378" s="124"/>
      <c r="C378" s="124"/>
      <c r="D378" s="124"/>
      <c r="E378" s="124"/>
      <c r="F378" s="124"/>
      <c r="G378" s="124"/>
      <c r="H378" s="124"/>
      <c r="I378" s="12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2.75" customHeight="1">
      <c r="A379" s="274"/>
      <c r="B379" s="124"/>
      <c r="C379" s="124"/>
      <c r="D379" s="124"/>
      <c r="E379" s="124"/>
      <c r="F379" s="124"/>
      <c r="G379" s="124"/>
      <c r="H379" s="124"/>
      <c r="I379" s="12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2.75" customHeight="1">
      <c r="A380" s="274"/>
      <c r="B380" s="124"/>
      <c r="C380" s="124"/>
      <c r="D380" s="124"/>
      <c r="E380" s="124"/>
      <c r="F380" s="124"/>
      <c r="G380" s="124"/>
      <c r="H380" s="124"/>
      <c r="I380" s="12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2.75" customHeight="1">
      <c r="A381" s="274"/>
      <c r="B381" s="124"/>
      <c r="C381" s="124"/>
      <c r="D381" s="124"/>
      <c r="E381" s="124"/>
      <c r="F381" s="124"/>
      <c r="G381" s="124"/>
      <c r="H381" s="124"/>
      <c r="I381" s="12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2.75" customHeight="1">
      <c r="A382" s="274"/>
      <c r="B382" s="124"/>
      <c r="C382" s="124"/>
      <c r="D382" s="124"/>
      <c r="E382" s="124"/>
      <c r="F382" s="124"/>
      <c r="G382" s="124"/>
      <c r="H382" s="124"/>
      <c r="I382" s="12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2.75" customHeight="1">
      <c r="A383" s="274"/>
      <c r="B383" s="124"/>
      <c r="C383" s="124"/>
      <c r="D383" s="124"/>
      <c r="E383" s="124"/>
      <c r="F383" s="124"/>
      <c r="G383" s="124"/>
      <c r="H383" s="124"/>
      <c r="I383" s="12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2.75" customHeight="1">
      <c r="A384" s="274"/>
      <c r="B384" s="124"/>
      <c r="C384" s="124"/>
      <c r="D384" s="124"/>
      <c r="E384" s="124"/>
      <c r="F384" s="124"/>
      <c r="G384" s="124"/>
      <c r="H384" s="124"/>
      <c r="I384" s="12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2.75" customHeight="1">
      <c r="A385" s="274"/>
      <c r="B385" s="124"/>
      <c r="C385" s="124"/>
      <c r="D385" s="124"/>
      <c r="E385" s="124"/>
      <c r="F385" s="124"/>
      <c r="G385" s="124"/>
      <c r="H385" s="124"/>
      <c r="I385" s="12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2.75" customHeight="1">
      <c r="A386" s="274"/>
      <c r="B386" s="124"/>
      <c r="C386" s="124"/>
      <c r="D386" s="124"/>
      <c r="E386" s="124"/>
      <c r="F386" s="124"/>
      <c r="G386" s="124"/>
      <c r="H386" s="124"/>
      <c r="I386" s="12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2.75" customHeight="1">
      <c r="A387" s="274"/>
      <c r="B387" s="124"/>
      <c r="C387" s="124"/>
      <c r="D387" s="124"/>
      <c r="E387" s="124"/>
      <c r="F387" s="124"/>
      <c r="G387" s="124"/>
      <c r="H387" s="124"/>
      <c r="I387" s="12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2.75" customHeight="1">
      <c r="A388" s="274"/>
      <c r="B388" s="124"/>
      <c r="C388" s="124"/>
      <c r="D388" s="124"/>
      <c r="E388" s="124"/>
      <c r="F388" s="124"/>
      <c r="G388" s="124"/>
      <c r="H388" s="124"/>
      <c r="I388" s="12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2.75" customHeight="1">
      <c r="A389" s="274"/>
      <c r="B389" s="124"/>
      <c r="C389" s="124"/>
      <c r="D389" s="124"/>
      <c r="E389" s="124"/>
      <c r="F389" s="124"/>
      <c r="G389" s="124"/>
      <c r="H389" s="124"/>
      <c r="I389" s="12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2.75" customHeight="1">
      <c r="A390" s="274"/>
      <c r="B390" s="124"/>
      <c r="C390" s="124"/>
      <c r="D390" s="124"/>
      <c r="E390" s="124"/>
      <c r="F390" s="124"/>
      <c r="G390" s="124"/>
      <c r="H390" s="124"/>
      <c r="I390" s="12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2.75" customHeight="1">
      <c r="A391" s="274"/>
      <c r="B391" s="124"/>
      <c r="C391" s="124"/>
      <c r="D391" s="124"/>
      <c r="E391" s="124"/>
      <c r="F391" s="124"/>
      <c r="G391" s="124"/>
      <c r="H391" s="124"/>
      <c r="I391" s="12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2.75" customHeight="1">
      <c r="A392" s="274"/>
      <c r="B392" s="124"/>
      <c r="C392" s="124"/>
      <c r="D392" s="124"/>
      <c r="E392" s="124"/>
      <c r="F392" s="124"/>
      <c r="G392" s="124"/>
      <c r="H392" s="124"/>
      <c r="I392" s="12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2.75" customHeight="1">
      <c r="A393" s="274"/>
      <c r="B393" s="124"/>
      <c r="C393" s="124"/>
      <c r="D393" s="124"/>
      <c r="E393" s="124"/>
      <c r="F393" s="124"/>
      <c r="G393" s="124"/>
      <c r="H393" s="124"/>
      <c r="I393" s="12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2.75" customHeight="1">
      <c r="A394" s="274"/>
      <c r="B394" s="124"/>
      <c r="C394" s="124"/>
      <c r="D394" s="124"/>
      <c r="E394" s="124"/>
      <c r="F394" s="124"/>
      <c r="G394" s="124"/>
      <c r="H394" s="124"/>
      <c r="I394" s="12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2.75" customHeight="1">
      <c r="A395" s="274"/>
      <c r="B395" s="124"/>
      <c r="C395" s="124"/>
      <c r="D395" s="124"/>
      <c r="E395" s="124"/>
      <c r="F395" s="124"/>
      <c r="G395" s="124"/>
      <c r="H395" s="124"/>
      <c r="I395" s="12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2.75" customHeight="1">
      <c r="A396" s="274"/>
      <c r="B396" s="124"/>
      <c r="C396" s="124"/>
      <c r="D396" s="124"/>
      <c r="E396" s="124"/>
      <c r="F396" s="124"/>
      <c r="G396" s="124"/>
      <c r="H396" s="124"/>
      <c r="I396" s="12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2.75" customHeight="1">
      <c r="A397" s="274"/>
      <c r="B397" s="124"/>
      <c r="C397" s="124"/>
      <c r="D397" s="124"/>
      <c r="E397" s="124"/>
      <c r="F397" s="124"/>
      <c r="G397" s="124"/>
      <c r="H397" s="124"/>
      <c r="I397" s="12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2.75" customHeight="1">
      <c r="A398" s="274"/>
      <c r="B398" s="124"/>
      <c r="C398" s="124"/>
      <c r="D398" s="124"/>
      <c r="E398" s="124"/>
      <c r="F398" s="124"/>
      <c r="G398" s="124"/>
      <c r="H398" s="124"/>
      <c r="I398" s="12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2.75" customHeight="1">
      <c r="A399" s="274"/>
      <c r="B399" s="124"/>
      <c r="C399" s="124"/>
      <c r="D399" s="124"/>
      <c r="E399" s="124"/>
      <c r="F399" s="124"/>
      <c r="G399" s="124"/>
      <c r="H399" s="124"/>
      <c r="I399" s="12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2.75" customHeight="1">
      <c r="A400" s="274"/>
      <c r="B400" s="124"/>
      <c r="C400" s="124"/>
      <c r="D400" s="124"/>
      <c r="E400" s="124"/>
      <c r="F400" s="124"/>
      <c r="G400" s="124"/>
      <c r="H400" s="124"/>
      <c r="I400" s="12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2.75" customHeight="1">
      <c r="A401" s="274"/>
      <c r="B401" s="124"/>
      <c r="C401" s="124"/>
      <c r="D401" s="124"/>
      <c r="E401" s="124"/>
      <c r="F401" s="124"/>
      <c r="G401" s="124"/>
      <c r="H401" s="124"/>
      <c r="I401" s="12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2.75" customHeight="1">
      <c r="A402" s="274"/>
      <c r="B402" s="124"/>
      <c r="C402" s="124"/>
      <c r="D402" s="124"/>
      <c r="E402" s="124"/>
      <c r="F402" s="124"/>
      <c r="G402" s="124"/>
      <c r="H402" s="124"/>
      <c r="I402" s="12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2.75" customHeight="1">
      <c r="A403" s="274"/>
      <c r="B403" s="124"/>
      <c r="C403" s="124"/>
      <c r="D403" s="124"/>
      <c r="E403" s="124"/>
      <c r="F403" s="124"/>
      <c r="G403" s="124"/>
      <c r="H403" s="124"/>
      <c r="I403" s="12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2.75" customHeight="1">
      <c r="A404" s="274"/>
      <c r="B404" s="124"/>
      <c r="C404" s="124"/>
      <c r="D404" s="124"/>
      <c r="E404" s="124"/>
      <c r="F404" s="124"/>
      <c r="G404" s="124"/>
      <c r="H404" s="124"/>
      <c r="I404" s="12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2.75" customHeight="1">
      <c r="A405" s="274"/>
      <c r="B405" s="124"/>
      <c r="C405" s="124"/>
      <c r="D405" s="124"/>
      <c r="E405" s="124"/>
      <c r="F405" s="124"/>
      <c r="G405" s="124"/>
      <c r="H405" s="124"/>
      <c r="I405" s="12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2.75" customHeight="1">
      <c r="A406" s="274"/>
      <c r="B406" s="124"/>
      <c r="C406" s="124"/>
      <c r="D406" s="124"/>
      <c r="E406" s="124"/>
      <c r="F406" s="124"/>
      <c r="G406" s="124"/>
      <c r="H406" s="124"/>
      <c r="I406" s="12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2.75" customHeight="1">
      <c r="A407" s="274"/>
      <c r="B407" s="124"/>
      <c r="C407" s="124"/>
      <c r="D407" s="124"/>
      <c r="E407" s="124"/>
      <c r="F407" s="124"/>
      <c r="G407" s="124"/>
      <c r="H407" s="124"/>
      <c r="I407" s="12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2.75" customHeight="1">
      <c r="A408" s="274"/>
      <c r="B408" s="124"/>
      <c r="C408" s="124"/>
      <c r="D408" s="124"/>
      <c r="E408" s="124"/>
      <c r="F408" s="124"/>
      <c r="G408" s="124"/>
      <c r="H408" s="124"/>
      <c r="I408" s="12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2.75" customHeight="1">
      <c r="A409" s="274"/>
      <c r="B409" s="124"/>
      <c r="C409" s="124"/>
      <c r="D409" s="124"/>
      <c r="E409" s="124"/>
      <c r="F409" s="124"/>
      <c r="G409" s="124"/>
      <c r="H409" s="124"/>
      <c r="I409" s="12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2.75" customHeight="1">
      <c r="A410" s="274"/>
      <c r="B410" s="124"/>
      <c r="C410" s="124"/>
      <c r="D410" s="124"/>
      <c r="E410" s="124"/>
      <c r="F410" s="124"/>
      <c r="G410" s="124"/>
      <c r="H410" s="124"/>
      <c r="I410" s="12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2.75" customHeight="1">
      <c r="A411" s="274"/>
      <c r="B411" s="124"/>
      <c r="C411" s="124"/>
      <c r="D411" s="124"/>
      <c r="E411" s="124"/>
      <c r="F411" s="124"/>
      <c r="G411" s="124"/>
      <c r="H411" s="124"/>
      <c r="I411" s="12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2.75" customHeight="1">
      <c r="A412" s="274"/>
      <c r="B412" s="124"/>
      <c r="C412" s="124"/>
      <c r="D412" s="124"/>
      <c r="E412" s="124"/>
      <c r="F412" s="124"/>
      <c r="G412" s="124"/>
      <c r="H412" s="124"/>
      <c r="I412" s="12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2.75" customHeight="1">
      <c r="A413" s="274"/>
      <c r="B413" s="124"/>
      <c r="C413" s="124"/>
      <c r="D413" s="124"/>
      <c r="E413" s="124"/>
      <c r="F413" s="124"/>
      <c r="G413" s="124"/>
      <c r="H413" s="124"/>
      <c r="I413" s="12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2.75" customHeight="1">
      <c r="A414" s="274"/>
      <c r="B414" s="124"/>
      <c r="C414" s="124"/>
      <c r="D414" s="124"/>
      <c r="E414" s="124"/>
      <c r="F414" s="124"/>
      <c r="G414" s="124"/>
      <c r="H414" s="124"/>
      <c r="I414" s="12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2.75" customHeight="1">
      <c r="A415" s="274"/>
      <c r="B415" s="124"/>
      <c r="C415" s="124"/>
      <c r="D415" s="124"/>
      <c r="E415" s="124"/>
      <c r="F415" s="124"/>
      <c r="G415" s="124"/>
      <c r="H415" s="124"/>
      <c r="I415" s="12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2.75" customHeight="1">
      <c r="A416" s="274"/>
      <c r="B416" s="124"/>
      <c r="C416" s="124"/>
      <c r="D416" s="124"/>
      <c r="E416" s="124"/>
      <c r="F416" s="124"/>
      <c r="G416" s="124"/>
      <c r="H416" s="124"/>
      <c r="I416" s="12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2.75" customHeight="1">
      <c r="A417" s="274"/>
      <c r="B417" s="124"/>
      <c r="C417" s="124"/>
      <c r="D417" s="124"/>
      <c r="E417" s="124"/>
      <c r="F417" s="124"/>
      <c r="G417" s="124"/>
      <c r="H417" s="124"/>
      <c r="I417" s="12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2.75" customHeight="1">
      <c r="A418" s="274"/>
      <c r="B418" s="124"/>
      <c r="C418" s="124"/>
      <c r="D418" s="124"/>
      <c r="E418" s="124"/>
      <c r="F418" s="124"/>
      <c r="G418" s="124"/>
      <c r="H418" s="124"/>
      <c r="I418" s="12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2.75" customHeight="1">
      <c r="A419" s="274"/>
      <c r="B419" s="124"/>
      <c r="C419" s="124"/>
      <c r="D419" s="124"/>
      <c r="E419" s="124"/>
      <c r="F419" s="124"/>
      <c r="G419" s="124"/>
      <c r="H419" s="124"/>
      <c r="I419" s="12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2.75" customHeight="1">
      <c r="A420" s="274"/>
      <c r="B420" s="124"/>
      <c r="C420" s="124"/>
      <c r="D420" s="124"/>
      <c r="E420" s="124"/>
      <c r="F420" s="124"/>
      <c r="G420" s="124"/>
      <c r="H420" s="124"/>
      <c r="I420" s="12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2.75" customHeight="1">
      <c r="A421" s="274"/>
      <c r="B421" s="124"/>
      <c r="C421" s="124"/>
      <c r="D421" s="124"/>
      <c r="E421" s="124"/>
      <c r="F421" s="124"/>
      <c r="G421" s="124"/>
      <c r="H421" s="124"/>
      <c r="I421" s="12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2.75" customHeight="1">
      <c r="A422" s="274"/>
      <c r="B422" s="124"/>
      <c r="C422" s="124"/>
      <c r="D422" s="124"/>
      <c r="E422" s="124"/>
      <c r="F422" s="124"/>
      <c r="G422" s="124"/>
      <c r="H422" s="124"/>
      <c r="I422" s="12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2.75" customHeight="1">
      <c r="A423" s="274"/>
      <c r="B423" s="124"/>
      <c r="C423" s="124"/>
      <c r="D423" s="124"/>
      <c r="E423" s="124"/>
      <c r="F423" s="124"/>
      <c r="G423" s="124"/>
      <c r="H423" s="124"/>
      <c r="I423" s="12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2.75" customHeight="1">
      <c r="A424" s="274"/>
      <c r="B424" s="124"/>
      <c r="C424" s="124"/>
      <c r="D424" s="124"/>
      <c r="E424" s="124"/>
      <c r="F424" s="124"/>
      <c r="G424" s="124"/>
      <c r="H424" s="124"/>
      <c r="I424" s="12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2.75" customHeight="1">
      <c r="A425" s="274"/>
      <c r="B425" s="124"/>
      <c r="C425" s="124"/>
      <c r="D425" s="124"/>
      <c r="E425" s="124"/>
      <c r="F425" s="124"/>
      <c r="G425" s="124"/>
      <c r="H425" s="124"/>
      <c r="I425" s="12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2.75" customHeight="1">
      <c r="A426" s="274"/>
      <c r="B426" s="124"/>
      <c r="C426" s="124"/>
      <c r="D426" s="124"/>
      <c r="E426" s="124"/>
      <c r="F426" s="124"/>
      <c r="G426" s="124"/>
      <c r="H426" s="124"/>
      <c r="I426" s="12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2.75" customHeight="1">
      <c r="A427" s="274"/>
      <c r="B427" s="124"/>
      <c r="C427" s="124"/>
      <c r="D427" s="124"/>
      <c r="E427" s="124"/>
      <c r="F427" s="124"/>
      <c r="G427" s="124"/>
      <c r="H427" s="124"/>
      <c r="I427" s="12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2.75" customHeight="1">
      <c r="A428" s="274"/>
      <c r="B428" s="124"/>
      <c r="C428" s="124"/>
      <c r="D428" s="124"/>
      <c r="E428" s="124"/>
      <c r="F428" s="124"/>
      <c r="G428" s="124"/>
      <c r="H428" s="124"/>
      <c r="I428" s="12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2.75" customHeight="1">
      <c r="A429" s="274"/>
      <c r="B429" s="124"/>
      <c r="C429" s="124"/>
      <c r="D429" s="124"/>
      <c r="E429" s="124"/>
      <c r="F429" s="124"/>
      <c r="G429" s="124"/>
      <c r="H429" s="124"/>
      <c r="I429" s="12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2.75" customHeight="1">
      <c r="A430" s="274"/>
      <c r="B430" s="124"/>
      <c r="C430" s="124"/>
      <c r="D430" s="124"/>
      <c r="E430" s="124"/>
      <c r="F430" s="124"/>
      <c r="G430" s="124"/>
      <c r="H430" s="124"/>
      <c r="I430" s="12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2.75" customHeight="1">
      <c r="A431" s="274"/>
      <c r="B431" s="124"/>
      <c r="C431" s="124"/>
      <c r="D431" s="124"/>
      <c r="E431" s="124"/>
      <c r="F431" s="124"/>
      <c r="G431" s="124"/>
      <c r="H431" s="124"/>
      <c r="I431" s="12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2.75" customHeight="1">
      <c r="A432" s="274"/>
      <c r="B432" s="124"/>
      <c r="C432" s="124"/>
      <c r="D432" s="124"/>
      <c r="E432" s="124"/>
      <c r="F432" s="124"/>
      <c r="G432" s="124"/>
      <c r="H432" s="124"/>
      <c r="I432" s="12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2.75" customHeight="1">
      <c r="A433" s="274"/>
      <c r="B433" s="124"/>
      <c r="C433" s="124"/>
      <c r="D433" s="124"/>
      <c r="E433" s="124"/>
      <c r="F433" s="124"/>
      <c r="G433" s="124"/>
      <c r="H433" s="124"/>
      <c r="I433" s="12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2.75" customHeight="1">
      <c r="A434" s="274"/>
      <c r="B434" s="124"/>
      <c r="C434" s="124"/>
      <c r="D434" s="124"/>
      <c r="E434" s="124"/>
      <c r="F434" s="124"/>
      <c r="G434" s="124"/>
      <c r="H434" s="124"/>
      <c r="I434" s="12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2.75" customHeight="1">
      <c r="A435" s="274"/>
      <c r="B435" s="124"/>
      <c r="C435" s="124"/>
      <c r="D435" s="124"/>
      <c r="E435" s="124"/>
      <c r="F435" s="124"/>
      <c r="G435" s="124"/>
      <c r="H435" s="124"/>
      <c r="I435" s="12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2.75" customHeight="1">
      <c r="A436" s="274"/>
      <c r="B436" s="124"/>
      <c r="C436" s="124"/>
      <c r="D436" s="124"/>
      <c r="E436" s="124"/>
      <c r="F436" s="124"/>
      <c r="G436" s="124"/>
      <c r="H436" s="124"/>
      <c r="I436" s="12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2.75" customHeight="1">
      <c r="A437" s="274"/>
      <c r="B437" s="124"/>
      <c r="C437" s="124"/>
      <c r="D437" s="124"/>
      <c r="E437" s="124"/>
      <c r="F437" s="124"/>
      <c r="G437" s="124"/>
      <c r="H437" s="124"/>
      <c r="I437" s="12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2.75" customHeight="1">
      <c r="A438" s="274"/>
      <c r="B438" s="124"/>
      <c r="C438" s="124"/>
      <c r="D438" s="124"/>
      <c r="E438" s="124"/>
      <c r="F438" s="124"/>
      <c r="G438" s="124"/>
      <c r="H438" s="124"/>
      <c r="I438" s="12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2.75" customHeight="1">
      <c r="A439" s="274"/>
      <c r="B439" s="124"/>
      <c r="C439" s="124"/>
      <c r="D439" s="124"/>
      <c r="E439" s="124"/>
      <c r="F439" s="124"/>
      <c r="G439" s="124"/>
      <c r="H439" s="124"/>
      <c r="I439" s="12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2.75" customHeight="1">
      <c r="A440" s="274"/>
      <c r="B440" s="124"/>
      <c r="C440" s="124"/>
      <c r="D440" s="124"/>
      <c r="E440" s="124"/>
      <c r="F440" s="124"/>
      <c r="G440" s="124"/>
      <c r="H440" s="124"/>
      <c r="I440" s="12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2.75" customHeight="1">
      <c r="A441" s="274"/>
      <c r="B441" s="124"/>
      <c r="C441" s="124"/>
      <c r="D441" s="124"/>
      <c r="E441" s="124"/>
      <c r="F441" s="124"/>
      <c r="G441" s="124"/>
      <c r="H441" s="124"/>
      <c r="I441" s="12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2.75" customHeight="1">
      <c r="A442" s="274"/>
      <c r="B442" s="124"/>
      <c r="C442" s="124"/>
      <c r="D442" s="124"/>
      <c r="E442" s="124"/>
      <c r="F442" s="124"/>
      <c r="G442" s="124"/>
      <c r="H442" s="124"/>
      <c r="I442" s="12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2.75" customHeight="1">
      <c r="A443" s="274"/>
      <c r="B443" s="124"/>
      <c r="C443" s="124"/>
      <c r="D443" s="124"/>
      <c r="E443" s="124"/>
      <c r="F443" s="124"/>
      <c r="G443" s="124"/>
      <c r="H443" s="124"/>
      <c r="I443" s="12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2.75" customHeight="1">
      <c r="A444" s="274"/>
      <c r="B444" s="124"/>
      <c r="C444" s="124"/>
      <c r="D444" s="124"/>
      <c r="E444" s="124"/>
      <c r="F444" s="124"/>
      <c r="G444" s="124"/>
      <c r="H444" s="124"/>
      <c r="I444" s="12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2.75" customHeight="1">
      <c r="A445" s="274"/>
      <c r="B445" s="124"/>
      <c r="C445" s="124"/>
      <c r="D445" s="124"/>
      <c r="E445" s="124"/>
      <c r="F445" s="124"/>
      <c r="G445" s="124"/>
      <c r="H445" s="124"/>
      <c r="I445" s="12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2.75" customHeight="1">
      <c r="A446" s="274"/>
      <c r="B446" s="124"/>
      <c r="C446" s="124"/>
      <c r="D446" s="124"/>
      <c r="E446" s="124"/>
      <c r="F446" s="124"/>
      <c r="G446" s="124"/>
      <c r="H446" s="124"/>
      <c r="I446" s="12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2.75" customHeight="1">
      <c r="A447" s="274"/>
      <c r="B447" s="124"/>
      <c r="C447" s="124"/>
      <c r="D447" s="124"/>
      <c r="E447" s="124"/>
      <c r="F447" s="124"/>
      <c r="G447" s="124"/>
      <c r="H447" s="124"/>
      <c r="I447" s="12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2.75" customHeight="1">
      <c r="A448" s="274"/>
      <c r="B448" s="124"/>
      <c r="C448" s="124"/>
      <c r="D448" s="124"/>
      <c r="E448" s="124"/>
      <c r="F448" s="124"/>
      <c r="G448" s="124"/>
      <c r="H448" s="124"/>
      <c r="I448" s="12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2.75" customHeight="1">
      <c r="A449" s="274"/>
      <c r="B449" s="124"/>
      <c r="C449" s="124"/>
      <c r="D449" s="124"/>
      <c r="E449" s="124"/>
      <c r="F449" s="124"/>
      <c r="G449" s="124"/>
      <c r="H449" s="124"/>
      <c r="I449" s="12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2.75" customHeight="1">
      <c r="A450" s="274"/>
      <c r="B450" s="124"/>
      <c r="C450" s="124"/>
      <c r="D450" s="124"/>
      <c r="E450" s="124"/>
      <c r="F450" s="124"/>
      <c r="G450" s="124"/>
      <c r="H450" s="124"/>
      <c r="I450" s="12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2.75" customHeight="1">
      <c r="A451" s="274"/>
      <c r="B451" s="124"/>
      <c r="C451" s="124"/>
      <c r="D451" s="124"/>
      <c r="E451" s="124"/>
      <c r="F451" s="124"/>
      <c r="G451" s="124"/>
      <c r="H451" s="124"/>
      <c r="I451" s="12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2.75" customHeight="1">
      <c r="A452" s="274"/>
      <c r="B452" s="124"/>
      <c r="C452" s="124"/>
      <c r="D452" s="124"/>
      <c r="E452" s="124"/>
      <c r="F452" s="124"/>
      <c r="G452" s="124"/>
      <c r="H452" s="124"/>
      <c r="I452" s="12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2.75" customHeight="1">
      <c r="A453" s="274"/>
      <c r="B453" s="124"/>
      <c r="C453" s="124"/>
      <c r="D453" s="124"/>
      <c r="E453" s="124"/>
      <c r="F453" s="124"/>
      <c r="G453" s="124"/>
      <c r="H453" s="124"/>
      <c r="I453" s="12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2.75" customHeight="1">
      <c r="A454" s="274"/>
      <c r="B454" s="124"/>
      <c r="C454" s="124"/>
      <c r="D454" s="124"/>
      <c r="E454" s="124"/>
      <c r="F454" s="124"/>
      <c r="G454" s="124"/>
      <c r="H454" s="124"/>
      <c r="I454" s="12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2.75" customHeight="1">
      <c r="A455" s="274"/>
      <c r="B455" s="124"/>
      <c r="C455" s="124"/>
      <c r="D455" s="124"/>
      <c r="E455" s="124"/>
      <c r="F455" s="124"/>
      <c r="G455" s="124"/>
      <c r="H455" s="124"/>
      <c r="I455" s="12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2.75" customHeight="1">
      <c r="A456" s="274"/>
      <c r="B456" s="124"/>
      <c r="C456" s="124"/>
      <c r="D456" s="124"/>
      <c r="E456" s="124"/>
      <c r="F456" s="124"/>
      <c r="G456" s="124"/>
      <c r="H456" s="124"/>
      <c r="I456" s="12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2.75" customHeight="1">
      <c r="A457" s="274"/>
      <c r="B457" s="124"/>
      <c r="C457" s="124"/>
      <c r="D457" s="124"/>
      <c r="E457" s="124"/>
      <c r="F457" s="124"/>
      <c r="G457" s="124"/>
      <c r="H457" s="124"/>
      <c r="I457" s="12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2.75" customHeight="1">
      <c r="A458" s="274"/>
      <c r="B458" s="124"/>
      <c r="C458" s="124"/>
      <c r="D458" s="124"/>
      <c r="E458" s="124"/>
      <c r="F458" s="124"/>
      <c r="G458" s="124"/>
      <c r="H458" s="124"/>
      <c r="I458" s="12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2.75" customHeight="1">
      <c r="A459" s="274"/>
      <c r="B459" s="124"/>
      <c r="C459" s="124"/>
      <c r="D459" s="124"/>
      <c r="E459" s="124"/>
      <c r="F459" s="124"/>
      <c r="G459" s="124"/>
      <c r="H459" s="124"/>
      <c r="I459" s="12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2.75" customHeight="1">
      <c r="A460" s="274"/>
      <c r="B460" s="124"/>
      <c r="C460" s="124"/>
      <c r="D460" s="124"/>
      <c r="E460" s="124"/>
      <c r="F460" s="124"/>
      <c r="G460" s="124"/>
      <c r="H460" s="124"/>
      <c r="I460" s="12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2.75" customHeight="1">
      <c r="A461" s="274"/>
      <c r="B461" s="124"/>
      <c r="C461" s="124"/>
      <c r="D461" s="124"/>
      <c r="E461" s="124"/>
      <c r="F461" s="124"/>
      <c r="G461" s="124"/>
      <c r="H461" s="124"/>
      <c r="I461" s="12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2.75" customHeight="1">
      <c r="A462" s="274"/>
      <c r="B462" s="124"/>
      <c r="C462" s="124"/>
      <c r="D462" s="124"/>
      <c r="E462" s="124"/>
      <c r="F462" s="124"/>
      <c r="G462" s="124"/>
      <c r="H462" s="124"/>
      <c r="I462" s="12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2.75" customHeight="1">
      <c r="A463" s="274"/>
      <c r="B463" s="124"/>
      <c r="C463" s="124"/>
      <c r="D463" s="124"/>
      <c r="E463" s="124"/>
      <c r="F463" s="124"/>
      <c r="G463" s="124"/>
      <c r="H463" s="124"/>
      <c r="I463" s="12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2.75" customHeight="1">
      <c r="A464" s="274"/>
      <c r="B464" s="124"/>
      <c r="C464" s="124"/>
      <c r="D464" s="124"/>
      <c r="E464" s="124"/>
      <c r="F464" s="124"/>
      <c r="G464" s="124"/>
      <c r="H464" s="124"/>
      <c r="I464" s="12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2.75" customHeight="1">
      <c r="A465" s="274"/>
      <c r="B465" s="124"/>
      <c r="C465" s="124"/>
      <c r="D465" s="124"/>
      <c r="E465" s="124"/>
      <c r="F465" s="124"/>
      <c r="G465" s="124"/>
      <c r="H465" s="124"/>
      <c r="I465" s="12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2.75" customHeight="1">
      <c r="A466" s="274"/>
      <c r="B466" s="124"/>
      <c r="C466" s="124"/>
      <c r="D466" s="124"/>
      <c r="E466" s="124"/>
      <c r="F466" s="124"/>
      <c r="G466" s="124"/>
      <c r="H466" s="124"/>
      <c r="I466" s="12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2.75" customHeight="1">
      <c r="A467" s="274"/>
      <c r="B467" s="124"/>
      <c r="C467" s="124"/>
      <c r="D467" s="124"/>
      <c r="E467" s="124"/>
      <c r="F467" s="124"/>
      <c r="G467" s="124"/>
      <c r="H467" s="124"/>
      <c r="I467" s="12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2.75" customHeight="1">
      <c r="A468" s="274"/>
      <c r="B468" s="124"/>
      <c r="C468" s="124"/>
      <c r="D468" s="124"/>
      <c r="E468" s="124"/>
      <c r="F468" s="124"/>
      <c r="G468" s="124"/>
      <c r="H468" s="124"/>
      <c r="I468" s="12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2.75" customHeight="1">
      <c r="A469" s="274"/>
      <c r="B469" s="124"/>
      <c r="C469" s="124"/>
      <c r="D469" s="124"/>
      <c r="E469" s="124"/>
      <c r="F469" s="124"/>
      <c r="G469" s="124"/>
      <c r="H469" s="124"/>
      <c r="I469" s="12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2.75" customHeight="1">
      <c r="A470" s="274"/>
      <c r="B470" s="124"/>
      <c r="C470" s="124"/>
      <c r="D470" s="124"/>
      <c r="E470" s="124"/>
      <c r="F470" s="124"/>
      <c r="G470" s="124"/>
      <c r="H470" s="124"/>
      <c r="I470" s="12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2.75" customHeight="1">
      <c r="A471" s="274"/>
      <c r="B471" s="124"/>
      <c r="C471" s="124"/>
      <c r="D471" s="124"/>
      <c r="E471" s="124"/>
      <c r="F471" s="124"/>
      <c r="G471" s="124"/>
      <c r="H471" s="124"/>
      <c r="I471" s="12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2.75" customHeight="1">
      <c r="A472" s="274"/>
      <c r="B472" s="124"/>
      <c r="C472" s="124"/>
      <c r="D472" s="124"/>
      <c r="E472" s="124"/>
      <c r="F472" s="124"/>
      <c r="G472" s="124"/>
      <c r="H472" s="124"/>
      <c r="I472" s="12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2.75" customHeight="1">
      <c r="A473" s="274"/>
      <c r="B473" s="124"/>
      <c r="C473" s="124"/>
      <c r="D473" s="124"/>
      <c r="E473" s="124"/>
      <c r="F473" s="124"/>
      <c r="G473" s="124"/>
      <c r="H473" s="124"/>
      <c r="I473" s="12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2.75" customHeight="1">
      <c r="A474" s="274"/>
      <c r="B474" s="124"/>
      <c r="C474" s="124"/>
      <c r="D474" s="124"/>
      <c r="E474" s="124"/>
      <c r="F474" s="124"/>
      <c r="G474" s="124"/>
      <c r="H474" s="124"/>
      <c r="I474" s="12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2.75" customHeight="1">
      <c r="A475" s="274"/>
      <c r="B475" s="124"/>
      <c r="C475" s="124"/>
      <c r="D475" s="124"/>
      <c r="E475" s="124"/>
      <c r="F475" s="124"/>
      <c r="G475" s="124"/>
      <c r="H475" s="124"/>
      <c r="I475" s="12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2.75" customHeight="1">
      <c r="A476" s="274"/>
      <c r="B476" s="124"/>
      <c r="C476" s="124"/>
      <c r="D476" s="124"/>
      <c r="E476" s="124"/>
      <c r="F476" s="124"/>
      <c r="G476" s="124"/>
      <c r="H476" s="124"/>
      <c r="I476" s="12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2.75" customHeight="1">
      <c r="A477" s="274"/>
      <c r="B477" s="124"/>
      <c r="C477" s="124"/>
      <c r="D477" s="124"/>
      <c r="E477" s="124"/>
      <c r="F477" s="124"/>
      <c r="G477" s="124"/>
      <c r="H477" s="124"/>
      <c r="I477" s="12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2.75" customHeight="1">
      <c r="A478" s="274"/>
      <c r="B478" s="124"/>
      <c r="C478" s="124"/>
      <c r="D478" s="124"/>
      <c r="E478" s="124"/>
      <c r="F478" s="124"/>
      <c r="G478" s="124"/>
      <c r="H478" s="124"/>
      <c r="I478" s="12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2.75" customHeight="1">
      <c r="A479" s="274"/>
      <c r="B479" s="124"/>
      <c r="C479" s="124"/>
      <c r="D479" s="124"/>
      <c r="E479" s="124"/>
      <c r="F479" s="124"/>
      <c r="G479" s="124"/>
      <c r="H479" s="124"/>
      <c r="I479" s="12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2.75" customHeight="1">
      <c r="A480" s="274"/>
      <c r="B480" s="124"/>
      <c r="C480" s="124"/>
      <c r="D480" s="124"/>
      <c r="E480" s="124"/>
      <c r="F480" s="124"/>
      <c r="G480" s="124"/>
      <c r="H480" s="124"/>
      <c r="I480" s="12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2.75" customHeight="1">
      <c r="A481" s="274"/>
      <c r="B481" s="124"/>
      <c r="C481" s="124"/>
      <c r="D481" s="124"/>
      <c r="E481" s="124"/>
      <c r="F481" s="124"/>
      <c r="G481" s="124"/>
      <c r="H481" s="124"/>
      <c r="I481" s="12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2.75" customHeight="1">
      <c r="A482" s="274"/>
      <c r="B482" s="124"/>
      <c r="C482" s="124"/>
      <c r="D482" s="124"/>
      <c r="E482" s="124"/>
      <c r="F482" s="124"/>
      <c r="G482" s="124"/>
      <c r="H482" s="124"/>
      <c r="I482" s="12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2.75" customHeight="1">
      <c r="A483" s="274"/>
      <c r="B483" s="124"/>
      <c r="C483" s="124"/>
      <c r="D483" s="124"/>
      <c r="E483" s="124"/>
      <c r="F483" s="124"/>
      <c r="G483" s="124"/>
      <c r="H483" s="124"/>
      <c r="I483" s="12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2.75" customHeight="1">
      <c r="A484" s="274"/>
      <c r="B484" s="124"/>
      <c r="C484" s="124"/>
      <c r="D484" s="124"/>
      <c r="E484" s="124"/>
      <c r="F484" s="124"/>
      <c r="G484" s="124"/>
      <c r="H484" s="124"/>
      <c r="I484" s="12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2.75" customHeight="1">
      <c r="A485" s="274"/>
      <c r="B485" s="124"/>
      <c r="C485" s="124"/>
      <c r="D485" s="124"/>
      <c r="E485" s="124"/>
      <c r="F485" s="124"/>
      <c r="G485" s="124"/>
      <c r="H485" s="124"/>
      <c r="I485" s="12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2.75" customHeight="1">
      <c r="A486" s="274"/>
      <c r="B486" s="124"/>
      <c r="C486" s="124"/>
      <c r="D486" s="124"/>
      <c r="E486" s="124"/>
      <c r="F486" s="124"/>
      <c r="G486" s="124"/>
      <c r="H486" s="124"/>
      <c r="I486" s="12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2.75" customHeight="1">
      <c r="A487" s="274"/>
      <c r="B487" s="124"/>
      <c r="C487" s="124"/>
      <c r="D487" s="124"/>
      <c r="E487" s="124"/>
      <c r="F487" s="124"/>
      <c r="G487" s="124"/>
      <c r="H487" s="124"/>
      <c r="I487" s="12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2.75" customHeight="1">
      <c r="A488" s="274"/>
      <c r="B488" s="124"/>
      <c r="C488" s="124"/>
      <c r="D488" s="124"/>
      <c r="E488" s="124"/>
      <c r="F488" s="124"/>
      <c r="G488" s="124"/>
      <c r="H488" s="124"/>
      <c r="I488" s="12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2.75" customHeight="1">
      <c r="A489" s="274"/>
      <c r="B489" s="124"/>
      <c r="C489" s="124"/>
      <c r="D489" s="124"/>
      <c r="E489" s="124"/>
      <c r="F489" s="124"/>
      <c r="G489" s="124"/>
      <c r="H489" s="124"/>
      <c r="I489" s="12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2.75" customHeight="1">
      <c r="A490" s="274"/>
      <c r="B490" s="124"/>
      <c r="C490" s="124"/>
      <c r="D490" s="124"/>
      <c r="E490" s="124"/>
      <c r="F490" s="124"/>
      <c r="G490" s="124"/>
      <c r="H490" s="124"/>
      <c r="I490" s="12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2.75" customHeight="1">
      <c r="A491" s="274"/>
      <c r="B491" s="124"/>
      <c r="C491" s="124"/>
      <c r="D491" s="124"/>
      <c r="E491" s="124"/>
      <c r="F491" s="124"/>
      <c r="G491" s="124"/>
      <c r="H491" s="124"/>
      <c r="I491" s="12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2.75" customHeight="1">
      <c r="A492" s="274"/>
      <c r="B492" s="124"/>
      <c r="C492" s="124"/>
      <c r="D492" s="124"/>
      <c r="E492" s="124"/>
      <c r="F492" s="124"/>
      <c r="G492" s="124"/>
      <c r="H492" s="124"/>
      <c r="I492" s="12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2.75" customHeight="1">
      <c r="A493" s="274"/>
      <c r="B493" s="124"/>
      <c r="C493" s="124"/>
      <c r="D493" s="124"/>
      <c r="E493" s="124"/>
      <c r="F493" s="124"/>
      <c r="G493" s="124"/>
      <c r="H493" s="124"/>
      <c r="I493" s="12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2.75" customHeight="1">
      <c r="A494" s="274"/>
      <c r="B494" s="124"/>
      <c r="C494" s="124"/>
      <c r="D494" s="124"/>
      <c r="E494" s="124"/>
      <c r="F494" s="124"/>
      <c r="G494" s="124"/>
      <c r="H494" s="124"/>
      <c r="I494" s="12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2.75" customHeight="1">
      <c r="A495" s="274"/>
      <c r="B495" s="124"/>
      <c r="C495" s="124"/>
      <c r="D495" s="124"/>
      <c r="E495" s="124"/>
      <c r="F495" s="124"/>
      <c r="G495" s="124"/>
      <c r="H495" s="124"/>
      <c r="I495" s="12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2.75" customHeight="1">
      <c r="A496" s="274"/>
      <c r="B496" s="124"/>
      <c r="C496" s="124"/>
      <c r="D496" s="124"/>
      <c r="E496" s="124"/>
      <c r="F496" s="124"/>
      <c r="G496" s="124"/>
      <c r="H496" s="124"/>
      <c r="I496" s="12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2.75" customHeight="1">
      <c r="A497" s="274"/>
      <c r="B497" s="124"/>
      <c r="C497" s="124"/>
      <c r="D497" s="124"/>
      <c r="E497" s="124"/>
      <c r="F497" s="124"/>
      <c r="G497" s="124"/>
      <c r="H497" s="124"/>
      <c r="I497" s="12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2.75" customHeight="1">
      <c r="A498" s="274"/>
      <c r="B498" s="124"/>
      <c r="C498" s="124"/>
      <c r="D498" s="124"/>
      <c r="E498" s="124"/>
      <c r="F498" s="124"/>
      <c r="G498" s="124"/>
      <c r="H498" s="124"/>
      <c r="I498" s="12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2.75" customHeight="1">
      <c r="A499" s="274"/>
      <c r="B499" s="124"/>
      <c r="C499" s="124"/>
      <c r="D499" s="124"/>
      <c r="E499" s="124"/>
      <c r="F499" s="124"/>
      <c r="G499" s="124"/>
      <c r="H499" s="124"/>
      <c r="I499" s="12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2.75" customHeight="1">
      <c r="A500" s="274"/>
      <c r="B500" s="124"/>
      <c r="C500" s="124"/>
      <c r="D500" s="124"/>
      <c r="E500" s="124"/>
      <c r="F500" s="124"/>
      <c r="G500" s="124"/>
      <c r="H500" s="124"/>
      <c r="I500" s="12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2.75" customHeight="1">
      <c r="A501" s="274"/>
      <c r="B501" s="124"/>
      <c r="C501" s="124"/>
      <c r="D501" s="124"/>
      <c r="E501" s="124"/>
      <c r="F501" s="124"/>
      <c r="G501" s="124"/>
      <c r="H501" s="124"/>
      <c r="I501" s="12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2.75" customHeight="1">
      <c r="A502" s="274"/>
      <c r="B502" s="124"/>
      <c r="C502" s="124"/>
      <c r="D502" s="124"/>
      <c r="E502" s="124"/>
      <c r="F502" s="124"/>
      <c r="G502" s="124"/>
      <c r="H502" s="124"/>
      <c r="I502" s="12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2.75" customHeight="1">
      <c r="A503" s="274"/>
      <c r="B503" s="124"/>
      <c r="C503" s="124"/>
      <c r="D503" s="124"/>
      <c r="E503" s="124"/>
      <c r="F503" s="124"/>
      <c r="G503" s="124"/>
      <c r="H503" s="124"/>
      <c r="I503" s="12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2.75" customHeight="1">
      <c r="A504" s="274"/>
      <c r="B504" s="124"/>
      <c r="C504" s="124"/>
      <c r="D504" s="124"/>
      <c r="E504" s="124"/>
      <c r="F504" s="124"/>
      <c r="G504" s="124"/>
      <c r="H504" s="124"/>
      <c r="I504" s="12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2.75" customHeight="1">
      <c r="A505" s="274"/>
      <c r="B505" s="124"/>
      <c r="C505" s="124"/>
      <c r="D505" s="124"/>
      <c r="E505" s="124"/>
      <c r="F505" s="124"/>
      <c r="G505" s="124"/>
      <c r="H505" s="124"/>
      <c r="I505" s="12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2.75" customHeight="1">
      <c r="A506" s="274"/>
      <c r="B506" s="124"/>
      <c r="C506" s="124"/>
      <c r="D506" s="124"/>
      <c r="E506" s="124"/>
      <c r="F506" s="124"/>
      <c r="G506" s="124"/>
      <c r="H506" s="124"/>
      <c r="I506" s="12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2.75" customHeight="1">
      <c r="A507" s="274"/>
      <c r="B507" s="124"/>
      <c r="C507" s="124"/>
      <c r="D507" s="124"/>
      <c r="E507" s="124"/>
      <c r="F507" s="124"/>
      <c r="G507" s="124"/>
      <c r="H507" s="124"/>
      <c r="I507" s="12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2.75" customHeight="1">
      <c r="A508" s="274"/>
      <c r="B508" s="124"/>
      <c r="C508" s="124"/>
      <c r="D508" s="124"/>
      <c r="E508" s="124"/>
      <c r="F508" s="124"/>
      <c r="G508" s="124"/>
      <c r="H508" s="124"/>
      <c r="I508" s="12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2.75" customHeight="1">
      <c r="A509" s="274"/>
      <c r="B509" s="124"/>
      <c r="C509" s="124"/>
      <c r="D509" s="124"/>
      <c r="E509" s="124"/>
      <c r="F509" s="124"/>
      <c r="G509" s="124"/>
      <c r="H509" s="124"/>
      <c r="I509" s="12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2.75" customHeight="1">
      <c r="A510" s="274"/>
      <c r="B510" s="124"/>
      <c r="C510" s="124"/>
      <c r="D510" s="124"/>
      <c r="E510" s="124"/>
      <c r="F510" s="124"/>
      <c r="G510" s="124"/>
      <c r="H510" s="124"/>
      <c r="I510" s="12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2.75" customHeight="1">
      <c r="A511" s="274"/>
      <c r="B511" s="124"/>
      <c r="C511" s="124"/>
      <c r="D511" s="124"/>
      <c r="E511" s="124"/>
      <c r="F511" s="124"/>
      <c r="G511" s="124"/>
      <c r="H511" s="124"/>
      <c r="I511" s="12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2.75" customHeight="1">
      <c r="A512" s="274"/>
      <c r="B512" s="124"/>
      <c r="C512" s="124"/>
      <c r="D512" s="124"/>
      <c r="E512" s="124"/>
      <c r="F512" s="124"/>
      <c r="G512" s="124"/>
      <c r="H512" s="124"/>
      <c r="I512" s="12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2.75" customHeight="1">
      <c r="A513" s="274"/>
      <c r="B513" s="124"/>
      <c r="C513" s="124"/>
      <c r="D513" s="124"/>
      <c r="E513" s="124"/>
      <c r="F513" s="124"/>
      <c r="G513" s="124"/>
      <c r="H513" s="124"/>
      <c r="I513" s="12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2.75" customHeight="1">
      <c r="A514" s="274"/>
      <c r="B514" s="124"/>
      <c r="C514" s="124"/>
      <c r="D514" s="124"/>
      <c r="E514" s="124"/>
      <c r="F514" s="124"/>
      <c r="G514" s="124"/>
      <c r="H514" s="124"/>
      <c r="I514" s="12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2.75" customHeight="1">
      <c r="A515" s="274"/>
      <c r="B515" s="124"/>
      <c r="C515" s="124"/>
      <c r="D515" s="124"/>
      <c r="E515" s="124"/>
      <c r="F515" s="124"/>
      <c r="G515" s="124"/>
      <c r="H515" s="124"/>
      <c r="I515" s="12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2.75" customHeight="1">
      <c r="A516" s="274"/>
      <c r="B516" s="124"/>
      <c r="C516" s="124"/>
      <c r="D516" s="124"/>
      <c r="E516" s="124"/>
      <c r="F516" s="124"/>
      <c r="G516" s="124"/>
      <c r="H516" s="124"/>
      <c r="I516" s="12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2.75" customHeight="1">
      <c r="A517" s="274"/>
      <c r="B517" s="124"/>
      <c r="C517" s="124"/>
      <c r="D517" s="124"/>
      <c r="E517" s="124"/>
      <c r="F517" s="124"/>
      <c r="G517" s="124"/>
      <c r="H517" s="124"/>
      <c r="I517" s="12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2.75" customHeight="1">
      <c r="A518" s="274"/>
      <c r="B518" s="124"/>
      <c r="C518" s="124"/>
      <c r="D518" s="124"/>
      <c r="E518" s="124"/>
      <c r="F518" s="124"/>
      <c r="G518" s="124"/>
      <c r="H518" s="124"/>
      <c r="I518" s="12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2.75" customHeight="1">
      <c r="A519" s="274"/>
      <c r="B519" s="124"/>
      <c r="C519" s="124"/>
      <c r="D519" s="124"/>
      <c r="E519" s="124"/>
      <c r="F519" s="124"/>
      <c r="G519" s="124"/>
      <c r="H519" s="124"/>
      <c r="I519" s="12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2.75" customHeight="1">
      <c r="A520" s="274"/>
      <c r="B520" s="124"/>
      <c r="C520" s="124"/>
      <c r="D520" s="124"/>
      <c r="E520" s="124"/>
      <c r="F520" s="124"/>
      <c r="G520" s="124"/>
      <c r="H520" s="124"/>
      <c r="I520" s="12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2.75" customHeight="1">
      <c r="A521" s="274"/>
      <c r="B521" s="124"/>
      <c r="C521" s="124"/>
      <c r="D521" s="124"/>
      <c r="E521" s="124"/>
      <c r="F521" s="124"/>
      <c r="G521" s="124"/>
      <c r="H521" s="124"/>
      <c r="I521" s="12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2.75" customHeight="1">
      <c r="A522" s="274"/>
      <c r="B522" s="124"/>
      <c r="C522" s="124"/>
      <c r="D522" s="124"/>
      <c r="E522" s="124"/>
      <c r="F522" s="124"/>
      <c r="G522" s="124"/>
      <c r="H522" s="124"/>
      <c r="I522" s="12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2.75" customHeight="1">
      <c r="A523" s="274"/>
      <c r="B523" s="124"/>
      <c r="C523" s="124"/>
      <c r="D523" s="124"/>
      <c r="E523" s="124"/>
      <c r="F523" s="124"/>
      <c r="G523" s="124"/>
      <c r="H523" s="124"/>
      <c r="I523" s="12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2.75" customHeight="1">
      <c r="A524" s="274"/>
      <c r="B524" s="124"/>
      <c r="C524" s="124"/>
      <c r="D524" s="124"/>
      <c r="E524" s="124"/>
      <c r="F524" s="124"/>
      <c r="G524" s="124"/>
      <c r="H524" s="124"/>
      <c r="I524" s="12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2.75" customHeight="1">
      <c r="A525" s="274"/>
      <c r="B525" s="124"/>
      <c r="C525" s="124"/>
      <c r="D525" s="124"/>
      <c r="E525" s="124"/>
      <c r="F525" s="124"/>
      <c r="G525" s="124"/>
      <c r="H525" s="124"/>
      <c r="I525" s="12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2.75" customHeight="1">
      <c r="A526" s="274"/>
      <c r="B526" s="124"/>
      <c r="C526" s="124"/>
      <c r="D526" s="124"/>
      <c r="E526" s="124"/>
      <c r="F526" s="124"/>
      <c r="G526" s="124"/>
      <c r="H526" s="124"/>
      <c r="I526" s="12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2.75" customHeight="1">
      <c r="A527" s="274"/>
      <c r="B527" s="124"/>
      <c r="C527" s="124"/>
      <c r="D527" s="124"/>
      <c r="E527" s="124"/>
      <c r="F527" s="124"/>
      <c r="G527" s="124"/>
      <c r="H527" s="124"/>
      <c r="I527" s="12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2.75" customHeight="1">
      <c r="A528" s="274"/>
      <c r="B528" s="124"/>
      <c r="C528" s="124"/>
      <c r="D528" s="124"/>
      <c r="E528" s="124"/>
      <c r="F528" s="124"/>
      <c r="G528" s="124"/>
      <c r="H528" s="124"/>
      <c r="I528" s="12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2.75" customHeight="1">
      <c r="A529" s="274"/>
      <c r="B529" s="124"/>
      <c r="C529" s="124"/>
      <c r="D529" s="124"/>
      <c r="E529" s="124"/>
      <c r="F529" s="124"/>
      <c r="G529" s="124"/>
      <c r="H529" s="124"/>
      <c r="I529" s="12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2.75" customHeight="1">
      <c r="A530" s="274"/>
      <c r="B530" s="124"/>
      <c r="C530" s="124"/>
      <c r="D530" s="124"/>
      <c r="E530" s="124"/>
      <c r="F530" s="124"/>
      <c r="G530" s="124"/>
      <c r="H530" s="124"/>
      <c r="I530" s="12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2.75" customHeight="1">
      <c r="A531" s="274"/>
      <c r="B531" s="124"/>
      <c r="C531" s="124"/>
      <c r="D531" s="124"/>
      <c r="E531" s="124"/>
      <c r="F531" s="124"/>
      <c r="G531" s="124"/>
      <c r="H531" s="124"/>
      <c r="I531" s="12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2.75" customHeight="1">
      <c r="A532" s="274"/>
      <c r="B532" s="124"/>
      <c r="C532" s="124"/>
      <c r="D532" s="124"/>
      <c r="E532" s="124"/>
      <c r="F532" s="124"/>
      <c r="G532" s="124"/>
      <c r="H532" s="124"/>
      <c r="I532" s="12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2.75" customHeight="1">
      <c r="A533" s="274"/>
      <c r="B533" s="124"/>
      <c r="C533" s="124"/>
      <c r="D533" s="124"/>
      <c r="E533" s="124"/>
      <c r="F533" s="124"/>
      <c r="G533" s="124"/>
      <c r="H533" s="124"/>
      <c r="I533" s="12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2.75" customHeight="1">
      <c r="A534" s="274"/>
      <c r="B534" s="124"/>
      <c r="C534" s="124"/>
      <c r="D534" s="124"/>
      <c r="E534" s="124"/>
      <c r="F534" s="124"/>
      <c r="G534" s="124"/>
      <c r="H534" s="124"/>
      <c r="I534" s="12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2.75" customHeight="1">
      <c r="A535" s="274"/>
      <c r="B535" s="124"/>
      <c r="C535" s="124"/>
      <c r="D535" s="124"/>
      <c r="E535" s="124"/>
      <c r="F535" s="124"/>
      <c r="G535" s="124"/>
      <c r="H535" s="124"/>
      <c r="I535" s="12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2.75" customHeight="1">
      <c r="A536" s="274"/>
      <c r="B536" s="124"/>
      <c r="C536" s="124"/>
      <c r="D536" s="124"/>
      <c r="E536" s="124"/>
      <c r="F536" s="124"/>
      <c r="G536" s="124"/>
      <c r="H536" s="124"/>
      <c r="I536" s="12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2.75" customHeight="1">
      <c r="A537" s="274"/>
      <c r="B537" s="124"/>
      <c r="C537" s="124"/>
      <c r="D537" s="124"/>
      <c r="E537" s="124"/>
      <c r="F537" s="124"/>
      <c r="G537" s="124"/>
      <c r="H537" s="124"/>
      <c r="I537" s="12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2.75" customHeight="1">
      <c r="A538" s="274"/>
      <c r="B538" s="124"/>
      <c r="C538" s="124"/>
      <c r="D538" s="124"/>
      <c r="E538" s="124"/>
      <c r="F538" s="124"/>
      <c r="G538" s="124"/>
      <c r="H538" s="124"/>
      <c r="I538" s="12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2.75" customHeight="1">
      <c r="A539" s="274"/>
      <c r="B539" s="124"/>
      <c r="C539" s="124"/>
      <c r="D539" s="124"/>
      <c r="E539" s="124"/>
      <c r="F539" s="124"/>
      <c r="G539" s="124"/>
      <c r="H539" s="124"/>
      <c r="I539" s="12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2.75" customHeight="1">
      <c r="A540" s="274"/>
      <c r="B540" s="124"/>
      <c r="C540" s="124"/>
      <c r="D540" s="124"/>
      <c r="E540" s="124"/>
      <c r="F540" s="124"/>
      <c r="G540" s="124"/>
      <c r="H540" s="124"/>
      <c r="I540" s="12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2.75" customHeight="1">
      <c r="A541" s="274"/>
      <c r="B541" s="124"/>
      <c r="C541" s="124"/>
      <c r="D541" s="124"/>
      <c r="E541" s="124"/>
      <c r="F541" s="124"/>
      <c r="G541" s="124"/>
      <c r="H541" s="124"/>
      <c r="I541" s="12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2.75" customHeight="1">
      <c r="A542" s="274"/>
      <c r="B542" s="124"/>
      <c r="C542" s="124"/>
      <c r="D542" s="124"/>
      <c r="E542" s="124"/>
      <c r="F542" s="124"/>
      <c r="G542" s="124"/>
      <c r="H542" s="124"/>
      <c r="I542" s="12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2.75" customHeight="1">
      <c r="A543" s="274"/>
      <c r="B543" s="124"/>
      <c r="C543" s="124"/>
      <c r="D543" s="124"/>
      <c r="E543" s="124"/>
      <c r="F543" s="124"/>
      <c r="G543" s="124"/>
      <c r="H543" s="124"/>
      <c r="I543" s="12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2.75" customHeight="1">
      <c r="A544" s="274"/>
      <c r="B544" s="124"/>
      <c r="C544" s="124"/>
      <c r="D544" s="124"/>
      <c r="E544" s="124"/>
      <c r="F544" s="124"/>
      <c r="G544" s="124"/>
      <c r="H544" s="124"/>
      <c r="I544" s="12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2.75" customHeight="1">
      <c r="A545" s="274"/>
      <c r="B545" s="124"/>
      <c r="C545" s="124"/>
      <c r="D545" s="124"/>
      <c r="E545" s="124"/>
      <c r="F545" s="124"/>
      <c r="G545" s="124"/>
      <c r="H545" s="124"/>
      <c r="I545" s="12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2.75" customHeight="1">
      <c r="A546" s="274"/>
      <c r="B546" s="124"/>
      <c r="C546" s="124"/>
      <c r="D546" s="124"/>
      <c r="E546" s="124"/>
      <c r="F546" s="124"/>
      <c r="G546" s="124"/>
      <c r="H546" s="124"/>
      <c r="I546" s="12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2.75" customHeight="1">
      <c r="A547" s="274"/>
      <c r="B547" s="124"/>
      <c r="C547" s="124"/>
      <c r="D547" s="124"/>
      <c r="E547" s="124"/>
      <c r="F547" s="124"/>
      <c r="G547" s="124"/>
      <c r="H547" s="124"/>
      <c r="I547" s="12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2.75" customHeight="1">
      <c r="A548" s="274"/>
      <c r="B548" s="124"/>
      <c r="C548" s="124"/>
      <c r="D548" s="124"/>
      <c r="E548" s="124"/>
      <c r="F548" s="124"/>
      <c r="G548" s="124"/>
      <c r="H548" s="124"/>
      <c r="I548" s="12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2.75" customHeight="1">
      <c r="A549" s="274"/>
      <c r="B549" s="124"/>
      <c r="C549" s="124"/>
      <c r="D549" s="124"/>
      <c r="E549" s="124"/>
      <c r="F549" s="124"/>
      <c r="G549" s="124"/>
      <c r="H549" s="124"/>
      <c r="I549" s="12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2.75" customHeight="1">
      <c r="A550" s="274"/>
      <c r="B550" s="124"/>
      <c r="C550" s="124"/>
      <c r="D550" s="124"/>
      <c r="E550" s="124"/>
      <c r="F550" s="124"/>
      <c r="G550" s="124"/>
      <c r="H550" s="124"/>
      <c r="I550" s="12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2.75" customHeight="1">
      <c r="A551" s="274"/>
      <c r="B551" s="124"/>
      <c r="C551" s="124"/>
      <c r="D551" s="124"/>
      <c r="E551" s="124"/>
      <c r="F551" s="124"/>
      <c r="G551" s="124"/>
      <c r="H551" s="124"/>
      <c r="I551" s="12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2.75" customHeight="1">
      <c r="A552" s="274"/>
      <c r="B552" s="124"/>
      <c r="C552" s="124"/>
      <c r="D552" s="124"/>
      <c r="E552" s="124"/>
      <c r="F552" s="124"/>
      <c r="G552" s="124"/>
      <c r="H552" s="124"/>
      <c r="I552" s="12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2.75" customHeight="1">
      <c r="A553" s="274"/>
      <c r="B553" s="124"/>
      <c r="C553" s="124"/>
      <c r="D553" s="124"/>
      <c r="E553" s="124"/>
      <c r="F553" s="124"/>
      <c r="G553" s="124"/>
      <c r="H553" s="124"/>
      <c r="I553" s="12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2.75" customHeight="1">
      <c r="A554" s="274"/>
      <c r="B554" s="124"/>
      <c r="C554" s="124"/>
      <c r="D554" s="124"/>
      <c r="E554" s="124"/>
      <c r="F554" s="124"/>
      <c r="G554" s="124"/>
      <c r="H554" s="124"/>
      <c r="I554" s="12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2.75" customHeight="1">
      <c r="A555" s="274"/>
      <c r="B555" s="124"/>
      <c r="C555" s="124"/>
      <c r="D555" s="124"/>
      <c r="E555" s="124"/>
      <c r="F555" s="124"/>
      <c r="G555" s="124"/>
      <c r="H555" s="124"/>
      <c r="I555" s="12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2.75" customHeight="1">
      <c r="A556" s="274"/>
      <c r="B556" s="124"/>
      <c r="C556" s="124"/>
      <c r="D556" s="124"/>
      <c r="E556" s="124"/>
      <c r="F556" s="124"/>
      <c r="G556" s="124"/>
      <c r="H556" s="124"/>
      <c r="I556" s="12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2.75" customHeight="1">
      <c r="A557" s="274"/>
      <c r="B557" s="124"/>
      <c r="C557" s="124"/>
      <c r="D557" s="124"/>
      <c r="E557" s="124"/>
      <c r="F557" s="124"/>
      <c r="G557" s="124"/>
      <c r="H557" s="124"/>
      <c r="I557" s="12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2.75" customHeight="1">
      <c r="A558" s="274"/>
      <c r="B558" s="124"/>
      <c r="C558" s="124"/>
      <c r="D558" s="124"/>
      <c r="E558" s="124"/>
      <c r="F558" s="124"/>
      <c r="G558" s="124"/>
      <c r="H558" s="124"/>
      <c r="I558" s="12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2.75" customHeight="1">
      <c r="A559" s="274"/>
      <c r="B559" s="124"/>
      <c r="C559" s="124"/>
      <c r="D559" s="124"/>
      <c r="E559" s="124"/>
      <c r="F559" s="124"/>
      <c r="G559" s="124"/>
      <c r="H559" s="124"/>
      <c r="I559" s="12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2.75" customHeight="1">
      <c r="A560" s="274"/>
      <c r="B560" s="124"/>
      <c r="C560" s="124"/>
      <c r="D560" s="124"/>
      <c r="E560" s="124"/>
      <c r="F560" s="124"/>
      <c r="G560" s="124"/>
      <c r="H560" s="124"/>
      <c r="I560" s="12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2.75" customHeight="1">
      <c r="A561" s="274"/>
      <c r="B561" s="124"/>
      <c r="C561" s="124"/>
      <c r="D561" s="124"/>
      <c r="E561" s="124"/>
      <c r="F561" s="124"/>
      <c r="G561" s="124"/>
      <c r="H561" s="124"/>
      <c r="I561" s="12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2.75" customHeight="1">
      <c r="A562" s="274"/>
      <c r="B562" s="124"/>
      <c r="C562" s="124"/>
      <c r="D562" s="124"/>
      <c r="E562" s="124"/>
      <c r="F562" s="124"/>
      <c r="G562" s="124"/>
      <c r="H562" s="124"/>
      <c r="I562" s="12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2.75" customHeight="1">
      <c r="A563" s="274"/>
      <c r="B563" s="124"/>
      <c r="C563" s="124"/>
      <c r="D563" s="124"/>
      <c r="E563" s="124"/>
      <c r="F563" s="124"/>
      <c r="G563" s="124"/>
      <c r="H563" s="124"/>
      <c r="I563" s="12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2.75" customHeight="1">
      <c r="A564" s="274"/>
      <c r="B564" s="124"/>
      <c r="C564" s="124"/>
      <c r="D564" s="124"/>
      <c r="E564" s="124"/>
      <c r="F564" s="124"/>
      <c r="G564" s="124"/>
      <c r="H564" s="124"/>
      <c r="I564" s="12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2.75" customHeight="1">
      <c r="A565" s="274"/>
      <c r="B565" s="124"/>
      <c r="C565" s="124"/>
      <c r="D565" s="124"/>
      <c r="E565" s="124"/>
      <c r="F565" s="124"/>
      <c r="G565" s="124"/>
      <c r="H565" s="124"/>
      <c r="I565" s="12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2.75" customHeight="1">
      <c r="A566" s="274"/>
      <c r="B566" s="124"/>
      <c r="C566" s="124"/>
      <c r="D566" s="124"/>
      <c r="E566" s="124"/>
      <c r="F566" s="124"/>
      <c r="G566" s="124"/>
      <c r="H566" s="124"/>
      <c r="I566" s="12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2.75" customHeight="1">
      <c r="A567" s="274"/>
      <c r="B567" s="124"/>
      <c r="C567" s="124"/>
      <c r="D567" s="124"/>
      <c r="E567" s="124"/>
      <c r="F567" s="124"/>
      <c r="G567" s="124"/>
      <c r="H567" s="124"/>
      <c r="I567" s="12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2.75" customHeight="1">
      <c r="A568" s="274"/>
      <c r="B568" s="124"/>
      <c r="C568" s="124"/>
      <c r="D568" s="124"/>
      <c r="E568" s="124"/>
      <c r="F568" s="124"/>
      <c r="G568" s="124"/>
      <c r="H568" s="124"/>
      <c r="I568" s="12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2.75" customHeight="1">
      <c r="A569" s="274"/>
      <c r="B569" s="124"/>
      <c r="C569" s="124"/>
      <c r="D569" s="124"/>
      <c r="E569" s="124"/>
      <c r="F569" s="124"/>
      <c r="G569" s="124"/>
      <c r="H569" s="124"/>
      <c r="I569" s="12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2.75" customHeight="1">
      <c r="A570" s="274"/>
      <c r="B570" s="124"/>
      <c r="C570" s="124"/>
      <c r="D570" s="124"/>
      <c r="E570" s="124"/>
      <c r="F570" s="124"/>
      <c r="G570" s="124"/>
      <c r="H570" s="124"/>
      <c r="I570" s="12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2.75" customHeight="1">
      <c r="A571" s="274"/>
      <c r="B571" s="124"/>
      <c r="C571" s="124"/>
      <c r="D571" s="124"/>
      <c r="E571" s="124"/>
      <c r="F571" s="124"/>
      <c r="G571" s="124"/>
      <c r="H571" s="124"/>
      <c r="I571" s="12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2.75" customHeight="1">
      <c r="A572" s="274"/>
      <c r="B572" s="124"/>
      <c r="C572" s="124"/>
      <c r="D572" s="124"/>
      <c r="E572" s="124"/>
      <c r="F572" s="124"/>
      <c r="G572" s="124"/>
      <c r="H572" s="124"/>
      <c r="I572" s="12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2.75" customHeight="1">
      <c r="A573" s="274"/>
      <c r="B573" s="124"/>
      <c r="C573" s="124"/>
      <c r="D573" s="124"/>
      <c r="E573" s="124"/>
      <c r="F573" s="124"/>
      <c r="G573" s="124"/>
      <c r="H573" s="124"/>
      <c r="I573" s="12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2.75" customHeight="1">
      <c r="A574" s="274"/>
      <c r="B574" s="124"/>
      <c r="C574" s="124"/>
      <c r="D574" s="124"/>
      <c r="E574" s="124"/>
      <c r="F574" s="124"/>
      <c r="G574" s="124"/>
      <c r="H574" s="124"/>
      <c r="I574" s="12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2.75" customHeight="1">
      <c r="A575" s="274"/>
      <c r="B575" s="124"/>
      <c r="C575" s="124"/>
      <c r="D575" s="124"/>
      <c r="E575" s="124"/>
      <c r="F575" s="124"/>
      <c r="G575" s="124"/>
      <c r="H575" s="124"/>
      <c r="I575" s="12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2.75" customHeight="1">
      <c r="A576" s="274"/>
      <c r="B576" s="124"/>
      <c r="C576" s="124"/>
      <c r="D576" s="124"/>
      <c r="E576" s="124"/>
      <c r="F576" s="124"/>
      <c r="G576" s="124"/>
      <c r="H576" s="124"/>
      <c r="I576" s="12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2.75" customHeight="1">
      <c r="A577" s="274"/>
      <c r="B577" s="124"/>
      <c r="C577" s="124"/>
      <c r="D577" s="124"/>
      <c r="E577" s="124"/>
      <c r="F577" s="124"/>
      <c r="G577" s="124"/>
      <c r="H577" s="124"/>
      <c r="I577" s="12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2.75" customHeight="1">
      <c r="A578" s="274"/>
      <c r="B578" s="124"/>
      <c r="C578" s="124"/>
      <c r="D578" s="124"/>
      <c r="E578" s="124"/>
      <c r="F578" s="124"/>
      <c r="G578" s="124"/>
      <c r="H578" s="124"/>
      <c r="I578" s="12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2.75" customHeight="1">
      <c r="A579" s="274"/>
      <c r="B579" s="124"/>
      <c r="C579" s="124"/>
      <c r="D579" s="124"/>
      <c r="E579" s="124"/>
      <c r="F579" s="124"/>
      <c r="G579" s="124"/>
      <c r="H579" s="124"/>
      <c r="I579" s="12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2.75" customHeight="1">
      <c r="A580" s="274"/>
      <c r="B580" s="124"/>
      <c r="C580" s="124"/>
      <c r="D580" s="124"/>
      <c r="E580" s="124"/>
      <c r="F580" s="124"/>
      <c r="G580" s="124"/>
      <c r="H580" s="124"/>
      <c r="I580" s="12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2.75" customHeight="1">
      <c r="A581" s="274"/>
      <c r="B581" s="124"/>
      <c r="C581" s="124"/>
      <c r="D581" s="124"/>
      <c r="E581" s="124"/>
      <c r="F581" s="124"/>
      <c r="G581" s="124"/>
      <c r="H581" s="124"/>
      <c r="I581" s="12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2.75" customHeight="1">
      <c r="A582" s="274"/>
      <c r="B582" s="124"/>
      <c r="C582" s="124"/>
      <c r="D582" s="124"/>
      <c r="E582" s="124"/>
      <c r="F582" s="124"/>
      <c r="G582" s="124"/>
      <c r="H582" s="124"/>
      <c r="I582" s="12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2.75" customHeight="1">
      <c r="A583" s="274"/>
      <c r="B583" s="124"/>
      <c r="C583" s="124"/>
      <c r="D583" s="124"/>
      <c r="E583" s="124"/>
      <c r="F583" s="124"/>
      <c r="G583" s="124"/>
      <c r="H583" s="124"/>
      <c r="I583" s="12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2.75" customHeight="1">
      <c r="A584" s="274"/>
      <c r="B584" s="124"/>
      <c r="C584" s="124"/>
      <c r="D584" s="124"/>
      <c r="E584" s="124"/>
      <c r="F584" s="124"/>
      <c r="G584" s="124"/>
      <c r="H584" s="124"/>
      <c r="I584" s="12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2.75" customHeight="1">
      <c r="A585" s="274"/>
      <c r="B585" s="124"/>
      <c r="C585" s="124"/>
      <c r="D585" s="124"/>
      <c r="E585" s="124"/>
      <c r="F585" s="124"/>
      <c r="G585" s="124"/>
      <c r="H585" s="124"/>
      <c r="I585" s="12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2.75" customHeight="1">
      <c r="A586" s="274"/>
      <c r="B586" s="124"/>
      <c r="C586" s="124"/>
      <c r="D586" s="124"/>
      <c r="E586" s="124"/>
      <c r="F586" s="124"/>
      <c r="G586" s="124"/>
      <c r="H586" s="124"/>
      <c r="I586" s="12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2.75" customHeight="1">
      <c r="A587" s="274"/>
      <c r="B587" s="124"/>
      <c r="C587" s="124"/>
      <c r="D587" s="124"/>
      <c r="E587" s="124"/>
      <c r="F587" s="124"/>
      <c r="G587" s="124"/>
      <c r="H587" s="124"/>
      <c r="I587" s="12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2.75" customHeight="1">
      <c r="A588" s="274"/>
      <c r="B588" s="124"/>
      <c r="C588" s="124"/>
      <c r="D588" s="124"/>
      <c r="E588" s="124"/>
      <c r="F588" s="124"/>
      <c r="G588" s="124"/>
      <c r="H588" s="124"/>
      <c r="I588" s="12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2.75" customHeight="1">
      <c r="A589" s="274"/>
      <c r="B589" s="124"/>
      <c r="C589" s="124"/>
      <c r="D589" s="124"/>
      <c r="E589" s="124"/>
      <c r="F589" s="124"/>
      <c r="G589" s="124"/>
      <c r="H589" s="124"/>
      <c r="I589" s="12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2.75" customHeight="1">
      <c r="A590" s="274"/>
      <c r="B590" s="124"/>
      <c r="C590" s="124"/>
      <c r="D590" s="124"/>
      <c r="E590" s="124"/>
      <c r="F590" s="124"/>
      <c r="G590" s="124"/>
      <c r="H590" s="124"/>
      <c r="I590" s="12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2.75" customHeight="1">
      <c r="A591" s="274"/>
      <c r="B591" s="124"/>
      <c r="C591" s="124"/>
      <c r="D591" s="124"/>
      <c r="E591" s="124"/>
      <c r="F591" s="124"/>
      <c r="G591" s="124"/>
      <c r="H591" s="124"/>
      <c r="I591" s="12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2.75" customHeight="1">
      <c r="A592" s="274"/>
      <c r="B592" s="124"/>
      <c r="C592" s="124"/>
      <c r="D592" s="124"/>
      <c r="E592" s="124"/>
      <c r="F592" s="124"/>
      <c r="G592" s="124"/>
      <c r="H592" s="124"/>
      <c r="I592" s="12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2.75" customHeight="1">
      <c r="A593" s="274"/>
      <c r="B593" s="124"/>
      <c r="C593" s="124"/>
      <c r="D593" s="124"/>
      <c r="E593" s="124"/>
      <c r="F593" s="124"/>
      <c r="G593" s="124"/>
      <c r="H593" s="124"/>
      <c r="I593" s="12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2.75" customHeight="1">
      <c r="A594" s="274"/>
      <c r="B594" s="124"/>
      <c r="C594" s="124"/>
      <c r="D594" s="124"/>
      <c r="E594" s="124"/>
      <c r="F594" s="124"/>
      <c r="G594" s="124"/>
      <c r="H594" s="124"/>
      <c r="I594" s="12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2.75" customHeight="1">
      <c r="A595" s="274"/>
      <c r="B595" s="124"/>
      <c r="C595" s="124"/>
      <c r="D595" s="124"/>
      <c r="E595" s="124"/>
      <c r="F595" s="124"/>
      <c r="G595" s="124"/>
      <c r="H595" s="124"/>
      <c r="I595" s="12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2.75" customHeight="1">
      <c r="A596" s="274"/>
      <c r="B596" s="124"/>
      <c r="C596" s="124"/>
      <c r="D596" s="124"/>
      <c r="E596" s="124"/>
      <c r="F596" s="124"/>
      <c r="G596" s="124"/>
      <c r="H596" s="124"/>
      <c r="I596" s="12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2.75" customHeight="1">
      <c r="A597" s="274"/>
      <c r="B597" s="124"/>
      <c r="C597" s="124"/>
      <c r="D597" s="124"/>
      <c r="E597" s="124"/>
      <c r="F597" s="124"/>
      <c r="G597" s="124"/>
      <c r="H597" s="124"/>
      <c r="I597" s="12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2.75" customHeight="1">
      <c r="A598" s="274"/>
      <c r="B598" s="124"/>
      <c r="C598" s="124"/>
      <c r="D598" s="124"/>
      <c r="E598" s="124"/>
      <c r="F598" s="124"/>
      <c r="G598" s="124"/>
      <c r="H598" s="124"/>
      <c r="I598" s="12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2.75" customHeight="1">
      <c r="A599" s="274"/>
      <c r="B599" s="124"/>
      <c r="C599" s="124"/>
      <c r="D599" s="124"/>
      <c r="E599" s="124"/>
      <c r="F599" s="124"/>
      <c r="G599" s="124"/>
      <c r="H599" s="124"/>
      <c r="I599" s="12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2.75" customHeight="1">
      <c r="A600" s="274"/>
      <c r="B600" s="124"/>
      <c r="C600" s="124"/>
      <c r="D600" s="124"/>
      <c r="E600" s="124"/>
      <c r="F600" s="124"/>
      <c r="G600" s="124"/>
      <c r="H600" s="124"/>
      <c r="I600" s="12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2.75" customHeight="1">
      <c r="A601" s="274"/>
      <c r="B601" s="124"/>
      <c r="C601" s="124"/>
      <c r="D601" s="124"/>
      <c r="E601" s="124"/>
      <c r="F601" s="124"/>
      <c r="G601" s="124"/>
      <c r="H601" s="124"/>
      <c r="I601" s="12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2.75" customHeight="1">
      <c r="A602" s="274"/>
      <c r="B602" s="124"/>
      <c r="C602" s="124"/>
      <c r="D602" s="124"/>
      <c r="E602" s="124"/>
      <c r="F602" s="124"/>
      <c r="G602" s="124"/>
      <c r="H602" s="124"/>
      <c r="I602" s="12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2.75" customHeight="1">
      <c r="A603" s="274"/>
      <c r="B603" s="124"/>
      <c r="C603" s="124"/>
      <c r="D603" s="124"/>
      <c r="E603" s="124"/>
      <c r="F603" s="124"/>
      <c r="G603" s="124"/>
      <c r="H603" s="124"/>
      <c r="I603" s="12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2.75" customHeight="1">
      <c r="A604" s="274"/>
      <c r="B604" s="124"/>
      <c r="C604" s="124"/>
      <c r="D604" s="124"/>
      <c r="E604" s="124"/>
      <c r="F604" s="124"/>
      <c r="G604" s="124"/>
      <c r="H604" s="124"/>
      <c r="I604" s="12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2.75" customHeight="1">
      <c r="A605" s="274"/>
      <c r="B605" s="124"/>
      <c r="C605" s="124"/>
      <c r="D605" s="124"/>
      <c r="E605" s="124"/>
      <c r="F605" s="124"/>
      <c r="G605" s="124"/>
      <c r="H605" s="124"/>
      <c r="I605" s="12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2.75" customHeight="1">
      <c r="A606" s="274"/>
      <c r="B606" s="124"/>
      <c r="C606" s="124"/>
      <c r="D606" s="124"/>
      <c r="E606" s="124"/>
      <c r="F606" s="124"/>
      <c r="G606" s="124"/>
      <c r="H606" s="124"/>
      <c r="I606" s="12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2.75" customHeight="1">
      <c r="A607" s="274"/>
      <c r="B607" s="124"/>
      <c r="C607" s="124"/>
      <c r="D607" s="124"/>
      <c r="E607" s="124"/>
      <c r="F607" s="124"/>
      <c r="G607" s="124"/>
      <c r="H607" s="124"/>
      <c r="I607" s="12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2.75" customHeight="1">
      <c r="A608" s="274"/>
      <c r="B608" s="124"/>
      <c r="C608" s="124"/>
      <c r="D608" s="124"/>
      <c r="E608" s="124"/>
      <c r="F608" s="124"/>
      <c r="G608" s="124"/>
      <c r="H608" s="124"/>
      <c r="I608" s="12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2.75" customHeight="1">
      <c r="A609" s="274"/>
      <c r="B609" s="124"/>
      <c r="C609" s="124"/>
      <c r="D609" s="124"/>
      <c r="E609" s="124"/>
      <c r="F609" s="124"/>
      <c r="G609" s="124"/>
      <c r="H609" s="124"/>
      <c r="I609" s="12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2.75" customHeight="1">
      <c r="A610" s="274"/>
      <c r="B610" s="124"/>
      <c r="C610" s="124"/>
      <c r="D610" s="124"/>
      <c r="E610" s="124"/>
      <c r="F610" s="124"/>
      <c r="G610" s="124"/>
      <c r="H610" s="124"/>
      <c r="I610" s="12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2.75" customHeight="1">
      <c r="A611" s="274"/>
      <c r="B611" s="124"/>
      <c r="C611" s="124"/>
      <c r="D611" s="124"/>
      <c r="E611" s="124"/>
      <c r="F611" s="124"/>
      <c r="G611" s="124"/>
      <c r="H611" s="124"/>
      <c r="I611" s="12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2.75" customHeight="1">
      <c r="A612" s="274"/>
      <c r="B612" s="124"/>
      <c r="C612" s="124"/>
      <c r="D612" s="124"/>
      <c r="E612" s="124"/>
      <c r="F612" s="124"/>
      <c r="G612" s="124"/>
      <c r="H612" s="124"/>
      <c r="I612" s="12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2.75" customHeight="1">
      <c r="A613" s="274"/>
      <c r="B613" s="124"/>
      <c r="C613" s="124"/>
      <c r="D613" s="124"/>
      <c r="E613" s="124"/>
      <c r="F613" s="124"/>
      <c r="G613" s="124"/>
      <c r="H613" s="124"/>
      <c r="I613" s="12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2.75" customHeight="1">
      <c r="A614" s="274"/>
      <c r="B614" s="124"/>
      <c r="C614" s="124"/>
      <c r="D614" s="124"/>
      <c r="E614" s="124"/>
      <c r="F614" s="124"/>
      <c r="G614" s="124"/>
      <c r="H614" s="124"/>
      <c r="I614" s="12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2.75" customHeight="1">
      <c r="A615" s="274"/>
      <c r="B615" s="124"/>
      <c r="C615" s="124"/>
      <c r="D615" s="124"/>
      <c r="E615" s="124"/>
      <c r="F615" s="124"/>
      <c r="G615" s="124"/>
      <c r="H615" s="124"/>
      <c r="I615" s="12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2.75" customHeight="1">
      <c r="A616" s="274"/>
      <c r="B616" s="124"/>
      <c r="C616" s="124"/>
      <c r="D616" s="124"/>
      <c r="E616" s="124"/>
      <c r="F616" s="124"/>
      <c r="G616" s="124"/>
      <c r="H616" s="124"/>
      <c r="I616" s="12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2.75" customHeight="1">
      <c r="A617" s="274"/>
      <c r="B617" s="124"/>
      <c r="C617" s="124"/>
      <c r="D617" s="124"/>
      <c r="E617" s="124"/>
      <c r="F617" s="124"/>
      <c r="G617" s="124"/>
      <c r="H617" s="124"/>
      <c r="I617" s="12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2.75" customHeight="1">
      <c r="A618" s="274"/>
      <c r="B618" s="124"/>
      <c r="C618" s="124"/>
      <c r="D618" s="124"/>
      <c r="E618" s="124"/>
      <c r="F618" s="124"/>
      <c r="G618" s="124"/>
      <c r="H618" s="124"/>
      <c r="I618" s="12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2.75" customHeight="1">
      <c r="A619" s="274"/>
      <c r="B619" s="124"/>
      <c r="C619" s="124"/>
      <c r="D619" s="124"/>
      <c r="E619" s="124"/>
      <c r="F619" s="124"/>
      <c r="G619" s="124"/>
      <c r="H619" s="124"/>
      <c r="I619" s="12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2.75" customHeight="1">
      <c r="A620" s="274"/>
      <c r="B620" s="124"/>
      <c r="C620" s="124"/>
      <c r="D620" s="124"/>
      <c r="E620" s="124"/>
      <c r="F620" s="124"/>
      <c r="G620" s="124"/>
      <c r="H620" s="124"/>
      <c r="I620" s="12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2.75" customHeight="1">
      <c r="A621" s="274"/>
      <c r="B621" s="124"/>
      <c r="C621" s="124"/>
      <c r="D621" s="124"/>
      <c r="E621" s="124"/>
      <c r="F621" s="124"/>
      <c r="G621" s="124"/>
      <c r="H621" s="124"/>
      <c r="I621" s="12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2.75" customHeight="1">
      <c r="A622" s="274"/>
      <c r="B622" s="124"/>
      <c r="C622" s="124"/>
      <c r="D622" s="124"/>
      <c r="E622" s="124"/>
      <c r="F622" s="124"/>
      <c r="G622" s="124"/>
      <c r="H622" s="124"/>
      <c r="I622" s="12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2.75" customHeight="1">
      <c r="A623" s="274"/>
      <c r="B623" s="124"/>
      <c r="C623" s="124"/>
      <c r="D623" s="124"/>
      <c r="E623" s="124"/>
      <c r="F623" s="124"/>
      <c r="G623" s="124"/>
      <c r="H623" s="124"/>
      <c r="I623" s="12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2.75" customHeight="1">
      <c r="A624" s="274"/>
      <c r="B624" s="124"/>
      <c r="C624" s="124"/>
      <c r="D624" s="124"/>
      <c r="E624" s="124"/>
      <c r="F624" s="124"/>
      <c r="G624" s="124"/>
      <c r="H624" s="124"/>
      <c r="I624" s="12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2.75" customHeight="1">
      <c r="A625" s="274"/>
      <c r="B625" s="124"/>
      <c r="C625" s="124"/>
      <c r="D625" s="124"/>
      <c r="E625" s="124"/>
      <c r="F625" s="124"/>
      <c r="G625" s="124"/>
      <c r="H625" s="124"/>
      <c r="I625" s="12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2.75" customHeight="1">
      <c r="A626" s="274"/>
      <c r="B626" s="124"/>
      <c r="C626" s="124"/>
      <c r="D626" s="124"/>
      <c r="E626" s="124"/>
      <c r="F626" s="124"/>
      <c r="G626" s="124"/>
      <c r="H626" s="124"/>
      <c r="I626" s="12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2.75" customHeight="1">
      <c r="A627" s="274"/>
      <c r="B627" s="124"/>
      <c r="C627" s="124"/>
      <c r="D627" s="124"/>
      <c r="E627" s="124"/>
      <c r="F627" s="124"/>
      <c r="G627" s="124"/>
      <c r="H627" s="124"/>
      <c r="I627" s="12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2.75" customHeight="1">
      <c r="A628" s="274"/>
      <c r="B628" s="124"/>
      <c r="C628" s="124"/>
      <c r="D628" s="124"/>
      <c r="E628" s="124"/>
      <c r="F628" s="124"/>
      <c r="G628" s="124"/>
      <c r="H628" s="124"/>
      <c r="I628" s="12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2.75" customHeight="1">
      <c r="A629" s="274"/>
      <c r="B629" s="124"/>
      <c r="C629" s="124"/>
      <c r="D629" s="124"/>
      <c r="E629" s="124"/>
      <c r="F629" s="124"/>
      <c r="G629" s="124"/>
      <c r="H629" s="124"/>
      <c r="I629" s="12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2.75" customHeight="1">
      <c r="A630" s="274"/>
      <c r="B630" s="124"/>
      <c r="C630" s="124"/>
      <c r="D630" s="124"/>
      <c r="E630" s="124"/>
      <c r="F630" s="124"/>
      <c r="G630" s="124"/>
      <c r="H630" s="124"/>
      <c r="I630" s="12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2.75" customHeight="1">
      <c r="A631" s="274"/>
      <c r="B631" s="124"/>
      <c r="C631" s="124"/>
      <c r="D631" s="124"/>
      <c r="E631" s="124"/>
      <c r="F631" s="124"/>
      <c r="G631" s="124"/>
      <c r="H631" s="124"/>
      <c r="I631" s="12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2.75" customHeight="1">
      <c r="A632" s="274"/>
      <c r="B632" s="124"/>
      <c r="C632" s="124"/>
      <c r="D632" s="124"/>
      <c r="E632" s="124"/>
      <c r="F632" s="124"/>
      <c r="G632" s="124"/>
      <c r="H632" s="124"/>
      <c r="I632" s="12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2.75" customHeight="1">
      <c r="A633" s="274"/>
      <c r="B633" s="124"/>
      <c r="C633" s="124"/>
      <c r="D633" s="124"/>
      <c r="E633" s="124"/>
      <c r="F633" s="124"/>
      <c r="G633" s="124"/>
      <c r="H633" s="124"/>
      <c r="I633" s="12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2.75" customHeight="1">
      <c r="A634" s="274"/>
      <c r="B634" s="124"/>
      <c r="C634" s="124"/>
      <c r="D634" s="124"/>
      <c r="E634" s="124"/>
      <c r="F634" s="124"/>
      <c r="G634" s="124"/>
      <c r="H634" s="124"/>
      <c r="I634" s="12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2.75" customHeight="1">
      <c r="A635" s="274"/>
      <c r="B635" s="124"/>
      <c r="C635" s="124"/>
      <c r="D635" s="124"/>
      <c r="E635" s="124"/>
      <c r="F635" s="124"/>
      <c r="G635" s="124"/>
      <c r="H635" s="124"/>
      <c r="I635" s="12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2.75" customHeight="1">
      <c r="A636" s="274"/>
      <c r="B636" s="124"/>
      <c r="C636" s="124"/>
      <c r="D636" s="124"/>
      <c r="E636" s="124"/>
      <c r="F636" s="124"/>
      <c r="G636" s="124"/>
      <c r="H636" s="124"/>
      <c r="I636" s="12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2.75" customHeight="1">
      <c r="A637" s="274"/>
      <c r="B637" s="124"/>
      <c r="C637" s="124"/>
      <c r="D637" s="124"/>
      <c r="E637" s="124"/>
      <c r="F637" s="124"/>
      <c r="G637" s="124"/>
      <c r="H637" s="124"/>
      <c r="I637" s="12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2.75" customHeight="1">
      <c r="A638" s="274"/>
      <c r="B638" s="124"/>
      <c r="C638" s="124"/>
      <c r="D638" s="124"/>
      <c r="E638" s="124"/>
      <c r="F638" s="124"/>
      <c r="G638" s="124"/>
      <c r="H638" s="124"/>
      <c r="I638" s="12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2.75" customHeight="1">
      <c r="A639" s="274"/>
      <c r="B639" s="124"/>
      <c r="C639" s="124"/>
      <c r="D639" s="124"/>
      <c r="E639" s="124"/>
      <c r="F639" s="124"/>
      <c r="G639" s="124"/>
      <c r="H639" s="124"/>
      <c r="I639" s="12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2.75" customHeight="1">
      <c r="A640" s="274"/>
      <c r="B640" s="124"/>
      <c r="C640" s="124"/>
      <c r="D640" s="124"/>
      <c r="E640" s="124"/>
      <c r="F640" s="124"/>
      <c r="G640" s="124"/>
      <c r="H640" s="124"/>
      <c r="I640" s="12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2.75" customHeight="1">
      <c r="A641" s="274"/>
      <c r="B641" s="124"/>
      <c r="C641" s="124"/>
      <c r="D641" s="124"/>
      <c r="E641" s="124"/>
      <c r="F641" s="124"/>
      <c r="G641" s="124"/>
      <c r="H641" s="124"/>
      <c r="I641" s="12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2.75" customHeight="1">
      <c r="A642" s="274"/>
      <c r="B642" s="124"/>
      <c r="C642" s="124"/>
      <c r="D642" s="124"/>
      <c r="E642" s="124"/>
      <c r="F642" s="124"/>
      <c r="G642" s="124"/>
      <c r="H642" s="124"/>
      <c r="I642" s="12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2.75" customHeight="1">
      <c r="A643" s="274"/>
      <c r="B643" s="124"/>
      <c r="C643" s="124"/>
      <c r="D643" s="124"/>
      <c r="E643" s="124"/>
      <c r="F643" s="124"/>
      <c r="G643" s="124"/>
      <c r="H643" s="124"/>
      <c r="I643" s="12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2.75" customHeight="1">
      <c r="A644" s="274"/>
      <c r="B644" s="124"/>
      <c r="C644" s="124"/>
      <c r="D644" s="124"/>
      <c r="E644" s="124"/>
      <c r="F644" s="124"/>
      <c r="G644" s="124"/>
      <c r="H644" s="124"/>
      <c r="I644" s="12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2.75" customHeight="1">
      <c r="A645" s="274"/>
      <c r="B645" s="124"/>
      <c r="C645" s="124"/>
      <c r="D645" s="124"/>
      <c r="E645" s="124"/>
      <c r="F645" s="124"/>
      <c r="G645" s="124"/>
      <c r="H645" s="124"/>
      <c r="I645" s="12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2.75" customHeight="1">
      <c r="A646" s="274"/>
      <c r="B646" s="124"/>
      <c r="C646" s="124"/>
      <c r="D646" s="124"/>
      <c r="E646" s="124"/>
      <c r="F646" s="124"/>
      <c r="G646" s="124"/>
      <c r="H646" s="124"/>
      <c r="I646" s="12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2.75" customHeight="1">
      <c r="A647" s="274"/>
      <c r="B647" s="124"/>
      <c r="C647" s="124"/>
      <c r="D647" s="124"/>
      <c r="E647" s="124"/>
      <c r="F647" s="124"/>
      <c r="G647" s="124"/>
      <c r="H647" s="124"/>
      <c r="I647" s="12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2.75" customHeight="1">
      <c r="A648" s="274"/>
      <c r="B648" s="124"/>
      <c r="C648" s="124"/>
      <c r="D648" s="124"/>
      <c r="E648" s="124"/>
      <c r="F648" s="124"/>
      <c r="G648" s="124"/>
      <c r="H648" s="124"/>
      <c r="I648" s="12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2.75" customHeight="1">
      <c r="A649" s="274"/>
      <c r="B649" s="124"/>
      <c r="C649" s="124"/>
      <c r="D649" s="124"/>
      <c r="E649" s="124"/>
      <c r="F649" s="124"/>
      <c r="G649" s="124"/>
      <c r="H649" s="124"/>
      <c r="I649" s="12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2.75" customHeight="1">
      <c r="A650" s="274"/>
      <c r="B650" s="124"/>
      <c r="C650" s="124"/>
      <c r="D650" s="124"/>
      <c r="E650" s="124"/>
      <c r="F650" s="124"/>
      <c r="G650" s="124"/>
      <c r="H650" s="124"/>
      <c r="I650" s="12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2.75" customHeight="1">
      <c r="A651" s="274"/>
      <c r="B651" s="124"/>
      <c r="C651" s="124"/>
      <c r="D651" s="124"/>
      <c r="E651" s="124"/>
      <c r="F651" s="124"/>
      <c r="G651" s="124"/>
      <c r="H651" s="124"/>
      <c r="I651" s="12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2.75" customHeight="1">
      <c r="A652" s="274"/>
      <c r="B652" s="124"/>
      <c r="C652" s="124"/>
      <c r="D652" s="124"/>
      <c r="E652" s="124"/>
      <c r="F652" s="124"/>
      <c r="G652" s="124"/>
      <c r="H652" s="124"/>
      <c r="I652" s="12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2.75" customHeight="1">
      <c r="A653" s="274"/>
      <c r="B653" s="124"/>
      <c r="C653" s="124"/>
      <c r="D653" s="124"/>
      <c r="E653" s="124"/>
      <c r="F653" s="124"/>
      <c r="G653" s="124"/>
      <c r="H653" s="124"/>
      <c r="I653" s="12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2.75" customHeight="1">
      <c r="A654" s="274"/>
      <c r="B654" s="124"/>
      <c r="C654" s="124"/>
      <c r="D654" s="124"/>
      <c r="E654" s="124"/>
      <c r="F654" s="124"/>
      <c r="G654" s="124"/>
      <c r="H654" s="124"/>
      <c r="I654" s="12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2.75" customHeight="1">
      <c r="A655" s="274"/>
      <c r="B655" s="124"/>
      <c r="C655" s="124"/>
      <c r="D655" s="124"/>
      <c r="E655" s="124"/>
      <c r="F655" s="124"/>
      <c r="G655" s="124"/>
      <c r="H655" s="124"/>
      <c r="I655" s="12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2.75" customHeight="1">
      <c r="A656" s="274"/>
      <c r="B656" s="124"/>
      <c r="C656" s="124"/>
      <c r="D656" s="124"/>
      <c r="E656" s="124"/>
      <c r="F656" s="124"/>
      <c r="G656" s="124"/>
      <c r="H656" s="124"/>
      <c r="I656" s="12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2.75" customHeight="1">
      <c r="A657" s="274"/>
      <c r="B657" s="124"/>
      <c r="C657" s="124"/>
      <c r="D657" s="124"/>
      <c r="E657" s="124"/>
      <c r="F657" s="124"/>
      <c r="G657" s="124"/>
      <c r="H657" s="124"/>
      <c r="I657" s="12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2.75" customHeight="1">
      <c r="A658" s="274"/>
      <c r="B658" s="124"/>
      <c r="C658" s="124"/>
      <c r="D658" s="124"/>
      <c r="E658" s="124"/>
      <c r="F658" s="124"/>
      <c r="G658" s="124"/>
      <c r="H658" s="124"/>
      <c r="I658" s="12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2.75" customHeight="1">
      <c r="A659" s="274"/>
      <c r="B659" s="124"/>
      <c r="C659" s="124"/>
      <c r="D659" s="124"/>
      <c r="E659" s="124"/>
      <c r="F659" s="124"/>
      <c r="G659" s="124"/>
      <c r="H659" s="124"/>
      <c r="I659" s="12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2.75" customHeight="1">
      <c r="A660" s="274"/>
      <c r="B660" s="124"/>
      <c r="C660" s="124"/>
      <c r="D660" s="124"/>
      <c r="E660" s="124"/>
      <c r="F660" s="124"/>
      <c r="G660" s="124"/>
      <c r="H660" s="124"/>
      <c r="I660" s="12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2.75" customHeight="1">
      <c r="A661" s="274"/>
      <c r="B661" s="124"/>
      <c r="C661" s="124"/>
      <c r="D661" s="124"/>
      <c r="E661" s="124"/>
      <c r="F661" s="124"/>
      <c r="G661" s="124"/>
      <c r="H661" s="124"/>
      <c r="I661" s="12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2.75" customHeight="1">
      <c r="A662" s="274"/>
      <c r="B662" s="124"/>
      <c r="C662" s="124"/>
      <c r="D662" s="124"/>
      <c r="E662" s="124"/>
      <c r="F662" s="124"/>
      <c r="G662" s="124"/>
      <c r="H662" s="124"/>
      <c r="I662" s="12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2.75" customHeight="1">
      <c r="A663" s="274"/>
      <c r="B663" s="124"/>
      <c r="C663" s="124"/>
      <c r="D663" s="124"/>
      <c r="E663" s="124"/>
      <c r="F663" s="124"/>
      <c r="G663" s="124"/>
      <c r="H663" s="124"/>
      <c r="I663" s="12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2.75" customHeight="1">
      <c r="A664" s="274"/>
      <c r="B664" s="124"/>
      <c r="C664" s="124"/>
      <c r="D664" s="124"/>
      <c r="E664" s="124"/>
      <c r="F664" s="124"/>
      <c r="G664" s="124"/>
      <c r="H664" s="124"/>
      <c r="I664" s="12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2.75" customHeight="1">
      <c r="A665" s="274"/>
      <c r="B665" s="124"/>
      <c r="C665" s="124"/>
      <c r="D665" s="124"/>
      <c r="E665" s="124"/>
      <c r="F665" s="124"/>
      <c r="G665" s="124"/>
      <c r="H665" s="124"/>
      <c r="I665" s="12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2.75" customHeight="1">
      <c r="A666" s="274"/>
      <c r="B666" s="124"/>
      <c r="C666" s="124"/>
      <c r="D666" s="124"/>
      <c r="E666" s="124"/>
      <c r="F666" s="124"/>
      <c r="G666" s="124"/>
      <c r="H666" s="124"/>
      <c r="I666" s="12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2.75" customHeight="1">
      <c r="A667" s="274"/>
      <c r="B667" s="124"/>
      <c r="C667" s="124"/>
      <c r="D667" s="124"/>
      <c r="E667" s="124"/>
      <c r="F667" s="124"/>
      <c r="G667" s="124"/>
      <c r="H667" s="124"/>
      <c r="I667" s="12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2.75" customHeight="1">
      <c r="A668" s="274"/>
      <c r="B668" s="124"/>
      <c r="C668" s="124"/>
      <c r="D668" s="124"/>
      <c r="E668" s="124"/>
      <c r="F668" s="124"/>
      <c r="G668" s="124"/>
      <c r="H668" s="124"/>
      <c r="I668" s="12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2.75" customHeight="1">
      <c r="A669" s="274"/>
      <c r="B669" s="124"/>
      <c r="C669" s="124"/>
      <c r="D669" s="124"/>
      <c r="E669" s="124"/>
      <c r="F669" s="124"/>
      <c r="G669" s="124"/>
      <c r="H669" s="124"/>
      <c r="I669" s="12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2.75" customHeight="1">
      <c r="A670" s="274"/>
      <c r="B670" s="124"/>
      <c r="C670" s="124"/>
      <c r="D670" s="124"/>
      <c r="E670" s="124"/>
      <c r="F670" s="124"/>
      <c r="G670" s="124"/>
      <c r="H670" s="124"/>
      <c r="I670" s="12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2.75" customHeight="1">
      <c r="A671" s="274"/>
      <c r="B671" s="124"/>
      <c r="C671" s="124"/>
      <c r="D671" s="124"/>
      <c r="E671" s="124"/>
      <c r="F671" s="124"/>
      <c r="G671" s="124"/>
      <c r="H671" s="124"/>
      <c r="I671" s="12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2.75" customHeight="1">
      <c r="A672" s="274"/>
      <c r="B672" s="124"/>
      <c r="C672" s="124"/>
      <c r="D672" s="124"/>
      <c r="E672" s="124"/>
      <c r="F672" s="124"/>
      <c r="G672" s="124"/>
      <c r="H672" s="124"/>
      <c r="I672" s="12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2.75" customHeight="1">
      <c r="A673" s="274"/>
      <c r="B673" s="124"/>
      <c r="C673" s="124"/>
      <c r="D673" s="124"/>
      <c r="E673" s="124"/>
      <c r="F673" s="124"/>
      <c r="G673" s="124"/>
      <c r="H673" s="124"/>
      <c r="I673" s="12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2.75" customHeight="1">
      <c r="A674" s="274"/>
      <c r="B674" s="124"/>
      <c r="C674" s="124"/>
      <c r="D674" s="124"/>
      <c r="E674" s="124"/>
      <c r="F674" s="124"/>
      <c r="G674" s="124"/>
      <c r="H674" s="124"/>
      <c r="I674" s="12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2.75" customHeight="1">
      <c r="A675" s="274"/>
      <c r="B675" s="124"/>
      <c r="C675" s="124"/>
      <c r="D675" s="124"/>
      <c r="E675" s="124"/>
      <c r="F675" s="124"/>
      <c r="G675" s="124"/>
      <c r="H675" s="124"/>
      <c r="I675" s="12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2.75" customHeight="1">
      <c r="A676" s="274"/>
      <c r="B676" s="124"/>
      <c r="C676" s="124"/>
      <c r="D676" s="124"/>
      <c r="E676" s="124"/>
      <c r="F676" s="124"/>
      <c r="G676" s="124"/>
      <c r="H676" s="124"/>
      <c r="I676" s="12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2.75" customHeight="1">
      <c r="A677" s="274"/>
      <c r="B677" s="124"/>
      <c r="C677" s="124"/>
      <c r="D677" s="124"/>
      <c r="E677" s="124"/>
      <c r="F677" s="124"/>
      <c r="G677" s="124"/>
      <c r="H677" s="124"/>
      <c r="I677" s="12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2.75" customHeight="1">
      <c r="A678" s="274"/>
      <c r="B678" s="124"/>
      <c r="C678" s="124"/>
      <c r="D678" s="124"/>
      <c r="E678" s="124"/>
      <c r="F678" s="124"/>
      <c r="G678" s="124"/>
      <c r="H678" s="124"/>
      <c r="I678" s="12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2.75" customHeight="1">
      <c r="A679" s="274"/>
      <c r="B679" s="124"/>
      <c r="C679" s="124"/>
      <c r="D679" s="124"/>
      <c r="E679" s="124"/>
      <c r="F679" s="124"/>
      <c r="G679" s="124"/>
      <c r="H679" s="124"/>
      <c r="I679" s="12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2.75" customHeight="1">
      <c r="A680" s="274"/>
      <c r="B680" s="124"/>
      <c r="C680" s="124"/>
      <c r="D680" s="124"/>
      <c r="E680" s="124"/>
      <c r="F680" s="124"/>
      <c r="G680" s="124"/>
      <c r="H680" s="124"/>
      <c r="I680" s="12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2.75" customHeight="1">
      <c r="A681" s="274"/>
      <c r="B681" s="124"/>
      <c r="C681" s="124"/>
      <c r="D681" s="124"/>
      <c r="E681" s="124"/>
      <c r="F681" s="124"/>
      <c r="G681" s="124"/>
      <c r="H681" s="124"/>
      <c r="I681" s="12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2.75" customHeight="1">
      <c r="A682" s="274"/>
      <c r="B682" s="124"/>
      <c r="C682" s="124"/>
      <c r="D682" s="124"/>
      <c r="E682" s="124"/>
      <c r="F682" s="124"/>
      <c r="G682" s="124"/>
      <c r="H682" s="124"/>
      <c r="I682" s="12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2.75" customHeight="1">
      <c r="A683" s="274"/>
      <c r="B683" s="124"/>
      <c r="C683" s="124"/>
      <c r="D683" s="124"/>
      <c r="E683" s="124"/>
      <c r="F683" s="124"/>
      <c r="G683" s="124"/>
      <c r="H683" s="124"/>
      <c r="I683" s="12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2.75" customHeight="1">
      <c r="A684" s="274"/>
      <c r="B684" s="124"/>
      <c r="C684" s="124"/>
      <c r="D684" s="124"/>
      <c r="E684" s="124"/>
      <c r="F684" s="124"/>
      <c r="G684" s="124"/>
      <c r="H684" s="124"/>
      <c r="I684" s="12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2.75" customHeight="1">
      <c r="A685" s="274"/>
      <c r="B685" s="124"/>
      <c r="C685" s="124"/>
      <c r="D685" s="124"/>
      <c r="E685" s="124"/>
      <c r="F685" s="124"/>
      <c r="G685" s="124"/>
      <c r="H685" s="124"/>
      <c r="I685" s="12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2.75" customHeight="1">
      <c r="A686" s="274"/>
      <c r="B686" s="124"/>
      <c r="C686" s="124"/>
      <c r="D686" s="124"/>
      <c r="E686" s="124"/>
      <c r="F686" s="124"/>
      <c r="G686" s="124"/>
      <c r="H686" s="124"/>
      <c r="I686" s="12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2.75" customHeight="1">
      <c r="A687" s="274"/>
      <c r="B687" s="124"/>
      <c r="C687" s="124"/>
      <c r="D687" s="124"/>
      <c r="E687" s="124"/>
      <c r="F687" s="124"/>
      <c r="G687" s="124"/>
      <c r="H687" s="124"/>
      <c r="I687" s="12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2.75" customHeight="1">
      <c r="A688" s="274"/>
      <c r="B688" s="124"/>
      <c r="C688" s="124"/>
      <c r="D688" s="124"/>
      <c r="E688" s="124"/>
      <c r="F688" s="124"/>
      <c r="G688" s="124"/>
      <c r="H688" s="124"/>
      <c r="I688" s="12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2.75" customHeight="1">
      <c r="A689" s="274"/>
      <c r="B689" s="124"/>
      <c r="C689" s="124"/>
      <c r="D689" s="124"/>
      <c r="E689" s="124"/>
      <c r="F689" s="124"/>
      <c r="G689" s="124"/>
      <c r="H689" s="124"/>
      <c r="I689" s="12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2.75" customHeight="1">
      <c r="A690" s="274"/>
      <c r="B690" s="124"/>
      <c r="C690" s="124"/>
      <c r="D690" s="124"/>
      <c r="E690" s="124"/>
      <c r="F690" s="124"/>
      <c r="G690" s="124"/>
      <c r="H690" s="124"/>
      <c r="I690" s="12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2.75" customHeight="1">
      <c r="A691" s="274"/>
      <c r="B691" s="124"/>
      <c r="C691" s="124"/>
      <c r="D691" s="124"/>
      <c r="E691" s="124"/>
      <c r="F691" s="124"/>
      <c r="G691" s="124"/>
      <c r="H691" s="124"/>
      <c r="I691" s="12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2.75" customHeight="1">
      <c r="A692" s="274"/>
      <c r="B692" s="124"/>
      <c r="C692" s="124"/>
      <c r="D692" s="124"/>
      <c r="E692" s="124"/>
      <c r="F692" s="124"/>
      <c r="G692" s="124"/>
      <c r="H692" s="124"/>
      <c r="I692" s="12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2.75" customHeight="1">
      <c r="A693" s="274"/>
      <c r="B693" s="124"/>
      <c r="C693" s="124"/>
      <c r="D693" s="124"/>
      <c r="E693" s="124"/>
      <c r="F693" s="124"/>
      <c r="G693" s="124"/>
      <c r="H693" s="124"/>
      <c r="I693" s="12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2.75" customHeight="1">
      <c r="A694" s="274"/>
      <c r="B694" s="124"/>
      <c r="C694" s="124"/>
      <c r="D694" s="124"/>
      <c r="E694" s="124"/>
      <c r="F694" s="124"/>
      <c r="G694" s="124"/>
      <c r="H694" s="124"/>
      <c r="I694" s="12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2.75" customHeight="1">
      <c r="A695" s="274"/>
      <c r="B695" s="124"/>
      <c r="C695" s="124"/>
      <c r="D695" s="124"/>
      <c r="E695" s="124"/>
      <c r="F695" s="124"/>
      <c r="G695" s="124"/>
      <c r="H695" s="124"/>
      <c r="I695" s="12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2.75" customHeight="1">
      <c r="A696" s="274"/>
      <c r="B696" s="124"/>
      <c r="C696" s="124"/>
      <c r="D696" s="124"/>
      <c r="E696" s="124"/>
      <c r="F696" s="124"/>
      <c r="G696" s="124"/>
      <c r="H696" s="124"/>
      <c r="I696" s="12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2.75" customHeight="1">
      <c r="A697" s="274"/>
      <c r="B697" s="124"/>
      <c r="C697" s="124"/>
      <c r="D697" s="124"/>
      <c r="E697" s="124"/>
      <c r="F697" s="124"/>
      <c r="G697" s="124"/>
      <c r="H697" s="124"/>
      <c r="I697" s="12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2.75" customHeight="1">
      <c r="A698" s="274"/>
      <c r="B698" s="124"/>
      <c r="C698" s="124"/>
      <c r="D698" s="124"/>
      <c r="E698" s="124"/>
      <c r="F698" s="124"/>
      <c r="G698" s="124"/>
      <c r="H698" s="124"/>
      <c r="I698" s="12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2.75" customHeight="1">
      <c r="A699" s="274"/>
      <c r="B699" s="124"/>
      <c r="C699" s="124"/>
      <c r="D699" s="124"/>
      <c r="E699" s="124"/>
      <c r="F699" s="124"/>
      <c r="G699" s="124"/>
      <c r="H699" s="124"/>
      <c r="I699" s="12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2.75" customHeight="1">
      <c r="A700" s="274"/>
      <c r="B700" s="124"/>
      <c r="C700" s="124"/>
      <c r="D700" s="124"/>
      <c r="E700" s="124"/>
      <c r="F700" s="124"/>
      <c r="G700" s="124"/>
      <c r="H700" s="124"/>
      <c r="I700" s="12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2.75" customHeight="1">
      <c r="A701" s="274"/>
      <c r="B701" s="124"/>
      <c r="C701" s="124"/>
      <c r="D701" s="124"/>
      <c r="E701" s="124"/>
      <c r="F701" s="124"/>
      <c r="G701" s="124"/>
      <c r="H701" s="124"/>
      <c r="I701" s="12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2.75" customHeight="1">
      <c r="A702" s="274"/>
      <c r="B702" s="124"/>
      <c r="C702" s="124"/>
      <c r="D702" s="124"/>
      <c r="E702" s="124"/>
      <c r="F702" s="124"/>
      <c r="G702" s="124"/>
      <c r="H702" s="124"/>
      <c r="I702" s="12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2.75" customHeight="1">
      <c r="A703" s="274"/>
      <c r="B703" s="124"/>
      <c r="C703" s="124"/>
      <c r="D703" s="124"/>
      <c r="E703" s="124"/>
      <c r="F703" s="124"/>
      <c r="G703" s="124"/>
      <c r="H703" s="124"/>
      <c r="I703" s="12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2.75" customHeight="1">
      <c r="A704" s="274"/>
      <c r="B704" s="124"/>
      <c r="C704" s="124"/>
      <c r="D704" s="124"/>
      <c r="E704" s="124"/>
      <c r="F704" s="124"/>
      <c r="G704" s="124"/>
      <c r="H704" s="124"/>
      <c r="I704" s="12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2.75" customHeight="1">
      <c r="A705" s="274"/>
      <c r="B705" s="124"/>
      <c r="C705" s="124"/>
      <c r="D705" s="124"/>
      <c r="E705" s="124"/>
      <c r="F705" s="124"/>
      <c r="G705" s="124"/>
      <c r="H705" s="124"/>
      <c r="I705" s="12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2.75" customHeight="1">
      <c r="A706" s="274"/>
      <c r="B706" s="124"/>
      <c r="C706" s="124"/>
      <c r="D706" s="124"/>
      <c r="E706" s="124"/>
      <c r="F706" s="124"/>
      <c r="G706" s="124"/>
      <c r="H706" s="124"/>
      <c r="I706" s="12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2.75" customHeight="1">
      <c r="A707" s="274"/>
      <c r="B707" s="124"/>
      <c r="C707" s="124"/>
      <c r="D707" s="124"/>
      <c r="E707" s="124"/>
      <c r="F707" s="124"/>
      <c r="G707" s="124"/>
      <c r="H707" s="124"/>
      <c r="I707" s="12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2.75" customHeight="1">
      <c r="A708" s="274"/>
      <c r="B708" s="124"/>
      <c r="C708" s="124"/>
      <c r="D708" s="124"/>
      <c r="E708" s="124"/>
      <c r="F708" s="124"/>
      <c r="G708" s="124"/>
      <c r="H708" s="124"/>
      <c r="I708" s="12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2.75" customHeight="1">
      <c r="A709" s="274"/>
      <c r="B709" s="124"/>
      <c r="C709" s="124"/>
      <c r="D709" s="124"/>
      <c r="E709" s="124"/>
      <c r="F709" s="124"/>
      <c r="G709" s="124"/>
      <c r="H709" s="124"/>
      <c r="I709" s="12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2.75" customHeight="1">
      <c r="A710" s="274"/>
      <c r="B710" s="124"/>
      <c r="C710" s="124"/>
      <c r="D710" s="124"/>
      <c r="E710" s="124"/>
      <c r="F710" s="124"/>
      <c r="G710" s="124"/>
      <c r="H710" s="124"/>
      <c r="I710" s="12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2.75" customHeight="1">
      <c r="A711" s="274"/>
      <c r="B711" s="124"/>
      <c r="C711" s="124"/>
      <c r="D711" s="124"/>
      <c r="E711" s="124"/>
      <c r="F711" s="124"/>
      <c r="G711" s="124"/>
      <c r="H711" s="124"/>
      <c r="I711" s="12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2.75" customHeight="1">
      <c r="A712" s="274"/>
      <c r="B712" s="124"/>
      <c r="C712" s="124"/>
      <c r="D712" s="124"/>
      <c r="E712" s="124"/>
      <c r="F712" s="124"/>
      <c r="G712" s="124"/>
      <c r="H712" s="124"/>
      <c r="I712" s="12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2.75" customHeight="1">
      <c r="A713" s="274"/>
      <c r="B713" s="124"/>
      <c r="C713" s="124"/>
      <c r="D713" s="124"/>
      <c r="E713" s="124"/>
      <c r="F713" s="124"/>
      <c r="G713" s="124"/>
      <c r="H713" s="124"/>
      <c r="I713" s="12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2.75" customHeight="1">
      <c r="A714" s="274"/>
      <c r="B714" s="124"/>
      <c r="C714" s="124"/>
      <c r="D714" s="124"/>
      <c r="E714" s="124"/>
      <c r="F714" s="124"/>
      <c r="G714" s="124"/>
      <c r="H714" s="124"/>
      <c r="I714" s="12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2.75" customHeight="1">
      <c r="A715" s="274"/>
      <c r="B715" s="124"/>
      <c r="C715" s="124"/>
      <c r="D715" s="124"/>
      <c r="E715" s="124"/>
      <c r="F715" s="124"/>
      <c r="G715" s="124"/>
      <c r="H715" s="124"/>
      <c r="I715" s="12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2.75" customHeight="1">
      <c r="A716" s="274"/>
      <c r="B716" s="124"/>
      <c r="C716" s="124"/>
      <c r="D716" s="124"/>
      <c r="E716" s="124"/>
      <c r="F716" s="124"/>
      <c r="G716" s="124"/>
      <c r="H716" s="124"/>
      <c r="I716" s="12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2.75" customHeight="1">
      <c r="A717" s="274"/>
      <c r="B717" s="124"/>
      <c r="C717" s="124"/>
      <c r="D717" s="124"/>
      <c r="E717" s="124"/>
      <c r="F717" s="124"/>
      <c r="G717" s="124"/>
      <c r="H717" s="124"/>
      <c r="I717" s="12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2.75" customHeight="1">
      <c r="A718" s="274"/>
      <c r="B718" s="124"/>
      <c r="C718" s="124"/>
      <c r="D718" s="124"/>
      <c r="E718" s="124"/>
      <c r="F718" s="124"/>
      <c r="G718" s="124"/>
      <c r="H718" s="124"/>
      <c r="I718" s="12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2.75" customHeight="1">
      <c r="A719" s="274"/>
      <c r="B719" s="124"/>
      <c r="C719" s="124"/>
      <c r="D719" s="124"/>
      <c r="E719" s="124"/>
      <c r="F719" s="124"/>
      <c r="G719" s="124"/>
      <c r="H719" s="124"/>
      <c r="I719" s="12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2.75" customHeight="1">
      <c r="A720" s="274"/>
      <c r="B720" s="124"/>
      <c r="C720" s="124"/>
      <c r="D720" s="124"/>
      <c r="E720" s="124"/>
      <c r="F720" s="124"/>
      <c r="G720" s="124"/>
      <c r="H720" s="124"/>
      <c r="I720" s="12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2.75" customHeight="1">
      <c r="A721" s="274"/>
      <c r="B721" s="124"/>
      <c r="C721" s="124"/>
      <c r="D721" s="124"/>
      <c r="E721" s="124"/>
      <c r="F721" s="124"/>
      <c r="G721" s="124"/>
      <c r="H721" s="124"/>
      <c r="I721" s="12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2.75" customHeight="1">
      <c r="A722" s="274"/>
      <c r="B722" s="124"/>
      <c r="C722" s="124"/>
      <c r="D722" s="124"/>
      <c r="E722" s="124"/>
      <c r="F722" s="124"/>
      <c r="G722" s="124"/>
      <c r="H722" s="124"/>
      <c r="I722" s="12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2.75" customHeight="1">
      <c r="A723" s="274"/>
      <c r="B723" s="124"/>
      <c r="C723" s="124"/>
      <c r="D723" s="124"/>
      <c r="E723" s="124"/>
      <c r="F723" s="124"/>
      <c r="G723" s="124"/>
      <c r="H723" s="124"/>
      <c r="I723" s="12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2.75" customHeight="1">
      <c r="A724" s="274"/>
      <c r="B724" s="124"/>
      <c r="C724" s="124"/>
      <c r="D724" s="124"/>
      <c r="E724" s="124"/>
      <c r="F724" s="124"/>
      <c r="G724" s="124"/>
      <c r="H724" s="124"/>
      <c r="I724" s="12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2.75" customHeight="1">
      <c r="A725" s="274"/>
      <c r="B725" s="124"/>
      <c r="C725" s="124"/>
      <c r="D725" s="124"/>
      <c r="E725" s="124"/>
      <c r="F725" s="124"/>
      <c r="G725" s="124"/>
      <c r="H725" s="124"/>
      <c r="I725" s="12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2.75" customHeight="1">
      <c r="A726" s="274"/>
      <c r="B726" s="124"/>
      <c r="C726" s="124"/>
      <c r="D726" s="124"/>
      <c r="E726" s="124"/>
      <c r="F726" s="124"/>
      <c r="G726" s="124"/>
      <c r="H726" s="124"/>
      <c r="I726" s="12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2.75" customHeight="1">
      <c r="A727" s="274"/>
      <c r="B727" s="124"/>
      <c r="C727" s="124"/>
      <c r="D727" s="124"/>
      <c r="E727" s="124"/>
      <c r="F727" s="124"/>
      <c r="G727" s="124"/>
      <c r="H727" s="124"/>
      <c r="I727" s="12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2.75" customHeight="1">
      <c r="A728" s="274"/>
      <c r="B728" s="124"/>
      <c r="C728" s="124"/>
      <c r="D728" s="124"/>
      <c r="E728" s="124"/>
      <c r="F728" s="124"/>
      <c r="G728" s="124"/>
      <c r="H728" s="124"/>
      <c r="I728" s="12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2.75" customHeight="1">
      <c r="A729" s="274"/>
      <c r="B729" s="124"/>
      <c r="C729" s="124"/>
      <c r="D729" s="124"/>
      <c r="E729" s="124"/>
      <c r="F729" s="124"/>
      <c r="G729" s="124"/>
      <c r="H729" s="124"/>
      <c r="I729" s="12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2.75" customHeight="1">
      <c r="A730" s="274"/>
      <c r="B730" s="124"/>
      <c r="C730" s="124"/>
      <c r="D730" s="124"/>
      <c r="E730" s="124"/>
      <c r="F730" s="124"/>
      <c r="G730" s="124"/>
      <c r="H730" s="124"/>
      <c r="I730" s="12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2.75" customHeight="1">
      <c r="A731" s="274"/>
      <c r="B731" s="124"/>
      <c r="C731" s="124"/>
      <c r="D731" s="124"/>
      <c r="E731" s="124"/>
      <c r="F731" s="124"/>
      <c r="G731" s="124"/>
      <c r="H731" s="124"/>
      <c r="I731" s="12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2.75" customHeight="1">
      <c r="A732" s="274"/>
      <c r="B732" s="124"/>
      <c r="C732" s="124"/>
      <c r="D732" s="124"/>
      <c r="E732" s="124"/>
      <c r="F732" s="124"/>
      <c r="G732" s="124"/>
      <c r="H732" s="124"/>
      <c r="I732" s="12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2.75" customHeight="1">
      <c r="A733" s="274"/>
      <c r="B733" s="124"/>
      <c r="C733" s="124"/>
      <c r="D733" s="124"/>
      <c r="E733" s="124"/>
      <c r="F733" s="124"/>
      <c r="G733" s="124"/>
      <c r="H733" s="124"/>
      <c r="I733" s="12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2.75" customHeight="1">
      <c r="A734" s="274"/>
      <c r="B734" s="124"/>
      <c r="C734" s="124"/>
      <c r="D734" s="124"/>
      <c r="E734" s="124"/>
      <c r="F734" s="124"/>
      <c r="G734" s="124"/>
      <c r="H734" s="124"/>
      <c r="I734" s="12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2.75" customHeight="1">
      <c r="A735" s="274"/>
      <c r="B735" s="124"/>
      <c r="C735" s="124"/>
      <c r="D735" s="124"/>
      <c r="E735" s="124"/>
      <c r="F735" s="124"/>
      <c r="G735" s="124"/>
      <c r="H735" s="124"/>
      <c r="I735" s="12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2.75" customHeight="1">
      <c r="A736" s="274"/>
      <c r="B736" s="124"/>
      <c r="C736" s="124"/>
      <c r="D736" s="124"/>
      <c r="E736" s="124"/>
      <c r="F736" s="124"/>
      <c r="G736" s="124"/>
      <c r="H736" s="124"/>
      <c r="I736" s="12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2.75" customHeight="1">
      <c r="A737" s="274"/>
      <c r="B737" s="124"/>
      <c r="C737" s="124"/>
      <c r="D737" s="124"/>
      <c r="E737" s="124"/>
      <c r="F737" s="124"/>
      <c r="G737" s="124"/>
      <c r="H737" s="124"/>
      <c r="I737" s="12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2.75" customHeight="1">
      <c r="A738" s="274"/>
      <c r="B738" s="124"/>
      <c r="C738" s="124"/>
      <c r="D738" s="124"/>
      <c r="E738" s="124"/>
      <c r="F738" s="124"/>
      <c r="G738" s="124"/>
      <c r="H738" s="124"/>
      <c r="I738" s="12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2.75" customHeight="1">
      <c r="A739" s="274"/>
      <c r="B739" s="124"/>
      <c r="C739" s="124"/>
      <c r="D739" s="124"/>
      <c r="E739" s="124"/>
      <c r="F739" s="124"/>
      <c r="G739" s="124"/>
      <c r="H739" s="124"/>
      <c r="I739" s="12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2.75" customHeight="1">
      <c r="A740" s="274"/>
      <c r="B740" s="124"/>
      <c r="C740" s="124"/>
      <c r="D740" s="124"/>
      <c r="E740" s="124"/>
      <c r="F740" s="124"/>
      <c r="G740" s="124"/>
      <c r="H740" s="124"/>
      <c r="I740" s="12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2.75" customHeight="1">
      <c r="A741" s="274"/>
      <c r="B741" s="124"/>
      <c r="C741" s="124"/>
      <c r="D741" s="124"/>
      <c r="E741" s="124"/>
      <c r="F741" s="124"/>
      <c r="G741" s="124"/>
      <c r="H741" s="124"/>
      <c r="I741" s="12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2.75" customHeight="1">
      <c r="A742" s="274"/>
      <c r="B742" s="124"/>
      <c r="C742" s="124"/>
      <c r="D742" s="124"/>
      <c r="E742" s="124"/>
      <c r="F742" s="124"/>
      <c r="G742" s="124"/>
      <c r="H742" s="124"/>
      <c r="I742" s="12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2.75" customHeight="1">
      <c r="A743" s="274"/>
      <c r="B743" s="124"/>
      <c r="C743" s="124"/>
      <c r="D743" s="124"/>
      <c r="E743" s="124"/>
      <c r="F743" s="124"/>
      <c r="G743" s="124"/>
      <c r="H743" s="124"/>
      <c r="I743" s="12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2.75" customHeight="1">
      <c r="A744" s="274"/>
      <c r="B744" s="124"/>
      <c r="C744" s="124"/>
      <c r="D744" s="124"/>
      <c r="E744" s="124"/>
      <c r="F744" s="124"/>
      <c r="G744" s="124"/>
      <c r="H744" s="124"/>
      <c r="I744" s="12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2.75" customHeight="1">
      <c r="A745" s="274"/>
      <c r="B745" s="124"/>
      <c r="C745" s="124"/>
      <c r="D745" s="124"/>
      <c r="E745" s="124"/>
      <c r="F745" s="124"/>
      <c r="G745" s="124"/>
      <c r="H745" s="124"/>
      <c r="I745" s="12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2.75" customHeight="1">
      <c r="A746" s="274"/>
      <c r="B746" s="124"/>
      <c r="C746" s="124"/>
      <c r="D746" s="124"/>
      <c r="E746" s="124"/>
      <c r="F746" s="124"/>
      <c r="G746" s="124"/>
      <c r="H746" s="124"/>
      <c r="I746" s="12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2.75" customHeight="1">
      <c r="A747" s="274"/>
      <c r="B747" s="124"/>
      <c r="C747" s="124"/>
      <c r="D747" s="124"/>
      <c r="E747" s="124"/>
      <c r="F747" s="124"/>
      <c r="G747" s="124"/>
      <c r="H747" s="124"/>
      <c r="I747" s="12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2.75" customHeight="1">
      <c r="A748" s="274"/>
      <c r="B748" s="124"/>
      <c r="C748" s="124"/>
      <c r="D748" s="124"/>
      <c r="E748" s="124"/>
      <c r="F748" s="124"/>
      <c r="G748" s="124"/>
      <c r="H748" s="124"/>
      <c r="I748" s="12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2.75" customHeight="1">
      <c r="A749" s="274"/>
      <c r="B749" s="124"/>
      <c r="C749" s="124"/>
      <c r="D749" s="124"/>
      <c r="E749" s="124"/>
      <c r="F749" s="124"/>
      <c r="G749" s="124"/>
      <c r="H749" s="124"/>
      <c r="I749" s="12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2.75" customHeight="1">
      <c r="A750" s="274"/>
      <c r="B750" s="124"/>
      <c r="C750" s="124"/>
      <c r="D750" s="124"/>
      <c r="E750" s="124"/>
      <c r="F750" s="124"/>
      <c r="G750" s="124"/>
      <c r="H750" s="124"/>
      <c r="I750" s="12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2.75" customHeight="1">
      <c r="A751" s="274"/>
      <c r="B751" s="124"/>
      <c r="C751" s="124"/>
      <c r="D751" s="124"/>
      <c r="E751" s="124"/>
      <c r="F751" s="124"/>
      <c r="G751" s="124"/>
      <c r="H751" s="124"/>
      <c r="I751" s="12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2.75" customHeight="1">
      <c r="A752" s="274"/>
      <c r="B752" s="124"/>
      <c r="C752" s="124"/>
      <c r="D752" s="124"/>
      <c r="E752" s="124"/>
      <c r="F752" s="124"/>
      <c r="G752" s="124"/>
      <c r="H752" s="124"/>
      <c r="I752" s="12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2.75" customHeight="1">
      <c r="A753" s="274"/>
      <c r="B753" s="124"/>
      <c r="C753" s="124"/>
      <c r="D753" s="124"/>
      <c r="E753" s="124"/>
      <c r="F753" s="124"/>
      <c r="G753" s="124"/>
      <c r="H753" s="124"/>
      <c r="I753" s="12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2.75" customHeight="1">
      <c r="A754" s="274"/>
      <c r="B754" s="124"/>
      <c r="C754" s="124"/>
      <c r="D754" s="124"/>
      <c r="E754" s="124"/>
      <c r="F754" s="124"/>
      <c r="G754" s="124"/>
      <c r="H754" s="124"/>
      <c r="I754" s="12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2.75" customHeight="1">
      <c r="A755" s="274"/>
      <c r="B755" s="124"/>
      <c r="C755" s="124"/>
      <c r="D755" s="124"/>
      <c r="E755" s="124"/>
      <c r="F755" s="124"/>
      <c r="G755" s="124"/>
      <c r="H755" s="124"/>
      <c r="I755" s="12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2.75" customHeight="1">
      <c r="A756" s="274"/>
      <c r="B756" s="124"/>
      <c r="C756" s="124"/>
      <c r="D756" s="124"/>
      <c r="E756" s="124"/>
      <c r="F756" s="124"/>
      <c r="G756" s="124"/>
      <c r="H756" s="124"/>
      <c r="I756" s="12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2.75" customHeight="1">
      <c r="A757" s="274"/>
      <c r="B757" s="124"/>
      <c r="C757" s="124"/>
      <c r="D757" s="124"/>
      <c r="E757" s="124"/>
      <c r="F757" s="124"/>
      <c r="G757" s="124"/>
      <c r="H757" s="124"/>
      <c r="I757" s="12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2.75" customHeight="1">
      <c r="A758" s="274"/>
      <c r="B758" s="124"/>
      <c r="C758" s="124"/>
      <c r="D758" s="124"/>
      <c r="E758" s="124"/>
      <c r="F758" s="124"/>
      <c r="G758" s="124"/>
      <c r="H758" s="124"/>
      <c r="I758" s="12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2.75" customHeight="1">
      <c r="A759" s="274"/>
      <c r="B759" s="124"/>
      <c r="C759" s="124"/>
      <c r="D759" s="124"/>
      <c r="E759" s="124"/>
      <c r="F759" s="124"/>
      <c r="G759" s="124"/>
      <c r="H759" s="124"/>
      <c r="I759" s="12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2.75" customHeight="1">
      <c r="A760" s="274"/>
      <c r="B760" s="124"/>
      <c r="C760" s="124"/>
      <c r="D760" s="124"/>
      <c r="E760" s="124"/>
      <c r="F760" s="124"/>
      <c r="G760" s="124"/>
      <c r="H760" s="124"/>
      <c r="I760" s="12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2.75" customHeight="1">
      <c r="A761" s="274"/>
      <c r="B761" s="124"/>
      <c r="C761" s="124"/>
      <c r="D761" s="124"/>
      <c r="E761" s="124"/>
      <c r="F761" s="124"/>
      <c r="G761" s="124"/>
      <c r="H761" s="124"/>
      <c r="I761" s="12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2.75" customHeight="1">
      <c r="A762" s="274"/>
      <c r="B762" s="124"/>
      <c r="C762" s="124"/>
      <c r="D762" s="124"/>
      <c r="E762" s="124"/>
      <c r="F762" s="124"/>
      <c r="G762" s="124"/>
      <c r="H762" s="124"/>
      <c r="I762" s="12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2.75" customHeight="1">
      <c r="A763" s="274"/>
      <c r="B763" s="124"/>
      <c r="C763" s="124"/>
      <c r="D763" s="124"/>
      <c r="E763" s="124"/>
      <c r="F763" s="124"/>
      <c r="G763" s="124"/>
      <c r="H763" s="124"/>
      <c r="I763" s="12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2.75" customHeight="1">
      <c r="A764" s="274"/>
      <c r="B764" s="124"/>
      <c r="C764" s="124"/>
      <c r="D764" s="124"/>
      <c r="E764" s="124"/>
      <c r="F764" s="124"/>
      <c r="G764" s="124"/>
      <c r="H764" s="124"/>
      <c r="I764" s="12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2.75" customHeight="1">
      <c r="A765" s="274"/>
      <c r="B765" s="124"/>
      <c r="C765" s="124"/>
      <c r="D765" s="124"/>
      <c r="E765" s="124"/>
      <c r="F765" s="124"/>
      <c r="G765" s="124"/>
      <c r="H765" s="124"/>
      <c r="I765" s="12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2.75" customHeight="1">
      <c r="A766" s="274"/>
      <c r="B766" s="124"/>
      <c r="C766" s="124"/>
      <c r="D766" s="124"/>
      <c r="E766" s="124"/>
      <c r="F766" s="124"/>
      <c r="G766" s="124"/>
      <c r="H766" s="124"/>
      <c r="I766" s="12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2.75" customHeight="1">
      <c r="A767" s="274"/>
      <c r="B767" s="124"/>
      <c r="C767" s="124"/>
      <c r="D767" s="124"/>
      <c r="E767" s="124"/>
      <c r="F767" s="124"/>
      <c r="G767" s="124"/>
      <c r="H767" s="124"/>
      <c r="I767" s="12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2.75" customHeight="1">
      <c r="A768" s="274"/>
      <c r="B768" s="124"/>
      <c r="C768" s="124"/>
      <c r="D768" s="124"/>
      <c r="E768" s="124"/>
      <c r="F768" s="124"/>
      <c r="G768" s="124"/>
      <c r="H768" s="124"/>
      <c r="I768" s="12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2.75" customHeight="1">
      <c r="A769" s="274"/>
      <c r="B769" s="124"/>
      <c r="C769" s="124"/>
      <c r="D769" s="124"/>
      <c r="E769" s="124"/>
      <c r="F769" s="124"/>
      <c r="G769" s="124"/>
      <c r="H769" s="124"/>
      <c r="I769" s="12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2.75" customHeight="1">
      <c r="A770" s="274"/>
      <c r="B770" s="124"/>
      <c r="C770" s="124"/>
      <c r="D770" s="124"/>
      <c r="E770" s="124"/>
      <c r="F770" s="124"/>
      <c r="G770" s="124"/>
      <c r="H770" s="124"/>
      <c r="I770" s="12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2.75" customHeight="1">
      <c r="A771" s="274"/>
      <c r="B771" s="124"/>
      <c r="C771" s="124"/>
      <c r="D771" s="124"/>
      <c r="E771" s="124"/>
      <c r="F771" s="124"/>
      <c r="G771" s="124"/>
      <c r="H771" s="124"/>
      <c r="I771" s="12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2.75" customHeight="1">
      <c r="A772" s="274"/>
      <c r="B772" s="124"/>
      <c r="C772" s="124"/>
      <c r="D772" s="124"/>
      <c r="E772" s="124"/>
      <c r="F772" s="124"/>
      <c r="G772" s="124"/>
      <c r="H772" s="124"/>
      <c r="I772" s="12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2.75" customHeight="1">
      <c r="A773" s="274"/>
      <c r="B773" s="124"/>
      <c r="C773" s="124"/>
      <c r="D773" s="124"/>
      <c r="E773" s="124"/>
      <c r="F773" s="124"/>
      <c r="G773" s="124"/>
      <c r="H773" s="124"/>
      <c r="I773" s="12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2.75" customHeight="1">
      <c r="A774" s="274"/>
      <c r="B774" s="124"/>
      <c r="C774" s="124"/>
      <c r="D774" s="124"/>
      <c r="E774" s="124"/>
      <c r="F774" s="124"/>
      <c r="G774" s="124"/>
      <c r="H774" s="124"/>
      <c r="I774" s="12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2.75" customHeight="1">
      <c r="A775" s="274"/>
      <c r="B775" s="124"/>
      <c r="C775" s="124"/>
      <c r="D775" s="124"/>
      <c r="E775" s="124"/>
      <c r="F775" s="124"/>
      <c r="G775" s="124"/>
      <c r="H775" s="124"/>
      <c r="I775" s="12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2.75" customHeight="1">
      <c r="A776" s="274"/>
      <c r="B776" s="124"/>
      <c r="C776" s="124"/>
      <c r="D776" s="124"/>
      <c r="E776" s="124"/>
      <c r="F776" s="124"/>
      <c r="G776" s="124"/>
      <c r="H776" s="124"/>
      <c r="I776" s="12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2.75" customHeight="1">
      <c r="A777" s="274"/>
      <c r="B777" s="124"/>
      <c r="C777" s="124"/>
      <c r="D777" s="124"/>
      <c r="E777" s="124"/>
      <c r="F777" s="124"/>
      <c r="G777" s="124"/>
      <c r="H777" s="124"/>
      <c r="I777" s="12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2.75" customHeight="1">
      <c r="A778" s="274"/>
      <c r="B778" s="124"/>
      <c r="C778" s="124"/>
      <c r="D778" s="124"/>
      <c r="E778" s="124"/>
      <c r="F778" s="124"/>
      <c r="G778" s="124"/>
      <c r="H778" s="124"/>
      <c r="I778" s="12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2.75" customHeight="1">
      <c r="A779" s="274"/>
      <c r="B779" s="124"/>
      <c r="C779" s="124"/>
      <c r="D779" s="124"/>
      <c r="E779" s="124"/>
      <c r="F779" s="124"/>
      <c r="G779" s="124"/>
      <c r="H779" s="124"/>
      <c r="I779" s="12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2.75" customHeight="1">
      <c r="A780" s="274"/>
      <c r="B780" s="124"/>
      <c r="C780" s="124"/>
      <c r="D780" s="124"/>
      <c r="E780" s="124"/>
      <c r="F780" s="124"/>
      <c r="G780" s="124"/>
      <c r="H780" s="124"/>
      <c r="I780" s="12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2.75" customHeight="1">
      <c r="A781" s="274"/>
      <c r="B781" s="124"/>
      <c r="C781" s="124"/>
      <c r="D781" s="124"/>
      <c r="E781" s="124"/>
      <c r="F781" s="124"/>
      <c r="G781" s="124"/>
      <c r="H781" s="124"/>
      <c r="I781" s="12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2.75" customHeight="1">
      <c r="A782" s="274"/>
      <c r="B782" s="124"/>
      <c r="C782" s="124"/>
      <c r="D782" s="124"/>
      <c r="E782" s="124"/>
      <c r="F782" s="124"/>
      <c r="G782" s="124"/>
      <c r="H782" s="124"/>
      <c r="I782" s="12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2.75" customHeight="1">
      <c r="A783" s="274"/>
      <c r="B783" s="124"/>
      <c r="C783" s="124"/>
      <c r="D783" s="124"/>
      <c r="E783" s="124"/>
      <c r="F783" s="124"/>
      <c r="G783" s="124"/>
      <c r="H783" s="124"/>
      <c r="I783" s="12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2.75" customHeight="1">
      <c r="A784" s="274"/>
      <c r="B784" s="124"/>
      <c r="C784" s="124"/>
      <c r="D784" s="124"/>
      <c r="E784" s="124"/>
      <c r="F784" s="124"/>
      <c r="G784" s="124"/>
      <c r="H784" s="124"/>
      <c r="I784" s="12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2.75" customHeight="1">
      <c r="A785" s="274"/>
      <c r="B785" s="124"/>
      <c r="C785" s="124"/>
      <c r="D785" s="124"/>
      <c r="E785" s="124"/>
      <c r="F785" s="124"/>
      <c r="G785" s="124"/>
      <c r="H785" s="124"/>
      <c r="I785" s="12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2.75" customHeight="1">
      <c r="A786" s="274"/>
      <c r="B786" s="124"/>
      <c r="C786" s="124"/>
      <c r="D786" s="124"/>
      <c r="E786" s="124"/>
      <c r="F786" s="124"/>
      <c r="G786" s="124"/>
      <c r="H786" s="124"/>
      <c r="I786" s="12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2.75" customHeight="1">
      <c r="A787" s="274"/>
      <c r="B787" s="124"/>
      <c r="C787" s="124"/>
      <c r="D787" s="124"/>
      <c r="E787" s="124"/>
      <c r="F787" s="124"/>
      <c r="G787" s="124"/>
      <c r="H787" s="124"/>
      <c r="I787" s="12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2.75" customHeight="1">
      <c r="A788" s="274"/>
      <c r="B788" s="124"/>
      <c r="C788" s="124"/>
      <c r="D788" s="124"/>
      <c r="E788" s="124"/>
      <c r="F788" s="124"/>
      <c r="G788" s="124"/>
      <c r="H788" s="124"/>
      <c r="I788" s="12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2.75" customHeight="1">
      <c r="A789" s="274"/>
      <c r="B789" s="124"/>
      <c r="C789" s="124"/>
      <c r="D789" s="124"/>
      <c r="E789" s="124"/>
      <c r="F789" s="124"/>
      <c r="G789" s="124"/>
      <c r="H789" s="124"/>
      <c r="I789" s="12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2.75" customHeight="1">
      <c r="A790" s="274"/>
      <c r="B790" s="124"/>
      <c r="C790" s="124"/>
      <c r="D790" s="124"/>
      <c r="E790" s="124"/>
      <c r="F790" s="124"/>
      <c r="G790" s="124"/>
      <c r="H790" s="124"/>
      <c r="I790" s="12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2.75" customHeight="1">
      <c r="A791" s="274"/>
      <c r="B791" s="124"/>
      <c r="C791" s="124"/>
      <c r="D791" s="124"/>
      <c r="E791" s="124"/>
      <c r="F791" s="124"/>
      <c r="G791" s="124"/>
      <c r="H791" s="124"/>
      <c r="I791" s="12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2.75" customHeight="1">
      <c r="A792" s="274"/>
      <c r="B792" s="124"/>
      <c r="C792" s="124"/>
      <c r="D792" s="124"/>
      <c r="E792" s="124"/>
      <c r="F792" s="124"/>
      <c r="G792" s="124"/>
      <c r="H792" s="124"/>
      <c r="I792" s="12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2.75" customHeight="1">
      <c r="A793" s="274"/>
      <c r="B793" s="124"/>
      <c r="C793" s="124"/>
      <c r="D793" s="124"/>
      <c r="E793" s="124"/>
      <c r="F793" s="124"/>
      <c r="G793" s="124"/>
      <c r="H793" s="124"/>
      <c r="I793" s="12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2.75" customHeight="1">
      <c r="A794" s="274"/>
      <c r="B794" s="124"/>
      <c r="C794" s="124"/>
      <c r="D794" s="124"/>
      <c r="E794" s="124"/>
      <c r="F794" s="124"/>
      <c r="G794" s="124"/>
      <c r="H794" s="124"/>
      <c r="I794" s="12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2.75" customHeight="1">
      <c r="A795" s="274"/>
      <c r="B795" s="124"/>
      <c r="C795" s="124"/>
      <c r="D795" s="124"/>
      <c r="E795" s="124"/>
      <c r="F795" s="124"/>
      <c r="G795" s="124"/>
      <c r="H795" s="124"/>
      <c r="I795" s="12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2.75" customHeight="1">
      <c r="A796" s="274"/>
      <c r="B796" s="124"/>
      <c r="C796" s="124"/>
      <c r="D796" s="124"/>
      <c r="E796" s="124"/>
      <c r="F796" s="124"/>
      <c r="G796" s="124"/>
      <c r="H796" s="124"/>
      <c r="I796" s="12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2.75" customHeight="1">
      <c r="A797" s="274"/>
      <c r="B797" s="124"/>
      <c r="C797" s="124"/>
      <c r="D797" s="124"/>
      <c r="E797" s="124"/>
      <c r="F797" s="124"/>
      <c r="G797" s="124"/>
      <c r="H797" s="124"/>
      <c r="I797" s="12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2.75" customHeight="1">
      <c r="A798" s="274"/>
      <c r="B798" s="124"/>
      <c r="C798" s="124"/>
      <c r="D798" s="124"/>
      <c r="E798" s="124"/>
      <c r="F798" s="124"/>
      <c r="G798" s="124"/>
      <c r="H798" s="124"/>
      <c r="I798" s="12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2.75" customHeight="1">
      <c r="A799" s="274"/>
      <c r="B799" s="124"/>
      <c r="C799" s="124"/>
      <c r="D799" s="124"/>
      <c r="E799" s="124"/>
      <c r="F799" s="124"/>
      <c r="G799" s="124"/>
      <c r="H799" s="124"/>
      <c r="I799" s="12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2.75" customHeight="1">
      <c r="A800" s="274"/>
      <c r="B800" s="124"/>
      <c r="C800" s="124"/>
      <c r="D800" s="124"/>
      <c r="E800" s="124"/>
      <c r="F800" s="124"/>
      <c r="G800" s="124"/>
      <c r="H800" s="124"/>
      <c r="I800" s="12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2.75" customHeight="1">
      <c r="A801" s="274"/>
      <c r="B801" s="124"/>
      <c r="C801" s="124"/>
      <c r="D801" s="124"/>
      <c r="E801" s="124"/>
      <c r="F801" s="124"/>
      <c r="G801" s="124"/>
      <c r="H801" s="124"/>
      <c r="I801" s="12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2.75" customHeight="1">
      <c r="A802" s="274"/>
      <c r="B802" s="124"/>
      <c r="C802" s="124"/>
      <c r="D802" s="124"/>
      <c r="E802" s="124"/>
      <c r="F802" s="124"/>
      <c r="G802" s="124"/>
      <c r="H802" s="124"/>
      <c r="I802" s="12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2.75" customHeight="1">
      <c r="A803" s="274"/>
      <c r="B803" s="124"/>
      <c r="C803" s="124"/>
      <c r="D803" s="124"/>
      <c r="E803" s="124"/>
      <c r="F803" s="124"/>
      <c r="G803" s="124"/>
      <c r="H803" s="124"/>
      <c r="I803" s="12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2.75" customHeight="1">
      <c r="A804" s="274"/>
      <c r="B804" s="124"/>
      <c r="C804" s="124"/>
      <c r="D804" s="124"/>
      <c r="E804" s="124"/>
      <c r="F804" s="124"/>
      <c r="G804" s="124"/>
      <c r="H804" s="124"/>
      <c r="I804" s="12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2.75" customHeight="1">
      <c r="A805" s="274"/>
      <c r="B805" s="124"/>
      <c r="C805" s="124"/>
      <c r="D805" s="124"/>
      <c r="E805" s="124"/>
      <c r="F805" s="124"/>
      <c r="G805" s="124"/>
      <c r="H805" s="124"/>
      <c r="I805" s="12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2.75" customHeight="1">
      <c r="A806" s="274"/>
      <c r="B806" s="124"/>
      <c r="C806" s="124"/>
      <c r="D806" s="124"/>
      <c r="E806" s="124"/>
      <c r="F806" s="124"/>
      <c r="G806" s="124"/>
      <c r="H806" s="124"/>
      <c r="I806" s="12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2.75" customHeight="1">
      <c r="A807" s="274"/>
      <c r="B807" s="124"/>
      <c r="C807" s="124"/>
      <c r="D807" s="124"/>
      <c r="E807" s="124"/>
      <c r="F807" s="124"/>
      <c r="G807" s="124"/>
      <c r="H807" s="124"/>
      <c r="I807" s="12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2.75" customHeight="1">
      <c r="A808" s="274"/>
      <c r="B808" s="124"/>
      <c r="C808" s="124"/>
      <c r="D808" s="124"/>
      <c r="E808" s="124"/>
      <c r="F808" s="124"/>
      <c r="G808" s="124"/>
      <c r="H808" s="124"/>
      <c r="I808" s="12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2.75" customHeight="1">
      <c r="A809" s="274"/>
      <c r="B809" s="124"/>
      <c r="C809" s="124"/>
      <c r="D809" s="124"/>
      <c r="E809" s="124"/>
      <c r="F809" s="124"/>
      <c r="G809" s="124"/>
      <c r="H809" s="124"/>
      <c r="I809" s="12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2.75" customHeight="1">
      <c r="A810" s="274"/>
      <c r="B810" s="124"/>
      <c r="C810" s="124"/>
      <c r="D810" s="124"/>
      <c r="E810" s="124"/>
      <c r="F810" s="124"/>
      <c r="G810" s="124"/>
      <c r="H810" s="124"/>
      <c r="I810" s="12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2.75" customHeight="1">
      <c r="A811" s="274"/>
      <c r="B811" s="124"/>
      <c r="C811" s="124"/>
      <c r="D811" s="124"/>
      <c r="E811" s="124"/>
      <c r="F811" s="124"/>
      <c r="G811" s="124"/>
      <c r="H811" s="124"/>
      <c r="I811" s="12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2.75" customHeight="1">
      <c r="A812" s="274"/>
      <c r="B812" s="124"/>
      <c r="C812" s="124"/>
      <c r="D812" s="124"/>
      <c r="E812" s="124"/>
      <c r="F812" s="124"/>
      <c r="G812" s="124"/>
      <c r="H812" s="124"/>
      <c r="I812" s="12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2.75" customHeight="1">
      <c r="A813" s="274"/>
      <c r="B813" s="124"/>
      <c r="C813" s="124"/>
      <c r="D813" s="124"/>
      <c r="E813" s="124"/>
      <c r="F813" s="124"/>
      <c r="G813" s="124"/>
      <c r="H813" s="124"/>
      <c r="I813" s="12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2.75" customHeight="1">
      <c r="A814" s="274"/>
      <c r="B814" s="124"/>
      <c r="C814" s="124"/>
      <c r="D814" s="124"/>
      <c r="E814" s="124"/>
      <c r="F814" s="124"/>
      <c r="G814" s="124"/>
      <c r="H814" s="124"/>
      <c r="I814" s="12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2.75" customHeight="1">
      <c r="A815" s="274"/>
      <c r="B815" s="124"/>
      <c r="C815" s="124"/>
      <c r="D815" s="124"/>
      <c r="E815" s="124"/>
      <c r="F815" s="124"/>
      <c r="G815" s="124"/>
      <c r="H815" s="124"/>
      <c r="I815" s="12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2.75" customHeight="1">
      <c r="A816" s="274"/>
      <c r="B816" s="124"/>
      <c r="C816" s="124"/>
      <c r="D816" s="124"/>
      <c r="E816" s="124"/>
      <c r="F816" s="124"/>
      <c r="G816" s="124"/>
      <c r="H816" s="124"/>
      <c r="I816" s="12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2.75" customHeight="1">
      <c r="A817" s="274"/>
      <c r="B817" s="124"/>
      <c r="C817" s="124"/>
      <c r="D817" s="124"/>
      <c r="E817" s="124"/>
      <c r="F817" s="124"/>
      <c r="G817" s="124"/>
      <c r="H817" s="124"/>
      <c r="I817" s="12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2.75" customHeight="1">
      <c r="A818" s="274"/>
      <c r="B818" s="124"/>
      <c r="C818" s="124"/>
      <c r="D818" s="124"/>
      <c r="E818" s="124"/>
      <c r="F818" s="124"/>
      <c r="G818" s="124"/>
      <c r="H818" s="124"/>
      <c r="I818" s="12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2.75" customHeight="1">
      <c r="A819" s="274"/>
      <c r="B819" s="124"/>
      <c r="C819" s="124"/>
      <c r="D819" s="124"/>
      <c r="E819" s="124"/>
      <c r="F819" s="124"/>
      <c r="G819" s="124"/>
      <c r="H819" s="124"/>
      <c r="I819" s="12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2.75" customHeight="1">
      <c r="A820" s="274"/>
      <c r="B820" s="124"/>
      <c r="C820" s="124"/>
      <c r="D820" s="124"/>
      <c r="E820" s="124"/>
      <c r="F820" s="124"/>
      <c r="G820" s="124"/>
      <c r="H820" s="124"/>
      <c r="I820" s="12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2.75" customHeight="1">
      <c r="A821" s="274"/>
      <c r="B821" s="124"/>
      <c r="C821" s="124"/>
      <c r="D821" s="124"/>
      <c r="E821" s="124"/>
      <c r="F821" s="124"/>
      <c r="G821" s="124"/>
      <c r="H821" s="124"/>
      <c r="I821" s="12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2.75" customHeight="1">
      <c r="A822" s="274"/>
      <c r="B822" s="124"/>
      <c r="C822" s="124"/>
      <c r="D822" s="124"/>
      <c r="E822" s="124"/>
      <c r="F822" s="124"/>
      <c r="G822" s="124"/>
      <c r="H822" s="124"/>
      <c r="I822" s="12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2.75" customHeight="1">
      <c r="A823" s="274"/>
      <c r="B823" s="124"/>
      <c r="C823" s="124"/>
      <c r="D823" s="124"/>
      <c r="E823" s="124"/>
      <c r="F823" s="124"/>
      <c r="G823" s="124"/>
      <c r="H823" s="124"/>
      <c r="I823" s="12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2.75" customHeight="1">
      <c r="A824" s="274"/>
      <c r="B824" s="124"/>
      <c r="C824" s="124"/>
      <c r="D824" s="124"/>
      <c r="E824" s="124"/>
      <c r="F824" s="124"/>
      <c r="G824" s="124"/>
      <c r="H824" s="124"/>
      <c r="I824" s="12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2.75" customHeight="1">
      <c r="A825" s="274"/>
      <c r="B825" s="124"/>
      <c r="C825" s="124"/>
      <c r="D825" s="124"/>
      <c r="E825" s="124"/>
      <c r="F825" s="124"/>
      <c r="G825" s="124"/>
      <c r="H825" s="124"/>
      <c r="I825" s="12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2.75" customHeight="1">
      <c r="A826" s="274"/>
      <c r="B826" s="124"/>
      <c r="C826" s="124"/>
      <c r="D826" s="124"/>
      <c r="E826" s="124"/>
      <c r="F826" s="124"/>
      <c r="G826" s="124"/>
      <c r="H826" s="124"/>
      <c r="I826" s="12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2.75" customHeight="1">
      <c r="A827" s="274"/>
      <c r="B827" s="124"/>
      <c r="C827" s="124"/>
      <c r="D827" s="124"/>
      <c r="E827" s="124"/>
      <c r="F827" s="124"/>
      <c r="G827" s="124"/>
      <c r="H827" s="124"/>
      <c r="I827" s="12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2.75" customHeight="1">
      <c r="A828" s="274"/>
      <c r="B828" s="124"/>
      <c r="C828" s="124"/>
      <c r="D828" s="124"/>
      <c r="E828" s="124"/>
      <c r="F828" s="124"/>
      <c r="G828" s="124"/>
      <c r="H828" s="124"/>
      <c r="I828" s="12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2.75" customHeight="1">
      <c r="A829" s="274"/>
      <c r="B829" s="124"/>
      <c r="C829" s="124"/>
      <c r="D829" s="124"/>
      <c r="E829" s="124"/>
      <c r="F829" s="124"/>
      <c r="G829" s="124"/>
      <c r="H829" s="124"/>
      <c r="I829" s="12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2.75" customHeight="1">
      <c r="A830" s="274"/>
      <c r="B830" s="124"/>
      <c r="C830" s="124"/>
      <c r="D830" s="124"/>
      <c r="E830" s="124"/>
      <c r="F830" s="124"/>
      <c r="G830" s="124"/>
      <c r="H830" s="124"/>
      <c r="I830" s="12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2.75" customHeight="1">
      <c r="A831" s="274"/>
      <c r="B831" s="124"/>
      <c r="C831" s="124"/>
      <c r="D831" s="124"/>
      <c r="E831" s="124"/>
      <c r="F831" s="124"/>
      <c r="G831" s="124"/>
      <c r="H831" s="124"/>
      <c r="I831" s="12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2.75" customHeight="1">
      <c r="A832" s="274"/>
      <c r="B832" s="124"/>
      <c r="C832" s="124"/>
      <c r="D832" s="124"/>
      <c r="E832" s="124"/>
      <c r="F832" s="124"/>
      <c r="G832" s="124"/>
      <c r="H832" s="124"/>
      <c r="I832" s="12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2.75" customHeight="1">
      <c r="A833" s="274"/>
      <c r="B833" s="124"/>
      <c r="C833" s="124"/>
      <c r="D833" s="124"/>
      <c r="E833" s="124"/>
      <c r="F833" s="124"/>
      <c r="G833" s="124"/>
      <c r="H833" s="124"/>
      <c r="I833" s="12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2.75" customHeight="1">
      <c r="A834" s="274"/>
      <c r="B834" s="124"/>
      <c r="C834" s="124"/>
      <c r="D834" s="124"/>
      <c r="E834" s="124"/>
      <c r="F834" s="124"/>
      <c r="G834" s="124"/>
      <c r="H834" s="124"/>
      <c r="I834" s="12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2.75" customHeight="1">
      <c r="A835" s="274"/>
      <c r="B835" s="124"/>
      <c r="C835" s="124"/>
      <c r="D835" s="124"/>
      <c r="E835" s="124"/>
      <c r="F835" s="124"/>
      <c r="G835" s="124"/>
      <c r="H835" s="124"/>
      <c r="I835" s="12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2.75" customHeight="1">
      <c r="A836" s="274"/>
      <c r="B836" s="124"/>
      <c r="C836" s="124"/>
      <c r="D836" s="124"/>
      <c r="E836" s="124"/>
      <c r="F836" s="124"/>
      <c r="G836" s="124"/>
      <c r="H836" s="124"/>
      <c r="I836" s="12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2.75" customHeight="1">
      <c r="A837" s="274"/>
      <c r="B837" s="124"/>
      <c r="C837" s="124"/>
      <c r="D837" s="124"/>
      <c r="E837" s="124"/>
      <c r="F837" s="124"/>
      <c r="G837" s="124"/>
      <c r="H837" s="124"/>
      <c r="I837" s="12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2.75" customHeight="1">
      <c r="A838" s="274"/>
      <c r="B838" s="124"/>
      <c r="C838" s="124"/>
      <c r="D838" s="124"/>
      <c r="E838" s="124"/>
      <c r="F838" s="124"/>
      <c r="G838" s="124"/>
      <c r="H838" s="124"/>
      <c r="I838" s="12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2.75" customHeight="1">
      <c r="A839" s="274"/>
      <c r="B839" s="124"/>
      <c r="C839" s="124"/>
      <c r="D839" s="124"/>
      <c r="E839" s="124"/>
      <c r="F839" s="124"/>
      <c r="G839" s="124"/>
      <c r="H839" s="124"/>
      <c r="I839" s="12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2.75" customHeight="1">
      <c r="A840" s="274"/>
      <c r="B840" s="124"/>
      <c r="C840" s="124"/>
      <c r="D840" s="124"/>
      <c r="E840" s="124"/>
      <c r="F840" s="124"/>
      <c r="G840" s="124"/>
      <c r="H840" s="124"/>
      <c r="I840" s="12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2.75" customHeight="1">
      <c r="A841" s="274"/>
      <c r="B841" s="124"/>
      <c r="C841" s="124"/>
      <c r="D841" s="124"/>
      <c r="E841" s="124"/>
      <c r="F841" s="124"/>
      <c r="G841" s="124"/>
      <c r="H841" s="124"/>
      <c r="I841" s="12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2.75" customHeight="1">
      <c r="A842" s="274"/>
      <c r="B842" s="124"/>
      <c r="C842" s="124"/>
      <c r="D842" s="124"/>
      <c r="E842" s="124"/>
      <c r="F842" s="124"/>
      <c r="G842" s="124"/>
      <c r="H842" s="124"/>
      <c r="I842" s="12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2.75" customHeight="1">
      <c r="A843" s="274"/>
      <c r="B843" s="124"/>
      <c r="C843" s="124"/>
      <c r="D843" s="124"/>
      <c r="E843" s="124"/>
      <c r="F843" s="124"/>
      <c r="G843" s="124"/>
      <c r="H843" s="124"/>
      <c r="I843" s="12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2.75" customHeight="1">
      <c r="A844" s="274"/>
      <c r="B844" s="124"/>
      <c r="C844" s="124"/>
      <c r="D844" s="124"/>
      <c r="E844" s="124"/>
      <c r="F844" s="124"/>
      <c r="G844" s="124"/>
      <c r="H844" s="124"/>
      <c r="I844" s="12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2.75" customHeight="1">
      <c r="A845" s="274"/>
      <c r="B845" s="124"/>
      <c r="C845" s="124"/>
      <c r="D845" s="124"/>
      <c r="E845" s="124"/>
      <c r="F845" s="124"/>
      <c r="G845" s="124"/>
      <c r="H845" s="124"/>
      <c r="I845" s="12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2.75" customHeight="1">
      <c r="A846" s="274"/>
      <c r="B846" s="124"/>
      <c r="C846" s="124"/>
      <c r="D846" s="124"/>
      <c r="E846" s="124"/>
      <c r="F846" s="124"/>
      <c r="G846" s="124"/>
      <c r="H846" s="124"/>
      <c r="I846" s="12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2.75" customHeight="1">
      <c r="A847" s="274"/>
      <c r="B847" s="124"/>
      <c r="C847" s="124"/>
      <c r="D847" s="124"/>
      <c r="E847" s="124"/>
      <c r="F847" s="124"/>
      <c r="G847" s="124"/>
      <c r="H847" s="124"/>
      <c r="I847" s="12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2.75" customHeight="1">
      <c r="A848" s="274"/>
      <c r="B848" s="124"/>
      <c r="C848" s="124"/>
      <c r="D848" s="124"/>
      <c r="E848" s="124"/>
      <c r="F848" s="124"/>
      <c r="G848" s="124"/>
      <c r="H848" s="124"/>
      <c r="I848" s="12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2.75" customHeight="1">
      <c r="A849" s="274"/>
      <c r="B849" s="124"/>
      <c r="C849" s="124"/>
      <c r="D849" s="124"/>
      <c r="E849" s="124"/>
      <c r="F849" s="124"/>
      <c r="G849" s="124"/>
      <c r="H849" s="124"/>
      <c r="I849" s="12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2.75" customHeight="1">
      <c r="A850" s="274"/>
      <c r="B850" s="124"/>
      <c r="C850" s="124"/>
      <c r="D850" s="124"/>
      <c r="E850" s="124"/>
      <c r="F850" s="124"/>
      <c r="G850" s="124"/>
      <c r="H850" s="124"/>
      <c r="I850" s="12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2.75" customHeight="1">
      <c r="A851" s="274"/>
      <c r="B851" s="124"/>
      <c r="C851" s="124"/>
      <c r="D851" s="124"/>
      <c r="E851" s="124"/>
      <c r="F851" s="124"/>
      <c r="G851" s="124"/>
      <c r="H851" s="124"/>
      <c r="I851" s="12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2.75" customHeight="1">
      <c r="A852" s="274"/>
      <c r="B852" s="124"/>
      <c r="C852" s="124"/>
      <c r="D852" s="124"/>
      <c r="E852" s="124"/>
      <c r="F852" s="124"/>
      <c r="G852" s="124"/>
      <c r="H852" s="124"/>
      <c r="I852" s="12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2.75" customHeight="1">
      <c r="A853" s="274"/>
      <c r="B853" s="124"/>
      <c r="C853" s="124"/>
      <c r="D853" s="124"/>
      <c r="E853" s="124"/>
      <c r="F853" s="124"/>
      <c r="G853" s="124"/>
      <c r="H853" s="124"/>
      <c r="I853" s="12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2.75" customHeight="1">
      <c r="A854" s="274"/>
      <c r="B854" s="124"/>
      <c r="C854" s="124"/>
      <c r="D854" s="124"/>
      <c r="E854" s="124"/>
      <c r="F854" s="124"/>
      <c r="G854" s="124"/>
      <c r="H854" s="124"/>
      <c r="I854" s="12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2.75" customHeight="1">
      <c r="A855" s="274"/>
      <c r="B855" s="124"/>
      <c r="C855" s="124"/>
      <c r="D855" s="124"/>
      <c r="E855" s="124"/>
      <c r="F855" s="124"/>
      <c r="G855" s="124"/>
      <c r="H855" s="124"/>
      <c r="I855" s="12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2.75" customHeight="1">
      <c r="A856" s="274"/>
      <c r="B856" s="124"/>
      <c r="C856" s="124"/>
      <c r="D856" s="124"/>
      <c r="E856" s="124"/>
      <c r="F856" s="124"/>
      <c r="G856" s="124"/>
      <c r="H856" s="124"/>
      <c r="I856" s="12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2.75" customHeight="1">
      <c r="A857" s="274"/>
      <c r="B857" s="124"/>
      <c r="C857" s="124"/>
      <c r="D857" s="124"/>
      <c r="E857" s="124"/>
      <c r="F857" s="124"/>
      <c r="G857" s="124"/>
      <c r="H857" s="124"/>
      <c r="I857" s="12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2.75" customHeight="1">
      <c r="A858" s="274"/>
      <c r="B858" s="124"/>
      <c r="C858" s="124"/>
      <c r="D858" s="124"/>
      <c r="E858" s="124"/>
      <c r="F858" s="124"/>
      <c r="G858" s="124"/>
      <c r="H858" s="124"/>
      <c r="I858" s="12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2.75" customHeight="1">
      <c r="A859" s="274"/>
      <c r="B859" s="124"/>
      <c r="C859" s="124"/>
      <c r="D859" s="124"/>
      <c r="E859" s="124"/>
      <c r="F859" s="124"/>
      <c r="G859" s="124"/>
      <c r="H859" s="124"/>
      <c r="I859" s="12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2.75" customHeight="1">
      <c r="A860" s="274"/>
      <c r="B860" s="124"/>
      <c r="C860" s="124"/>
      <c r="D860" s="124"/>
      <c r="E860" s="124"/>
      <c r="F860" s="124"/>
      <c r="G860" s="124"/>
      <c r="H860" s="124"/>
      <c r="I860" s="12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2.75" customHeight="1">
      <c r="A861" s="274"/>
      <c r="B861" s="124"/>
      <c r="C861" s="124"/>
      <c r="D861" s="124"/>
      <c r="E861" s="124"/>
      <c r="F861" s="124"/>
      <c r="G861" s="124"/>
      <c r="H861" s="124"/>
      <c r="I861" s="12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2.75" customHeight="1">
      <c r="A862" s="274"/>
      <c r="B862" s="124"/>
      <c r="C862" s="124"/>
      <c r="D862" s="124"/>
      <c r="E862" s="124"/>
      <c r="F862" s="124"/>
      <c r="G862" s="124"/>
      <c r="H862" s="124"/>
      <c r="I862" s="12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2.75" customHeight="1">
      <c r="A863" s="274"/>
      <c r="B863" s="124"/>
      <c r="C863" s="124"/>
      <c r="D863" s="124"/>
      <c r="E863" s="124"/>
      <c r="F863" s="124"/>
      <c r="G863" s="124"/>
      <c r="H863" s="124"/>
      <c r="I863" s="12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2.75" customHeight="1">
      <c r="A864" s="274"/>
      <c r="B864" s="124"/>
      <c r="C864" s="124"/>
      <c r="D864" s="124"/>
      <c r="E864" s="124"/>
      <c r="F864" s="124"/>
      <c r="G864" s="124"/>
      <c r="H864" s="124"/>
      <c r="I864" s="12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2.75" customHeight="1">
      <c r="A865" s="274"/>
      <c r="B865" s="124"/>
      <c r="C865" s="124"/>
      <c r="D865" s="124"/>
      <c r="E865" s="124"/>
      <c r="F865" s="124"/>
      <c r="G865" s="124"/>
      <c r="H865" s="124"/>
      <c r="I865" s="12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2.75" customHeight="1">
      <c r="A866" s="274"/>
      <c r="B866" s="124"/>
      <c r="C866" s="124"/>
      <c r="D866" s="124"/>
      <c r="E866" s="124"/>
      <c r="F866" s="124"/>
      <c r="G866" s="124"/>
      <c r="H866" s="124"/>
      <c r="I866" s="12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2.75" customHeight="1">
      <c r="A867" s="274"/>
      <c r="B867" s="124"/>
      <c r="C867" s="124"/>
      <c r="D867" s="124"/>
      <c r="E867" s="124"/>
      <c r="F867" s="124"/>
      <c r="G867" s="124"/>
      <c r="H867" s="124"/>
      <c r="I867" s="12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2.75" customHeight="1">
      <c r="A868" s="274"/>
      <c r="B868" s="124"/>
      <c r="C868" s="124"/>
      <c r="D868" s="124"/>
      <c r="E868" s="124"/>
      <c r="F868" s="124"/>
      <c r="G868" s="124"/>
      <c r="H868" s="124"/>
      <c r="I868" s="12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2.75" customHeight="1">
      <c r="A869" s="274"/>
      <c r="B869" s="124"/>
      <c r="C869" s="124"/>
      <c r="D869" s="124"/>
      <c r="E869" s="124"/>
      <c r="F869" s="124"/>
      <c r="G869" s="124"/>
      <c r="H869" s="124"/>
      <c r="I869" s="12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2.75" customHeight="1">
      <c r="A870" s="274"/>
      <c r="B870" s="124"/>
      <c r="C870" s="124"/>
      <c r="D870" s="124"/>
      <c r="E870" s="124"/>
      <c r="F870" s="124"/>
      <c r="G870" s="124"/>
      <c r="H870" s="124"/>
      <c r="I870" s="12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2.75" customHeight="1">
      <c r="A871" s="274"/>
      <c r="B871" s="124"/>
      <c r="C871" s="124"/>
      <c r="D871" s="124"/>
      <c r="E871" s="124"/>
      <c r="F871" s="124"/>
      <c r="G871" s="124"/>
      <c r="H871" s="124"/>
      <c r="I871" s="12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2.75" customHeight="1">
      <c r="A872" s="274"/>
      <c r="B872" s="124"/>
      <c r="C872" s="124"/>
      <c r="D872" s="124"/>
      <c r="E872" s="124"/>
      <c r="F872" s="124"/>
      <c r="G872" s="124"/>
      <c r="H872" s="124"/>
      <c r="I872" s="12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2.75" customHeight="1">
      <c r="A873" s="274"/>
      <c r="B873" s="124"/>
      <c r="C873" s="124"/>
      <c r="D873" s="124"/>
      <c r="E873" s="124"/>
      <c r="F873" s="124"/>
      <c r="G873" s="124"/>
      <c r="H873" s="124"/>
      <c r="I873" s="12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2.75" customHeight="1">
      <c r="A874" s="274"/>
      <c r="B874" s="124"/>
      <c r="C874" s="124"/>
      <c r="D874" s="124"/>
      <c r="E874" s="124"/>
      <c r="F874" s="124"/>
      <c r="G874" s="124"/>
      <c r="H874" s="124"/>
      <c r="I874" s="12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2.75" customHeight="1">
      <c r="A875" s="274"/>
      <c r="B875" s="124"/>
      <c r="C875" s="124"/>
      <c r="D875" s="124"/>
      <c r="E875" s="124"/>
      <c r="F875" s="124"/>
      <c r="G875" s="124"/>
      <c r="H875" s="124"/>
      <c r="I875" s="12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2.75" customHeight="1">
      <c r="A876" s="274"/>
      <c r="B876" s="124"/>
      <c r="C876" s="124"/>
      <c r="D876" s="124"/>
      <c r="E876" s="124"/>
      <c r="F876" s="124"/>
      <c r="G876" s="124"/>
      <c r="H876" s="124"/>
      <c r="I876" s="12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2.75" customHeight="1">
      <c r="A877" s="274"/>
      <c r="B877" s="124"/>
      <c r="C877" s="124"/>
      <c r="D877" s="124"/>
      <c r="E877" s="124"/>
      <c r="F877" s="124"/>
      <c r="G877" s="124"/>
      <c r="H877" s="124"/>
      <c r="I877" s="12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2.75" customHeight="1">
      <c r="A878" s="274"/>
      <c r="B878" s="124"/>
      <c r="C878" s="124"/>
      <c r="D878" s="124"/>
      <c r="E878" s="124"/>
      <c r="F878" s="124"/>
      <c r="G878" s="124"/>
      <c r="H878" s="124"/>
      <c r="I878" s="12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2.75" customHeight="1">
      <c r="A879" s="274"/>
      <c r="B879" s="124"/>
      <c r="C879" s="124"/>
      <c r="D879" s="124"/>
      <c r="E879" s="124"/>
      <c r="F879" s="124"/>
      <c r="G879" s="124"/>
      <c r="H879" s="124"/>
      <c r="I879" s="12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2.75" customHeight="1">
      <c r="A880" s="274"/>
      <c r="B880" s="124"/>
      <c r="C880" s="124"/>
      <c r="D880" s="124"/>
      <c r="E880" s="124"/>
      <c r="F880" s="124"/>
      <c r="G880" s="124"/>
      <c r="H880" s="124"/>
      <c r="I880" s="12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2.75" customHeight="1">
      <c r="A881" s="274"/>
      <c r="B881" s="124"/>
      <c r="C881" s="124"/>
      <c r="D881" s="124"/>
      <c r="E881" s="124"/>
      <c r="F881" s="124"/>
      <c r="G881" s="124"/>
      <c r="H881" s="124"/>
      <c r="I881" s="12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2.75" customHeight="1">
      <c r="A882" s="274"/>
      <c r="B882" s="124"/>
      <c r="C882" s="124"/>
      <c r="D882" s="124"/>
      <c r="E882" s="124"/>
      <c r="F882" s="124"/>
      <c r="G882" s="124"/>
      <c r="H882" s="124"/>
      <c r="I882" s="12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2.75" customHeight="1">
      <c r="A883" s="274"/>
      <c r="B883" s="124"/>
      <c r="C883" s="124"/>
      <c r="D883" s="124"/>
      <c r="E883" s="124"/>
      <c r="F883" s="124"/>
      <c r="G883" s="124"/>
      <c r="H883" s="124"/>
      <c r="I883" s="12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2.75" customHeight="1">
      <c r="A884" s="274"/>
      <c r="B884" s="124"/>
      <c r="C884" s="124"/>
      <c r="D884" s="124"/>
      <c r="E884" s="124"/>
      <c r="F884" s="124"/>
      <c r="G884" s="124"/>
      <c r="H884" s="124"/>
      <c r="I884" s="12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2.75" customHeight="1">
      <c r="A885" s="274"/>
      <c r="B885" s="124"/>
      <c r="C885" s="124"/>
      <c r="D885" s="124"/>
      <c r="E885" s="124"/>
      <c r="F885" s="124"/>
      <c r="G885" s="124"/>
      <c r="H885" s="124"/>
      <c r="I885" s="12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2.75" customHeight="1">
      <c r="A886" s="274"/>
      <c r="B886" s="124"/>
      <c r="C886" s="124"/>
      <c r="D886" s="124"/>
      <c r="E886" s="124"/>
      <c r="F886" s="124"/>
      <c r="G886" s="124"/>
      <c r="H886" s="124"/>
      <c r="I886" s="12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2.75" customHeight="1">
      <c r="A887" s="274"/>
      <c r="B887" s="124"/>
      <c r="C887" s="124"/>
      <c r="D887" s="124"/>
      <c r="E887" s="124"/>
      <c r="F887" s="124"/>
      <c r="G887" s="124"/>
      <c r="H887" s="124"/>
      <c r="I887" s="12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2.75" customHeight="1">
      <c r="A888" s="274"/>
      <c r="B888" s="124"/>
      <c r="C888" s="124"/>
      <c r="D888" s="124"/>
      <c r="E888" s="124"/>
      <c r="F888" s="124"/>
      <c r="G888" s="124"/>
      <c r="H888" s="124"/>
      <c r="I888" s="12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2.75" customHeight="1">
      <c r="A889" s="274"/>
      <c r="B889" s="124"/>
      <c r="C889" s="124"/>
      <c r="D889" s="124"/>
      <c r="E889" s="124"/>
      <c r="F889" s="124"/>
      <c r="G889" s="124"/>
      <c r="H889" s="124"/>
      <c r="I889" s="12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2.75" customHeight="1">
      <c r="A890" s="274"/>
      <c r="B890" s="124"/>
      <c r="C890" s="124"/>
      <c r="D890" s="124"/>
      <c r="E890" s="124"/>
      <c r="F890" s="124"/>
      <c r="G890" s="124"/>
      <c r="H890" s="124"/>
      <c r="I890" s="12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2.75" customHeight="1">
      <c r="A891" s="274"/>
      <c r="B891" s="124"/>
      <c r="C891" s="124"/>
      <c r="D891" s="124"/>
      <c r="E891" s="124"/>
      <c r="F891" s="124"/>
      <c r="G891" s="124"/>
      <c r="H891" s="124"/>
      <c r="I891" s="12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2.75" customHeight="1">
      <c r="A892" s="274"/>
      <c r="B892" s="124"/>
      <c r="C892" s="124"/>
      <c r="D892" s="124"/>
      <c r="E892" s="124"/>
      <c r="F892" s="124"/>
      <c r="G892" s="124"/>
      <c r="H892" s="124"/>
      <c r="I892" s="12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2.75" customHeight="1">
      <c r="A893" s="274"/>
      <c r="B893" s="124"/>
      <c r="C893" s="124"/>
      <c r="D893" s="124"/>
      <c r="E893" s="124"/>
      <c r="F893" s="124"/>
      <c r="G893" s="124"/>
      <c r="H893" s="124"/>
      <c r="I893" s="12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2.75" customHeight="1">
      <c r="A894" s="274"/>
      <c r="B894" s="124"/>
      <c r="C894" s="124"/>
      <c r="D894" s="124"/>
      <c r="E894" s="124"/>
      <c r="F894" s="124"/>
      <c r="G894" s="124"/>
      <c r="H894" s="124"/>
      <c r="I894" s="12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2.75" customHeight="1">
      <c r="A895" s="274"/>
      <c r="B895" s="124"/>
      <c r="C895" s="124"/>
      <c r="D895" s="124"/>
      <c r="E895" s="124"/>
      <c r="F895" s="124"/>
      <c r="G895" s="124"/>
      <c r="H895" s="124"/>
      <c r="I895" s="12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2.75" customHeight="1">
      <c r="A896" s="274"/>
      <c r="B896" s="124"/>
      <c r="C896" s="124"/>
      <c r="D896" s="124"/>
      <c r="E896" s="124"/>
      <c r="F896" s="124"/>
      <c r="G896" s="124"/>
      <c r="H896" s="124"/>
      <c r="I896" s="12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2.75" customHeight="1">
      <c r="A897" s="274"/>
      <c r="B897" s="124"/>
      <c r="C897" s="124"/>
      <c r="D897" s="124"/>
      <c r="E897" s="124"/>
      <c r="F897" s="124"/>
      <c r="G897" s="124"/>
      <c r="H897" s="124"/>
      <c r="I897" s="12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2.75" customHeight="1">
      <c r="A898" s="274"/>
      <c r="B898" s="124"/>
      <c r="C898" s="124"/>
      <c r="D898" s="124"/>
      <c r="E898" s="124"/>
      <c r="F898" s="124"/>
      <c r="G898" s="124"/>
      <c r="H898" s="124"/>
      <c r="I898" s="12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2.75" customHeight="1">
      <c r="A899" s="274"/>
      <c r="B899" s="124"/>
      <c r="C899" s="124"/>
      <c r="D899" s="124"/>
      <c r="E899" s="124"/>
      <c r="F899" s="124"/>
      <c r="G899" s="124"/>
      <c r="H899" s="124"/>
      <c r="I899" s="12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2.75" customHeight="1">
      <c r="A900" s="274"/>
      <c r="B900" s="124"/>
      <c r="C900" s="124"/>
      <c r="D900" s="124"/>
      <c r="E900" s="124"/>
      <c r="F900" s="124"/>
      <c r="G900" s="124"/>
      <c r="H900" s="124"/>
      <c r="I900" s="12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2.75" customHeight="1">
      <c r="A901" s="274"/>
      <c r="B901" s="124"/>
      <c r="C901" s="124"/>
      <c r="D901" s="124"/>
      <c r="E901" s="124"/>
      <c r="F901" s="124"/>
      <c r="G901" s="124"/>
      <c r="H901" s="124"/>
      <c r="I901" s="12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2.75" customHeight="1">
      <c r="A902" s="274"/>
      <c r="B902" s="124"/>
      <c r="C902" s="124"/>
      <c r="D902" s="124"/>
      <c r="E902" s="124"/>
      <c r="F902" s="124"/>
      <c r="G902" s="124"/>
      <c r="H902" s="124"/>
      <c r="I902" s="12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2.75" customHeight="1">
      <c r="A903" s="274"/>
      <c r="B903" s="124"/>
      <c r="C903" s="124"/>
      <c r="D903" s="124"/>
      <c r="E903" s="124"/>
      <c r="F903" s="124"/>
      <c r="G903" s="124"/>
      <c r="H903" s="124"/>
      <c r="I903" s="12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2.75" customHeight="1">
      <c r="A904" s="274"/>
      <c r="B904" s="124"/>
      <c r="C904" s="124"/>
      <c r="D904" s="124"/>
      <c r="E904" s="124"/>
      <c r="F904" s="124"/>
      <c r="G904" s="124"/>
      <c r="H904" s="124"/>
      <c r="I904" s="12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2.75" customHeight="1">
      <c r="A905" s="274"/>
      <c r="B905" s="124"/>
      <c r="C905" s="124"/>
      <c r="D905" s="124"/>
      <c r="E905" s="124"/>
      <c r="F905" s="124"/>
      <c r="G905" s="124"/>
      <c r="H905" s="124"/>
      <c r="I905" s="12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2.75" customHeight="1">
      <c r="A906" s="274"/>
      <c r="B906" s="124"/>
      <c r="C906" s="124"/>
      <c r="D906" s="124"/>
      <c r="E906" s="124"/>
      <c r="F906" s="124"/>
      <c r="G906" s="124"/>
      <c r="H906" s="124"/>
      <c r="I906" s="12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2.75" customHeight="1">
      <c r="A907" s="274"/>
      <c r="B907" s="124"/>
      <c r="C907" s="124"/>
      <c r="D907" s="124"/>
      <c r="E907" s="124"/>
      <c r="F907" s="124"/>
      <c r="G907" s="124"/>
      <c r="H907" s="124"/>
      <c r="I907" s="12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2.75" customHeight="1">
      <c r="A908" s="274"/>
      <c r="B908" s="124"/>
      <c r="C908" s="124"/>
      <c r="D908" s="124"/>
      <c r="E908" s="124"/>
      <c r="F908" s="124"/>
      <c r="G908" s="124"/>
      <c r="H908" s="124"/>
      <c r="I908" s="12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2.75" customHeight="1">
      <c r="A909" s="274"/>
      <c r="B909" s="124"/>
      <c r="C909" s="124"/>
      <c r="D909" s="124"/>
      <c r="E909" s="124"/>
      <c r="F909" s="124"/>
      <c r="G909" s="124"/>
      <c r="H909" s="124"/>
      <c r="I909" s="12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2.75" customHeight="1">
      <c r="A910" s="274"/>
      <c r="B910" s="124"/>
      <c r="C910" s="124"/>
      <c r="D910" s="124"/>
      <c r="E910" s="124"/>
      <c r="F910" s="124"/>
      <c r="G910" s="124"/>
      <c r="H910" s="124"/>
      <c r="I910" s="12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2.75" customHeight="1">
      <c r="A911" s="274"/>
      <c r="B911" s="124"/>
      <c r="C911" s="124"/>
      <c r="D911" s="124"/>
      <c r="E911" s="124"/>
      <c r="F911" s="124"/>
      <c r="G911" s="124"/>
      <c r="H911" s="124"/>
      <c r="I911" s="12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2.75" customHeight="1">
      <c r="A912" s="274"/>
      <c r="B912" s="124"/>
      <c r="C912" s="124"/>
      <c r="D912" s="124"/>
      <c r="E912" s="124"/>
      <c r="F912" s="124"/>
      <c r="G912" s="124"/>
      <c r="H912" s="124"/>
      <c r="I912" s="12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2.75" customHeight="1">
      <c r="A913" s="274"/>
      <c r="B913" s="124"/>
      <c r="C913" s="124"/>
      <c r="D913" s="124"/>
      <c r="E913" s="124"/>
      <c r="F913" s="124"/>
      <c r="G913" s="124"/>
      <c r="H913" s="124"/>
      <c r="I913" s="12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2.75" customHeight="1">
      <c r="A914" s="274"/>
      <c r="B914" s="124"/>
      <c r="C914" s="124"/>
      <c r="D914" s="124"/>
      <c r="E914" s="124"/>
      <c r="F914" s="124"/>
      <c r="G914" s="124"/>
      <c r="H914" s="124"/>
      <c r="I914" s="12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2.75" customHeight="1">
      <c r="A915" s="274"/>
      <c r="B915" s="124"/>
      <c r="C915" s="124"/>
      <c r="D915" s="124"/>
      <c r="E915" s="124"/>
      <c r="F915" s="124"/>
      <c r="G915" s="124"/>
      <c r="H915" s="124"/>
      <c r="I915" s="12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2.75" customHeight="1">
      <c r="A916" s="274"/>
      <c r="B916" s="124"/>
      <c r="C916" s="124"/>
      <c r="D916" s="124"/>
      <c r="E916" s="124"/>
      <c r="F916" s="124"/>
      <c r="G916" s="124"/>
      <c r="H916" s="124"/>
      <c r="I916" s="12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2.75" customHeight="1">
      <c r="A917" s="274"/>
      <c r="B917" s="124"/>
      <c r="C917" s="124"/>
      <c r="D917" s="124"/>
      <c r="E917" s="124"/>
      <c r="F917" s="124"/>
      <c r="G917" s="124"/>
      <c r="H917" s="124"/>
      <c r="I917" s="12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2.75" customHeight="1">
      <c r="A918" s="274"/>
      <c r="B918" s="124"/>
      <c r="C918" s="124"/>
      <c r="D918" s="124"/>
      <c r="E918" s="124"/>
      <c r="F918" s="124"/>
      <c r="G918" s="124"/>
      <c r="H918" s="124"/>
      <c r="I918" s="12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2.75" customHeight="1">
      <c r="A919" s="274"/>
      <c r="B919" s="124"/>
      <c r="C919" s="124"/>
      <c r="D919" s="124"/>
      <c r="E919" s="124"/>
      <c r="F919" s="124"/>
      <c r="G919" s="124"/>
      <c r="H919" s="124"/>
      <c r="I919" s="12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2.75" customHeight="1">
      <c r="A920" s="274"/>
      <c r="B920" s="124"/>
      <c r="C920" s="124"/>
      <c r="D920" s="124"/>
      <c r="E920" s="124"/>
      <c r="F920" s="124"/>
      <c r="G920" s="124"/>
      <c r="H920" s="124"/>
      <c r="I920" s="12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2.75" customHeight="1">
      <c r="A921" s="274"/>
      <c r="B921" s="124"/>
      <c r="C921" s="124"/>
      <c r="D921" s="124"/>
      <c r="E921" s="124"/>
      <c r="F921" s="124"/>
      <c r="G921" s="124"/>
      <c r="H921" s="124"/>
      <c r="I921" s="12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2.75" customHeight="1">
      <c r="A922" s="274"/>
      <c r="B922" s="124"/>
      <c r="C922" s="124"/>
      <c r="D922" s="124"/>
      <c r="E922" s="124"/>
      <c r="F922" s="124"/>
      <c r="G922" s="124"/>
      <c r="H922" s="124"/>
      <c r="I922" s="12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2.75" customHeight="1">
      <c r="A923" s="274"/>
      <c r="B923" s="124"/>
      <c r="C923" s="124"/>
      <c r="D923" s="124"/>
      <c r="E923" s="124"/>
      <c r="F923" s="124"/>
      <c r="G923" s="124"/>
      <c r="H923" s="124"/>
      <c r="I923" s="12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2.75" customHeight="1">
      <c r="A924" s="274"/>
      <c r="B924" s="124"/>
      <c r="C924" s="124"/>
      <c r="D924" s="124"/>
      <c r="E924" s="124"/>
      <c r="F924" s="124"/>
      <c r="G924" s="124"/>
      <c r="H924" s="124"/>
      <c r="I924" s="12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2.75" customHeight="1">
      <c r="A925" s="274"/>
      <c r="B925" s="124"/>
      <c r="C925" s="124"/>
      <c r="D925" s="124"/>
      <c r="E925" s="124"/>
      <c r="F925" s="124"/>
      <c r="G925" s="124"/>
      <c r="H925" s="124"/>
      <c r="I925" s="12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2.75" customHeight="1">
      <c r="A926" s="274"/>
      <c r="B926" s="124"/>
      <c r="C926" s="124"/>
      <c r="D926" s="124"/>
      <c r="E926" s="124"/>
      <c r="F926" s="124"/>
      <c r="G926" s="124"/>
      <c r="H926" s="124"/>
      <c r="I926" s="12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2.75" customHeight="1">
      <c r="A927" s="274"/>
      <c r="B927" s="124"/>
      <c r="C927" s="124"/>
      <c r="D927" s="124"/>
      <c r="E927" s="124"/>
      <c r="F927" s="124"/>
      <c r="G927" s="124"/>
      <c r="H927" s="124"/>
      <c r="I927" s="12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2.75" customHeight="1">
      <c r="A928" s="274"/>
      <c r="B928" s="124"/>
      <c r="C928" s="124"/>
      <c r="D928" s="124"/>
      <c r="E928" s="124"/>
      <c r="F928" s="124"/>
      <c r="G928" s="124"/>
      <c r="H928" s="124"/>
      <c r="I928" s="12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2.75" customHeight="1">
      <c r="A929" s="274"/>
      <c r="B929" s="124"/>
      <c r="C929" s="124"/>
      <c r="D929" s="124"/>
      <c r="E929" s="124"/>
      <c r="F929" s="124"/>
      <c r="G929" s="124"/>
      <c r="H929" s="124"/>
      <c r="I929" s="12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2.75" customHeight="1">
      <c r="A930" s="274"/>
      <c r="B930" s="124"/>
      <c r="C930" s="124"/>
      <c r="D930" s="124"/>
      <c r="E930" s="124"/>
      <c r="F930" s="124"/>
      <c r="G930" s="124"/>
      <c r="H930" s="124"/>
      <c r="I930" s="12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2.75" customHeight="1">
      <c r="A931" s="274"/>
      <c r="B931" s="124"/>
      <c r="C931" s="124"/>
      <c r="D931" s="124"/>
      <c r="E931" s="124"/>
      <c r="F931" s="124"/>
      <c r="G931" s="124"/>
      <c r="H931" s="124"/>
      <c r="I931" s="12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2.75" customHeight="1">
      <c r="A932" s="274"/>
      <c r="B932" s="124"/>
      <c r="C932" s="124"/>
      <c r="D932" s="124"/>
      <c r="E932" s="124"/>
      <c r="F932" s="124"/>
      <c r="G932" s="124"/>
      <c r="H932" s="124"/>
      <c r="I932" s="12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2.75" customHeight="1">
      <c r="A933" s="274"/>
      <c r="B933" s="124"/>
      <c r="C933" s="124"/>
      <c r="D933" s="124"/>
      <c r="E933" s="124"/>
      <c r="F933" s="124"/>
      <c r="G933" s="124"/>
      <c r="H933" s="124"/>
      <c r="I933" s="12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2.75" customHeight="1">
      <c r="A934" s="274"/>
      <c r="B934" s="124"/>
      <c r="C934" s="124"/>
      <c r="D934" s="124"/>
      <c r="E934" s="124"/>
      <c r="F934" s="124"/>
      <c r="G934" s="124"/>
      <c r="H934" s="124"/>
      <c r="I934" s="12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2.75" customHeight="1">
      <c r="A935" s="274"/>
      <c r="B935" s="124"/>
      <c r="C935" s="124"/>
      <c r="D935" s="124"/>
      <c r="E935" s="124"/>
      <c r="F935" s="124"/>
      <c r="G935" s="124"/>
      <c r="H935" s="124"/>
      <c r="I935" s="12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2.75" customHeight="1">
      <c r="A936" s="274"/>
      <c r="B936" s="124"/>
      <c r="C936" s="124"/>
      <c r="D936" s="124"/>
      <c r="E936" s="124"/>
      <c r="F936" s="124"/>
      <c r="G936" s="124"/>
      <c r="H936" s="124"/>
      <c r="I936" s="12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2.75" customHeight="1">
      <c r="A937" s="274"/>
      <c r="B937" s="124"/>
      <c r="C937" s="124"/>
      <c r="D937" s="124"/>
      <c r="E937" s="124"/>
      <c r="F937" s="124"/>
      <c r="G937" s="124"/>
      <c r="H937" s="124"/>
      <c r="I937" s="12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2.75" customHeight="1">
      <c r="A938" s="274"/>
      <c r="B938" s="124"/>
      <c r="C938" s="124"/>
      <c r="D938" s="124"/>
      <c r="E938" s="124"/>
      <c r="F938" s="124"/>
      <c r="G938" s="124"/>
      <c r="H938" s="124"/>
      <c r="I938" s="12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2.75" customHeight="1">
      <c r="A939" s="274"/>
      <c r="B939" s="124"/>
      <c r="C939" s="124"/>
      <c r="D939" s="124"/>
      <c r="E939" s="124"/>
      <c r="F939" s="124"/>
      <c r="G939" s="124"/>
      <c r="H939" s="124"/>
      <c r="I939" s="12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2.75" customHeight="1">
      <c r="A940" s="274"/>
      <c r="B940" s="124"/>
      <c r="C940" s="124"/>
      <c r="D940" s="124"/>
      <c r="E940" s="124"/>
      <c r="F940" s="124"/>
      <c r="G940" s="124"/>
      <c r="H940" s="124"/>
      <c r="I940" s="12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2.75" customHeight="1">
      <c r="A941" s="274"/>
      <c r="B941" s="124"/>
      <c r="C941" s="124"/>
      <c r="D941" s="124"/>
      <c r="E941" s="124"/>
      <c r="F941" s="124"/>
      <c r="G941" s="124"/>
      <c r="H941" s="124"/>
      <c r="I941" s="12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2.75" customHeight="1">
      <c r="A942" s="274"/>
      <c r="B942" s="124"/>
      <c r="C942" s="124"/>
      <c r="D942" s="124"/>
      <c r="E942" s="124"/>
      <c r="F942" s="124"/>
      <c r="G942" s="124"/>
      <c r="H942" s="124"/>
      <c r="I942" s="12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2.75" customHeight="1">
      <c r="A943" s="274"/>
      <c r="B943" s="124"/>
      <c r="C943" s="124"/>
      <c r="D943" s="124"/>
      <c r="E943" s="124"/>
      <c r="F943" s="124"/>
      <c r="G943" s="124"/>
      <c r="H943" s="124"/>
      <c r="I943" s="12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2.75" customHeight="1">
      <c r="A944" s="274"/>
      <c r="B944" s="124"/>
      <c r="C944" s="124"/>
      <c r="D944" s="124"/>
      <c r="E944" s="124"/>
      <c r="F944" s="124"/>
      <c r="G944" s="124"/>
      <c r="H944" s="124"/>
      <c r="I944" s="12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2.75" customHeight="1">
      <c r="A945" s="274"/>
      <c r="B945" s="124"/>
      <c r="C945" s="124"/>
      <c r="D945" s="124"/>
      <c r="E945" s="124"/>
      <c r="F945" s="124"/>
      <c r="G945" s="124"/>
      <c r="H945" s="124"/>
      <c r="I945" s="12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2.75" customHeight="1">
      <c r="A946" s="274"/>
      <c r="B946" s="124"/>
      <c r="C946" s="124"/>
      <c r="D946" s="124"/>
      <c r="E946" s="124"/>
      <c r="F946" s="124"/>
      <c r="G946" s="124"/>
      <c r="H946" s="124"/>
      <c r="I946" s="12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2.75" customHeight="1">
      <c r="A947" s="274"/>
      <c r="B947" s="124"/>
      <c r="C947" s="124"/>
      <c r="D947" s="124"/>
      <c r="E947" s="124"/>
      <c r="F947" s="124"/>
      <c r="G947" s="124"/>
      <c r="H947" s="124"/>
      <c r="I947" s="12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2.75" customHeight="1">
      <c r="A948" s="274"/>
      <c r="B948" s="124"/>
      <c r="C948" s="124"/>
      <c r="D948" s="124"/>
      <c r="E948" s="124"/>
      <c r="F948" s="124"/>
      <c r="G948" s="124"/>
      <c r="H948" s="124"/>
      <c r="I948" s="12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2.75" customHeight="1">
      <c r="A949" s="274"/>
      <c r="B949" s="124"/>
      <c r="C949" s="124"/>
      <c r="D949" s="124"/>
      <c r="E949" s="124"/>
      <c r="F949" s="124"/>
      <c r="G949" s="124"/>
      <c r="H949" s="124"/>
      <c r="I949" s="12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2.75" customHeight="1">
      <c r="A950" s="274"/>
      <c r="B950" s="124"/>
      <c r="C950" s="124"/>
      <c r="D950" s="124"/>
      <c r="E950" s="124"/>
      <c r="F950" s="124"/>
      <c r="G950" s="124"/>
      <c r="H950" s="124"/>
      <c r="I950" s="12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2.75" customHeight="1">
      <c r="A951" s="274"/>
      <c r="B951" s="124"/>
      <c r="C951" s="124"/>
      <c r="D951" s="124"/>
      <c r="E951" s="124"/>
      <c r="F951" s="124"/>
      <c r="G951" s="124"/>
      <c r="H951" s="124"/>
      <c r="I951" s="12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2.75" customHeight="1">
      <c r="A952" s="274"/>
      <c r="B952" s="124"/>
      <c r="C952" s="124"/>
      <c r="D952" s="124"/>
      <c r="E952" s="124"/>
      <c r="F952" s="124"/>
      <c r="G952" s="124"/>
      <c r="H952" s="124"/>
      <c r="I952" s="12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2.75" customHeight="1">
      <c r="A953" s="274"/>
      <c r="B953" s="124"/>
      <c r="C953" s="124"/>
      <c r="D953" s="124"/>
      <c r="E953" s="124"/>
      <c r="F953" s="124"/>
      <c r="G953" s="124"/>
      <c r="H953" s="124"/>
      <c r="I953" s="12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2.75" customHeight="1">
      <c r="A954" s="274"/>
      <c r="B954" s="124"/>
      <c r="C954" s="124"/>
      <c r="D954" s="124"/>
      <c r="E954" s="124"/>
      <c r="F954" s="124"/>
      <c r="G954" s="124"/>
      <c r="H954" s="124"/>
      <c r="I954" s="12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2.75" customHeight="1">
      <c r="A955" s="274"/>
      <c r="B955" s="124"/>
      <c r="C955" s="124"/>
      <c r="D955" s="124"/>
      <c r="E955" s="124"/>
      <c r="F955" s="124"/>
      <c r="G955" s="124"/>
      <c r="H955" s="124"/>
      <c r="I955" s="12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2.75" customHeight="1">
      <c r="A956" s="274"/>
      <c r="B956" s="124"/>
      <c r="C956" s="124"/>
      <c r="D956" s="124"/>
      <c r="E956" s="124"/>
      <c r="F956" s="124"/>
      <c r="G956" s="124"/>
      <c r="H956" s="124"/>
      <c r="I956" s="12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2.75" customHeight="1">
      <c r="A957" s="274"/>
      <c r="B957" s="124"/>
      <c r="C957" s="124"/>
      <c r="D957" s="124"/>
      <c r="E957" s="124"/>
      <c r="F957" s="124"/>
      <c r="G957" s="124"/>
      <c r="H957" s="124"/>
      <c r="I957" s="12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2.75" customHeight="1">
      <c r="A958" s="274"/>
      <c r="B958" s="124"/>
      <c r="C958" s="124"/>
      <c r="D958" s="124"/>
      <c r="E958" s="124"/>
      <c r="F958" s="124"/>
      <c r="G958" s="124"/>
      <c r="H958" s="124"/>
      <c r="I958" s="12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2.75" customHeight="1">
      <c r="A959" s="274"/>
      <c r="B959" s="124"/>
      <c r="C959" s="124"/>
      <c r="D959" s="124"/>
      <c r="E959" s="124"/>
      <c r="F959" s="124"/>
      <c r="G959" s="124"/>
      <c r="H959" s="124"/>
      <c r="I959" s="12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2.75" customHeight="1">
      <c r="A960" s="274"/>
      <c r="B960" s="124"/>
      <c r="C960" s="124"/>
      <c r="D960" s="124"/>
      <c r="E960" s="124"/>
      <c r="F960" s="124"/>
      <c r="G960" s="124"/>
      <c r="H960" s="124"/>
      <c r="I960" s="12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2.75" customHeight="1">
      <c r="A961" s="274"/>
      <c r="B961" s="124"/>
      <c r="C961" s="124"/>
      <c r="D961" s="124"/>
      <c r="E961" s="124"/>
      <c r="F961" s="124"/>
      <c r="G961" s="124"/>
      <c r="H961" s="124"/>
      <c r="I961" s="12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2.75" customHeight="1">
      <c r="A962" s="274"/>
      <c r="B962" s="124"/>
      <c r="C962" s="124"/>
      <c r="D962" s="124"/>
      <c r="E962" s="124"/>
      <c r="F962" s="124"/>
      <c r="G962" s="124"/>
      <c r="H962" s="124"/>
      <c r="I962" s="12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2.75" customHeight="1">
      <c r="A963" s="274"/>
      <c r="B963" s="124"/>
      <c r="C963" s="124"/>
      <c r="D963" s="124"/>
      <c r="E963" s="124"/>
      <c r="F963" s="124"/>
      <c r="G963" s="124"/>
      <c r="H963" s="124"/>
      <c r="I963" s="12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2.75" customHeight="1">
      <c r="A964" s="274"/>
      <c r="B964" s="124"/>
      <c r="C964" s="124"/>
      <c r="D964" s="124"/>
      <c r="E964" s="124"/>
      <c r="F964" s="124"/>
      <c r="G964" s="124"/>
      <c r="H964" s="124"/>
      <c r="I964" s="12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2.75" customHeight="1">
      <c r="A965" s="274"/>
      <c r="B965" s="124"/>
      <c r="C965" s="124"/>
      <c r="D965" s="124"/>
      <c r="E965" s="124"/>
      <c r="F965" s="124"/>
      <c r="G965" s="124"/>
      <c r="H965" s="124"/>
      <c r="I965" s="12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2.75" customHeight="1">
      <c r="A966" s="274"/>
      <c r="B966" s="124"/>
      <c r="C966" s="124"/>
      <c r="D966" s="124"/>
      <c r="E966" s="124"/>
      <c r="F966" s="124"/>
      <c r="G966" s="124"/>
      <c r="H966" s="124"/>
      <c r="I966" s="12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2.75" customHeight="1">
      <c r="A967" s="274"/>
      <c r="B967" s="124"/>
      <c r="C967" s="124"/>
      <c r="D967" s="124"/>
      <c r="E967" s="124"/>
      <c r="F967" s="124"/>
      <c r="G967" s="124"/>
      <c r="H967" s="124"/>
      <c r="I967" s="12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2.75" customHeight="1">
      <c r="A968" s="274"/>
      <c r="B968" s="124"/>
      <c r="C968" s="124"/>
      <c r="D968" s="124"/>
      <c r="E968" s="124"/>
      <c r="F968" s="124"/>
      <c r="G968" s="124"/>
      <c r="H968" s="124"/>
      <c r="I968" s="12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2.75" customHeight="1">
      <c r="A969" s="274"/>
      <c r="B969" s="124"/>
      <c r="C969" s="124"/>
      <c r="D969" s="124"/>
      <c r="E969" s="124"/>
      <c r="F969" s="124"/>
      <c r="G969" s="124"/>
      <c r="H969" s="124"/>
      <c r="I969" s="12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2.75" customHeight="1">
      <c r="A970" s="274"/>
      <c r="B970" s="124"/>
      <c r="C970" s="124"/>
      <c r="D970" s="124"/>
      <c r="E970" s="124"/>
      <c r="F970" s="124"/>
      <c r="G970" s="124"/>
      <c r="H970" s="124"/>
      <c r="I970" s="12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2.75" customHeight="1">
      <c r="A971" s="274"/>
      <c r="B971" s="124"/>
      <c r="C971" s="124"/>
      <c r="D971" s="124"/>
      <c r="E971" s="124"/>
      <c r="F971" s="124"/>
      <c r="G971" s="124"/>
      <c r="H971" s="124"/>
      <c r="I971" s="12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2.75" customHeight="1">
      <c r="A972" s="274"/>
      <c r="B972" s="124"/>
      <c r="C972" s="124"/>
      <c r="D972" s="124"/>
      <c r="E972" s="124"/>
      <c r="F972" s="124"/>
      <c r="G972" s="124"/>
      <c r="H972" s="124"/>
      <c r="I972" s="12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2.75" customHeight="1">
      <c r="A973" s="274"/>
      <c r="B973" s="124"/>
      <c r="C973" s="124"/>
      <c r="D973" s="124"/>
      <c r="E973" s="124"/>
      <c r="F973" s="124"/>
      <c r="G973" s="124"/>
      <c r="H973" s="124"/>
      <c r="I973" s="12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2.75" customHeight="1">
      <c r="A974" s="274"/>
      <c r="B974" s="124"/>
      <c r="C974" s="124"/>
      <c r="D974" s="124"/>
      <c r="E974" s="124"/>
      <c r="F974" s="124"/>
      <c r="G974" s="124"/>
      <c r="H974" s="124"/>
      <c r="I974" s="12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2.75" customHeight="1">
      <c r="A975" s="274"/>
      <c r="B975" s="124"/>
      <c r="C975" s="124"/>
      <c r="D975" s="124"/>
      <c r="E975" s="124"/>
      <c r="F975" s="124"/>
      <c r="G975" s="124"/>
      <c r="H975" s="124"/>
      <c r="I975" s="12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2.75" customHeight="1">
      <c r="A976" s="274"/>
      <c r="B976" s="124"/>
      <c r="C976" s="124"/>
      <c r="D976" s="124"/>
      <c r="E976" s="124"/>
      <c r="F976" s="124"/>
      <c r="G976" s="124"/>
      <c r="H976" s="124"/>
      <c r="I976" s="12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2.75" customHeight="1">
      <c r="A977" s="274"/>
      <c r="B977" s="124"/>
      <c r="C977" s="124"/>
      <c r="D977" s="124"/>
      <c r="E977" s="124"/>
      <c r="F977" s="124"/>
      <c r="G977" s="124"/>
      <c r="H977" s="124"/>
      <c r="I977" s="12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2.75" customHeight="1">
      <c r="A978" s="274"/>
      <c r="B978" s="124"/>
      <c r="C978" s="124"/>
      <c r="D978" s="124"/>
      <c r="E978" s="124"/>
      <c r="F978" s="124"/>
      <c r="G978" s="124"/>
      <c r="H978" s="124"/>
      <c r="I978" s="12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2.75" customHeight="1">
      <c r="A979" s="274"/>
      <c r="B979" s="124"/>
      <c r="C979" s="124"/>
      <c r="D979" s="124"/>
      <c r="E979" s="124"/>
      <c r="F979" s="124"/>
      <c r="G979" s="124"/>
      <c r="H979" s="124"/>
      <c r="I979" s="12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2.75" customHeight="1">
      <c r="A980" s="274"/>
      <c r="B980" s="124"/>
      <c r="C980" s="124"/>
      <c r="D980" s="124"/>
      <c r="E980" s="124"/>
      <c r="F980" s="124"/>
      <c r="G980" s="124"/>
      <c r="H980" s="124"/>
      <c r="I980" s="12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2.75" customHeight="1">
      <c r="A981" s="274"/>
      <c r="B981" s="124"/>
      <c r="C981" s="124"/>
      <c r="D981" s="124"/>
      <c r="E981" s="124"/>
      <c r="F981" s="124"/>
      <c r="G981" s="124"/>
      <c r="H981" s="124"/>
      <c r="I981" s="12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2.75" customHeight="1">
      <c r="A982" s="274"/>
      <c r="B982" s="124"/>
      <c r="C982" s="124"/>
      <c r="D982" s="124"/>
      <c r="E982" s="124"/>
      <c r="F982" s="124"/>
      <c r="G982" s="124"/>
      <c r="H982" s="124"/>
      <c r="I982" s="12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2.75" customHeight="1">
      <c r="A983" s="274"/>
      <c r="B983" s="124"/>
      <c r="C983" s="124"/>
      <c r="D983" s="124"/>
      <c r="E983" s="124"/>
      <c r="F983" s="124"/>
      <c r="G983" s="124"/>
      <c r="H983" s="124"/>
      <c r="I983" s="12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2.75" customHeight="1">
      <c r="A984" s="274"/>
      <c r="B984" s="124"/>
      <c r="C984" s="124"/>
      <c r="D984" s="124"/>
      <c r="E984" s="124"/>
      <c r="F984" s="124"/>
      <c r="G984" s="124"/>
      <c r="H984" s="124"/>
      <c r="I984" s="12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2.75" customHeight="1">
      <c r="A985" s="274"/>
      <c r="B985" s="124"/>
      <c r="C985" s="124"/>
      <c r="D985" s="124"/>
      <c r="E985" s="124"/>
      <c r="F985" s="124"/>
      <c r="G985" s="124"/>
      <c r="H985" s="124"/>
      <c r="I985" s="12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2.75" customHeight="1">
      <c r="A986" s="274"/>
      <c r="B986" s="124"/>
      <c r="C986" s="124"/>
      <c r="D986" s="124"/>
      <c r="E986" s="124"/>
      <c r="F986" s="124"/>
      <c r="G986" s="124"/>
      <c r="H986" s="124"/>
      <c r="I986" s="12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2.75" customHeight="1">
      <c r="A987" s="274"/>
      <c r="B987" s="124"/>
      <c r="C987" s="124"/>
      <c r="D987" s="124"/>
      <c r="E987" s="124"/>
      <c r="F987" s="124"/>
      <c r="G987" s="124"/>
      <c r="H987" s="124"/>
      <c r="I987" s="12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2.75" customHeight="1">
      <c r="A988" s="274"/>
      <c r="B988" s="124"/>
      <c r="C988" s="124"/>
      <c r="D988" s="124"/>
      <c r="E988" s="124"/>
      <c r="F988" s="124"/>
      <c r="G988" s="124"/>
      <c r="H988" s="124"/>
      <c r="I988" s="12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2.75" customHeight="1">
      <c r="A989" s="274"/>
      <c r="B989" s="124"/>
      <c r="C989" s="124"/>
      <c r="D989" s="124"/>
      <c r="E989" s="124"/>
      <c r="F989" s="124"/>
      <c r="G989" s="124"/>
      <c r="H989" s="124"/>
      <c r="I989" s="12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2.75" customHeight="1">
      <c r="A990" s="274"/>
      <c r="B990" s="124"/>
      <c r="C990" s="124"/>
      <c r="D990" s="124"/>
      <c r="E990" s="124"/>
      <c r="F990" s="124"/>
      <c r="G990" s="124"/>
      <c r="H990" s="124"/>
      <c r="I990" s="12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2.75" customHeight="1">
      <c r="A991" s="274"/>
      <c r="B991" s="124"/>
      <c r="C991" s="124"/>
      <c r="D991" s="124"/>
      <c r="E991" s="124"/>
      <c r="F991" s="124"/>
      <c r="G991" s="124"/>
      <c r="H991" s="124"/>
      <c r="I991" s="12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2.75" customHeight="1">
      <c r="A992" s="274"/>
      <c r="B992" s="124"/>
      <c r="C992" s="124"/>
      <c r="D992" s="124"/>
      <c r="E992" s="124"/>
      <c r="F992" s="124"/>
      <c r="G992" s="124"/>
      <c r="H992" s="124"/>
      <c r="I992" s="12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2.75" customHeight="1">
      <c r="A993" s="274"/>
      <c r="B993" s="124"/>
      <c r="C993" s="124"/>
      <c r="D993" s="124"/>
      <c r="E993" s="124"/>
      <c r="F993" s="124"/>
      <c r="G993" s="124"/>
      <c r="H993" s="124"/>
      <c r="I993" s="12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2.75" customHeight="1">
      <c r="A994" s="274"/>
      <c r="B994" s="124"/>
      <c r="C994" s="124"/>
      <c r="D994" s="124"/>
      <c r="E994" s="124"/>
      <c r="F994" s="124"/>
      <c r="G994" s="124"/>
      <c r="H994" s="124"/>
      <c r="I994" s="12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2.75" customHeight="1">
      <c r="A995" s="274"/>
      <c r="B995" s="124"/>
      <c r="C995" s="124"/>
      <c r="D995" s="124"/>
      <c r="E995" s="124"/>
      <c r="F995" s="124"/>
      <c r="G995" s="124"/>
      <c r="H995" s="124"/>
      <c r="I995" s="12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2.75" customHeight="1">
      <c r="A996" s="274"/>
      <c r="B996" s="124"/>
      <c r="C996" s="124"/>
      <c r="D996" s="124"/>
      <c r="E996" s="124"/>
      <c r="F996" s="124"/>
      <c r="G996" s="124"/>
      <c r="H996" s="124"/>
      <c r="I996" s="12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2.75" customHeight="1">
      <c r="A997" s="274"/>
      <c r="B997" s="124"/>
      <c r="C997" s="124"/>
      <c r="D997" s="124"/>
      <c r="E997" s="124"/>
      <c r="F997" s="124"/>
      <c r="G997" s="124"/>
      <c r="H997" s="124"/>
      <c r="I997" s="12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2.75" customHeight="1">
      <c r="A998" s="274"/>
      <c r="B998" s="124"/>
      <c r="C998" s="124"/>
      <c r="D998" s="124"/>
      <c r="E998" s="124"/>
      <c r="F998" s="124"/>
      <c r="G998" s="124"/>
      <c r="H998" s="124"/>
      <c r="I998" s="12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2.75" customHeight="1">
      <c r="A999" s="274"/>
      <c r="B999" s="124"/>
      <c r="C999" s="124"/>
      <c r="D999" s="124"/>
      <c r="E999" s="124"/>
      <c r="F999" s="124"/>
      <c r="G999" s="124"/>
      <c r="H999" s="124"/>
      <c r="I999" s="12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2.75" customHeight="1">
      <c r="A1000" s="274"/>
      <c r="B1000" s="124"/>
      <c r="C1000" s="124"/>
      <c r="D1000" s="124"/>
      <c r="E1000" s="124"/>
      <c r="F1000" s="124"/>
      <c r="G1000" s="124"/>
      <c r="H1000" s="124"/>
      <c r="I1000" s="12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mergeCells count="9">
    <mergeCell ref="D7:E7"/>
    <mergeCell ref="D8:E8"/>
    <mergeCell ref="A2:I2"/>
    <mergeCell ref="C3:E3"/>
    <mergeCell ref="A5:E6"/>
    <mergeCell ref="A7:A8"/>
    <mergeCell ref="B7:B8"/>
    <mergeCell ref="C7:C8"/>
    <mergeCell ref="F7:F8"/>
  </mergeCells>
  <pageMargins left="0.7" right="0.7" top="0.75" bottom="0.75" header="0" footer="0"/>
  <pageSetup scale="56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1000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2.6640625" defaultRowHeight="15" customHeight="1"/>
  <cols>
    <col min="1" max="1" width="12.6640625" customWidth="1"/>
    <col min="2" max="2" width="15.6640625" customWidth="1"/>
    <col min="3" max="4" width="15.33203125" customWidth="1"/>
    <col min="5" max="5" width="3.1640625" customWidth="1"/>
    <col min="6" max="13" width="16.6640625" customWidth="1"/>
    <col min="14" max="19" width="16.83203125" customWidth="1"/>
    <col min="20" max="26" width="9.1640625" customWidth="1"/>
  </cols>
  <sheetData>
    <row r="1" spans="1:26" ht="14.25" customHeight="1">
      <c r="A1" s="469" t="str">
        <f>'1 Pricing Length'!E$1</f>
        <v>Example College</v>
      </c>
      <c r="B1" s="411"/>
      <c r="C1" s="411"/>
      <c r="D1" s="411"/>
      <c r="E1" s="313"/>
      <c r="F1" s="314" t="s">
        <v>143</v>
      </c>
      <c r="G1" s="313"/>
      <c r="H1" s="313"/>
      <c r="I1" s="313"/>
      <c r="J1" s="313"/>
      <c r="K1" s="313"/>
      <c r="L1" s="313"/>
      <c r="M1" s="313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</row>
    <row r="2" spans="1:26" ht="15" customHeight="1">
      <c r="A2" s="316"/>
      <c r="B2" s="317"/>
      <c r="C2" s="313"/>
      <c r="D2" s="313"/>
      <c r="E2" s="313"/>
      <c r="F2" s="318">
        <f>'2 Current Year'!W$5</f>
        <v>45838</v>
      </c>
      <c r="G2" s="313"/>
      <c r="H2" s="313"/>
      <c r="I2" s="313"/>
      <c r="J2" s="313"/>
      <c r="K2" s="313"/>
      <c r="L2" s="313"/>
      <c r="M2" s="313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</row>
    <row r="3" spans="1:26" ht="15" customHeight="1">
      <c r="A3" s="316"/>
      <c r="B3" s="317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</row>
    <row r="4" spans="1:26" ht="15" customHeight="1">
      <c r="A4" s="319" t="s">
        <v>28</v>
      </c>
      <c r="B4" s="320" t="s">
        <v>29</v>
      </c>
      <c r="C4" s="321" t="s">
        <v>96</v>
      </c>
      <c r="D4" s="322" t="s">
        <v>102</v>
      </c>
      <c r="E4" s="323"/>
      <c r="F4" s="323" t="s">
        <v>144</v>
      </c>
      <c r="G4" s="321" t="s">
        <v>145</v>
      </c>
      <c r="H4" s="324">
        <f>'3 CY Interim'!G8</f>
        <v>45536</v>
      </c>
      <c r="I4" s="324">
        <f>'3 CY Interim'!H8</f>
        <v>45566</v>
      </c>
      <c r="J4" s="324">
        <f>'3 CY Interim'!I8</f>
        <v>45597</v>
      </c>
      <c r="K4" s="324">
        <f>'3 CY Interim'!J8</f>
        <v>45627</v>
      </c>
      <c r="L4" s="324">
        <f>'3 CY Interim'!K8</f>
        <v>45689</v>
      </c>
      <c r="M4" s="324">
        <f>'3 CY Interim'!L8</f>
        <v>45717</v>
      </c>
      <c r="N4" s="324">
        <f>'3 CY Interim'!M8</f>
        <v>45748</v>
      </c>
      <c r="O4" s="324">
        <f>'3 CY Interim'!N8</f>
        <v>45778</v>
      </c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</row>
    <row r="5" spans="1:26" ht="15" customHeight="1">
      <c r="A5" s="319"/>
      <c r="B5" s="325"/>
      <c r="C5" s="326"/>
      <c r="D5" s="298"/>
      <c r="E5" s="298"/>
      <c r="F5" s="298"/>
      <c r="G5" s="326"/>
      <c r="H5" s="327"/>
      <c r="I5" s="327"/>
      <c r="J5" s="327"/>
      <c r="K5" s="327"/>
      <c r="L5" s="327"/>
      <c r="M5" s="327"/>
      <c r="N5" s="327"/>
      <c r="O5" s="327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</row>
    <row r="6" spans="1:26" ht="15" customHeight="1">
      <c r="A6" s="328" t="str">
        <f>IF('1 Pricing Length'!A8 &lt;&gt; "",'1 Pricing Length'!A8,"")</f>
        <v>AA</v>
      </c>
      <c r="B6" s="298" t="str">
        <f>IF('1 Pricing Length'!B8 &lt;&gt; "",'1 Pricing Length'!B8,"")</f>
        <v>LRT</v>
      </c>
      <c r="C6" s="313">
        <f>IF(A6&lt;&gt;"",SUMIF('2 Current Year'!B$10:B$250,A6,'2 Current Year'!W$10:W$250),0)</f>
        <v>1216363.6363636362</v>
      </c>
      <c r="D6" s="313">
        <f>IF(C6&gt;0,VLOOKUP(A6,'1 Pricing Length'!A$8:D$50,4,FALSE)*-C6,0)</f>
        <v>-121636.36363636363</v>
      </c>
      <c r="E6" s="313"/>
      <c r="F6" s="313">
        <f t="shared" ref="F6:F49" si="0">C6+D6</f>
        <v>1094727.2727272727</v>
      </c>
      <c r="G6" s="313">
        <f t="shared" ref="G6:G48" si="1">O6-C6</f>
        <v>3994362.6250355798</v>
      </c>
      <c r="H6" s="313">
        <f>IF($A6&lt;&gt;"",SUMIF('2 Current Year'!$B$10:$B$250,$A6,'2 Current Year'!$W$10:$W$250)+SUMIF('2 Current Year'!$B$10:$B$250,$A6,'2 Current Year'!$O$10:$O$250)+SUMIF('2 Current Year'!$B$10:$B$250,$A6,'2 Current Year'!$Q$10:$Q$250)+SUMIF('2 Current Year'!$B$10:$B$250,$A6,'2 Current Year'!$R$10:$R$250)+SUMIF('3 CY Interim'!$B$10:$B$250,$A6,'3 CY Interim'!$Q$10:Q$250),0)</f>
        <v>5238180.8068537619</v>
      </c>
      <c r="I6" s="313">
        <f>H6+SUMIF('3 CY Interim'!$B$10:$B$250,$A6,'3 CY Interim'!R$10:R$250)</f>
        <v>5235765.2224381771</v>
      </c>
      <c r="J6" s="313">
        <f>I6+SUMIF('3 CY Interim'!$B$10:$B$250,$A6,'3 CY Interim'!S$10:S$250)</f>
        <v>5234986.0016589565</v>
      </c>
      <c r="K6" s="313">
        <f>J6+SUMIF('3 CY Interim'!$B$10:$B$250,$A6,'3 CY Interim'!T$10:T$250)</f>
        <v>5218544.4432173977</v>
      </c>
      <c r="L6" s="313">
        <f>K6+SUMIF('3 CY Interim'!$B$10:$B$250,$A6,'3 CY Interim'!U$10:U$250)</f>
        <v>5218544.4432173977</v>
      </c>
      <c r="M6" s="313">
        <f>L6+SUMIF('3 CY Interim'!$B$10:$B$250,$A6,'3 CY Interim'!V$10:V$250)</f>
        <v>5217739.248412203</v>
      </c>
      <c r="N6" s="313">
        <f>M6+SUMIF('3 CY Interim'!$B$10:$B$250,$A6,'3 CY Interim'!W$10:W$250)</f>
        <v>5210726.261399216</v>
      </c>
      <c r="O6" s="313">
        <f>N6+SUMIF('3 CY Interim'!$B$10:$B$250,$A6,'3 CY Interim'!X$10:X$250)</f>
        <v>5210726.261399216</v>
      </c>
      <c r="P6" s="315"/>
      <c r="Q6" s="313"/>
      <c r="R6" s="313"/>
      <c r="S6" s="313"/>
      <c r="T6" s="313"/>
      <c r="U6" s="315"/>
      <c r="V6" s="315"/>
      <c r="W6" s="315"/>
      <c r="X6" s="315"/>
      <c r="Y6" s="315"/>
      <c r="Z6" s="315"/>
    </row>
    <row r="7" spans="1:26" ht="15" customHeight="1">
      <c r="A7" s="328" t="str">
        <f>IF('1 Pricing Length'!A9 &lt;&gt; "",'1 Pricing Length'!A9,"")</f>
        <v>BBA</v>
      </c>
      <c r="B7" s="298" t="str">
        <f>IF('1 Pricing Length'!B9 &lt;&gt; "",'1 Pricing Length'!B9,"")</f>
        <v>BUS</v>
      </c>
      <c r="C7" s="313">
        <f>IF(A7&lt;&gt;"",SUMIF('2 Current Year'!B$10:B$250,A7,'2 Current Year'!W$10:W$250),0)</f>
        <v>577832.57918552042</v>
      </c>
      <c r="D7" s="313">
        <f>IF(C7&gt;0,VLOOKUP(A7,'1 Pricing Length'!A$8:D$50,4,FALSE)*-C7,0)</f>
        <v>-72229.072398190052</v>
      </c>
      <c r="E7" s="313"/>
      <c r="F7" s="313">
        <f t="shared" si="0"/>
        <v>505603.50678733038</v>
      </c>
      <c r="G7" s="313">
        <f t="shared" si="1"/>
        <v>314891.40271493234</v>
      </c>
      <c r="H7" s="313">
        <f>IF($A7&lt;&gt;"",SUMIF('2 Current Year'!$B$10:$B$250,$A7,'2 Current Year'!$W$10:$W$250)+SUMIF('2 Current Year'!$B$10:$B$250,$A7,'2 Current Year'!$O$10:$O$250)+SUMIF('2 Current Year'!$B$10:$B$250,$A7,'2 Current Year'!$Q$10:$Q$250)+SUMIF('2 Current Year'!$B$10:$B$250,$A7,'2 Current Year'!$R$10:$R$250)+SUMIF('3 CY Interim'!$B$10:$B$250,$A7,'3 CY Interim'!$Q$10:Q$250),0)</f>
        <v>892723.98190045275</v>
      </c>
      <c r="I7" s="313">
        <f>H7+SUMIF('3 CY Interim'!$B$10:$B$250,$A7,'3 CY Interim'!R$10:R$250)</f>
        <v>892723.98190045275</v>
      </c>
      <c r="J7" s="313">
        <f>I7+SUMIF('3 CY Interim'!$B$10:$B$250,$A7,'3 CY Interim'!S$10:S$250)</f>
        <v>892723.98190045275</v>
      </c>
      <c r="K7" s="313">
        <f>J7+SUMIF('3 CY Interim'!$B$10:$B$250,$A7,'3 CY Interim'!T$10:T$250)</f>
        <v>892723.98190045275</v>
      </c>
      <c r="L7" s="313">
        <f>K7+SUMIF('3 CY Interim'!$B$10:$B$250,$A7,'3 CY Interim'!U$10:U$250)</f>
        <v>892723.98190045275</v>
      </c>
      <c r="M7" s="313">
        <f>L7+SUMIF('3 CY Interim'!$B$10:$B$250,$A7,'3 CY Interim'!V$10:V$250)</f>
        <v>892723.98190045275</v>
      </c>
      <c r="N7" s="313">
        <f>M7+SUMIF('3 CY Interim'!$B$10:$B$250,$A7,'3 CY Interim'!W$10:W$250)</f>
        <v>892723.98190045275</v>
      </c>
      <c r="O7" s="313">
        <f>N7+SUMIF('3 CY Interim'!$B$10:$B$250,$A7,'3 CY Interim'!X$10:X$250)</f>
        <v>892723.98190045275</v>
      </c>
      <c r="P7" s="315"/>
      <c r="Q7" s="313"/>
      <c r="R7" s="315"/>
      <c r="S7" s="315"/>
      <c r="T7" s="315"/>
      <c r="U7" s="315"/>
      <c r="V7" s="315"/>
      <c r="W7" s="315"/>
      <c r="X7" s="315"/>
      <c r="Y7" s="315"/>
      <c r="Z7" s="315"/>
    </row>
    <row r="8" spans="1:26" ht="15" customHeight="1">
      <c r="A8" s="328" t="str">
        <f>IF('1 Pricing Length'!A10 &lt;&gt; "",'1 Pricing Length'!A10,"")</f>
        <v>BSN</v>
      </c>
      <c r="B8" s="298" t="str">
        <f>IF('1 Pricing Length'!B10 &lt;&gt; "",'1 Pricing Length'!B10,"")</f>
        <v>NUR</v>
      </c>
      <c r="C8" s="313">
        <f>IF(A8&lt;&gt;"",SUMIF('2 Current Year'!B$10:B$250,A8,'2 Current Year'!W$10:W$250),0)</f>
        <v>778632.64542497764</v>
      </c>
      <c r="D8" s="313">
        <f>IF(C8&gt;0,VLOOKUP(A8,'1 Pricing Length'!A$8:D$50,4,FALSE)*-C8,0)</f>
        <v>-38931.632271248884</v>
      </c>
      <c r="E8" s="313"/>
      <c r="F8" s="313">
        <f t="shared" si="0"/>
        <v>739701.0131537288</v>
      </c>
      <c r="G8" s="313">
        <f t="shared" si="1"/>
        <v>-222500.01554184768</v>
      </c>
      <c r="H8" s="313">
        <f>IF($A8&lt;&gt;"",SUMIF('2 Current Year'!$B$10:$B$250,$A8,'2 Current Year'!$W$10:$W$250)+SUMIF('2 Current Year'!$B$10:$B$250,$A8,'2 Current Year'!$O$10:$O$250)+SUMIF('2 Current Year'!$B$10:$B$250,$A8,'2 Current Year'!$Q$10:$Q$250)+SUMIF('2 Current Year'!$B$10:$B$250,$A8,'2 Current Year'!$R$10:$R$250)+SUMIF('3 CY Interim'!$B$10:$B$250,$A8,'3 CY Interim'!$Q$10:Q$250),0)</f>
        <v>556132.62988312996</v>
      </c>
      <c r="I8" s="313">
        <f>H8+SUMIF('3 CY Interim'!$B$10:$B$250,$A8,'3 CY Interim'!R$10:R$250)</f>
        <v>556132.62988312996</v>
      </c>
      <c r="J8" s="313">
        <f>I8+SUMIF('3 CY Interim'!$B$10:$B$250,$A8,'3 CY Interim'!S$10:S$250)</f>
        <v>556132.62988312996</v>
      </c>
      <c r="K8" s="313">
        <f>J8+SUMIF('3 CY Interim'!$B$10:$B$250,$A8,'3 CY Interim'!T$10:T$250)</f>
        <v>556132.62988312996</v>
      </c>
      <c r="L8" s="313">
        <f>K8+SUMIF('3 CY Interim'!$B$10:$B$250,$A8,'3 CY Interim'!U$10:U$250)</f>
        <v>556132.62988312996</v>
      </c>
      <c r="M8" s="313">
        <f>L8+SUMIF('3 CY Interim'!$B$10:$B$250,$A8,'3 CY Interim'!V$10:V$250)</f>
        <v>556132.62988312996</v>
      </c>
      <c r="N8" s="313">
        <f>M8+SUMIF('3 CY Interim'!$B$10:$B$250,$A8,'3 CY Interim'!W$10:W$250)</f>
        <v>556132.62988312996</v>
      </c>
      <c r="O8" s="313">
        <f>N8+SUMIF('3 CY Interim'!$B$10:$B$250,$A8,'3 CY Interim'!X$10:X$250)</f>
        <v>556132.62988312996</v>
      </c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</row>
    <row r="9" spans="1:26" ht="15" customHeight="1">
      <c r="A9" s="328" t="str">
        <f>IF('1 Pricing Length'!A11 &lt;&gt; "",'1 Pricing Length'!A11,"")</f>
        <v>CRJ</v>
      </c>
      <c r="B9" s="298" t="str">
        <f>IF('1 Pricing Length'!B11 &lt;&gt; "",'1 Pricing Length'!B11,"")</f>
        <v>LRT</v>
      </c>
      <c r="C9" s="313">
        <f>IF(A9&lt;&gt;"",SUMIF('2 Current Year'!B$10:B$250,A9,'2 Current Year'!W$10:W$250),0)</f>
        <v>0</v>
      </c>
      <c r="D9" s="313">
        <f>IF(C9&gt;0,VLOOKUP(A9,'1 Pricing Length'!A$8:D$50,4,FALSE)*-C9,0)</f>
        <v>0</v>
      </c>
      <c r="E9" s="313"/>
      <c r="F9" s="313">
        <f t="shared" si="0"/>
        <v>0</v>
      </c>
      <c r="G9" s="313">
        <f t="shared" si="1"/>
        <v>0</v>
      </c>
      <c r="H9" s="313">
        <f>IF($A9&lt;&gt;"",SUMIF('2 Current Year'!$B$10:$B$250,$A9,'2 Current Year'!$W$10:$W$250)+SUMIF('2 Current Year'!$B$10:$B$250,$A9,'2 Current Year'!$O$10:$O$250)+SUMIF('2 Current Year'!$B$10:$B$250,$A9,'2 Current Year'!$Q$10:$Q$250)+SUMIF('2 Current Year'!$B$10:$B$250,$A9,'2 Current Year'!$R$10:$R$250)+SUMIF('3 CY Interim'!$B$10:$B$250,$A9,'3 CY Interim'!$Q$10:Q$250),0)</f>
        <v>0</v>
      </c>
      <c r="I9" s="313">
        <f>H9+SUMIF('3 CY Interim'!$B$10:$B$250,$A9,'3 CY Interim'!R$10:R$250)</f>
        <v>0</v>
      </c>
      <c r="J9" s="313">
        <f>I9+SUMIF('3 CY Interim'!$B$10:$B$250,$A9,'3 CY Interim'!S$10:S$250)</f>
        <v>0</v>
      </c>
      <c r="K9" s="313">
        <f>J9+SUMIF('3 CY Interim'!$B$10:$B$250,$A9,'3 CY Interim'!T$10:T$250)</f>
        <v>0</v>
      </c>
      <c r="L9" s="313">
        <f>K9+SUMIF('3 CY Interim'!$B$10:$B$250,$A9,'3 CY Interim'!U$10:U$250)</f>
        <v>0</v>
      </c>
      <c r="M9" s="313">
        <f>L9+SUMIF('3 CY Interim'!$B$10:$B$250,$A9,'3 CY Interim'!V$10:V$250)</f>
        <v>0</v>
      </c>
      <c r="N9" s="313">
        <f>M9+SUMIF('3 CY Interim'!$B$10:$B$250,$A9,'3 CY Interim'!W$10:W$250)</f>
        <v>0</v>
      </c>
      <c r="O9" s="313">
        <f>N9+SUMIF('3 CY Interim'!$B$10:$B$250,$A9,'3 CY Interim'!X$10:X$250)</f>
        <v>0</v>
      </c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</row>
    <row r="10" spans="1:26" ht="15" customHeight="1">
      <c r="A10" s="328" t="str">
        <f>IF('1 Pricing Length'!A12 &lt;&gt; "",'1 Pricing Length'!A12,"")</f>
        <v>EDM</v>
      </c>
      <c r="B10" s="298" t="str">
        <f>IF('1 Pricing Length'!B12 &lt;&gt; "",'1 Pricing Length'!B12,"")</f>
        <v>EDU</v>
      </c>
      <c r="C10" s="313">
        <f>IF(A10&lt;&gt;"",SUMIF('2 Current Year'!B$10:B$250,A10,'2 Current Year'!W$10:W$250),0)</f>
        <v>697892.48369280342</v>
      </c>
      <c r="D10" s="313">
        <f>IF(C10&gt;0,VLOOKUP(A10,'1 Pricing Length'!A$8:D$50,4,FALSE)*-C10,0)</f>
        <v>-41873.5490215682</v>
      </c>
      <c r="E10" s="313"/>
      <c r="F10" s="313">
        <f t="shared" si="0"/>
        <v>656018.93467123527</v>
      </c>
      <c r="G10" s="313">
        <f t="shared" si="1"/>
        <v>112127.91444197251</v>
      </c>
      <c r="H10" s="313">
        <f>IF($A10&lt;&gt;"",SUMIF('2 Current Year'!$B$10:$B$250,$A10,'2 Current Year'!$W$10:$W$250)+SUMIF('2 Current Year'!$B$10:$B$250,$A10,'2 Current Year'!$O$10:$O$250)+SUMIF('2 Current Year'!$B$10:$B$250,$A10,'2 Current Year'!$Q$10:$Q$250)+SUMIF('2 Current Year'!$B$10:$B$250,$A10,'2 Current Year'!$R$10:$R$250)+SUMIF('3 CY Interim'!$B$10:$B$250,$A10,'3 CY Interim'!$Q$10:Q$250),0)</f>
        <v>810020.39813477593</v>
      </c>
      <c r="I10" s="313">
        <f>H10+SUMIF('3 CY Interim'!$B$10:$B$250,$A10,'3 CY Interim'!R$10:R$250)</f>
        <v>810020.39813477593</v>
      </c>
      <c r="J10" s="313">
        <f>I10+SUMIF('3 CY Interim'!$B$10:$B$250,$A10,'3 CY Interim'!S$10:S$250)</f>
        <v>810020.39813477593</v>
      </c>
      <c r="K10" s="313">
        <f>J10+SUMIF('3 CY Interim'!$B$10:$B$250,$A10,'3 CY Interim'!T$10:T$250)</f>
        <v>810020.39813477593</v>
      </c>
      <c r="L10" s="313">
        <f>K10+SUMIF('3 CY Interim'!$B$10:$B$250,$A10,'3 CY Interim'!U$10:U$250)</f>
        <v>810020.39813477593</v>
      </c>
      <c r="M10" s="313">
        <f>L10+SUMIF('3 CY Interim'!$B$10:$B$250,$A10,'3 CY Interim'!V$10:V$250)</f>
        <v>810020.39813477593</v>
      </c>
      <c r="N10" s="313">
        <f>M10+SUMIF('3 CY Interim'!$B$10:$B$250,$A10,'3 CY Interim'!W$10:W$250)</f>
        <v>810020.39813477593</v>
      </c>
      <c r="O10" s="313">
        <f>N10+SUMIF('3 CY Interim'!$B$10:$B$250,$A10,'3 CY Interim'!X$10:X$250)</f>
        <v>810020.39813477593</v>
      </c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</row>
    <row r="11" spans="1:26" ht="15" customHeight="1">
      <c r="A11" s="328" t="str">
        <f>IF('1 Pricing Length'!A13 &lt;&gt; "",'1 Pricing Length'!A13,"")</f>
        <v>MBA</v>
      </c>
      <c r="B11" s="298" t="str">
        <f>IF('1 Pricing Length'!B13 &lt;&gt; "",'1 Pricing Length'!B13,"")</f>
        <v>BUS</v>
      </c>
      <c r="C11" s="313">
        <f>IF(A11&lt;&gt;"",SUMIF('2 Current Year'!B$10:B$250,A11,'2 Current Year'!W$10:W$250),0)</f>
        <v>1088398.9071038251</v>
      </c>
      <c r="D11" s="313">
        <f>IF(C11&gt;0,VLOOKUP(A11,'1 Pricing Length'!A$8:D$50,4,FALSE)*-C11,0)</f>
        <v>-32651.967213114753</v>
      </c>
      <c r="E11" s="313"/>
      <c r="F11" s="313">
        <f t="shared" si="0"/>
        <v>1055746.9398907104</v>
      </c>
      <c r="G11" s="313">
        <f t="shared" si="1"/>
        <v>96273.128175630234</v>
      </c>
      <c r="H11" s="313">
        <f>IF($A11&lt;&gt;"",SUMIF('2 Current Year'!$B$10:$B$250,$A11,'2 Current Year'!$W$10:$W$250)+SUMIF('2 Current Year'!$B$10:$B$250,$A11,'2 Current Year'!$O$10:$O$250)+SUMIF('2 Current Year'!$B$10:$B$250,$A11,'2 Current Year'!$Q$10:$Q$250)+SUMIF('2 Current Year'!$B$10:$B$250,$A11,'2 Current Year'!$R$10:$R$250)+SUMIF('3 CY Interim'!$B$10:$B$250,$A11,'3 CY Interim'!$Q$10:Q$250),0)</f>
        <v>1184672.0352794554</v>
      </c>
      <c r="I11" s="313">
        <f>H11+SUMIF('3 CY Interim'!$B$10:$B$250,$A11,'3 CY Interim'!R$10:R$250)</f>
        <v>1184672.0352794554</v>
      </c>
      <c r="J11" s="313">
        <f>I11+SUMIF('3 CY Interim'!$B$10:$B$250,$A11,'3 CY Interim'!S$10:S$250)</f>
        <v>1184672.0352794554</v>
      </c>
      <c r="K11" s="313">
        <f>J11+SUMIF('3 CY Interim'!$B$10:$B$250,$A11,'3 CY Interim'!T$10:T$250)</f>
        <v>1184672.0352794554</v>
      </c>
      <c r="L11" s="313">
        <f>K11+SUMIF('3 CY Interim'!$B$10:$B$250,$A11,'3 CY Interim'!U$10:U$250)</f>
        <v>1184672.0352794554</v>
      </c>
      <c r="M11" s="313">
        <f>L11+SUMIF('3 CY Interim'!$B$10:$B$250,$A11,'3 CY Interim'!V$10:V$250)</f>
        <v>1184672.0352794554</v>
      </c>
      <c r="N11" s="313">
        <f>M11+SUMIF('3 CY Interim'!$B$10:$B$250,$A11,'3 CY Interim'!W$10:W$250)</f>
        <v>1184672.0352794554</v>
      </c>
      <c r="O11" s="313">
        <f>N11+SUMIF('3 CY Interim'!$B$10:$B$250,$A11,'3 CY Interim'!X$10:X$250)</f>
        <v>1184672.0352794554</v>
      </c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</row>
    <row r="12" spans="1:26" ht="15" customHeight="1">
      <c r="A12" s="328" t="str">
        <f>IF('1 Pricing Length'!A14 &lt;&gt; "",'1 Pricing Length'!A14,"")</f>
        <v>REL</v>
      </c>
      <c r="B12" s="298" t="str">
        <f>IF('1 Pricing Length'!B14 &lt;&gt; "",'1 Pricing Length'!B14,"")</f>
        <v>REL</v>
      </c>
      <c r="C12" s="313">
        <f>IF(A12&lt;&gt;"",SUMIF('2 Current Year'!B$10:B$250,A12,'2 Current Year'!W$10:W$250),0)</f>
        <v>743488.82559970359</v>
      </c>
      <c r="D12" s="313">
        <f>IF(C12&gt;0,VLOOKUP(A12,'1 Pricing Length'!A$8:D$50,4,FALSE)*-C12,0)</f>
        <v>-52044.217791979259</v>
      </c>
      <c r="E12" s="313"/>
      <c r="F12" s="313">
        <f t="shared" si="0"/>
        <v>691444.60780772427</v>
      </c>
      <c r="G12" s="313">
        <f t="shared" si="1"/>
        <v>116724.65301208012</v>
      </c>
      <c r="H12" s="313">
        <f>IF($A12&lt;&gt;"",SUMIF('2 Current Year'!$B$10:$B$250,$A12,'2 Current Year'!$W$10:$W$250)+SUMIF('2 Current Year'!$B$10:$B$250,$A12,'2 Current Year'!$O$10:$O$250)+SUMIF('2 Current Year'!$B$10:$B$250,$A12,'2 Current Year'!$Q$10:$Q$250)+SUMIF('2 Current Year'!$B$10:$B$250,$A12,'2 Current Year'!$R$10:$R$250)+SUMIF('3 CY Interim'!$B$10:$B$250,$A12,'3 CY Interim'!$Q$10:Q$250),0)</f>
        <v>860213.47861178371</v>
      </c>
      <c r="I12" s="313">
        <f>H12+SUMIF('3 CY Interim'!$B$10:$B$250,$A12,'3 CY Interim'!R$10:R$250)</f>
        <v>860213.47861178371</v>
      </c>
      <c r="J12" s="313">
        <f>I12+SUMIF('3 CY Interim'!$B$10:$B$250,$A12,'3 CY Interim'!S$10:S$250)</f>
        <v>860213.47861178371</v>
      </c>
      <c r="K12" s="313">
        <f>J12+SUMIF('3 CY Interim'!$B$10:$B$250,$A12,'3 CY Interim'!T$10:T$250)</f>
        <v>860213.47861178371</v>
      </c>
      <c r="L12" s="313">
        <f>K12+SUMIF('3 CY Interim'!$B$10:$B$250,$A12,'3 CY Interim'!U$10:U$250)</f>
        <v>860213.47861178371</v>
      </c>
      <c r="M12" s="313">
        <f>L12+SUMIF('3 CY Interim'!$B$10:$B$250,$A12,'3 CY Interim'!V$10:V$250)</f>
        <v>860213.47861178371</v>
      </c>
      <c r="N12" s="313">
        <f>M12+SUMIF('3 CY Interim'!$B$10:$B$250,$A12,'3 CY Interim'!W$10:W$250)</f>
        <v>860213.47861178371</v>
      </c>
      <c r="O12" s="313">
        <f>N12+SUMIF('3 CY Interim'!$B$10:$B$250,$A12,'3 CY Interim'!X$10:X$250)</f>
        <v>860213.47861178371</v>
      </c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</row>
    <row r="13" spans="1:26" ht="15" customHeight="1">
      <c r="A13" s="328" t="str">
        <f>IF('1 Pricing Length'!A15 &lt;&gt; "",'1 Pricing Length'!A15,"")</f>
        <v/>
      </c>
      <c r="B13" s="298" t="str">
        <f>IF('1 Pricing Length'!B15 &lt;&gt; "",'1 Pricing Length'!B15,"")</f>
        <v/>
      </c>
      <c r="C13" s="313">
        <f>IF(A13&lt;&gt;"",SUMIF('2 Current Year'!B$10:B$250,A13,'2 Current Year'!W$10:W$250),0)</f>
        <v>0</v>
      </c>
      <c r="D13" s="313">
        <f>IF(C13&gt;0,VLOOKUP(A13,'1 Pricing Length'!A$8:D$50,4,FALSE)*-C13,0)</f>
        <v>0</v>
      </c>
      <c r="E13" s="313"/>
      <c r="F13" s="313">
        <f t="shared" si="0"/>
        <v>0</v>
      </c>
      <c r="G13" s="313">
        <f t="shared" si="1"/>
        <v>0</v>
      </c>
      <c r="H13" s="313">
        <f>IF($A13&lt;&gt;"",SUMIF('2 Current Year'!$B$10:$B$250,$A13,'2 Current Year'!$W$10:$W$250)+SUMIF('2 Current Year'!$B$10:$B$250,$A13,'2 Current Year'!$O$10:$O$250)+SUMIF('2 Current Year'!$B$10:$B$250,$A13,'2 Current Year'!$Q$10:$Q$250)+SUMIF('2 Current Year'!$B$10:$B$250,$A13,'2 Current Year'!$R$10:$R$250)+SUMIF('3 CY Interim'!$B$10:$B$250,$A13,'3 CY Interim'!$Q$10:Q$250),0)</f>
        <v>0</v>
      </c>
      <c r="I13" s="313">
        <f>H13+SUMIF('3 CY Interim'!$B$10:$B$250,$A13,'3 CY Interim'!R$10:R$250)</f>
        <v>0</v>
      </c>
      <c r="J13" s="313">
        <f>I13+SUMIF('3 CY Interim'!$B$10:$B$250,$A13,'3 CY Interim'!S$10:S$250)</f>
        <v>0</v>
      </c>
      <c r="K13" s="313">
        <f>J13+SUMIF('3 CY Interim'!$B$10:$B$250,$A13,'3 CY Interim'!T$10:T$250)</f>
        <v>0</v>
      </c>
      <c r="L13" s="313">
        <f>K13+SUMIF('3 CY Interim'!$B$10:$B$250,$A13,'3 CY Interim'!U$10:U$250)</f>
        <v>0</v>
      </c>
      <c r="M13" s="313">
        <f>L13+SUMIF('3 CY Interim'!$B$10:$B$250,$A13,'3 CY Interim'!V$10:V$250)</f>
        <v>0</v>
      </c>
      <c r="N13" s="313">
        <f>M13+SUMIF('3 CY Interim'!$B$10:$B$250,$A13,'3 CY Interim'!W$10:W$250)</f>
        <v>0</v>
      </c>
      <c r="O13" s="313">
        <f>N13+SUMIF('3 CY Interim'!$B$10:$B$250,$A13,'3 CY Interim'!X$10:X$250)</f>
        <v>0</v>
      </c>
      <c r="P13" s="315"/>
      <c r="Q13" s="313"/>
      <c r="R13" s="313"/>
      <c r="S13" s="313"/>
      <c r="T13" s="313"/>
      <c r="U13" s="315"/>
      <c r="V13" s="315"/>
      <c r="W13" s="315"/>
      <c r="X13" s="315"/>
      <c r="Y13" s="315"/>
      <c r="Z13" s="315"/>
    </row>
    <row r="14" spans="1:26" ht="15" customHeight="1">
      <c r="A14" s="328" t="str">
        <f>IF('1 Pricing Length'!A16 &lt;&gt; "",'1 Pricing Length'!A16,"")</f>
        <v/>
      </c>
      <c r="B14" s="298" t="str">
        <f>IF('1 Pricing Length'!B16 &lt;&gt; "",'1 Pricing Length'!B16,"")</f>
        <v/>
      </c>
      <c r="C14" s="313">
        <f>IF(A14&lt;&gt;"",SUMIF('2 Current Year'!B$10:B$250,A14,'2 Current Year'!W$10:W$250),0)</f>
        <v>0</v>
      </c>
      <c r="D14" s="313">
        <f>IF(C14&gt;0,VLOOKUP(A14,'1 Pricing Length'!A$8:D$50,4,FALSE)*-C14,0)</f>
        <v>0</v>
      </c>
      <c r="E14" s="313"/>
      <c r="F14" s="313">
        <f t="shared" si="0"/>
        <v>0</v>
      </c>
      <c r="G14" s="313">
        <f t="shared" si="1"/>
        <v>0</v>
      </c>
      <c r="H14" s="313">
        <f>IF($A14&lt;&gt;"",SUMIF('2 Current Year'!$B$10:$B$250,$A14,'2 Current Year'!$W$10:$W$250)+SUMIF('2 Current Year'!$B$10:$B$250,$A14,'2 Current Year'!$O$10:$O$250)+SUMIF('2 Current Year'!$B$10:$B$250,$A14,'2 Current Year'!$Q$10:$Q$250)+SUMIF('2 Current Year'!$B$10:$B$250,$A14,'2 Current Year'!$R$10:$R$250)+SUMIF('3 CY Interim'!$B$10:$B$250,$A14,'3 CY Interim'!$Q$10:Q$250),0)</f>
        <v>0</v>
      </c>
      <c r="I14" s="313">
        <f>H14+SUMIF('3 CY Interim'!$B$10:$B$250,$A14,'3 CY Interim'!R$10:R$250)</f>
        <v>0</v>
      </c>
      <c r="J14" s="313">
        <f>I14+SUMIF('3 CY Interim'!$B$10:$B$250,$A14,'3 CY Interim'!S$10:S$250)</f>
        <v>0</v>
      </c>
      <c r="K14" s="313">
        <f>J14+SUMIF('3 CY Interim'!$B$10:$B$250,$A14,'3 CY Interim'!T$10:T$250)</f>
        <v>0</v>
      </c>
      <c r="L14" s="313">
        <f>K14+SUMIF('3 CY Interim'!$B$10:$B$250,$A14,'3 CY Interim'!U$10:U$250)</f>
        <v>0</v>
      </c>
      <c r="M14" s="313">
        <f>L14+SUMIF('3 CY Interim'!$B$10:$B$250,$A14,'3 CY Interim'!V$10:V$250)</f>
        <v>0</v>
      </c>
      <c r="N14" s="313">
        <f>M14+SUMIF('3 CY Interim'!$B$10:$B$250,$A14,'3 CY Interim'!W$10:W$250)</f>
        <v>0</v>
      </c>
      <c r="O14" s="313">
        <f>N14+SUMIF('3 CY Interim'!$B$10:$B$250,$A14,'3 CY Interim'!X$10:X$250)</f>
        <v>0</v>
      </c>
      <c r="P14" s="315"/>
      <c r="Q14" s="313"/>
      <c r="R14" s="313"/>
      <c r="S14" s="313"/>
      <c r="T14" s="313"/>
      <c r="U14" s="315"/>
      <c r="V14" s="315"/>
      <c r="W14" s="315"/>
      <c r="X14" s="315"/>
      <c r="Y14" s="315"/>
      <c r="Z14" s="315"/>
    </row>
    <row r="15" spans="1:26" ht="15" customHeight="1">
      <c r="A15" s="328" t="str">
        <f>IF('1 Pricing Length'!A17 &lt;&gt; "",'1 Pricing Length'!A17,"")</f>
        <v/>
      </c>
      <c r="B15" s="298" t="str">
        <f>IF('1 Pricing Length'!B17 &lt;&gt; "",'1 Pricing Length'!B17,"")</f>
        <v/>
      </c>
      <c r="C15" s="313">
        <f>IF(A15&lt;&gt;"",SUMIF('2 Current Year'!B$10:B$250,A15,'2 Current Year'!W$10:W$250),0)</f>
        <v>0</v>
      </c>
      <c r="D15" s="313">
        <f>IF(C15&gt;0,VLOOKUP(A15,'1 Pricing Length'!A$8:D$50,4,FALSE)*-C15,0)</f>
        <v>0</v>
      </c>
      <c r="E15" s="313"/>
      <c r="F15" s="313">
        <f t="shared" si="0"/>
        <v>0</v>
      </c>
      <c r="G15" s="313">
        <f t="shared" si="1"/>
        <v>0</v>
      </c>
      <c r="H15" s="313">
        <f>IF($A15&lt;&gt;"",SUMIF('2 Current Year'!$B$10:$B$250,$A15,'2 Current Year'!$W$10:$W$250)+SUMIF('2 Current Year'!$B$10:$B$250,$A15,'2 Current Year'!$O$10:$O$250)+SUMIF('2 Current Year'!$B$10:$B$250,$A15,'2 Current Year'!$Q$10:$Q$250)+SUMIF('2 Current Year'!$B$10:$B$250,$A15,'2 Current Year'!$R$10:$R$250)+SUMIF('3 CY Interim'!$B$10:$B$250,$A15,'3 CY Interim'!$Q$10:Q$250),0)</f>
        <v>0</v>
      </c>
      <c r="I15" s="313">
        <f>H15+SUMIF('3 CY Interim'!$B$10:$B$250,$A15,'3 CY Interim'!R$10:R$250)</f>
        <v>0</v>
      </c>
      <c r="J15" s="313">
        <f>I15+SUMIF('3 CY Interim'!$B$10:$B$250,$A15,'3 CY Interim'!S$10:S$250)</f>
        <v>0</v>
      </c>
      <c r="K15" s="313">
        <f>J15+SUMIF('3 CY Interim'!$B$10:$B$250,$A15,'3 CY Interim'!T$10:T$250)</f>
        <v>0</v>
      </c>
      <c r="L15" s="313">
        <f>K15+SUMIF('3 CY Interim'!$B$10:$B$250,$A15,'3 CY Interim'!U$10:U$250)</f>
        <v>0</v>
      </c>
      <c r="M15" s="313">
        <f>L15+SUMIF('3 CY Interim'!$B$10:$B$250,$A15,'3 CY Interim'!V$10:V$250)</f>
        <v>0</v>
      </c>
      <c r="N15" s="313">
        <f>M15+SUMIF('3 CY Interim'!$B$10:$B$250,$A15,'3 CY Interim'!W$10:W$250)</f>
        <v>0</v>
      </c>
      <c r="O15" s="313">
        <f>N15+SUMIF('3 CY Interim'!$B$10:$B$250,$A15,'3 CY Interim'!X$10:X$250)</f>
        <v>0</v>
      </c>
      <c r="P15" s="315"/>
      <c r="Q15" s="313"/>
      <c r="R15" s="313"/>
      <c r="S15" s="313"/>
      <c r="T15" s="313"/>
      <c r="U15" s="315"/>
      <c r="V15" s="315"/>
      <c r="W15" s="315"/>
      <c r="X15" s="315"/>
      <c r="Y15" s="315"/>
      <c r="Z15" s="315"/>
    </row>
    <row r="16" spans="1:26" ht="15" customHeight="1">
      <c r="A16" s="328" t="str">
        <f>IF('1 Pricing Length'!A18 &lt;&gt; "",'1 Pricing Length'!A18,"")</f>
        <v/>
      </c>
      <c r="B16" s="298" t="str">
        <f>IF('1 Pricing Length'!B18 &lt;&gt; "",'1 Pricing Length'!B18,"")</f>
        <v/>
      </c>
      <c r="C16" s="313">
        <f>IF(A16&lt;&gt;"",SUMIF('2 Current Year'!B$10:B$250,A16,'2 Current Year'!W$10:W$250),0)</f>
        <v>0</v>
      </c>
      <c r="D16" s="313">
        <f>IF(C16&gt;0,VLOOKUP(A16,'1 Pricing Length'!A$8:D$50,4,FALSE)*-C16,0)</f>
        <v>0</v>
      </c>
      <c r="E16" s="313"/>
      <c r="F16" s="313">
        <f t="shared" si="0"/>
        <v>0</v>
      </c>
      <c r="G16" s="313">
        <f t="shared" si="1"/>
        <v>0</v>
      </c>
      <c r="H16" s="313">
        <f>IF($A16&lt;&gt;"",SUMIF('2 Current Year'!$B$10:$B$250,$A16,'2 Current Year'!$W$10:$W$250)+SUMIF('2 Current Year'!$B$10:$B$250,$A16,'2 Current Year'!$O$10:$O$250)+SUMIF('2 Current Year'!$B$10:$B$250,$A16,'2 Current Year'!$Q$10:$Q$250)+SUMIF('2 Current Year'!$B$10:$B$250,$A16,'2 Current Year'!$R$10:$R$250)+SUMIF('3 CY Interim'!$B$10:$B$250,$A16,'3 CY Interim'!$Q$10:Q$250),0)</f>
        <v>0</v>
      </c>
      <c r="I16" s="313">
        <f>H16+SUMIF('3 CY Interim'!$B$10:$B$250,$A16,'3 CY Interim'!R$10:R$250)</f>
        <v>0</v>
      </c>
      <c r="J16" s="313">
        <f>I16+SUMIF('3 CY Interim'!$B$10:$B$250,$A16,'3 CY Interim'!S$10:S$250)</f>
        <v>0</v>
      </c>
      <c r="K16" s="313">
        <f>J16+SUMIF('3 CY Interim'!$B$10:$B$250,$A16,'3 CY Interim'!T$10:T$250)</f>
        <v>0</v>
      </c>
      <c r="L16" s="313">
        <f>K16+SUMIF('3 CY Interim'!$B$10:$B$250,$A16,'3 CY Interim'!U$10:U$250)</f>
        <v>0</v>
      </c>
      <c r="M16" s="313">
        <f>L16+SUMIF('3 CY Interim'!$B$10:$B$250,$A16,'3 CY Interim'!V$10:V$250)</f>
        <v>0</v>
      </c>
      <c r="N16" s="313">
        <f>M16+SUMIF('3 CY Interim'!$B$10:$B$250,$A16,'3 CY Interim'!W$10:W$250)</f>
        <v>0</v>
      </c>
      <c r="O16" s="313">
        <f>N16+SUMIF('3 CY Interim'!$B$10:$B$250,$A16,'3 CY Interim'!X$10:X$250)</f>
        <v>0</v>
      </c>
      <c r="P16" s="315"/>
      <c r="Q16" s="313"/>
      <c r="R16" s="313"/>
      <c r="S16" s="313"/>
      <c r="T16" s="313"/>
      <c r="U16" s="315"/>
      <c r="V16" s="315"/>
      <c r="W16" s="315"/>
      <c r="X16" s="315"/>
      <c r="Y16" s="315"/>
      <c r="Z16" s="315"/>
    </row>
    <row r="17" spans="1:26" ht="15" customHeight="1">
      <c r="A17" s="328" t="str">
        <f>IF('1 Pricing Length'!A19 &lt;&gt; "",'1 Pricing Length'!A19,"")</f>
        <v/>
      </c>
      <c r="B17" s="298" t="str">
        <f>IF('1 Pricing Length'!B19 &lt;&gt; "",'1 Pricing Length'!B19,"")</f>
        <v/>
      </c>
      <c r="C17" s="313">
        <f>IF(A17&lt;&gt;"",SUMIF('2 Current Year'!B$10:B$250,A17,'2 Current Year'!W$10:W$250),0)</f>
        <v>0</v>
      </c>
      <c r="D17" s="313">
        <f>IF(C17&gt;0,VLOOKUP(A17,'1 Pricing Length'!A$8:D$50,4,FALSE)*-C17,0)</f>
        <v>0</v>
      </c>
      <c r="E17" s="313"/>
      <c r="F17" s="313">
        <f t="shared" si="0"/>
        <v>0</v>
      </c>
      <c r="G17" s="313">
        <f t="shared" si="1"/>
        <v>0</v>
      </c>
      <c r="H17" s="313">
        <f>IF($A17&lt;&gt;"",SUMIF('2 Current Year'!$B$10:$B$250,$A17,'2 Current Year'!$W$10:$W$250)+SUMIF('2 Current Year'!$B$10:$B$250,$A17,'2 Current Year'!$O$10:$O$250)+SUMIF('2 Current Year'!$B$10:$B$250,$A17,'2 Current Year'!$Q$10:$Q$250)+SUMIF('2 Current Year'!$B$10:$B$250,$A17,'2 Current Year'!$R$10:$R$250)+SUMIF('3 CY Interim'!$B$10:$B$250,$A17,'3 CY Interim'!$Q$10:Q$250),0)</f>
        <v>0</v>
      </c>
      <c r="I17" s="313">
        <f>H17+SUMIF('3 CY Interim'!$B$10:$B$250,$A17,'3 CY Interim'!R$10:R$250)</f>
        <v>0</v>
      </c>
      <c r="J17" s="313">
        <f>I17+SUMIF('3 CY Interim'!$B$10:$B$250,$A17,'3 CY Interim'!S$10:S$250)</f>
        <v>0</v>
      </c>
      <c r="K17" s="313">
        <f>J17+SUMIF('3 CY Interim'!$B$10:$B$250,$A17,'3 CY Interim'!T$10:T$250)</f>
        <v>0</v>
      </c>
      <c r="L17" s="313">
        <f>K17+SUMIF('3 CY Interim'!$B$10:$B$250,$A17,'3 CY Interim'!U$10:U$250)</f>
        <v>0</v>
      </c>
      <c r="M17" s="313">
        <f>L17+SUMIF('3 CY Interim'!$B$10:$B$250,$A17,'3 CY Interim'!V$10:V$250)</f>
        <v>0</v>
      </c>
      <c r="N17" s="313">
        <f>M17+SUMIF('3 CY Interim'!$B$10:$B$250,$A17,'3 CY Interim'!W$10:W$250)</f>
        <v>0</v>
      </c>
      <c r="O17" s="313">
        <f>N17+SUMIF('3 CY Interim'!$B$10:$B$250,$A17,'3 CY Interim'!X$10:X$250)</f>
        <v>0</v>
      </c>
      <c r="P17" s="315"/>
      <c r="Q17" s="313"/>
      <c r="R17" s="313"/>
      <c r="S17" s="313"/>
      <c r="T17" s="313"/>
      <c r="U17" s="315"/>
      <c r="V17" s="315"/>
      <c r="W17" s="315"/>
      <c r="X17" s="315"/>
      <c r="Y17" s="315"/>
      <c r="Z17" s="315"/>
    </row>
    <row r="18" spans="1:26" ht="15" customHeight="1">
      <c r="A18" s="328" t="str">
        <f>IF('1 Pricing Length'!A20 &lt;&gt; "",'1 Pricing Length'!A20,"")</f>
        <v/>
      </c>
      <c r="B18" s="298" t="str">
        <f>IF('1 Pricing Length'!B20 &lt;&gt; "",'1 Pricing Length'!B20,"")</f>
        <v/>
      </c>
      <c r="C18" s="313">
        <f>IF(A18&lt;&gt;"",SUMIF('2 Current Year'!B$10:B$250,A18,'2 Current Year'!W$10:W$250),0)</f>
        <v>0</v>
      </c>
      <c r="D18" s="313">
        <f>IF(C18&gt;0,VLOOKUP(A18,'1 Pricing Length'!A$8:D$50,4,FALSE)*-C18,0)</f>
        <v>0</v>
      </c>
      <c r="E18" s="313"/>
      <c r="F18" s="313">
        <f t="shared" si="0"/>
        <v>0</v>
      </c>
      <c r="G18" s="313">
        <f t="shared" si="1"/>
        <v>0</v>
      </c>
      <c r="H18" s="313">
        <f>IF($A18&lt;&gt;"",SUMIF('2 Current Year'!$B$10:$B$250,$A18,'2 Current Year'!$W$10:$W$250)+SUMIF('2 Current Year'!$B$10:$B$250,$A18,'2 Current Year'!$O$10:$O$250)+SUMIF('2 Current Year'!$B$10:$B$250,$A18,'2 Current Year'!$Q$10:$Q$250)+SUMIF('2 Current Year'!$B$10:$B$250,$A18,'2 Current Year'!$R$10:$R$250)+SUMIF('3 CY Interim'!$B$10:$B$250,$A18,'3 CY Interim'!$Q$10:Q$250),0)</f>
        <v>0</v>
      </c>
      <c r="I18" s="313">
        <f>H18+SUMIF('3 CY Interim'!$B$10:$B$250,$A18,'3 CY Interim'!R$10:R$250)</f>
        <v>0</v>
      </c>
      <c r="J18" s="313">
        <f>I18+SUMIF('3 CY Interim'!$B$10:$B$250,$A18,'3 CY Interim'!S$10:S$250)</f>
        <v>0</v>
      </c>
      <c r="K18" s="313">
        <f>J18+SUMIF('3 CY Interim'!$B$10:$B$250,$A18,'3 CY Interim'!T$10:T$250)</f>
        <v>0</v>
      </c>
      <c r="L18" s="313">
        <f>K18+SUMIF('3 CY Interim'!$B$10:$B$250,$A18,'3 CY Interim'!U$10:U$250)</f>
        <v>0</v>
      </c>
      <c r="M18" s="313">
        <f>L18+SUMIF('3 CY Interim'!$B$10:$B$250,$A18,'3 CY Interim'!V$10:V$250)</f>
        <v>0</v>
      </c>
      <c r="N18" s="313">
        <f>M18+SUMIF('3 CY Interim'!$B$10:$B$250,$A18,'3 CY Interim'!W$10:W$250)</f>
        <v>0</v>
      </c>
      <c r="O18" s="313">
        <f>N18+SUMIF('3 CY Interim'!$B$10:$B$250,$A18,'3 CY Interim'!X$10:X$250)</f>
        <v>0</v>
      </c>
      <c r="P18" s="315"/>
      <c r="Q18" s="313"/>
      <c r="R18" s="313"/>
      <c r="S18" s="313"/>
      <c r="T18" s="313"/>
      <c r="U18" s="315"/>
      <c r="V18" s="315"/>
      <c r="W18" s="315"/>
      <c r="X18" s="315"/>
      <c r="Y18" s="315"/>
      <c r="Z18" s="315"/>
    </row>
    <row r="19" spans="1:26" ht="15" customHeight="1">
      <c r="A19" s="328" t="str">
        <f>IF('1 Pricing Length'!A21 &lt;&gt; "",'1 Pricing Length'!A21,"")</f>
        <v/>
      </c>
      <c r="B19" s="298" t="str">
        <f>IF('1 Pricing Length'!B21 &lt;&gt; "",'1 Pricing Length'!B21,"")</f>
        <v/>
      </c>
      <c r="C19" s="313">
        <f>IF(A19&lt;&gt;"",SUMIF('2 Current Year'!B$10:B$250,A19,'2 Current Year'!W$10:W$250),0)</f>
        <v>0</v>
      </c>
      <c r="D19" s="313">
        <f>IF(C19&gt;0,VLOOKUP(A19,'1 Pricing Length'!A$8:D$50,4,FALSE)*-C19,0)</f>
        <v>0</v>
      </c>
      <c r="E19" s="313"/>
      <c r="F19" s="313">
        <f t="shared" si="0"/>
        <v>0</v>
      </c>
      <c r="G19" s="313">
        <f t="shared" si="1"/>
        <v>0</v>
      </c>
      <c r="H19" s="313">
        <f>IF($A19&lt;&gt;"",SUMIF('2 Current Year'!$B$10:$B$250,$A19,'2 Current Year'!$W$10:$W$250)+SUMIF('2 Current Year'!$B$10:$B$250,$A19,'2 Current Year'!$O$10:$O$250)+SUMIF('2 Current Year'!$B$10:$B$250,$A19,'2 Current Year'!$Q$10:$Q$250)+SUMIF('2 Current Year'!$B$10:$B$250,$A19,'2 Current Year'!$R$10:$R$250)+SUMIF('3 CY Interim'!$B$10:$B$250,$A19,'3 CY Interim'!$Q$10:Q$250),0)</f>
        <v>0</v>
      </c>
      <c r="I19" s="313">
        <f>H19+SUMIF('3 CY Interim'!$B$10:$B$250,$A19,'3 CY Interim'!R$10:R$250)</f>
        <v>0</v>
      </c>
      <c r="J19" s="313">
        <f>I19+SUMIF('3 CY Interim'!$B$10:$B$250,$A19,'3 CY Interim'!S$10:S$250)</f>
        <v>0</v>
      </c>
      <c r="K19" s="313">
        <f>J19+SUMIF('3 CY Interim'!$B$10:$B$250,$A19,'3 CY Interim'!T$10:T$250)</f>
        <v>0</v>
      </c>
      <c r="L19" s="313">
        <f>K19+SUMIF('3 CY Interim'!$B$10:$B$250,$A19,'3 CY Interim'!U$10:U$250)</f>
        <v>0</v>
      </c>
      <c r="M19" s="313">
        <f>L19+SUMIF('3 CY Interim'!$B$10:$B$250,$A19,'3 CY Interim'!V$10:V$250)</f>
        <v>0</v>
      </c>
      <c r="N19" s="313">
        <f>M19+SUMIF('3 CY Interim'!$B$10:$B$250,$A19,'3 CY Interim'!W$10:W$250)</f>
        <v>0</v>
      </c>
      <c r="O19" s="313">
        <f>N19+SUMIF('3 CY Interim'!$B$10:$B$250,$A19,'3 CY Interim'!X$10:X$250)</f>
        <v>0</v>
      </c>
      <c r="P19" s="315"/>
      <c r="Q19" s="313"/>
      <c r="R19" s="313"/>
      <c r="S19" s="313"/>
      <c r="T19" s="313"/>
      <c r="U19" s="315"/>
      <c r="V19" s="315"/>
      <c r="W19" s="315"/>
      <c r="X19" s="315"/>
      <c r="Y19" s="315"/>
      <c r="Z19" s="315"/>
    </row>
    <row r="20" spans="1:26" ht="15" customHeight="1">
      <c r="A20" s="328" t="str">
        <f>IF('1 Pricing Length'!A22 &lt;&gt; "",'1 Pricing Length'!A22,"")</f>
        <v/>
      </c>
      <c r="B20" s="298" t="str">
        <f>IF('1 Pricing Length'!B22 &lt;&gt; "",'1 Pricing Length'!B22,"")</f>
        <v/>
      </c>
      <c r="C20" s="313">
        <f>IF(A20&lt;&gt;"",SUMIF('2 Current Year'!B$10:B$250,A20,'2 Current Year'!W$10:W$250),0)</f>
        <v>0</v>
      </c>
      <c r="D20" s="313">
        <f>IF(C20&gt;0,VLOOKUP(A20,'1 Pricing Length'!A$8:D$50,4,FALSE)*-C20,0)</f>
        <v>0</v>
      </c>
      <c r="E20" s="313"/>
      <c r="F20" s="313">
        <f t="shared" si="0"/>
        <v>0</v>
      </c>
      <c r="G20" s="313">
        <f t="shared" si="1"/>
        <v>0</v>
      </c>
      <c r="H20" s="313">
        <f>IF($A20&lt;&gt;"",SUMIF('2 Current Year'!$B$10:$B$250,$A20,'2 Current Year'!$W$10:$W$250)+SUMIF('2 Current Year'!$B$10:$B$250,$A20,'2 Current Year'!$O$10:$O$250)+SUMIF('2 Current Year'!$B$10:$B$250,$A20,'2 Current Year'!$Q$10:$Q$250)+SUMIF('2 Current Year'!$B$10:$B$250,$A20,'2 Current Year'!$R$10:$R$250)+SUMIF('3 CY Interim'!$B$10:$B$250,$A20,'3 CY Interim'!$Q$10:Q$250),0)</f>
        <v>0</v>
      </c>
      <c r="I20" s="313">
        <f>H20+SUMIF('3 CY Interim'!$B$10:$B$250,$A20,'3 CY Interim'!R$10:R$250)</f>
        <v>0</v>
      </c>
      <c r="J20" s="313">
        <f>I20+SUMIF('3 CY Interim'!$B$10:$B$250,$A20,'3 CY Interim'!S$10:S$250)</f>
        <v>0</v>
      </c>
      <c r="K20" s="313">
        <f>J20+SUMIF('3 CY Interim'!$B$10:$B$250,$A20,'3 CY Interim'!T$10:T$250)</f>
        <v>0</v>
      </c>
      <c r="L20" s="313">
        <f>K20+SUMIF('3 CY Interim'!$B$10:$B$250,$A20,'3 CY Interim'!U$10:U$250)</f>
        <v>0</v>
      </c>
      <c r="M20" s="313">
        <f>L20+SUMIF('3 CY Interim'!$B$10:$B$250,$A20,'3 CY Interim'!V$10:V$250)</f>
        <v>0</v>
      </c>
      <c r="N20" s="313">
        <f>M20+SUMIF('3 CY Interim'!$B$10:$B$250,$A20,'3 CY Interim'!W$10:W$250)</f>
        <v>0</v>
      </c>
      <c r="O20" s="313">
        <f>N20+SUMIF('3 CY Interim'!$B$10:$B$250,$A20,'3 CY Interim'!X$10:X$250)</f>
        <v>0</v>
      </c>
      <c r="P20" s="315"/>
      <c r="Q20" s="313"/>
      <c r="R20" s="313"/>
      <c r="S20" s="313"/>
      <c r="T20" s="313"/>
      <c r="U20" s="315"/>
      <c r="V20" s="315"/>
      <c r="W20" s="315"/>
      <c r="X20" s="315"/>
      <c r="Y20" s="315"/>
      <c r="Z20" s="315"/>
    </row>
    <row r="21" spans="1:26" ht="15" customHeight="1">
      <c r="A21" s="328" t="str">
        <f>IF('1 Pricing Length'!A23 &lt;&gt; "",'1 Pricing Length'!A23,"")</f>
        <v/>
      </c>
      <c r="B21" s="298" t="str">
        <f>IF('1 Pricing Length'!B23 &lt;&gt; "",'1 Pricing Length'!B23,"")</f>
        <v/>
      </c>
      <c r="C21" s="313">
        <f>IF(A21&lt;&gt;"",SUMIF('2 Current Year'!B$10:B$250,A21,'2 Current Year'!W$10:W$250),0)</f>
        <v>0</v>
      </c>
      <c r="D21" s="313">
        <f>IF(C21&gt;0,VLOOKUP(A21,'1 Pricing Length'!A$8:D$50,4,FALSE)*-C21,0)</f>
        <v>0</v>
      </c>
      <c r="E21" s="313"/>
      <c r="F21" s="313">
        <f t="shared" si="0"/>
        <v>0</v>
      </c>
      <c r="G21" s="313">
        <f t="shared" si="1"/>
        <v>0</v>
      </c>
      <c r="H21" s="313">
        <f>IF($A21&lt;&gt;"",SUMIF('2 Current Year'!$B$10:$B$250,$A21,'2 Current Year'!$W$10:$W$250)+SUMIF('2 Current Year'!$B$10:$B$250,$A21,'2 Current Year'!$O$10:$O$250)+SUMIF('2 Current Year'!$B$10:$B$250,$A21,'2 Current Year'!$Q$10:$Q$250)+SUMIF('2 Current Year'!$B$10:$B$250,$A21,'2 Current Year'!$R$10:$R$250)+SUMIF('3 CY Interim'!$B$10:$B$250,$A21,'3 CY Interim'!$Q$10:Q$250),0)</f>
        <v>0</v>
      </c>
      <c r="I21" s="313">
        <f>H21+SUMIF('3 CY Interim'!$B$10:$B$250,$A21,'3 CY Interim'!R$10:R$250)</f>
        <v>0</v>
      </c>
      <c r="J21" s="313">
        <f>I21+SUMIF('3 CY Interim'!$B$10:$B$250,$A21,'3 CY Interim'!S$10:S$250)</f>
        <v>0</v>
      </c>
      <c r="K21" s="313">
        <f>J21+SUMIF('3 CY Interim'!$B$10:$B$250,$A21,'3 CY Interim'!T$10:T$250)</f>
        <v>0</v>
      </c>
      <c r="L21" s="313">
        <f>K21+SUMIF('3 CY Interim'!$B$10:$B$250,$A21,'3 CY Interim'!U$10:U$250)</f>
        <v>0</v>
      </c>
      <c r="M21" s="313">
        <f>L21+SUMIF('3 CY Interim'!$B$10:$B$250,$A21,'3 CY Interim'!V$10:V$250)</f>
        <v>0</v>
      </c>
      <c r="N21" s="313">
        <f>M21+SUMIF('3 CY Interim'!$B$10:$B$250,$A21,'3 CY Interim'!W$10:W$250)</f>
        <v>0</v>
      </c>
      <c r="O21" s="313">
        <f>N21+SUMIF('3 CY Interim'!$B$10:$B$250,$A21,'3 CY Interim'!X$10:X$250)</f>
        <v>0</v>
      </c>
      <c r="P21" s="315"/>
      <c r="Q21" s="313"/>
      <c r="R21" s="313"/>
      <c r="S21" s="313"/>
      <c r="T21" s="313"/>
      <c r="U21" s="315"/>
      <c r="V21" s="315"/>
      <c r="W21" s="315"/>
      <c r="X21" s="315"/>
      <c r="Y21" s="315"/>
      <c r="Z21" s="315"/>
    </row>
    <row r="22" spans="1:26" ht="15" customHeight="1">
      <c r="A22" s="328" t="str">
        <f>IF('1 Pricing Length'!A24 &lt;&gt; "",'1 Pricing Length'!A24,"")</f>
        <v/>
      </c>
      <c r="B22" s="298" t="str">
        <f>IF('1 Pricing Length'!B24 &lt;&gt; "",'1 Pricing Length'!B24,"")</f>
        <v/>
      </c>
      <c r="C22" s="313">
        <f>IF(A22&lt;&gt;"",SUMIF('2 Current Year'!B$10:B$250,A22,'2 Current Year'!W$10:W$250),0)</f>
        <v>0</v>
      </c>
      <c r="D22" s="313">
        <f>IF(C22&gt;0,VLOOKUP(A22,'1 Pricing Length'!A$8:D$50,4,FALSE)*-C22,0)</f>
        <v>0</v>
      </c>
      <c r="E22" s="313"/>
      <c r="F22" s="313">
        <f t="shared" si="0"/>
        <v>0</v>
      </c>
      <c r="G22" s="313">
        <f t="shared" si="1"/>
        <v>0</v>
      </c>
      <c r="H22" s="313">
        <f>IF($A22&lt;&gt;"",SUMIF('2 Current Year'!$B$10:$B$250,$A22,'2 Current Year'!$W$10:$W$250)+SUMIF('2 Current Year'!$B$10:$B$250,$A22,'2 Current Year'!$O$10:$O$250)+SUMIF('2 Current Year'!$B$10:$B$250,$A22,'2 Current Year'!$Q$10:$Q$250)+SUMIF('2 Current Year'!$B$10:$B$250,$A22,'2 Current Year'!$R$10:$R$250)+SUMIF('3 CY Interim'!$B$10:$B$250,$A22,'3 CY Interim'!$Q$10:Q$250),0)</f>
        <v>0</v>
      </c>
      <c r="I22" s="313">
        <f>H22+SUMIF('3 CY Interim'!$B$10:$B$250,$A22,'3 CY Interim'!R$10:R$250)</f>
        <v>0</v>
      </c>
      <c r="J22" s="313">
        <f>I22+SUMIF('3 CY Interim'!$B$10:$B$250,$A22,'3 CY Interim'!S$10:S$250)</f>
        <v>0</v>
      </c>
      <c r="K22" s="313">
        <f>J22+SUMIF('3 CY Interim'!$B$10:$B$250,$A22,'3 CY Interim'!T$10:T$250)</f>
        <v>0</v>
      </c>
      <c r="L22" s="313">
        <f>K22+SUMIF('3 CY Interim'!$B$10:$B$250,$A22,'3 CY Interim'!U$10:U$250)</f>
        <v>0</v>
      </c>
      <c r="M22" s="313">
        <f>L22+SUMIF('3 CY Interim'!$B$10:$B$250,$A22,'3 CY Interim'!V$10:V$250)</f>
        <v>0</v>
      </c>
      <c r="N22" s="313">
        <f>M22+SUMIF('3 CY Interim'!$B$10:$B$250,$A22,'3 CY Interim'!W$10:W$250)</f>
        <v>0</v>
      </c>
      <c r="O22" s="313">
        <f>N22+SUMIF('3 CY Interim'!$B$10:$B$250,$A22,'3 CY Interim'!X$10:X$250)</f>
        <v>0</v>
      </c>
      <c r="P22" s="315"/>
      <c r="Q22" s="313"/>
      <c r="R22" s="313"/>
      <c r="S22" s="313"/>
      <c r="T22" s="313"/>
      <c r="U22" s="315"/>
      <c r="V22" s="315"/>
      <c r="W22" s="315"/>
      <c r="X22" s="315"/>
      <c r="Y22" s="315"/>
      <c r="Z22" s="315"/>
    </row>
    <row r="23" spans="1:26" ht="15" customHeight="1">
      <c r="A23" s="328" t="str">
        <f>IF('1 Pricing Length'!A25 &lt;&gt; "",'1 Pricing Length'!A25,"")</f>
        <v/>
      </c>
      <c r="B23" s="298" t="str">
        <f>IF('1 Pricing Length'!B25 &lt;&gt; "",'1 Pricing Length'!B25,"")</f>
        <v/>
      </c>
      <c r="C23" s="313">
        <f>IF(A23&lt;&gt;"",SUMIF('2 Current Year'!B$10:B$250,A23,'2 Current Year'!W$10:W$250),0)</f>
        <v>0</v>
      </c>
      <c r="D23" s="313">
        <f>IF(C23&gt;0,VLOOKUP(A23,'1 Pricing Length'!A$8:D$50,4,FALSE)*-C23,0)</f>
        <v>0</v>
      </c>
      <c r="E23" s="313"/>
      <c r="F23" s="313">
        <f t="shared" si="0"/>
        <v>0</v>
      </c>
      <c r="G23" s="313">
        <f t="shared" si="1"/>
        <v>0</v>
      </c>
      <c r="H23" s="313">
        <f>IF($A23&lt;&gt;"",SUMIF('2 Current Year'!$B$10:$B$250,$A23,'2 Current Year'!$W$10:$W$250)+SUMIF('2 Current Year'!$B$10:$B$250,$A23,'2 Current Year'!$O$10:$O$250)+SUMIF('2 Current Year'!$B$10:$B$250,$A23,'2 Current Year'!$Q$10:$Q$250)+SUMIF('2 Current Year'!$B$10:$B$250,$A23,'2 Current Year'!$R$10:$R$250)+SUMIF('3 CY Interim'!$B$10:$B$250,$A23,'3 CY Interim'!$Q$10:Q$250),0)</f>
        <v>0</v>
      </c>
      <c r="I23" s="313">
        <f>H23+SUMIF('3 CY Interim'!$B$10:$B$250,$A23,'3 CY Interim'!R$10:R$250)</f>
        <v>0</v>
      </c>
      <c r="J23" s="313">
        <f>I23+SUMIF('3 CY Interim'!$B$10:$B$250,$A23,'3 CY Interim'!S$10:S$250)</f>
        <v>0</v>
      </c>
      <c r="K23" s="313">
        <f>J23+SUMIF('3 CY Interim'!$B$10:$B$250,$A23,'3 CY Interim'!T$10:T$250)</f>
        <v>0</v>
      </c>
      <c r="L23" s="313">
        <f>K23+SUMIF('3 CY Interim'!$B$10:$B$250,$A23,'3 CY Interim'!U$10:U$250)</f>
        <v>0</v>
      </c>
      <c r="M23" s="313">
        <f>L23+SUMIF('3 CY Interim'!$B$10:$B$250,$A23,'3 CY Interim'!V$10:V$250)</f>
        <v>0</v>
      </c>
      <c r="N23" s="313">
        <f>M23+SUMIF('3 CY Interim'!$B$10:$B$250,$A23,'3 CY Interim'!W$10:W$250)</f>
        <v>0</v>
      </c>
      <c r="O23" s="313">
        <f>N23+SUMIF('3 CY Interim'!$B$10:$B$250,$A23,'3 CY Interim'!X$10:X$250)</f>
        <v>0</v>
      </c>
      <c r="P23" s="315"/>
      <c r="Q23" s="313"/>
      <c r="R23" s="313"/>
      <c r="S23" s="313"/>
      <c r="T23" s="313"/>
      <c r="U23" s="315"/>
      <c r="V23" s="315"/>
      <c r="W23" s="315"/>
      <c r="X23" s="315"/>
      <c r="Y23" s="315"/>
      <c r="Z23" s="315"/>
    </row>
    <row r="24" spans="1:26" ht="15" customHeight="1">
      <c r="A24" s="328" t="str">
        <f>IF('1 Pricing Length'!A26 &lt;&gt; "",'1 Pricing Length'!A26,"")</f>
        <v/>
      </c>
      <c r="B24" s="298" t="str">
        <f>IF('1 Pricing Length'!B26 &lt;&gt; "",'1 Pricing Length'!B26,"")</f>
        <v/>
      </c>
      <c r="C24" s="313">
        <f>IF(A24&lt;&gt;"",SUMIF('2 Current Year'!B$10:B$250,A24,'2 Current Year'!W$10:W$250),0)</f>
        <v>0</v>
      </c>
      <c r="D24" s="313">
        <f>IF(C24&gt;0,VLOOKUP(A24,'1 Pricing Length'!A$8:D$50,4,FALSE)*-C24,0)</f>
        <v>0</v>
      </c>
      <c r="E24" s="313"/>
      <c r="F24" s="313">
        <f t="shared" si="0"/>
        <v>0</v>
      </c>
      <c r="G24" s="313">
        <f t="shared" si="1"/>
        <v>0</v>
      </c>
      <c r="H24" s="313">
        <f>IF($A24&lt;&gt;"",SUMIF('2 Current Year'!$B$10:$B$250,$A24,'2 Current Year'!$W$10:$W$250)+SUMIF('2 Current Year'!$B$10:$B$250,$A24,'2 Current Year'!$O$10:$O$250)+SUMIF('2 Current Year'!$B$10:$B$250,$A24,'2 Current Year'!$Q$10:$Q$250)+SUMIF('2 Current Year'!$B$10:$B$250,$A24,'2 Current Year'!$R$10:$R$250)+SUMIF('3 CY Interim'!$B$10:$B$250,$A24,'3 CY Interim'!$Q$10:Q$250),0)</f>
        <v>0</v>
      </c>
      <c r="I24" s="313">
        <f>H24+SUMIF('3 CY Interim'!$B$10:$B$250,$A24,'3 CY Interim'!R$10:R$250)</f>
        <v>0</v>
      </c>
      <c r="J24" s="313">
        <f>I24+SUMIF('3 CY Interim'!$B$10:$B$250,$A24,'3 CY Interim'!S$10:S$250)</f>
        <v>0</v>
      </c>
      <c r="K24" s="313">
        <f>J24+SUMIF('3 CY Interim'!$B$10:$B$250,$A24,'3 CY Interim'!T$10:T$250)</f>
        <v>0</v>
      </c>
      <c r="L24" s="313">
        <f>K24+SUMIF('3 CY Interim'!$B$10:$B$250,$A24,'3 CY Interim'!U$10:U$250)</f>
        <v>0</v>
      </c>
      <c r="M24" s="313">
        <f>L24+SUMIF('3 CY Interim'!$B$10:$B$250,$A24,'3 CY Interim'!V$10:V$250)</f>
        <v>0</v>
      </c>
      <c r="N24" s="313">
        <f>M24+SUMIF('3 CY Interim'!$B$10:$B$250,$A24,'3 CY Interim'!W$10:W$250)</f>
        <v>0</v>
      </c>
      <c r="O24" s="313">
        <f>N24+SUMIF('3 CY Interim'!$B$10:$B$250,$A24,'3 CY Interim'!X$10:X$250)</f>
        <v>0</v>
      </c>
      <c r="P24" s="315"/>
      <c r="Q24" s="313"/>
      <c r="R24" s="313"/>
      <c r="S24" s="313"/>
      <c r="T24" s="313"/>
      <c r="U24" s="315"/>
      <c r="V24" s="315"/>
      <c r="W24" s="315"/>
      <c r="X24" s="315"/>
      <c r="Y24" s="315"/>
      <c r="Z24" s="315"/>
    </row>
    <row r="25" spans="1:26" ht="15" customHeight="1">
      <c r="A25" s="328" t="str">
        <f>IF('1 Pricing Length'!A27 &lt;&gt; "",'1 Pricing Length'!A27,"")</f>
        <v/>
      </c>
      <c r="B25" s="298" t="str">
        <f>IF('1 Pricing Length'!B27 &lt;&gt; "",'1 Pricing Length'!B27,"")</f>
        <v/>
      </c>
      <c r="C25" s="313">
        <f>IF(A25&lt;&gt;"",SUMIF('2 Current Year'!B$10:B$250,A25,'2 Current Year'!W$10:W$250),0)</f>
        <v>0</v>
      </c>
      <c r="D25" s="313">
        <f>IF(C25&gt;0,VLOOKUP(A25,'1 Pricing Length'!A$8:D$50,4,FALSE)*-C25,0)</f>
        <v>0</v>
      </c>
      <c r="E25" s="313"/>
      <c r="F25" s="313">
        <f t="shared" si="0"/>
        <v>0</v>
      </c>
      <c r="G25" s="313">
        <f t="shared" si="1"/>
        <v>0</v>
      </c>
      <c r="H25" s="313">
        <f>IF($A25&lt;&gt;"",SUMIF('2 Current Year'!$B$10:$B$250,$A25,'2 Current Year'!$W$10:$W$250)+SUMIF('2 Current Year'!$B$10:$B$250,$A25,'2 Current Year'!$O$10:$O$250)+SUMIF('2 Current Year'!$B$10:$B$250,$A25,'2 Current Year'!$Q$10:$Q$250)+SUMIF('2 Current Year'!$B$10:$B$250,$A25,'2 Current Year'!$R$10:$R$250)+SUMIF('3 CY Interim'!$B$10:$B$250,$A25,'3 CY Interim'!$Q$10:Q$250),0)</f>
        <v>0</v>
      </c>
      <c r="I25" s="313">
        <f>H25+SUMIF('3 CY Interim'!$B$10:$B$250,$A25,'3 CY Interim'!R$10:R$250)</f>
        <v>0</v>
      </c>
      <c r="J25" s="313">
        <f>I25+SUMIF('3 CY Interim'!$B$10:$B$250,$A25,'3 CY Interim'!S$10:S$250)</f>
        <v>0</v>
      </c>
      <c r="K25" s="313">
        <f>J25+SUMIF('3 CY Interim'!$B$10:$B$250,$A25,'3 CY Interim'!T$10:T$250)</f>
        <v>0</v>
      </c>
      <c r="L25" s="313">
        <f>K25+SUMIF('3 CY Interim'!$B$10:$B$250,$A25,'3 CY Interim'!U$10:U$250)</f>
        <v>0</v>
      </c>
      <c r="M25" s="313">
        <f>L25+SUMIF('3 CY Interim'!$B$10:$B$250,$A25,'3 CY Interim'!V$10:V$250)</f>
        <v>0</v>
      </c>
      <c r="N25" s="313">
        <f>M25+SUMIF('3 CY Interim'!$B$10:$B$250,$A25,'3 CY Interim'!W$10:W$250)</f>
        <v>0</v>
      </c>
      <c r="O25" s="313">
        <f>N25+SUMIF('3 CY Interim'!$B$10:$B$250,$A25,'3 CY Interim'!X$10:X$250)</f>
        <v>0</v>
      </c>
      <c r="P25" s="315"/>
      <c r="Q25" s="313"/>
      <c r="R25" s="313"/>
      <c r="S25" s="313"/>
      <c r="T25" s="313"/>
      <c r="U25" s="315"/>
      <c r="V25" s="315"/>
      <c r="W25" s="315"/>
      <c r="X25" s="315"/>
      <c r="Y25" s="315"/>
      <c r="Z25" s="315"/>
    </row>
    <row r="26" spans="1:26" ht="15" customHeight="1">
      <c r="A26" s="328" t="str">
        <f>IF('1 Pricing Length'!A28 &lt;&gt; "",'1 Pricing Length'!A28,"")</f>
        <v/>
      </c>
      <c r="B26" s="298" t="str">
        <f>IF('1 Pricing Length'!B28 &lt;&gt; "",'1 Pricing Length'!B28,"")</f>
        <v/>
      </c>
      <c r="C26" s="313">
        <f>IF(A26&lt;&gt;"",SUMIF('2 Current Year'!B$10:B$250,A26,'2 Current Year'!W$10:W$250),0)</f>
        <v>0</v>
      </c>
      <c r="D26" s="313">
        <f>IF(C26&gt;0,VLOOKUP(A26,'1 Pricing Length'!A$8:D$50,4,FALSE)*-C26,0)</f>
        <v>0</v>
      </c>
      <c r="E26" s="313"/>
      <c r="F26" s="313">
        <f t="shared" si="0"/>
        <v>0</v>
      </c>
      <c r="G26" s="313">
        <f t="shared" si="1"/>
        <v>0</v>
      </c>
      <c r="H26" s="313">
        <f>IF($A26&lt;&gt;"",SUMIF('2 Current Year'!$B$10:$B$250,$A26,'2 Current Year'!$W$10:$W$250)+SUMIF('2 Current Year'!$B$10:$B$250,$A26,'2 Current Year'!$O$10:$O$250)+SUMIF('2 Current Year'!$B$10:$B$250,$A26,'2 Current Year'!$Q$10:$Q$250)+SUMIF('2 Current Year'!$B$10:$B$250,$A26,'2 Current Year'!$R$10:$R$250)+SUMIF('3 CY Interim'!$B$10:$B$250,$A26,'3 CY Interim'!$Q$10:Q$250),0)</f>
        <v>0</v>
      </c>
      <c r="I26" s="313">
        <f>H26+SUMIF('3 CY Interim'!$B$10:$B$250,$A26,'3 CY Interim'!R$10:R$250)</f>
        <v>0</v>
      </c>
      <c r="J26" s="313">
        <f>I26+SUMIF('3 CY Interim'!$B$10:$B$250,$A26,'3 CY Interim'!S$10:S$250)</f>
        <v>0</v>
      </c>
      <c r="K26" s="313">
        <f>J26+SUMIF('3 CY Interim'!$B$10:$B$250,$A26,'3 CY Interim'!T$10:T$250)</f>
        <v>0</v>
      </c>
      <c r="L26" s="313">
        <f>K26+SUMIF('3 CY Interim'!$B$10:$B$250,$A26,'3 CY Interim'!U$10:U$250)</f>
        <v>0</v>
      </c>
      <c r="M26" s="313">
        <f>L26+SUMIF('3 CY Interim'!$B$10:$B$250,$A26,'3 CY Interim'!V$10:V$250)</f>
        <v>0</v>
      </c>
      <c r="N26" s="313">
        <f>M26+SUMIF('3 CY Interim'!$B$10:$B$250,$A26,'3 CY Interim'!W$10:W$250)</f>
        <v>0</v>
      </c>
      <c r="O26" s="313">
        <f>N26+SUMIF('3 CY Interim'!$B$10:$B$250,$A26,'3 CY Interim'!X$10:X$250)</f>
        <v>0</v>
      </c>
      <c r="P26" s="315"/>
      <c r="Q26" s="313"/>
      <c r="R26" s="313"/>
      <c r="S26" s="313"/>
      <c r="T26" s="313"/>
      <c r="U26" s="315"/>
      <c r="V26" s="315"/>
      <c r="W26" s="315"/>
      <c r="X26" s="315"/>
      <c r="Y26" s="315"/>
      <c r="Z26" s="315"/>
    </row>
    <row r="27" spans="1:26" ht="15" customHeight="1">
      <c r="A27" s="328" t="str">
        <f>IF('1 Pricing Length'!A29 &lt;&gt; "",'1 Pricing Length'!A29,"")</f>
        <v/>
      </c>
      <c r="B27" s="298" t="str">
        <f>IF('1 Pricing Length'!B29 &lt;&gt; "",'1 Pricing Length'!B29,"")</f>
        <v/>
      </c>
      <c r="C27" s="313">
        <f>IF(A27&lt;&gt;"",SUMIF('2 Current Year'!B$10:B$250,A27,'2 Current Year'!W$10:W$250),0)</f>
        <v>0</v>
      </c>
      <c r="D27" s="313">
        <f>IF(C27&gt;0,VLOOKUP(A27,'1 Pricing Length'!A$8:D$50,4,FALSE)*-C27,0)</f>
        <v>0</v>
      </c>
      <c r="E27" s="313"/>
      <c r="F27" s="313">
        <f t="shared" si="0"/>
        <v>0</v>
      </c>
      <c r="G27" s="313">
        <f t="shared" si="1"/>
        <v>0</v>
      </c>
      <c r="H27" s="313">
        <f>IF($A27&lt;&gt;"",SUMIF('2 Current Year'!$B$10:$B$250,$A27,'2 Current Year'!$W$10:$W$250)+SUMIF('2 Current Year'!$B$10:$B$250,$A27,'2 Current Year'!$O$10:$O$250)+SUMIF('2 Current Year'!$B$10:$B$250,$A27,'2 Current Year'!$Q$10:$Q$250)+SUMIF('2 Current Year'!$B$10:$B$250,$A27,'2 Current Year'!$R$10:$R$250)+SUMIF('3 CY Interim'!$B$10:$B$250,$A27,'3 CY Interim'!$Q$10:Q$250),0)</f>
        <v>0</v>
      </c>
      <c r="I27" s="313">
        <f>H27+SUMIF('3 CY Interim'!$B$10:$B$250,$A27,'3 CY Interim'!R$10:R$250)</f>
        <v>0</v>
      </c>
      <c r="J27" s="313">
        <f>I27+SUMIF('3 CY Interim'!$B$10:$B$250,$A27,'3 CY Interim'!S$10:S$250)</f>
        <v>0</v>
      </c>
      <c r="K27" s="313">
        <f>J27+SUMIF('3 CY Interim'!$B$10:$B$250,$A27,'3 CY Interim'!T$10:T$250)</f>
        <v>0</v>
      </c>
      <c r="L27" s="313">
        <f>K27+SUMIF('3 CY Interim'!$B$10:$B$250,$A27,'3 CY Interim'!U$10:U$250)</f>
        <v>0</v>
      </c>
      <c r="M27" s="313">
        <f>L27+SUMIF('3 CY Interim'!$B$10:$B$250,$A27,'3 CY Interim'!V$10:V$250)</f>
        <v>0</v>
      </c>
      <c r="N27" s="313">
        <f>M27+SUMIF('3 CY Interim'!$B$10:$B$250,$A27,'3 CY Interim'!W$10:W$250)</f>
        <v>0</v>
      </c>
      <c r="O27" s="313">
        <f>N27+SUMIF('3 CY Interim'!$B$10:$B$250,$A27,'3 CY Interim'!X$10:X$250)</f>
        <v>0</v>
      </c>
      <c r="P27" s="315"/>
      <c r="Q27" s="313"/>
      <c r="R27" s="313"/>
      <c r="S27" s="313"/>
      <c r="T27" s="313"/>
      <c r="U27" s="315"/>
      <c r="V27" s="315"/>
      <c r="W27" s="315"/>
      <c r="X27" s="315"/>
      <c r="Y27" s="315"/>
      <c r="Z27" s="315"/>
    </row>
    <row r="28" spans="1:26" ht="15" customHeight="1">
      <c r="A28" s="328" t="str">
        <f>IF('1 Pricing Length'!A30 &lt;&gt; "",'1 Pricing Length'!A30,"")</f>
        <v/>
      </c>
      <c r="B28" s="298" t="str">
        <f>IF('1 Pricing Length'!B30 &lt;&gt; "",'1 Pricing Length'!B30,"")</f>
        <v/>
      </c>
      <c r="C28" s="313">
        <f>IF(A28&lt;&gt;"",SUMIF('2 Current Year'!B$10:B$250,A28,'2 Current Year'!W$10:W$250),0)</f>
        <v>0</v>
      </c>
      <c r="D28" s="313">
        <f>IF(C28&gt;0,VLOOKUP(A28,'1 Pricing Length'!A$8:D$50,4,FALSE)*-C28,0)</f>
        <v>0</v>
      </c>
      <c r="E28" s="313"/>
      <c r="F28" s="313">
        <f t="shared" si="0"/>
        <v>0</v>
      </c>
      <c r="G28" s="313">
        <f t="shared" si="1"/>
        <v>0</v>
      </c>
      <c r="H28" s="313">
        <f>IF($A28&lt;&gt;"",SUMIF('2 Current Year'!$B$10:$B$250,$A28,'2 Current Year'!$W$10:$W$250)+SUMIF('2 Current Year'!$B$10:$B$250,$A28,'2 Current Year'!$O$10:$O$250)+SUMIF('2 Current Year'!$B$10:$B$250,$A28,'2 Current Year'!$Q$10:$Q$250)+SUMIF('2 Current Year'!$B$10:$B$250,$A28,'2 Current Year'!$R$10:$R$250)+SUMIF('3 CY Interim'!$B$10:$B$250,$A28,'3 CY Interim'!$Q$10:Q$250),0)</f>
        <v>0</v>
      </c>
      <c r="I28" s="313">
        <f>H28+SUMIF('3 CY Interim'!$B$10:$B$250,$A28,'3 CY Interim'!R$10:R$250)</f>
        <v>0</v>
      </c>
      <c r="J28" s="313">
        <f>I28+SUMIF('3 CY Interim'!$B$10:$B$250,$A28,'3 CY Interim'!S$10:S$250)</f>
        <v>0</v>
      </c>
      <c r="K28" s="313">
        <f>J28+SUMIF('3 CY Interim'!$B$10:$B$250,$A28,'3 CY Interim'!T$10:T$250)</f>
        <v>0</v>
      </c>
      <c r="L28" s="313">
        <f>K28+SUMIF('3 CY Interim'!$B$10:$B$250,$A28,'3 CY Interim'!U$10:U$250)</f>
        <v>0</v>
      </c>
      <c r="M28" s="313">
        <f>L28+SUMIF('3 CY Interim'!$B$10:$B$250,$A28,'3 CY Interim'!V$10:V$250)</f>
        <v>0</v>
      </c>
      <c r="N28" s="313">
        <f>M28+SUMIF('3 CY Interim'!$B$10:$B$250,$A28,'3 CY Interim'!W$10:W$250)</f>
        <v>0</v>
      </c>
      <c r="O28" s="313">
        <f>N28+SUMIF('3 CY Interim'!$B$10:$B$250,$A28,'3 CY Interim'!X$10:X$250)</f>
        <v>0</v>
      </c>
      <c r="P28" s="315"/>
      <c r="Q28" s="313"/>
      <c r="R28" s="313"/>
      <c r="S28" s="313"/>
      <c r="T28" s="313"/>
      <c r="U28" s="315"/>
      <c r="V28" s="315"/>
      <c r="W28" s="315"/>
      <c r="X28" s="315"/>
      <c r="Y28" s="315"/>
      <c r="Z28" s="315"/>
    </row>
    <row r="29" spans="1:26" ht="15" customHeight="1">
      <c r="A29" s="328" t="str">
        <f>IF('1 Pricing Length'!A31 &lt;&gt; "",'1 Pricing Length'!A31,"")</f>
        <v/>
      </c>
      <c r="B29" s="298" t="str">
        <f>IF('1 Pricing Length'!B31 &lt;&gt; "",'1 Pricing Length'!B31,"")</f>
        <v/>
      </c>
      <c r="C29" s="313">
        <f>IF(A29&lt;&gt;"",SUMIF('2 Current Year'!B$10:B$250,A29,'2 Current Year'!W$10:W$250),0)</f>
        <v>0</v>
      </c>
      <c r="D29" s="313">
        <f>IF(C29&gt;0,VLOOKUP(A29,'1 Pricing Length'!A$8:D$50,4,FALSE)*-C29,0)</f>
        <v>0</v>
      </c>
      <c r="E29" s="313"/>
      <c r="F29" s="313">
        <f t="shared" si="0"/>
        <v>0</v>
      </c>
      <c r="G29" s="313">
        <f t="shared" si="1"/>
        <v>0</v>
      </c>
      <c r="H29" s="313">
        <f>IF($A29&lt;&gt;"",SUMIF('2 Current Year'!$B$10:$B$250,$A29,'2 Current Year'!$W$10:$W$250)+SUMIF('2 Current Year'!$B$10:$B$250,$A29,'2 Current Year'!$O$10:$O$250)+SUMIF('2 Current Year'!$B$10:$B$250,$A29,'2 Current Year'!$Q$10:$Q$250)+SUMIF('2 Current Year'!$B$10:$B$250,$A29,'2 Current Year'!$R$10:$R$250)+SUMIF('3 CY Interim'!$B$10:$B$250,$A29,'3 CY Interim'!$Q$10:Q$250),0)</f>
        <v>0</v>
      </c>
      <c r="I29" s="313">
        <f>H29+SUMIF('3 CY Interim'!$B$10:$B$250,$A29,'3 CY Interim'!R$10:R$250)</f>
        <v>0</v>
      </c>
      <c r="J29" s="313">
        <f>I29+SUMIF('3 CY Interim'!$B$10:$B$250,$A29,'3 CY Interim'!S$10:S$250)</f>
        <v>0</v>
      </c>
      <c r="K29" s="313">
        <f>J29+SUMIF('3 CY Interim'!$B$10:$B$250,$A29,'3 CY Interim'!T$10:T$250)</f>
        <v>0</v>
      </c>
      <c r="L29" s="313">
        <f>K29+SUMIF('3 CY Interim'!$B$10:$B$250,$A29,'3 CY Interim'!U$10:U$250)</f>
        <v>0</v>
      </c>
      <c r="M29" s="313">
        <f>L29+SUMIF('3 CY Interim'!$B$10:$B$250,$A29,'3 CY Interim'!V$10:V$250)</f>
        <v>0</v>
      </c>
      <c r="N29" s="313">
        <f>M29+SUMIF('3 CY Interim'!$B$10:$B$250,$A29,'3 CY Interim'!W$10:W$250)</f>
        <v>0</v>
      </c>
      <c r="O29" s="313">
        <f>N29+SUMIF('3 CY Interim'!$B$10:$B$250,$A29,'3 CY Interim'!X$10:X$250)</f>
        <v>0</v>
      </c>
      <c r="P29" s="315"/>
      <c r="Q29" s="313"/>
      <c r="R29" s="313"/>
      <c r="S29" s="313"/>
      <c r="T29" s="313"/>
      <c r="U29" s="315"/>
      <c r="V29" s="315"/>
      <c r="W29" s="315"/>
      <c r="X29" s="315"/>
      <c r="Y29" s="315"/>
      <c r="Z29" s="315"/>
    </row>
    <row r="30" spans="1:26" ht="15" customHeight="1">
      <c r="A30" s="328" t="str">
        <f>IF('1 Pricing Length'!A32 &lt;&gt; "",'1 Pricing Length'!A32,"")</f>
        <v/>
      </c>
      <c r="B30" s="298" t="str">
        <f>IF('1 Pricing Length'!B32 &lt;&gt; "",'1 Pricing Length'!B32,"")</f>
        <v/>
      </c>
      <c r="C30" s="313">
        <f>IF(A30&lt;&gt;"",SUMIF('2 Current Year'!B$10:B$250,A30,'2 Current Year'!W$10:W$250),0)</f>
        <v>0</v>
      </c>
      <c r="D30" s="313">
        <f>IF(C30&gt;0,VLOOKUP(A30,'1 Pricing Length'!A$8:D$50,4,FALSE)*-C30,0)</f>
        <v>0</v>
      </c>
      <c r="E30" s="313"/>
      <c r="F30" s="313">
        <f t="shared" si="0"/>
        <v>0</v>
      </c>
      <c r="G30" s="313">
        <f t="shared" si="1"/>
        <v>0</v>
      </c>
      <c r="H30" s="313">
        <f>IF($A30&lt;&gt;"",SUMIF('2 Current Year'!$B$10:$B$250,$A30,'2 Current Year'!$W$10:$W$250)+SUMIF('2 Current Year'!$B$10:$B$250,$A30,'2 Current Year'!$O$10:$O$250)+SUMIF('2 Current Year'!$B$10:$B$250,$A30,'2 Current Year'!$Q$10:$Q$250)+SUMIF('2 Current Year'!$B$10:$B$250,$A30,'2 Current Year'!$R$10:$R$250)+SUMIF('3 CY Interim'!$B$10:$B$250,$A30,'3 CY Interim'!$Q$10:Q$250),0)</f>
        <v>0</v>
      </c>
      <c r="I30" s="313">
        <f>H30+SUMIF('3 CY Interim'!$B$10:$B$250,$A30,'3 CY Interim'!R$10:R$250)</f>
        <v>0</v>
      </c>
      <c r="J30" s="313">
        <f>I30+SUMIF('3 CY Interim'!$B$10:$B$250,$A30,'3 CY Interim'!S$10:S$250)</f>
        <v>0</v>
      </c>
      <c r="K30" s="313">
        <f>J30+SUMIF('3 CY Interim'!$B$10:$B$250,$A30,'3 CY Interim'!T$10:T$250)</f>
        <v>0</v>
      </c>
      <c r="L30" s="313">
        <f>K30+SUMIF('3 CY Interim'!$B$10:$B$250,$A30,'3 CY Interim'!U$10:U$250)</f>
        <v>0</v>
      </c>
      <c r="M30" s="313">
        <f>L30+SUMIF('3 CY Interim'!$B$10:$B$250,$A30,'3 CY Interim'!V$10:V$250)</f>
        <v>0</v>
      </c>
      <c r="N30" s="313">
        <f>M30+SUMIF('3 CY Interim'!$B$10:$B$250,$A30,'3 CY Interim'!W$10:W$250)</f>
        <v>0</v>
      </c>
      <c r="O30" s="313">
        <f>N30+SUMIF('3 CY Interim'!$B$10:$B$250,$A30,'3 CY Interim'!X$10:X$250)</f>
        <v>0</v>
      </c>
      <c r="P30" s="315"/>
      <c r="Q30" s="313"/>
      <c r="R30" s="313"/>
      <c r="S30" s="313"/>
      <c r="T30" s="313"/>
      <c r="U30" s="315"/>
      <c r="V30" s="315"/>
      <c r="W30" s="315"/>
      <c r="X30" s="315"/>
      <c r="Y30" s="315"/>
      <c r="Z30" s="315"/>
    </row>
    <row r="31" spans="1:26" ht="15" customHeight="1">
      <c r="A31" s="328" t="str">
        <f>IF('1 Pricing Length'!A33 &lt;&gt; "",'1 Pricing Length'!A33,"")</f>
        <v/>
      </c>
      <c r="B31" s="298" t="str">
        <f>IF('1 Pricing Length'!B33 &lt;&gt; "",'1 Pricing Length'!B33,"")</f>
        <v/>
      </c>
      <c r="C31" s="313">
        <f>IF(A31&lt;&gt;"",SUMIF('2 Current Year'!B$10:B$250,A31,'2 Current Year'!W$10:W$250),0)</f>
        <v>0</v>
      </c>
      <c r="D31" s="313">
        <f>IF(C31&gt;0,VLOOKUP(A31,'1 Pricing Length'!A$8:D$50,4,FALSE)*-C31,0)</f>
        <v>0</v>
      </c>
      <c r="E31" s="313"/>
      <c r="F31" s="313">
        <f t="shared" si="0"/>
        <v>0</v>
      </c>
      <c r="G31" s="313">
        <f t="shared" si="1"/>
        <v>0</v>
      </c>
      <c r="H31" s="313">
        <f>IF($A31&lt;&gt;"",SUMIF('2 Current Year'!$B$10:$B$250,$A31,'2 Current Year'!$W$10:$W$250)+SUMIF('2 Current Year'!$B$10:$B$250,$A31,'2 Current Year'!$O$10:$O$250)+SUMIF('2 Current Year'!$B$10:$B$250,$A31,'2 Current Year'!$Q$10:$Q$250)+SUMIF('2 Current Year'!$B$10:$B$250,$A31,'2 Current Year'!$R$10:$R$250)+SUMIF('3 CY Interim'!$B$10:$B$250,$A31,'3 CY Interim'!$Q$10:Q$250),0)</f>
        <v>0</v>
      </c>
      <c r="I31" s="313">
        <f>H31+SUMIF('3 CY Interim'!$B$10:$B$250,$A31,'3 CY Interim'!R$10:R$250)</f>
        <v>0</v>
      </c>
      <c r="J31" s="313">
        <f>I31+SUMIF('3 CY Interim'!$B$10:$B$250,$A31,'3 CY Interim'!S$10:S$250)</f>
        <v>0</v>
      </c>
      <c r="K31" s="313">
        <f>J31+SUMIF('3 CY Interim'!$B$10:$B$250,$A31,'3 CY Interim'!T$10:T$250)</f>
        <v>0</v>
      </c>
      <c r="L31" s="313">
        <f>K31+SUMIF('3 CY Interim'!$B$10:$B$250,$A31,'3 CY Interim'!U$10:U$250)</f>
        <v>0</v>
      </c>
      <c r="M31" s="313">
        <f>L31+SUMIF('3 CY Interim'!$B$10:$B$250,$A31,'3 CY Interim'!V$10:V$250)</f>
        <v>0</v>
      </c>
      <c r="N31" s="313">
        <f>M31+SUMIF('3 CY Interim'!$B$10:$B$250,$A31,'3 CY Interim'!W$10:W$250)</f>
        <v>0</v>
      </c>
      <c r="O31" s="313">
        <f>N31+SUMIF('3 CY Interim'!$B$10:$B$250,$A31,'3 CY Interim'!X$10:X$250)</f>
        <v>0</v>
      </c>
      <c r="P31" s="315"/>
      <c r="Q31" s="313"/>
      <c r="R31" s="313"/>
      <c r="S31" s="313"/>
      <c r="T31" s="313"/>
      <c r="U31" s="315"/>
      <c r="V31" s="315"/>
      <c r="W31" s="315"/>
      <c r="X31" s="315"/>
      <c r="Y31" s="315"/>
      <c r="Z31" s="315"/>
    </row>
    <row r="32" spans="1:26" ht="15" customHeight="1">
      <c r="A32" s="328" t="str">
        <f>IF('1 Pricing Length'!A34 &lt;&gt; "",'1 Pricing Length'!A34,"")</f>
        <v/>
      </c>
      <c r="B32" s="298" t="str">
        <f>IF('1 Pricing Length'!B34 &lt;&gt; "",'1 Pricing Length'!B34,"")</f>
        <v/>
      </c>
      <c r="C32" s="313">
        <f>IF(A32&lt;&gt;"",SUMIF('2 Current Year'!B$10:B$250,A32,'2 Current Year'!W$10:W$250),0)</f>
        <v>0</v>
      </c>
      <c r="D32" s="313">
        <f>IF(C32&gt;0,VLOOKUP(A32,'1 Pricing Length'!A$8:D$50,4,FALSE)*-C32,0)</f>
        <v>0</v>
      </c>
      <c r="E32" s="313"/>
      <c r="F32" s="313">
        <f t="shared" si="0"/>
        <v>0</v>
      </c>
      <c r="G32" s="313">
        <f t="shared" si="1"/>
        <v>0</v>
      </c>
      <c r="H32" s="313">
        <f>IF($A32&lt;&gt;"",SUMIF('2 Current Year'!$B$10:$B$250,$A32,'2 Current Year'!$W$10:$W$250)+SUMIF('2 Current Year'!$B$10:$B$250,$A32,'2 Current Year'!$O$10:$O$250)+SUMIF('2 Current Year'!$B$10:$B$250,$A32,'2 Current Year'!$Q$10:$Q$250)+SUMIF('2 Current Year'!$B$10:$B$250,$A32,'2 Current Year'!$R$10:$R$250)+SUMIF('3 CY Interim'!$B$10:$B$250,$A32,'3 CY Interim'!$Q$10:Q$250),0)</f>
        <v>0</v>
      </c>
      <c r="I32" s="313">
        <f>H32+SUMIF('3 CY Interim'!$B$10:$B$250,$A32,'3 CY Interim'!R$10:R$250)</f>
        <v>0</v>
      </c>
      <c r="J32" s="313">
        <f>I32+SUMIF('3 CY Interim'!$B$10:$B$250,$A32,'3 CY Interim'!S$10:S$250)</f>
        <v>0</v>
      </c>
      <c r="K32" s="313">
        <f>J32+SUMIF('3 CY Interim'!$B$10:$B$250,$A32,'3 CY Interim'!T$10:T$250)</f>
        <v>0</v>
      </c>
      <c r="L32" s="313">
        <f>K32+SUMIF('3 CY Interim'!$B$10:$B$250,$A32,'3 CY Interim'!U$10:U$250)</f>
        <v>0</v>
      </c>
      <c r="M32" s="313">
        <f>L32+SUMIF('3 CY Interim'!$B$10:$B$250,$A32,'3 CY Interim'!V$10:V$250)</f>
        <v>0</v>
      </c>
      <c r="N32" s="313">
        <f>M32+SUMIF('3 CY Interim'!$B$10:$B$250,$A32,'3 CY Interim'!W$10:W$250)</f>
        <v>0</v>
      </c>
      <c r="O32" s="313">
        <f>N32+SUMIF('3 CY Interim'!$B$10:$B$250,$A32,'3 CY Interim'!X$10:X$250)</f>
        <v>0</v>
      </c>
      <c r="P32" s="315"/>
      <c r="Q32" s="313"/>
      <c r="R32" s="313"/>
      <c r="S32" s="313"/>
      <c r="T32" s="313"/>
      <c r="U32" s="315"/>
      <c r="V32" s="315"/>
      <c r="W32" s="315"/>
      <c r="X32" s="315"/>
      <c r="Y32" s="315"/>
      <c r="Z32" s="315"/>
    </row>
    <row r="33" spans="1:26" ht="15" customHeight="1">
      <c r="A33" s="328" t="str">
        <f>IF('1 Pricing Length'!A35 &lt;&gt; "",'1 Pricing Length'!A35,"")</f>
        <v/>
      </c>
      <c r="B33" s="298" t="str">
        <f>IF('1 Pricing Length'!B35 &lt;&gt; "",'1 Pricing Length'!B35,"")</f>
        <v/>
      </c>
      <c r="C33" s="313">
        <f>IF(A33&lt;&gt;"",SUMIF('2 Current Year'!B$10:B$250,A33,'2 Current Year'!W$10:W$250),0)</f>
        <v>0</v>
      </c>
      <c r="D33" s="313">
        <f>IF(C33&gt;0,VLOOKUP(A33,'1 Pricing Length'!A$8:D$50,4,FALSE)*-C33,0)</f>
        <v>0</v>
      </c>
      <c r="E33" s="313"/>
      <c r="F33" s="313">
        <f t="shared" si="0"/>
        <v>0</v>
      </c>
      <c r="G33" s="313">
        <f t="shared" si="1"/>
        <v>0</v>
      </c>
      <c r="H33" s="313">
        <f>IF($A33&lt;&gt;"",SUMIF('2 Current Year'!$B$10:$B$250,$A33,'2 Current Year'!$W$10:$W$250)+SUMIF('2 Current Year'!$B$10:$B$250,$A33,'2 Current Year'!$O$10:$O$250)+SUMIF('2 Current Year'!$B$10:$B$250,$A33,'2 Current Year'!$Q$10:$Q$250)+SUMIF('2 Current Year'!$B$10:$B$250,$A33,'2 Current Year'!$R$10:$R$250)+SUMIF('3 CY Interim'!$B$10:$B$250,$A33,'3 CY Interim'!$Q$10:Q$250),0)</f>
        <v>0</v>
      </c>
      <c r="I33" s="313">
        <f>H33+SUMIF('3 CY Interim'!$B$10:$B$250,$A33,'3 CY Interim'!R$10:R$250)</f>
        <v>0</v>
      </c>
      <c r="J33" s="313">
        <f>I33+SUMIF('3 CY Interim'!$B$10:$B$250,$A33,'3 CY Interim'!S$10:S$250)</f>
        <v>0</v>
      </c>
      <c r="K33" s="313">
        <f>J33+SUMIF('3 CY Interim'!$B$10:$B$250,$A33,'3 CY Interim'!T$10:T$250)</f>
        <v>0</v>
      </c>
      <c r="L33" s="313">
        <f>K33+SUMIF('3 CY Interim'!$B$10:$B$250,$A33,'3 CY Interim'!U$10:U$250)</f>
        <v>0</v>
      </c>
      <c r="M33" s="313">
        <f>L33+SUMIF('3 CY Interim'!$B$10:$B$250,$A33,'3 CY Interim'!V$10:V$250)</f>
        <v>0</v>
      </c>
      <c r="N33" s="313">
        <f>M33+SUMIF('3 CY Interim'!$B$10:$B$250,$A33,'3 CY Interim'!W$10:W$250)</f>
        <v>0</v>
      </c>
      <c r="O33" s="313">
        <f>N33+SUMIF('3 CY Interim'!$B$10:$B$250,$A33,'3 CY Interim'!X$10:X$250)</f>
        <v>0</v>
      </c>
      <c r="P33" s="315"/>
      <c r="Q33" s="313"/>
      <c r="R33" s="313"/>
      <c r="S33" s="313"/>
      <c r="T33" s="313"/>
      <c r="U33" s="315"/>
      <c r="V33" s="315"/>
      <c r="W33" s="315"/>
      <c r="X33" s="315"/>
      <c r="Y33" s="315"/>
      <c r="Z33" s="315"/>
    </row>
    <row r="34" spans="1:26" ht="15" customHeight="1">
      <c r="A34" s="328" t="str">
        <f>IF('1 Pricing Length'!A36 &lt;&gt; "",'1 Pricing Length'!A36,"")</f>
        <v/>
      </c>
      <c r="B34" s="298" t="str">
        <f>IF('1 Pricing Length'!B36 &lt;&gt; "",'1 Pricing Length'!B36,"")</f>
        <v/>
      </c>
      <c r="C34" s="313">
        <f>IF(A34&lt;&gt;"",SUMIF('2 Current Year'!B$10:B$250,A34,'2 Current Year'!W$10:W$250),0)</f>
        <v>0</v>
      </c>
      <c r="D34" s="313">
        <f>IF(C34&gt;0,VLOOKUP(A34,'1 Pricing Length'!A$8:D$50,4,FALSE)*-C34,0)</f>
        <v>0</v>
      </c>
      <c r="E34" s="313"/>
      <c r="F34" s="313">
        <f t="shared" si="0"/>
        <v>0</v>
      </c>
      <c r="G34" s="313">
        <f t="shared" si="1"/>
        <v>0</v>
      </c>
      <c r="H34" s="313">
        <f>IF($A34&lt;&gt;"",SUMIF('2 Current Year'!$B$10:$B$250,$A34,'2 Current Year'!$W$10:$W$250)+SUMIF('2 Current Year'!$B$10:$B$250,$A34,'2 Current Year'!$O$10:$O$250)+SUMIF('2 Current Year'!$B$10:$B$250,$A34,'2 Current Year'!$Q$10:$Q$250)+SUMIF('2 Current Year'!$B$10:$B$250,$A34,'2 Current Year'!$R$10:$R$250)+SUMIF('3 CY Interim'!$B$10:$B$250,$A34,'3 CY Interim'!$Q$10:Q$250),0)</f>
        <v>0</v>
      </c>
      <c r="I34" s="313">
        <f>H34+SUMIF('3 CY Interim'!$B$10:$B$250,$A34,'3 CY Interim'!R$10:R$250)</f>
        <v>0</v>
      </c>
      <c r="J34" s="313">
        <f>I34+SUMIF('3 CY Interim'!$B$10:$B$250,$A34,'3 CY Interim'!S$10:S$250)</f>
        <v>0</v>
      </c>
      <c r="K34" s="313">
        <f>J34+SUMIF('3 CY Interim'!$B$10:$B$250,$A34,'3 CY Interim'!T$10:T$250)</f>
        <v>0</v>
      </c>
      <c r="L34" s="313">
        <f>K34+SUMIF('3 CY Interim'!$B$10:$B$250,$A34,'3 CY Interim'!U$10:U$250)</f>
        <v>0</v>
      </c>
      <c r="M34" s="313">
        <f>L34+SUMIF('3 CY Interim'!$B$10:$B$250,$A34,'3 CY Interim'!V$10:V$250)</f>
        <v>0</v>
      </c>
      <c r="N34" s="313">
        <f>M34+SUMIF('3 CY Interim'!$B$10:$B$250,$A34,'3 CY Interim'!W$10:W$250)</f>
        <v>0</v>
      </c>
      <c r="O34" s="313">
        <f>N34+SUMIF('3 CY Interim'!$B$10:$B$250,$A34,'3 CY Interim'!X$10:X$250)</f>
        <v>0</v>
      </c>
      <c r="P34" s="315"/>
      <c r="Q34" s="313"/>
      <c r="R34" s="313"/>
      <c r="S34" s="313"/>
      <c r="T34" s="313"/>
      <c r="U34" s="315"/>
      <c r="V34" s="315"/>
      <c r="W34" s="315"/>
      <c r="X34" s="315"/>
      <c r="Y34" s="315"/>
      <c r="Z34" s="315"/>
    </row>
    <row r="35" spans="1:26" ht="15" customHeight="1">
      <c r="A35" s="328" t="str">
        <f>IF('1 Pricing Length'!A37 &lt;&gt; "",'1 Pricing Length'!A37,"")</f>
        <v/>
      </c>
      <c r="B35" s="298" t="str">
        <f>IF('1 Pricing Length'!B37 &lt;&gt; "",'1 Pricing Length'!B37,"")</f>
        <v/>
      </c>
      <c r="C35" s="313">
        <f>IF(A35&lt;&gt;"",SUMIF('2 Current Year'!B$10:B$250,A35,'2 Current Year'!W$10:W$250),0)</f>
        <v>0</v>
      </c>
      <c r="D35" s="313">
        <f>IF(C35&gt;0,VLOOKUP(A35,'1 Pricing Length'!A$8:D$50,4,FALSE)*-C35,0)</f>
        <v>0</v>
      </c>
      <c r="E35" s="313"/>
      <c r="F35" s="313">
        <f t="shared" si="0"/>
        <v>0</v>
      </c>
      <c r="G35" s="313">
        <f t="shared" si="1"/>
        <v>0</v>
      </c>
      <c r="H35" s="313">
        <f>IF($A35&lt;&gt;"",SUMIF('2 Current Year'!$B$10:$B$250,$A35,'2 Current Year'!$W$10:$W$250)+SUMIF('2 Current Year'!$B$10:$B$250,$A35,'2 Current Year'!$O$10:$O$250)+SUMIF('2 Current Year'!$B$10:$B$250,$A35,'2 Current Year'!$Q$10:$Q$250)+SUMIF('2 Current Year'!$B$10:$B$250,$A35,'2 Current Year'!$R$10:$R$250)+SUMIF('3 CY Interim'!$B$10:$B$250,$A35,'3 CY Interim'!$Q$10:Q$250),0)</f>
        <v>0</v>
      </c>
      <c r="I35" s="313">
        <f>H35+SUMIF('3 CY Interim'!$B$10:$B$250,$A35,'3 CY Interim'!R$10:R$250)</f>
        <v>0</v>
      </c>
      <c r="J35" s="313">
        <f>I35+SUMIF('3 CY Interim'!$B$10:$B$250,$A35,'3 CY Interim'!S$10:S$250)</f>
        <v>0</v>
      </c>
      <c r="K35" s="313">
        <f>J35+SUMIF('3 CY Interim'!$B$10:$B$250,$A35,'3 CY Interim'!T$10:T$250)</f>
        <v>0</v>
      </c>
      <c r="L35" s="313">
        <f>K35+SUMIF('3 CY Interim'!$B$10:$B$250,$A35,'3 CY Interim'!U$10:U$250)</f>
        <v>0</v>
      </c>
      <c r="M35" s="313">
        <f>L35+SUMIF('3 CY Interim'!$B$10:$B$250,$A35,'3 CY Interim'!V$10:V$250)</f>
        <v>0</v>
      </c>
      <c r="N35" s="313">
        <f>M35+SUMIF('3 CY Interim'!$B$10:$B$250,$A35,'3 CY Interim'!W$10:W$250)</f>
        <v>0</v>
      </c>
      <c r="O35" s="313">
        <f>N35+SUMIF('3 CY Interim'!$B$10:$B$250,$A35,'3 CY Interim'!X$10:X$250)</f>
        <v>0</v>
      </c>
      <c r="P35" s="315"/>
      <c r="Q35" s="313"/>
      <c r="R35" s="313"/>
      <c r="S35" s="313"/>
      <c r="T35" s="313"/>
      <c r="U35" s="315"/>
      <c r="V35" s="315"/>
      <c r="W35" s="315"/>
      <c r="X35" s="315"/>
      <c r="Y35" s="315"/>
      <c r="Z35" s="315"/>
    </row>
    <row r="36" spans="1:26" ht="15" customHeight="1">
      <c r="A36" s="328" t="str">
        <f>IF('1 Pricing Length'!A38 &lt;&gt; "",'1 Pricing Length'!A38,"")</f>
        <v/>
      </c>
      <c r="B36" s="298" t="str">
        <f>IF('1 Pricing Length'!B38 &lt;&gt; "",'1 Pricing Length'!B38,"")</f>
        <v/>
      </c>
      <c r="C36" s="313">
        <f>IF(A36&lt;&gt;"",SUMIF('2 Current Year'!B$10:B$250,A36,'2 Current Year'!W$10:W$250),0)</f>
        <v>0</v>
      </c>
      <c r="D36" s="313">
        <f>IF(C36&gt;0,VLOOKUP(A36,'1 Pricing Length'!A$8:D$50,4,FALSE)*-C36,0)</f>
        <v>0</v>
      </c>
      <c r="E36" s="313"/>
      <c r="F36" s="313">
        <f t="shared" si="0"/>
        <v>0</v>
      </c>
      <c r="G36" s="313">
        <f t="shared" si="1"/>
        <v>0</v>
      </c>
      <c r="H36" s="313">
        <f>IF($A36&lt;&gt;"",SUMIF('2 Current Year'!$B$10:$B$250,$A36,'2 Current Year'!$W$10:$W$250)+SUMIF('2 Current Year'!$B$10:$B$250,$A36,'2 Current Year'!$O$10:$O$250)+SUMIF('2 Current Year'!$B$10:$B$250,$A36,'2 Current Year'!$Q$10:$Q$250)+SUMIF('2 Current Year'!$B$10:$B$250,$A36,'2 Current Year'!$R$10:$R$250)+SUMIF('3 CY Interim'!$B$10:$B$250,$A36,'3 CY Interim'!$Q$10:Q$250),0)</f>
        <v>0</v>
      </c>
      <c r="I36" s="313">
        <f>H36+SUMIF('3 CY Interim'!$B$10:$B$250,$A36,'3 CY Interim'!R$10:R$250)</f>
        <v>0</v>
      </c>
      <c r="J36" s="313">
        <f>I36+SUMIF('3 CY Interim'!$B$10:$B$250,$A36,'3 CY Interim'!S$10:S$250)</f>
        <v>0</v>
      </c>
      <c r="K36" s="313">
        <f>J36+SUMIF('3 CY Interim'!$B$10:$B$250,$A36,'3 CY Interim'!T$10:T$250)</f>
        <v>0</v>
      </c>
      <c r="L36" s="313">
        <f>K36+SUMIF('3 CY Interim'!$B$10:$B$250,$A36,'3 CY Interim'!U$10:U$250)</f>
        <v>0</v>
      </c>
      <c r="M36" s="313">
        <f>L36+SUMIF('3 CY Interim'!$B$10:$B$250,$A36,'3 CY Interim'!V$10:V$250)</f>
        <v>0</v>
      </c>
      <c r="N36" s="313">
        <f>M36+SUMIF('3 CY Interim'!$B$10:$B$250,$A36,'3 CY Interim'!W$10:W$250)</f>
        <v>0</v>
      </c>
      <c r="O36" s="313">
        <f>N36+SUMIF('3 CY Interim'!$B$10:$B$250,$A36,'3 CY Interim'!X$10:X$250)</f>
        <v>0</v>
      </c>
      <c r="P36" s="315"/>
      <c r="Q36" s="313"/>
      <c r="R36" s="313"/>
      <c r="S36" s="313"/>
      <c r="T36" s="313"/>
      <c r="U36" s="315"/>
      <c r="V36" s="315"/>
      <c r="W36" s="315"/>
      <c r="X36" s="315"/>
      <c r="Y36" s="315"/>
      <c r="Z36" s="315"/>
    </row>
    <row r="37" spans="1:26" ht="15" customHeight="1">
      <c r="A37" s="328" t="str">
        <f>IF('1 Pricing Length'!A39 &lt;&gt; "",'1 Pricing Length'!A39,"")</f>
        <v/>
      </c>
      <c r="B37" s="298" t="str">
        <f>IF('1 Pricing Length'!B39 &lt;&gt; "",'1 Pricing Length'!B39,"")</f>
        <v/>
      </c>
      <c r="C37" s="313">
        <f>IF(A37&lt;&gt;"",SUMIF('2 Current Year'!B$10:B$250,A37,'2 Current Year'!W$10:W$250),0)</f>
        <v>0</v>
      </c>
      <c r="D37" s="313">
        <f>IF(C37&gt;0,VLOOKUP(A37,'1 Pricing Length'!A$8:D$50,4,FALSE)*-C37,0)</f>
        <v>0</v>
      </c>
      <c r="E37" s="313"/>
      <c r="F37" s="313">
        <f t="shared" si="0"/>
        <v>0</v>
      </c>
      <c r="G37" s="313">
        <f t="shared" si="1"/>
        <v>0</v>
      </c>
      <c r="H37" s="313">
        <f>IF($A37&lt;&gt;"",SUMIF('2 Current Year'!$B$10:$B$250,$A37,'2 Current Year'!$W$10:$W$250)+SUMIF('2 Current Year'!$B$10:$B$250,$A37,'2 Current Year'!$O$10:$O$250)+SUMIF('2 Current Year'!$B$10:$B$250,$A37,'2 Current Year'!$Q$10:$Q$250)+SUMIF('2 Current Year'!$B$10:$B$250,$A37,'2 Current Year'!$R$10:$R$250)+SUMIF('3 CY Interim'!$B$10:$B$250,$A37,'3 CY Interim'!$Q$10:Q$250),0)</f>
        <v>0</v>
      </c>
      <c r="I37" s="313">
        <f>H37+SUMIF('3 CY Interim'!$B$10:$B$250,$A37,'3 CY Interim'!R$10:R$250)</f>
        <v>0</v>
      </c>
      <c r="J37" s="313">
        <f>I37+SUMIF('3 CY Interim'!$B$10:$B$250,$A37,'3 CY Interim'!S$10:S$250)</f>
        <v>0</v>
      </c>
      <c r="K37" s="313">
        <f>J37+SUMIF('3 CY Interim'!$B$10:$B$250,$A37,'3 CY Interim'!T$10:T$250)</f>
        <v>0</v>
      </c>
      <c r="L37" s="313">
        <f>K37+SUMIF('3 CY Interim'!$B$10:$B$250,$A37,'3 CY Interim'!U$10:U$250)</f>
        <v>0</v>
      </c>
      <c r="M37" s="313">
        <f>L37+SUMIF('3 CY Interim'!$B$10:$B$250,$A37,'3 CY Interim'!V$10:V$250)</f>
        <v>0</v>
      </c>
      <c r="N37" s="313">
        <f>M37+SUMIF('3 CY Interim'!$B$10:$B$250,$A37,'3 CY Interim'!W$10:W$250)</f>
        <v>0</v>
      </c>
      <c r="O37" s="313">
        <f>N37+SUMIF('3 CY Interim'!$B$10:$B$250,$A37,'3 CY Interim'!X$10:X$250)</f>
        <v>0</v>
      </c>
      <c r="P37" s="315"/>
      <c r="Q37" s="313"/>
      <c r="R37" s="313"/>
      <c r="S37" s="313"/>
      <c r="T37" s="313"/>
      <c r="U37" s="315"/>
      <c r="V37" s="315"/>
      <c r="W37" s="315"/>
      <c r="X37" s="315"/>
      <c r="Y37" s="315"/>
      <c r="Z37" s="315"/>
    </row>
    <row r="38" spans="1:26" ht="15" customHeight="1">
      <c r="A38" s="328" t="str">
        <f>IF('1 Pricing Length'!A40 &lt;&gt; "",'1 Pricing Length'!A40,"")</f>
        <v/>
      </c>
      <c r="B38" s="298" t="str">
        <f>IF('1 Pricing Length'!B40 &lt;&gt; "",'1 Pricing Length'!B40,"")</f>
        <v/>
      </c>
      <c r="C38" s="313">
        <f>IF(A38&lt;&gt;"",SUMIF('2 Current Year'!B$10:B$250,A38,'2 Current Year'!W$10:W$250),0)</f>
        <v>0</v>
      </c>
      <c r="D38" s="313">
        <f>IF(C38&gt;0,VLOOKUP(A38,'1 Pricing Length'!A$8:D$50,4,FALSE)*-C38,0)</f>
        <v>0</v>
      </c>
      <c r="E38" s="313"/>
      <c r="F38" s="313">
        <f t="shared" si="0"/>
        <v>0</v>
      </c>
      <c r="G38" s="313">
        <f t="shared" si="1"/>
        <v>0</v>
      </c>
      <c r="H38" s="313">
        <f>IF($A38&lt;&gt;"",SUMIF('2 Current Year'!$B$10:$B$250,$A38,'2 Current Year'!$W$10:$W$250)+SUMIF('2 Current Year'!$B$10:$B$250,$A38,'2 Current Year'!$O$10:$O$250)+SUMIF('2 Current Year'!$B$10:$B$250,$A38,'2 Current Year'!$Q$10:$Q$250)+SUMIF('2 Current Year'!$B$10:$B$250,$A38,'2 Current Year'!$R$10:$R$250)+SUMIF('3 CY Interim'!$B$10:$B$250,$A38,'3 CY Interim'!$Q$10:Q$250),0)</f>
        <v>0</v>
      </c>
      <c r="I38" s="313">
        <f>H38+SUMIF('3 CY Interim'!$B$10:$B$250,$A38,'3 CY Interim'!R$10:R$250)</f>
        <v>0</v>
      </c>
      <c r="J38" s="313">
        <f>I38+SUMIF('3 CY Interim'!$B$10:$B$250,$A38,'3 CY Interim'!S$10:S$250)</f>
        <v>0</v>
      </c>
      <c r="K38" s="313">
        <f>J38+SUMIF('3 CY Interim'!$B$10:$B$250,$A38,'3 CY Interim'!T$10:T$250)</f>
        <v>0</v>
      </c>
      <c r="L38" s="313">
        <f>K38+SUMIF('3 CY Interim'!$B$10:$B$250,$A38,'3 CY Interim'!U$10:U$250)</f>
        <v>0</v>
      </c>
      <c r="M38" s="313">
        <f>L38+SUMIF('3 CY Interim'!$B$10:$B$250,$A38,'3 CY Interim'!V$10:V$250)</f>
        <v>0</v>
      </c>
      <c r="N38" s="313">
        <f>M38+SUMIF('3 CY Interim'!$B$10:$B$250,$A38,'3 CY Interim'!W$10:W$250)</f>
        <v>0</v>
      </c>
      <c r="O38" s="313">
        <f>N38+SUMIF('3 CY Interim'!$B$10:$B$250,$A38,'3 CY Interim'!X$10:X$250)</f>
        <v>0</v>
      </c>
      <c r="P38" s="315"/>
      <c r="Q38" s="313"/>
      <c r="R38" s="313"/>
      <c r="S38" s="313"/>
      <c r="T38" s="313"/>
      <c r="U38" s="315"/>
      <c r="V38" s="315"/>
      <c r="W38" s="315"/>
      <c r="X38" s="315"/>
      <c r="Y38" s="315"/>
      <c r="Z38" s="315"/>
    </row>
    <row r="39" spans="1:26" ht="15" customHeight="1">
      <c r="A39" s="328" t="str">
        <f>IF('1 Pricing Length'!A41 &lt;&gt; "",'1 Pricing Length'!A41,"")</f>
        <v/>
      </c>
      <c r="B39" s="298" t="str">
        <f>IF('1 Pricing Length'!B41 &lt;&gt; "",'1 Pricing Length'!B41,"")</f>
        <v/>
      </c>
      <c r="C39" s="313">
        <f>IF(A39&lt;&gt;"",SUMIF('2 Current Year'!B$10:B$250,A39,'2 Current Year'!W$10:W$250),0)</f>
        <v>0</v>
      </c>
      <c r="D39" s="313">
        <f>IF(C39&gt;0,VLOOKUP(A39,'1 Pricing Length'!A$8:D$50,4,FALSE)*-C39,0)</f>
        <v>0</v>
      </c>
      <c r="E39" s="313"/>
      <c r="F39" s="313">
        <f t="shared" si="0"/>
        <v>0</v>
      </c>
      <c r="G39" s="313">
        <f t="shared" si="1"/>
        <v>0</v>
      </c>
      <c r="H39" s="313">
        <f>IF($A39&lt;&gt;"",SUMIF('2 Current Year'!$B$10:$B$250,$A39,'2 Current Year'!$W$10:$W$250)+SUMIF('2 Current Year'!$B$10:$B$250,$A39,'2 Current Year'!$O$10:$O$250)+SUMIF('2 Current Year'!$B$10:$B$250,$A39,'2 Current Year'!$Q$10:$Q$250)+SUMIF('2 Current Year'!$B$10:$B$250,$A39,'2 Current Year'!$R$10:$R$250)+SUMIF('3 CY Interim'!$B$10:$B$250,$A39,'3 CY Interim'!$Q$10:Q$250),0)</f>
        <v>0</v>
      </c>
      <c r="I39" s="313">
        <f>H39+SUMIF('3 CY Interim'!$B$10:$B$250,$A39,'3 CY Interim'!R$10:R$250)</f>
        <v>0</v>
      </c>
      <c r="J39" s="313">
        <f>I39+SUMIF('3 CY Interim'!$B$10:$B$250,$A39,'3 CY Interim'!S$10:S$250)</f>
        <v>0</v>
      </c>
      <c r="K39" s="313">
        <f>J39+SUMIF('3 CY Interim'!$B$10:$B$250,$A39,'3 CY Interim'!T$10:T$250)</f>
        <v>0</v>
      </c>
      <c r="L39" s="313">
        <f>K39+SUMIF('3 CY Interim'!$B$10:$B$250,$A39,'3 CY Interim'!U$10:U$250)</f>
        <v>0</v>
      </c>
      <c r="M39" s="313">
        <f>L39+SUMIF('3 CY Interim'!$B$10:$B$250,$A39,'3 CY Interim'!V$10:V$250)</f>
        <v>0</v>
      </c>
      <c r="N39" s="313">
        <f>M39+SUMIF('3 CY Interim'!$B$10:$B$250,$A39,'3 CY Interim'!W$10:W$250)</f>
        <v>0</v>
      </c>
      <c r="O39" s="313">
        <f>N39+SUMIF('3 CY Interim'!$B$10:$B$250,$A39,'3 CY Interim'!X$10:X$250)</f>
        <v>0</v>
      </c>
      <c r="P39" s="315"/>
      <c r="Q39" s="313"/>
      <c r="R39" s="313"/>
      <c r="S39" s="313"/>
      <c r="T39" s="313"/>
      <c r="U39" s="315"/>
      <c r="V39" s="315"/>
      <c r="W39" s="315"/>
      <c r="X39" s="315"/>
      <c r="Y39" s="315"/>
      <c r="Z39" s="315"/>
    </row>
    <row r="40" spans="1:26" ht="15" customHeight="1">
      <c r="A40" s="328" t="str">
        <f>IF('1 Pricing Length'!A42 &lt;&gt; "",'1 Pricing Length'!A42,"")</f>
        <v/>
      </c>
      <c r="B40" s="298" t="str">
        <f>IF('1 Pricing Length'!B42 &lt;&gt; "",'1 Pricing Length'!B42,"")</f>
        <v/>
      </c>
      <c r="C40" s="313">
        <f>IF(A40&lt;&gt;"",SUMIF('2 Current Year'!B$10:B$250,A40,'2 Current Year'!W$10:W$250),0)</f>
        <v>0</v>
      </c>
      <c r="D40" s="313">
        <f>IF(C40&gt;0,VLOOKUP(A40,'1 Pricing Length'!A$8:D$50,4,FALSE)*-C40,0)</f>
        <v>0</v>
      </c>
      <c r="E40" s="313"/>
      <c r="F40" s="313">
        <f t="shared" si="0"/>
        <v>0</v>
      </c>
      <c r="G40" s="313">
        <f t="shared" si="1"/>
        <v>0</v>
      </c>
      <c r="H40" s="313">
        <f>IF($A40&lt;&gt;"",SUMIF('2 Current Year'!$B$10:$B$250,$A40,'2 Current Year'!$W$10:$W$250)+SUMIF('2 Current Year'!$B$10:$B$250,$A40,'2 Current Year'!$O$10:$O$250)+SUMIF('2 Current Year'!$B$10:$B$250,$A40,'2 Current Year'!$Q$10:$Q$250)+SUMIF('2 Current Year'!$B$10:$B$250,$A40,'2 Current Year'!$R$10:$R$250)+SUMIF('3 CY Interim'!$B$10:$B$250,$A40,'3 CY Interim'!$Q$10:Q$250),0)</f>
        <v>0</v>
      </c>
      <c r="I40" s="313">
        <f>H40+SUMIF('3 CY Interim'!$B$10:$B$250,$A40,'3 CY Interim'!R$10:R$250)</f>
        <v>0</v>
      </c>
      <c r="J40" s="313">
        <f>I40+SUMIF('3 CY Interim'!$B$10:$B$250,$A40,'3 CY Interim'!S$10:S$250)</f>
        <v>0</v>
      </c>
      <c r="K40" s="313">
        <f>J40+SUMIF('3 CY Interim'!$B$10:$B$250,$A40,'3 CY Interim'!T$10:T$250)</f>
        <v>0</v>
      </c>
      <c r="L40" s="313">
        <f>K40+SUMIF('3 CY Interim'!$B$10:$B$250,$A40,'3 CY Interim'!U$10:U$250)</f>
        <v>0</v>
      </c>
      <c r="M40" s="313">
        <f>L40+SUMIF('3 CY Interim'!$B$10:$B$250,$A40,'3 CY Interim'!V$10:V$250)</f>
        <v>0</v>
      </c>
      <c r="N40" s="313">
        <f>M40+SUMIF('3 CY Interim'!$B$10:$B$250,$A40,'3 CY Interim'!W$10:W$250)</f>
        <v>0</v>
      </c>
      <c r="O40" s="313">
        <f>N40+SUMIF('3 CY Interim'!$B$10:$B$250,$A40,'3 CY Interim'!X$10:X$250)</f>
        <v>0</v>
      </c>
      <c r="P40" s="315"/>
      <c r="Q40" s="313"/>
      <c r="R40" s="313"/>
      <c r="S40" s="313"/>
      <c r="T40" s="313"/>
      <c r="U40" s="315"/>
      <c r="V40" s="315"/>
      <c r="W40" s="315"/>
      <c r="X40" s="315"/>
      <c r="Y40" s="315"/>
      <c r="Z40" s="315"/>
    </row>
    <row r="41" spans="1:26" ht="15" customHeight="1">
      <c r="A41" s="328" t="str">
        <f>IF('1 Pricing Length'!A43 &lt;&gt; "",'1 Pricing Length'!A43,"")</f>
        <v/>
      </c>
      <c r="B41" s="298" t="str">
        <f>IF('1 Pricing Length'!B43 &lt;&gt; "",'1 Pricing Length'!B43,"")</f>
        <v/>
      </c>
      <c r="C41" s="313">
        <f>IF(A41&lt;&gt;"",SUMIF('2 Current Year'!B$10:B$250,A41,'2 Current Year'!W$10:W$250),0)</f>
        <v>0</v>
      </c>
      <c r="D41" s="313">
        <f>IF(C41&gt;0,VLOOKUP(A41,'1 Pricing Length'!A$8:D$50,4,FALSE)*-C41,0)</f>
        <v>0</v>
      </c>
      <c r="E41" s="313"/>
      <c r="F41" s="313">
        <f t="shared" si="0"/>
        <v>0</v>
      </c>
      <c r="G41" s="313">
        <f t="shared" si="1"/>
        <v>0</v>
      </c>
      <c r="H41" s="313">
        <f>IF($A41&lt;&gt;"",SUMIF('2 Current Year'!$B$10:$B$250,$A41,'2 Current Year'!$W$10:$W$250)+SUMIF('2 Current Year'!$B$10:$B$250,$A41,'2 Current Year'!$O$10:$O$250)+SUMIF('2 Current Year'!$B$10:$B$250,$A41,'2 Current Year'!$Q$10:$Q$250)+SUMIF('2 Current Year'!$B$10:$B$250,$A41,'2 Current Year'!$R$10:$R$250)+SUMIF('3 CY Interim'!$B$10:$B$250,$A41,'3 CY Interim'!$Q$10:Q$250),0)</f>
        <v>0</v>
      </c>
      <c r="I41" s="313">
        <f>H41+SUMIF('3 CY Interim'!$B$10:$B$250,$A41,'3 CY Interim'!R$10:R$250)</f>
        <v>0</v>
      </c>
      <c r="J41" s="313">
        <f>I41+SUMIF('3 CY Interim'!$B$10:$B$250,$A41,'3 CY Interim'!S$10:S$250)</f>
        <v>0</v>
      </c>
      <c r="K41" s="313">
        <f>J41+SUMIF('3 CY Interim'!$B$10:$B$250,$A41,'3 CY Interim'!T$10:T$250)</f>
        <v>0</v>
      </c>
      <c r="L41" s="313">
        <f>K41+SUMIF('3 CY Interim'!$B$10:$B$250,$A41,'3 CY Interim'!U$10:U$250)</f>
        <v>0</v>
      </c>
      <c r="M41" s="313">
        <f>L41+SUMIF('3 CY Interim'!$B$10:$B$250,$A41,'3 CY Interim'!V$10:V$250)</f>
        <v>0</v>
      </c>
      <c r="N41" s="313">
        <f>M41+SUMIF('3 CY Interim'!$B$10:$B$250,$A41,'3 CY Interim'!W$10:W$250)</f>
        <v>0</v>
      </c>
      <c r="O41" s="313">
        <f>N41+SUMIF('3 CY Interim'!$B$10:$B$250,$A41,'3 CY Interim'!X$10:X$250)</f>
        <v>0</v>
      </c>
      <c r="P41" s="315"/>
      <c r="Q41" s="313"/>
      <c r="R41" s="313"/>
      <c r="S41" s="313"/>
      <c r="T41" s="313"/>
      <c r="U41" s="315"/>
      <c r="V41" s="315"/>
      <c r="W41" s="315"/>
      <c r="X41" s="315"/>
      <c r="Y41" s="315"/>
      <c r="Z41" s="315"/>
    </row>
    <row r="42" spans="1:26" ht="15" customHeight="1">
      <c r="A42" s="328" t="str">
        <f>IF('1 Pricing Length'!A44 &lt;&gt; "",'1 Pricing Length'!A44,"")</f>
        <v/>
      </c>
      <c r="B42" s="298" t="str">
        <f>IF('1 Pricing Length'!B44 &lt;&gt; "",'1 Pricing Length'!B44,"")</f>
        <v/>
      </c>
      <c r="C42" s="313">
        <f>IF(A42&lt;&gt;"",SUMIF('2 Current Year'!B$10:B$250,A42,'2 Current Year'!W$10:W$250),0)</f>
        <v>0</v>
      </c>
      <c r="D42" s="313">
        <f>IF(C42&gt;0,VLOOKUP(A42,'1 Pricing Length'!A$8:D$50,4,FALSE)*-C42,0)</f>
        <v>0</v>
      </c>
      <c r="E42" s="313"/>
      <c r="F42" s="313">
        <f t="shared" si="0"/>
        <v>0</v>
      </c>
      <c r="G42" s="313">
        <f t="shared" si="1"/>
        <v>0</v>
      </c>
      <c r="H42" s="313">
        <f>IF($A42&lt;&gt;"",SUMIF('2 Current Year'!$B$10:$B$250,$A42,'2 Current Year'!$W$10:$W$250)+SUMIF('2 Current Year'!$B$10:$B$250,$A42,'2 Current Year'!$O$10:$O$250)+SUMIF('2 Current Year'!$B$10:$B$250,$A42,'2 Current Year'!$Q$10:$Q$250)+SUMIF('2 Current Year'!$B$10:$B$250,$A42,'2 Current Year'!$R$10:$R$250)+SUMIF('3 CY Interim'!$B$10:$B$250,$A42,'3 CY Interim'!$Q$10:Q$250),0)</f>
        <v>0</v>
      </c>
      <c r="I42" s="313">
        <f>H42+SUMIF('3 CY Interim'!$B$10:$B$250,$A42,'3 CY Interim'!R$10:R$250)</f>
        <v>0</v>
      </c>
      <c r="J42" s="313">
        <f>I42+SUMIF('3 CY Interim'!$B$10:$B$250,$A42,'3 CY Interim'!S$10:S$250)</f>
        <v>0</v>
      </c>
      <c r="K42" s="313">
        <f>J42+SUMIF('3 CY Interim'!$B$10:$B$250,$A42,'3 CY Interim'!T$10:T$250)</f>
        <v>0</v>
      </c>
      <c r="L42" s="313">
        <f>K42+SUMIF('3 CY Interim'!$B$10:$B$250,$A42,'3 CY Interim'!U$10:U$250)</f>
        <v>0</v>
      </c>
      <c r="M42" s="313">
        <f>L42+SUMIF('3 CY Interim'!$B$10:$B$250,$A42,'3 CY Interim'!V$10:V$250)</f>
        <v>0</v>
      </c>
      <c r="N42" s="313">
        <f>M42+SUMIF('3 CY Interim'!$B$10:$B$250,$A42,'3 CY Interim'!W$10:W$250)</f>
        <v>0</v>
      </c>
      <c r="O42" s="313">
        <f>N42+SUMIF('3 CY Interim'!$B$10:$B$250,$A42,'3 CY Interim'!X$10:X$250)</f>
        <v>0</v>
      </c>
      <c r="P42" s="315"/>
      <c r="Q42" s="313"/>
      <c r="R42" s="313"/>
      <c r="S42" s="313"/>
      <c r="T42" s="313"/>
      <c r="U42" s="315"/>
      <c r="V42" s="315"/>
      <c r="W42" s="315"/>
      <c r="X42" s="315"/>
      <c r="Y42" s="315"/>
      <c r="Z42" s="315"/>
    </row>
    <row r="43" spans="1:26" ht="15" customHeight="1">
      <c r="A43" s="328" t="str">
        <f>IF('1 Pricing Length'!A45 &lt;&gt; "",'1 Pricing Length'!A45,"")</f>
        <v/>
      </c>
      <c r="B43" s="298" t="str">
        <f>IF('1 Pricing Length'!B45 &lt;&gt; "",'1 Pricing Length'!B45,"")</f>
        <v/>
      </c>
      <c r="C43" s="313">
        <f>IF(A43&lt;&gt;"",SUMIF('2 Current Year'!B$10:B$250,A43,'2 Current Year'!W$10:W$250),0)</f>
        <v>0</v>
      </c>
      <c r="D43" s="313">
        <f>IF(C43&gt;0,VLOOKUP(A43,'1 Pricing Length'!A$8:D$50,4,FALSE)*-C43,0)</f>
        <v>0</v>
      </c>
      <c r="E43" s="313"/>
      <c r="F43" s="313">
        <f t="shared" si="0"/>
        <v>0</v>
      </c>
      <c r="G43" s="313">
        <f t="shared" si="1"/>
        <v>0</v>
      </c>
      <c r="H43" s="313">
        <f>IF($A43&lt;&gt;"",SUMIF('2 Current Year'!$B$10:$B$250,$A43,'2 Current Year'!$W$10:$W$250)+SUMIF('2 Current Year'!$B$10:$B$250,$A43,'2 Current Year'!$O$10:$O$250)+SUMIF('2 Current Year'!$B$10:$B$250,$A43,'2 Current Year'!$Q$10:$Q$250)+SUMIF('2 Current Year'!$B$10:$B$250,$A43,'2 Current Year'!$R$10:$R$250)+SUMIF('3 CY Interim'!$B$10:$B$250,$A43,'3 CY Interim'!$Q$10:Q$250),0)</f>
        <v>0</v>
      </c>
      <c r="I43" s="313">
        <f>H43+SUMIF('3 CY Interim'!$B$10:$B$250,$A43,'3 CY Interim'!R$10:R$250)</f>
        <v>0</v>
      </c>
      <c r="J43" s="313">
        <f>I43+SUMIF('3 CY Interim'!$B$10:$B$250,$A43,'3 CY Interim'!S$10:S$250)</f>
        <v>0</v>
      </c>
      <c r="K43" s="313">
        <f>J43+SUMIF('3 CY Interim'!$B$10:$B$250,$A43,'3 CY Interim'!T$10:T$250)</f>
        <v>0</v>
      </c>
      <c r="L43" s="313">
        <f>K43+SUMIF('3 CY Interim'!$B$10:$B$250,$A43,'3 CY Interim'!U$10:U$250)</f>
        <v>0</v>
      </c>
      <c r="M43" s="313">
        <f>L43+SUMIF('3 CY Interim'!$B$10:$B$250,$A43,'3 CY Interim'!V$10:V$250)</f>
        <v>0</v>
      </c>
      <c r="N43" s="313">
        <f>M43+SUMIF('3 CY Interim'!$B$10:$B$250,$A43,'3 CY Interim'!W$10:W$250)</f>
        <v>0</v>
      </c>
      <c r="O43" s="313">
        <f>N43+SUMIF('3 CY Interim'!$B$10:$B$250,$A43,'3 CY Interim'!X$10:X$250)</f>
        <v>0</v>
      </c>
      <c r="P43" s="315"/>
      <c r="Q43" s="313"/>
      <c r="R43" s="313"/>
      <c r="S43" s="313"/>
      <c r="T43" s="313"/>
      <c r="U43" s="315"/>
      <c r="V43" s="315"/>
      <c r="W43" s="315"/>
      <c r="X43" s="315"/>
      <c r="Y43" s="315"/>
      <c r="Z43" s="315"/>
    </row>
    <row r="44" spans="1:26" ht="15" customHeight="1">
      <c r="A44" s="328" t="str">
        <f>IF('1 Pricing Length'!A46 &lt;&gt; "",'1 Pricing Length'!A46,"")</f>
        <v/>
      </c>
      <c r="B44" s="298" t="str">
        <f>IF('1 Pricing Length'!B46 &lt;&gt; "",'1 Pricing Length'!B46,"")</f>
        <v/>
      </c>
      <c r="C44" s="313">
        <f>IF(A44&lt;&gt;"",SUMIF('2 Current Year'!B$10:B$250,A44,'2 Current Year'!W$10:W$250),0)</f>
        <v>0</v>
      </c>
      <c r="D44" s="313">
        <f>IF(C44&gt;0,VLOOKUP(A44,'1 Pricing Length'!A$8:D$50,4,FALSE)*-C44,0)</f>
        <v>0</v>
      </c>
      <c r="E44" s="313"/>
      <c r="F44" s="313">
        <f t="shared" si="0"/>
        <v>0</v>
      </c>
      <c r="G44" s="313">
        <f t="shared" si="1"/>
        <v>0</v>
      </c>
      <c r="H44" s="313">
        <f>IF($A44&lt;&gt;"",SUMIF('2 Current Year'!$B$10:$B$250,$A44,'2 Current Year'!$W$10:$W$250)+SUMIF('2 Current Year'!$B$10:$B$250,$A44,'2 Current Year'!$O$10:$O$250)+SUMIF('2 Current Year'!$B$10:$B$250,$A44,'2 Current Year'!$Q$10:$Q$250)+SUMIF('2 Current Year'!$B$10:$B$250,$A44,'2 Current Year'!$R$10:$R$250)+SUMIF('3 CY Interim'!$B$10:$B$250,$A44,'3 CY Interim'!$Q$10:Q$250),0)</f>
        <v>0</v>
      </c>
      <c r="I44" s="313">
        <f>H44+SUMIF('3 CY Interim'!$B$10:$B$250,$A44,'3 CY Interim'!R$10:R$250)</f>
        <v>0</v>
      </c>
      <c r="J44" s="313">
        <f>I44+SUMIF('3 CY Interim'!$B$10:$B$250,$A44,'3 CY Interim'!S$10:S$250)</f>
        <v>0</v>
      </c>
      <c r="K44" s="313">
        <f>J44+SUMIF('3 CY Interim'!$B$10:$B$250,$A44,'3 CY Interim'!T$10:T$250)</f>
        <v>0</v>
      </c>
      <c r="L44" s="313">
        <f>K44+SUMIF('3 CY Interim'!$B$10:$B$250,$A44,'3 CY Interim'!U$10:U$250)</f>
        <v>0</v>
      </c>
      <c r="M44" s="313">
        <f>L44+SUMIF('3 CY Interim'!$B$10:$B$250,$A44,'3 CY Interim'!V$10:V$250)</f>
        <v>0</v>
      </c>
      <c r="N44" s="313">
        <f>M44+SUMIF('3 CY Interim'!$B$10:$B$250,$A44,'3 CY Interim'!W$10:W$250)</f>
        <v>0</v>
      </c>
      <c r="O44" s="313">
        <f>N44+SUMIF('3 CY Interim'!$B$10:$B$250,$A44,'3 CY Interim'!X$10:X$250)</f>
        <v>0</v>
      </c>
      <c r="P44" s="315"/>
      <c r="Q44" s="313"/>
      <c r="R44" s="313"/>
      <c r="S44" s="313"/>
      <c r="T44" s="313"/>
      <c r="U44" s="315"/>
      <c r="V44" s="315"/>
      <c r="W44" s="315"/>
      <c r="X44" s="315"/>
      <c r="Y44" s="315"/>
      <c r="Z44" s="315"/>
    </row>
    <row r="45" spans="1:26" ht="15" customHeight="1">
      <c r="A45" s="328" t="str">
        <f>IF('1 Pricing Length'!A47 &lt;&gt; "",'1 Pricing Length'!A47,"")</f>
        <v/>
      </c>
      <c r="B45" s="298" t="str">
        <f>IF('1 Pricing Length'!B47 &lt;&gt; "",'1 Pricing Length'!B47,"")</f>
        <v/>
      </c>
      <c r="C45" s="313">
        <f>IF(A45&lt;&gt;"",SUMIF('2 Current Year'!B$10:B$250,A45,'2 Current Year'!W$10:W$250),0)</f>
        <v>0</v>
      </c>
      <c r="D45" s="313">
        <f>IF(C45&gt;0,VLOOKUP(A45,'1 Pricing Length'!A$8:D$50,4,FALSE)*-C45,0)</f>
        <v>0</v>
      </c>
      <c r="E45" s="313"/>
      <c r="F45" s="313">
        <f t="shared" si="0"/>
        <v>0</v>
      </c>
      <c r="G45" s="313">
        <f t="shared" si="1"/>
        <v>0</v>
      </c>
      <c r="H45" s="313">
        <f>IF($A45&lt;&gt;"",SUMIF('2 Current Year'!$B$10:$B$250,$A45,'2 Current Year'!$W$10:$W$250)+SUMIF('2 Current Year'!$B$10:$B$250,$A45,'2 Current Year'!$O$10:$O$250)+SUMIF('2 Current Year'!$B$10:$B$250,$A45,'2 Current Year'!$Q$10:$Q$250)+SUMIF('2 Current Year'!$B$10:$B$250,$A45,'2 Current Year'!$R$10:$R$250)+SUMIF('3 CY Interim'!$B$10:$B$250,$A45,'3 CY Interim'!$Q$10:Q$250),0)</f>
        <v>0</v>
      </c>
      <c r="I45" s="313">
        <f>H45+SUMIF('3 CY Interim'!$B$10:$B$250,$A45,'3 CY Interim'!R$10:R$250)</f>
        <v>0</v>
      </c>
      <c r="J45" s="313">
        <f>I45+SUMIF('3 CY Interim'!$B$10:$B$250,$A45,'3 CY Interim'!S$10:S$250)</f>
        <v>0</v>
      </c>
      <c r="K45" s="313">
        <f>J45+SUMIF('3 CY Interim'!$B$10:$B$250,$A45,'3 CY Interim'!T$10:T$250)</f>
        <v>0</v>
      </c>
      <c r="L45" s="313">
        <f>K45+SUMIF('3 CY Interim'!$B$10:$B$250,$A45,'3 CY Interim'!U$10:U$250)</f>
        <v>0</v>
      </c>
      <c r="M45" s="313">
        <f>L45+SUMIF('3 CY Interim'!$B$10:$B$250,$A45,'3 CY Interim'!V$10:V$250)</f>
        <v>0</v>
      </c>
      <c r="N45" s="313">
        <f>M45+SUMIF('3 CY Interim'!$B$10:$B$250,$A45,'3 CY Interim'!W$10:W$250)</f>
        <v>0</v>
      </c>
      <c r="O45" s="313">
        <f>N45+SUMIF('3 CY Interim'!$B$10:$B$250,$A45,'3 CY Interim'!X$10:X$250)</f>
        <v>0</v>
      </c>
      <c r="P45" s="315"/>
      <c r="Q45" s="313"/>
      <c r="R45" s="313"/>
      <c r="S45" s="313"/>
      <c r="T45" s="313"/>
      <c r="U45" s="315"/>
      <c r="V45" s="315"/>
      <c r="W45" s="315"/>
      <c r="X45" s="315"/>
      <c r="Y45" s="315"/>
      <c r="Z45" s="315"/>
    </row>
    <row r="46" spans="1:26" ht="15" customHeight="1">
      <c r="A46" s="328" t="str">
        <f>IF('1 Pricing Length'!A48 &lt;&gt; "",'1 Pricing Length'!A48,"")</f>
        <v/>
      </c>
      <c r="B46" s="298" t="str">
        <f>IF('1 Pricing Length'!B48 &lt;&gt; "",'1 Pricing Length'!B48,"")</f>
        <v/>
      </c>
      <c r="C46" s="313">
        <f>IF(A46&lt;&gt;"",SUMIF('2 Current Year'!B$10:B$250,A46,'2 Current Year'!W$10:W$250),0)</f>
        <v>0</v>
      </c>
      <c r="D46" s="313">
        <f>IF(C46&gt;0,VLOOKUP(A46,'1 Pricing Length'!A$8:D$50,4,FALSE)*-C46,0)</f>
        <v>0</v>
      </c>
      <c r="E46" s="313"/>
      <c r="F46" s="313">
        <f t="shared" si="0"/>
        <v>0</v>
      </c>
      <c r="G46" s="313">
        <f t="shared" si="1"/>
        <v>0</v>
      </c>
      <c r="H46" s="313">
        <f>IF($A46&lt;&gt;"",SUMIF('2 Current Year'!$B$10:$B$250,$A46,'2 Current Year'!$W$10:$W$250)+SUMIF('2 Current Year'!$B$10:$B$250,$A46,'2 Current Year'!$O$10:$O$250)+SUMIF('2 Current Year'!$B$10:$B$250,$A46,'2 Current Year'!$Q$10:$Q$250)+SUMIF('2 Current Year'!$B$10:$B$250,$A46,'2 Current Year'!$R$10:$R$250)+SUMIF('3 CY Interim'!$B$10:$B$250,$A46,'3 CY Interim'!$Q$10:Q$250),0)</f>
        <v>0</v>
      </c>
      <c r="I46" s="313">
        <f>H46+SUMIF('3 CY Interim'!$B$10:$B$250,$A46,'3 CY Interim'!R$10:R$250)</f>
        <v>0</v>
      </c>
      <c r="J46" s="313">
        <f>I46+SUMIF('3 CY Interim'!$B$10:$B$250,$A46,'3 CY Interim'!S$10:S$250)</f>
        <v>0</v>
      </c>
      <c r="K46" s="313">
        <f>J46+SUMIF('3 CY Interim'!$B$10:$B$250,$A46,'3 CY Interim'!T$10:T$250)</f>
        <v>0</v>
      </c>
      <c r="L46" s="313">
        <f>K46+SUMIF('3 CY Interim'!$B$10:$B$250,$A46,'3 CY Interim'!U$10:U$250)</f>
        <v>0</v>
      </c>
      <c r="M46" s="313">
        <f>L46+SUMIF('3 CY Interim'!$B$10:$B$250,$A46,'3 CY Interim'!V$10:V$250)</f>
        <v>0</v>
      </c>
      <c r="N46" s="313">
        <f>M46+SUMIF('3 CY Interim'!$B$10:$B$250,$A46,'3 CY Interim'!W$10:W$250)</f>
        <v>0</v>
      </c>
      <c r="O46" s="313">
        <f>N46+SUMIF('3 CY Interim'!$B$10:$B$250,$A46,'3 CY Interim'!X$10:X$250)</f>
        <v>0</v>
      </c>
      <c r="P46" s="315"/>
      <c r="Q46" s="313"/>
      <c r="R46" s="313"/>
      <c r="S46" s="313"/>
      <c r="T46" s="313"/>
      <c r="U46" s="315"/>
      <c r="V46" s="315"/>
      <c r="W46" s="315"/>
      <c r="X46" s="315"/>
      <c r="Y46" s="315"/>
      <c r="Z46" s="315"/>
    </row>
    <row r="47" spans="1:26" ht="15" customHeight="1">
      <c r="A47" s="328" t="str">
        <f>IF('1 Pricing Length'!A49 &lt;&gt; "",'1 Pricing Length'!A49,"")</f>
        <v/>
      </c>
      <c r="B47" s="298" t="str">
        <f>IF('1 Pricing Length'!B49 &lt;&gt; "",'1 Pricing Length'!B49,"")</f>
        <v/>
      </c>
      <c r="C47" s="313">
        <f>IF(A47&lt;&gt;"",SUMIF('2 Current Year'!B$10:B$250,A47,'2 Current Year'!W$10:W$250),0)</f>
        <v>0</v>
      </c>
      <c r="D47" s="313">
        <f>IF(C47&gt;0,VLOOKUP(A47,'1 Pricing Length'!A$8:D$50,4,FALSE)*-C47,0)</f>
        <v>0</v>
      </c>
      <c r="E47" s="313"/>
      <c r="F47" s="313">
        <f t="shared" si="0"/>
        <v>0</v>
      </c>
      <c r="G47" s="313">
        <f t="shared" si="1"/>
        <v>0</v>
      </c>
      <c r="H47" s="313">
        <f>IF($A47&lt;&gt;"",SUMIF('2 Current Year'!$B$10:$B$250,$A47,'2 Current Year'!$W$10:$W$250)+SUMIF('2 Current Year'!$B$10:$B$250,$A47,'2 Current Year'!$O$10:$O$250)+SUMIF('2 Current Year'!$B$10:$B$250,$A47,'2 Current Year'!$Q$10:$Q$250)+SUMIF('2 Current Year'!$B$10:$B$250,$A47,'2 Current Year'!$R$10:$R$250)+SUMIF('3 CY Interim'!$B$10:$B$250,$A47,'3 CY Interim'!$Q$10:Q$250),0)</f>
        <v>0</v>
      </c>
      <c r="I47" s="313">
        <f>H47+SUMIF('3 CY Interim'!$B$10:$B$250,$A47,'3 CY Interim'!R$10:R$250)</f>
        <v>0</v>
      </c>
      <c r="J47" s="313">
        <f>I47+SUMIF('3 CY Interim'!$B$10:$B$250,$A47,'3 CY Interim'!S$10:S$250)</f>
        <v>0</v>
      </c>
      <c r="K47" s="313">
        <f>J47+SUMIF('3 CY Interim'!$B$10:$B$250,$A47,'3 CY Interim'!T$10:T$250)</f>
        <v>0</v>
      </c>
      <c r="L47" s="313">
        <f>K47+SUMIF('3 CY Interim'!$B$10:$B$250,$A47,'3 CY Interim'!U$10:U$250)</f>
        <v>0</v>
      </c>
      <c r="M47" s="313">
        <f>L47+SUMIF('3 CY Interim'!$B$10:$B$250,$A47,'3 CY Interim'!V$10:V$250)</f>
        <v>0</v>
      </c>
      <c r="N47" s="313">
        <f>M47+SUMIF('3 CY Interim'!$B$10:$B$250,$A47,'3 CY Interim'!W$10:W$250)</f>
        <v>0</v>
      </c>
      <c r="O47" s="313">
        <f>N47+SUMIF('3 CY Interim'!$B$10:$B$250,$A47,'3 CY Interim'!X$10:X$250)</f>
        <v>0</v>
      </c>
      <c r="P47" s="315"/>
      <c r="Q47" s="313"/>
      <c r="R47" s="313"/>
      <c r="S47" s="313"/>
      <c r="T47" s="313"/>
      <c r="U47" s="315"/>
      <c r="V47" s="315"/>
      <c r="W47" s="315"/>
      <c r="X47" s="315"/>
      <c r="Y47" s="315"/>
      <c r="Z47" s="315"/>
    </row>
    <row r="48" spans="1:26" ht="15" customHeight="1">
      <c r="A48" s="328" t="str">
        <f>IF('1 Pricing Length'!A50 &lt;&gt; "",'1 Pricing Length'!A50,"")</f>
        <v/>
      </c>
      <c r="B48" s="298" t="str">
        <f>IF('1 Pricing Length'!B50 &lt;&gt; "",'1 Pricing Length'!B50,"")</f>
        <v/>
      </c>
      <c r="C48" s="313">
        <f>IF(A48&lt;&gt;"",SUMIF('2 Current Year'!B$10:B$250,A48,'2 Current Year'!W$10:W$250),0)</f>
        <v>0</v>
      </c>
      <c r="D48" s="313">
        <f>IF(C48&gt;0,VLOOKUP(A48,'1 Pricing Length'!A$8:D$50,4,FALSE)*-C48,0)</f>
        <v>0</v>
      </c>
      <c r="E48" s="313"/>
      <c r="F48" s="313">
        <f t="shared" si="0"/>
        <v>0</v>
      </c>
      <c r="G48" s="313">
        <f t="shared" si="1"/>
        <v>0</v>
      </c>
      <c r="H48" s="313">
        <f>IF($A48&lt;&gt;"",SUMIF('2 Current Year'!$B$10:$B$250,$A48,'2 Current Year'!$W$10:$W$250)+SUMIF('2 Current Year'!$B$10:$B$250,$A48,'2 Current Year'!$O$10:$O$250)+SUMIF('2 Current Year'!$B$10:$B$250,$A48,'2 Current Year'!$Q$10:$Q$250)+SUMIF('2 Current Year'!$B$10:$B$250,$A48,'2 Current Year'!$R$10:$R$250)+SUMIF('3 CY Interim'!$B$10:$B$250,$A48,'3 CY Interim'!$Q$10:Q$250),0)</f>
        <v>0</v>
      </c>
      <c r="I48" s="313">
        <f>H48+SUMIF('3 CY Interim'!$B$10:$B$250,$A48,'3 CY Interim'!R$10:R$250)</f>
        <v>0</v>
      </c>
      <c r="J48" s="313">
        <f>I48+SUMIF('3 CY Interim'!$B$10:$B$250,$A48,'3 CY Interim'!S$10:S$250)</f>
        <v>0</v>
      </c>
      <c r="K48" s="313">
        <f>J48+SUMIF('3 CY Interim'!$B$10:$B$250,$A48,'3 CY Interim'!T$10:T$250)</f>
        <v>0</v>
      </c>
      <c r="L48" s="313">
        <f>K48+SUMIF('3 CY Interim'!$B$10:$B$250,$A48,'3 CY Interim'!U$10:U$250)</f>
        <v>0</v>
      </c>
      <c r="M48" s="313">
        <f>L48+SUMIF('3 CY Interim'!$B$10:$B$250,$A48,'3 CY Interim'!V$10:V$250)</f>
        <v>0</v>
      </c>
      <c r="N48" s="313">
        <f>M48+SUMIF('3 CY Interim'!$B$10:$B$250,$A48,'3 CY Interim'!W$10:W$250)</f>
        <v>0</v>
      </c>
      <c r="O48" s="313">
        <f>N48+SUMIF('3 CY Interim'!$B$10:$B$250,$A48,'3 CY Interim'!X$10:X$250)</f>
        <v>0</v>
      </c>
      <c r="P48" s="315"/>
      <c r="Q48" s="313"/>
      <c r="R48" s="313"/>
      <c r="S48" s="313"/>
      <c r="T48" s="313"/>
      <c r="U48" s="315"/>
      <c r="V48" s="315"/>
      <c r="W48" s="315"/>
      <c r="X48" s="315"/>
      <c r="Y48" s="315"/>
      <c r="Z48" s="315"/>
    </row>
    <row r="49" spans="1:26" ht="15" customHeight="1">
      <c r="A49" s="329" t="s">
        <v>146</v>
      </c>
      <c r="B49" s="330"/>
      <c r="C49" s="331">
        <f>('2 Current Year'!W254+'2 Current Year'!W255)</f>
        <v>895244</v>
      </c>
      <c r="D49" s="313"/>
      <c r="E49" s="332"/>
      <c r="F49" s="332">
        <f t="shared" si="0"/>
        <v>895244</v>
      </c>
      <c r="G49" s="333">
        <f>IF(O49=0,IF(N49=0,IF(M49=0,IF(L49=0,IF(K49=0,IF(J49=0,IF(I49=0,H49-C49,I49-C49),J49-C49),K49-C49),L49-C49),M49-C49),N49-C49),O49-C49)</f>
        <v>-895244</v>
      </c>
      <c r="H49" s="334">
        <v>0</v>
      </c>
      <c r="I49" s="334">
        <v>0</v>
      </c>
      <c r="J49" s="334">
        <v>0</v>
      </c>
      <c r="K49" s="334">
        <v>0</v>
      </c>
      <c r="L49" s="334">
        <v>0</v>
      </c>
      <c r="M49" s="334">
        <v>0</v>
      </c>
      <c r="N49" s="334">
        <v>0</v>
      </c>
      <c r="O49" s="334">
        <v>0</v>
      </c>
      <c r="P49" s="315"/>
      <c r="Q49" s="315"/>
      <c r="R49" s="315"/>
      <c r="S49" s="315"/>
      <c r="T49" s="315"/>
      <c r="U49" s="315"/>
      <c r="V49" s="315"/>
      <c r="W49" s="315"/>
      <c r="X49" s="315"/>
      <c r="Y49" s="315"/>
      <c r="Z49" s="315"/>
    </row>
    <row r="50" spans="1:26" ht="15" customHeight="1">
      <c r="A50" s="328" t="s">
        <v>147</v>
      </c>
      <c r="B50" s="317"/>
      <c r="C50" s="335">
        <f t="shared" ref="C50:D50" si="2">SUM(C6:C49)</f>
        <v>5997853.0773704667</v>
      </c>
      <c r="D50" s="335">
        <f t="shared" si="2"/>
        <v>-359366.80233246478</v>
      </c>
      <c r="E50" s="313"/>
      <c r="F50" s="313">
        <f t="shared" ref="F50:O50" si="3">SUM(F6:F49)</f>
        <v>5638486.2750380021</v>
      </c>
      <c r="G50" s="313">
        <f t="shared" si="3"/>
        <v>3516635.7078383481</v>
      </c>
      <c r="H50" s="335">
        <f t="shared" si="3"/>
        <v>9541943.3306633588</v>
      </c>
      <c r="I50" s="335">
        <f t="shared" si="3"/>
        <v>9539527.746247774</v>
      </c>
      <c r="J50" s="335">
        <f t="shared" si="3"/>
        <v>9538748.5254685543</v>
      </c>
      <c r="K50" s="335">
        <f t="shared" si="3"/>
        <v>9522306.9670269955</v>
      </c>
      <c r="L50" s="335">
        <f t="shared" si="3"/>
        <v>9522306.9670269955</v>
      </c>
      <c r="M50" s="335">
        <f t="shared" si="3"/>
        <v>9521501.7722217999</v>
      </c>
      <c r="N50" s="335">
        <f t="shared" si="3"/>
        <v>9514488.7852088138</v>
      </c>
      <c r="O50" s="335">
        <f t="shared" si="3"/>
        <v>9514488.7852088138</v>
      </c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</row>
    <row r="51" spans="1:26" ht="15" customHeight="1">
      <c r="A51" s="316"/>
      <c r="B51" s="317"/>
      <c r="C51" s="313"/>
      <c r="D51" s="313"/>
      <c r="E51" s="313"/>
      <c r="F51" s="313"/>
      <c r="G51" s="313"/>
      <c r="H51" s="313"/>
      <c r="I51" s="313">
        <f t="shared" ref="I51:P51" si="4">+H50-$C$50</f>
        <v>3544090.2532928921</v>
      </c>
      <c r="J51" s="313">
        <f t="shared" si="4"/>
        <v>3541674.6688773073</v>
      </c>
      <c r="K51" s="313">
        <f t="shared" si="4"/>
        <v>3540895.4480980877</v>
      </c>
      <c r="L51" s="313">
        <f t="shared" si="4"/>
        <v>3524453.8896565288</v>
      </c>
      <c r="M51" s="313">
        <f t="shared" si="4"/>
        <v>3524453.8896565288</v>
      </c>
      <c r="N51" s="313">
        <f t="shared" si="4"/>
        <v>3523648.6948513333</v>
      </c>
      <c r="O51" s="313">
        <f t="shared" si="4"/>
        <v>3516635.7078383472</v>
      </c>
      <c r="P51" s="313">
        <f t="shared" si="4"/>
        <v>3516635.7078383472</v>
      </c>
      <c r="Q51" s="315"/>
      <c r="R51" s="315"/>
      <c r="S51" s="315"/>
      <c r="T51" s="315"/>
      <c r="U51" s="315"/>
      <c r="V51" s="315"/>
      <c r="W51" s="315"/>
      <c r="X51" s="315"/>
      <c r="Y51" s="315"/>
      <c r="Z51" s="315"/>
    </row>
    <row r="52" spans="1:26" ht="15" customHeight="1">
      <c r="A52" s="316"/>
      <c r="B52" s="317"/>
      <c r="C52" s="336" t="s">
        <v>148</v>
      </c>
      <c r="D52" s="337">
        <f>+'3 CY Interim'!P252</f>
        <v>337710.736235369</v>
      </c>
      <c r="E52" s="313"/>
      <c r="F52" s="313"/>
      <c r="G52" s="313"/>
      <c r="H52" s="313"/>
      <c r="I52" s="313"/>
      <c r="J52" s="313"/>
      <c r="K52" s="313"/>
      <c r="L52" s="313"/>
      <c r="M52" s="313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</row>
    <row r="53" spans="1:26" ht="12" customHeight="1">
      <c r="A53" s="316"/>
      <c r="B53" s="317"/>
      <c r="C53" s="315"/>
      <c r="D53" s="315"/>
      <c r="E53" s="313"/>
      <c r="F53" s="313"/>
      <c r="G53" s="313"/>
      <c r="H53" s="313"/>
      <c r="I53" s="313"/>
      <c r="J53" s="313"/>
      <c r="K53" s="313"/>
      <c r="L53" s="313"/>
      <c r="M53" s="313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</row>
    <row r="54" spans="1:26" ht="22.5" customHeight="1">
      <c r="A54" s="321" t="s">
        <v>149</v>
      </c>
      <c r="B54" s="321" t="s">
        <v>150</v>
      </c>
      <c r="C54" s="321" t="s">
        <v>151</v>
      </c>
      <c r="D54" s="321" t="s">
        <v>152</v>
      </c>
      <c r="E54" s="323"/>
      <c r="F54" s="321" t="s">
        <v>153</v>
      </c>
      <c r="G54" s="338"/>
      <c r="H54" s="338"/>
      <c r="I54" s="321" t="s">
        <v>154</v>
      </c>
      <c r="J54" s="321" t="s">
        <v>150</v>
      </c>
      <c r="K54" s="321" t="s">
        <v>151</v>
      </c>
      <c r="L54" s="321" t="s">
        <v>152</v>
      </c>
      <c r="M54" s="321" t="s">
        <v>153</v>
      </c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</row>
    <row r="55" spans="1:26" ht="15" customHeight="1">
      <c r="A55" s="132" t="s">
        <v>155</v>
      </c>
      <c r="B55" s="313">
        <f>C49</f>
        <v>895244</v>
      </c>
      <c r="C55" s="313">
        <f>G49</f>
        <v>-895244</v>
      </c>
      <c r="D55" s="313">
        <f>B55+C55</f>
        <v>0</v>
      </c>
      <c r="E55" s="315"/>
      <c r="F55" s="339">
        <f t="shared" ref="F55:F69" si="5">IF(B55&lt;&gt;0,IF(B55&lt;&gt;"",-C55/B55,""),"")</f>
        <v>1</v>
      </c>
      <c r="G55" s="315"/>
      <c r="H55" s="315"/>
      <c r="I55" s="132" t="s">
        <v>155</v>
      </c>
      <c r="J55" s="313">
        <f>C49</f>
        <v>895244</v>
      </c>
      <c r="K55" s="313">
        <f>G49</f>
        <v>-895244</v>
      </c>
      <c r="L55" s="313">
        <f>J55+K55</f>
        <v>0</v>
      </c>
      <c r="M55" s="339">
        <f t="shared" ref="M55:M69" si="6">IF(J55&lt;&gt;0,IF(J55&lt;&gt;"",-K55/J55,""),"")</f>
        <v>1</v>
      </c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</row>
    <row r="56" spans="1:26" ht="15" customHeight="1">
      <c r="A56" s="340" t="str">
        <f>IF('1 Pricing Length'!R8&lt;&gt;"",'1 Pricing Length'!R8,"")</f>
        <v>BUS</v>
      </c>
      <c r="B56" s="313">
        <f>IF(A56&lt;&gt;"",SUMIF('2 Current Year'!BA$10:BA$250,A56,'2 Current Year'!W$10:W$250)*(1-'2 Current Year'!U$7),0)</f>
        <v>1666231.4862893454</v>
      </c>
      <c r="C56" s="313">
        <f t="shared" ref="C56:C69" si="7">IF(A56&lt;&gt;"",D56-B56,"")</f>
        <v>411164.53089056234</v>
      </c>
      <c r="D56" s="313">
        <f>IF(A56&lt;&gt;"",SUMIF('2 Current Year'!$BA$10:$BA$250,$A56,'2 Current Year'!$W$10:$W$250)+SUMIF('2 Current Year'!$BA$10:$BA$250,$A56,'2 Current Year'!$O$10:$O$250)+SUMIF('2 Current Year'!$BA$10:$BA$250,$A56,'2 Current Year'!$P$10:$P$250)+SUMIF('2 Current Year'!$BA$10:$BA$250,$A56,'2 Current Year'!$Q$10:$Q$250)+SUMIF('2 Current Year'!$BA$10:$BA$250,$A56,'2 Current Year'!$R$10:$R$250),0)</f>
        <v>2077396.0171799078</v>
      </c>
      <c r="E56" s="315"/>
      <c r="F56" s="339">
        <f t="shared" si="5"/>
        <v>-0.24676315042288341</v>
      </c>
      <c r="G56" s="315"/>
      <c r="H56" s="315"/>
      <c r="I56" s="340" t="str">
        <f>IF('1 Pricing Length'!M8&lt;&gt;"",'1 Pricing Length'!M8,"")</f>
        <v>AKR</v>
      </c>
      <c r="J56" s="313">
        <f>IF(I56&lt;&gt;"",SUMIF('2 Current Year'!C$10:C$250,I56,'2 Current Year'!W$10:W$250)*(1-'2 Current Year'!U$7),"")</f>
        <v>1019203.0352126763</v>
      </c>
      <c r="K56" s="313">
        <f t="shared" ref="K56:K69" si="8">IF(I56&lt;&gt;"",L56-J56,"")</f>
        <v>440062.36302509555</v>
      </c>
      <c r="L56" s="313">
        <f>IF(I56&lt;&gt;"",SUMIF('2 Current Year'!$C$10:$C$250,$I56,'2 Current Year'!$W$10:$W$250)+SUMIF('2 Current Year'!$C$10:$C$250,$I56,'2 Current Year'!$O$10:$O$250)+SUMIF('2 Current Year'!$C$10:$C$250,$I56,'2 Current Year'!$P$10:$P$250)+SUMIF('2 Current Year'!$C$10:$C$250,$I56,'2 Current Year'!$Q$10:$Q$250)+SUMIF('2 Current Year'!$C$10:$C$250,$I56,'2 Current Year'!$R$10:$R$250),0)</f>
        <v>1459265.3982377718</v>
      </c>
      <c r="M56" s="339">
        <f t="shared" si="6"/>
        <v>-0.43177104837925456</v>
      </c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</row>
    <row r="57" spans="1:26" ht="15" customHeight="1">
      <c r="A57" s="340" t="str">
        <f>IF(A55&lt;&gt;"Total",IF(A55&lt;&gt;"",IF(A56&lt;&gt;"Total",IF(A56&lt;&gt;"",IF('1 Pricing Length'!R9&lt;&gt;"",'1 Pricing Length'!R9,""),"Total"),""),""),"")</f>
        <v>EDU</v>
      </c>
      <c r="B57" s="313">
        <f>IF(A57&lt;&gt;"Total",IF(A57&lt;&gt;"",SUMIF('2 Current Year'!BA$10:BA$250,A57,'2 Current Year'!W$10:W$250)*(1-'2 Current Year'!U$7),""),SUM(B$55:B55))</f>
        <v>697892.48369280342</v>
      </c>
      <c r="C57" s="313">
        <f t="shared" si="7"/>
        <v>112127.91444197251</v>
      </c>
      <c r="D57" s="313">
        <f>IF(A57&lt;&gt;"Total",IF(A57&lt;&gt;"",SUMIF('2 Current Year'!$BA$10:$BA$250,$A57,'2 Current Year'!$W$10:$W$250)+SUMIF('2 Current Year'!$BA$10:$BA$250,$A57,'2 Current Year'!$O$10:$O$250)+SUMIF('2 Current Year'!$BA$10:$BA$250,$A57,'2 Current Year'!$P$10:$P$250)+SUMIF('2 Current Year'!$BA$10:$BA$250,$A57,'2 Current Year'!$Q$10:$Q$250)+SUMIF('2 Current Year'!$BA$10:$BA$250,$A57,'2 Current Year'!$R$10:$R$250),""),SUM(D54:D$55))</f>
        <v>810020.39813477593</v>
      </c>
      <c r="E57" s="315"/>
      <c r="F57" s="339">
        <f t="shared" si="5"/>
        <v>-0.16066645946473423</v>
      </c>
      <c r="G57" s="315"/>
      <c r="H57" s="315"/>
      <c r="I57" s="340" t="str">
        <f>IF(I55&lt;&gt;"Total",IF(I55&lt;&gt;"",IF(I56&lt;&gt;"Total",IF(I56&lt;&gt;"",IF('1 Pricing Length'!M9&lt;&gt;"",'1 Pricing Length'!M9,""),"Total"),""),""),"")</f>
        <v>CAM</v>
      </c>
      <c r="J57" s="313">
        <f>IF(I57&lt;&gt;"Total",IF(I57&lt;&gt;"",SUMIF('2 Current Year'!C$10:C$250,I57,'2 Current Year'!W$10:W$250)*(1-'2 Current Year'!U$7),""),SUM(J$55:J55))</f>
        <v>961507.75641952106</v>
      </c>
      <c r="K57" s="313">
        <f t="shared" si="8"/>
        <v>-174658.17860910518</v>
      </c>
      <c r="L57" s="313">
        <f>IF(I57&lt;&gt;"",SUMIF('2 Current Year'!$C$10:$C$250,$I57,'2 Current Year'!$W$10:$W$250)+SUMIF('2 Current Year'!$C$10:$C$250,$I57,'2 Current Year'!$O$10:$O$250)+SUMIF('2 Current Year'!$C$10:$C$250,$I57,'2 Current Year'!$P$10:$P$250)+SUMIF('2 Current Year'!$C$10:$C$250,$I57,'2 Current Year'!$Q$10:$Q$250)+SUMIF('2 Current Year'!$C$10:$C$250,$I57,'2 Current Year'!$R$10:$R$250),0)</f>
        <v>786849.57781041588</v>
      </c>
      <c r="M57" s="339">
        <f t="shared" si="6"/>
        <v>0.18165030645150515</v>
      </c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</row>
    <row r="58" spans="1:26" ht="15" customHeight="1">
      <c r="A58" s="340" t="str">
        <f>IF(A56&lt;&gt;"Total",IF(A56&lt;&gt;"",IF(A57&lt;&gt;"Total",IF(A57&lt;&gt;"",IF('1 Pricing Length'!R10&lt;&gt;"",'1 Pricing Length'!R10,""),"Total"),""),""),"")</f>
        <v>LRT</v>
      </c>
      <c r="B58" s="313">
        <f>IF(A58&lt;&gt;"Total",IF(A58&lt;&gt;"",SUMIF('2 Current Year'!BA$10:BA$250,A58,'2 Current Year'!W$10:W$250)*(1-'2 Current Year'!U$7),""),SUM(B$55:B56))</f>
        <v>1216363.6363636362</v>
      </c>
      <c r="C58" s="313">
        <f t="shared" si="7"/>
        <v>3994362.6250355798</v>
      </c>
      <c r="D58" s="313">
        <f>IF(A58&lt;&gt;"Total",IF(A58&lt;&gt;"",SUMIF('2 Current Year'!$BA$10:$BA$250,$A58,'2 Current Year'!$W$10:$W$250)+SUMIF('2 Current Year'!$BA$10:$BA$250,$A58,'2 Current Year'!$O$10:$O$250)+SUMIF('2 Current Year'!$BA$10:$BA$250,$A58,'2 Current Year'!$P$10:$P$250)+SUMIF('2 Current Year'!$BA$10:$BA$250,$A58,'2 Current Year'!$Q$10:$Q$250)+SUMIF('2 Current Year'!$BA$10:$BA$250,$A58,'2 Current Year'!$R$10:$R$250),""),SUM(D55:D$55))</f>
        <v>5210726.261399216</v>
      </c>
      <c r="E58" s="315"/>
      <c r="F58" s="339">
        <f t="shared" si="5"/>
        <v>-3.2838556708065307</v>
      </c>
      <c r="G58" s="315"/>
      <c r="H58" s="315"/>
      <c r="I58" s="340" t="str">
        <f>IF(I56&lt;&gt;"Total",IF(I56&lt;&gt;"",IF(I57&lt;&gt;"Total",IF(I57&lt;&gt;"",IF('1 Pricing Length'!M10&lt;&gt;"",'1 Pricing Length'!M10,""),"Total"),""),""),"")</f>
        <v>ONL</v>
      </c>
      <c r="J58" s="313">
        <f>IF(I58&lt;&gt;"Total",IF(I58&lt;&gt;"",SUMIF('2 Current Year'!C$10:C$250,I58,'2 Current Year'!W$10:W$250)*(1-'2 Current Year'!U$7),""),SUM(J$55:J56))</f>
        <v>896089.7270681744</v>
      </c>
      <c r="K58" s="313">
        <f t="shared" si="8"/>
        <v>-14553.882586307125</v>
      </c>
      <c r="L58" s="313">
        <f>IF(I58&lt;&gt;"",SUMIF('2 Current Year'!$C$10:$C$250,$I58,'2 Current Year'!$W$10:$W$250)+SUMIF('2 Current Year'!$C$10:$C$250,$I58,'2 Current Year'!$O$10:$O$250)+SUMIF('2 Current Year'!$C$10:$C$250,$I58,'2 Current Year'!$P$10:$P$250)+SUMIF('2 Current Year'!$C$10:$C$250,$I58,'2 Current Year'!$Q$10:$Q$250)+SUMIF('2 Current Year'!$C$10:$C$250,$I58,'2 Current Year'!$R$10:$R$250),0)</f>
        <v>881535.84448186727</v>
      </c>
      <c r="M58" s="339">
        <f t="shared" si="6"/>
        <v>1.6241546071423568E-2</v>
      </c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</row>
    <row r="59" spans="1:26" ht="15" customHeight="1">
      <c r="A59" s="340" t="str">
        <f>IF(A57&lt;&gt;"Total",IF(A57&lt;&gt;"",IF(A58&lt;&gt;"Total",IF(A58&lt;&gt;"",IF('1 Pricing Length'!R11&lt;&gt;"",'1 Pricing Length'!R11,""),"Total"),""),""),"")</f>
        <v>NUR</v>
      </c>
      <c r="B59" s="313">
        <f>IF(A59&lt;&gt;"Total",IF(A59&lt;&gt;"",SUMIF('2 Current Year'!BA$10:BA$250,A59,'2 Current Year'!W$10:W$250)*(1-'2 Current Year'!U$7),""),SUM(B$55:B57))</f>
        <v>778632.64542497764</v>
      </c>
      <c r="C59" s="313">
        <f t="shared" si="7"/>
        <v>-222500.0155418478</v>
      </c>
      <c r="D59" s="313">
        <f>IF(A59&lt;&gt;"Total",IF(A59&lt;&gt;"",SUMIF('2 Current Year'!$BA$10:$BA$250,$A59,'2 Current Year'!$W$10:$W$250)+SUMIF('2 Current Year'!$BA$10:$BA$250,$A59,'2 Current Year'!$O$10:$O$250)+SUMIF('2 Current Year'!$BA$10:$BA$250,$A59,'2 Current Year'!$P$10:$P$250)+SUMIF('2 Current Year'!$BA$10:$BA$250,$A59,'2 Current Year'!$Q$10:$Q$250)+SUMIF('2 Current Year'!$BA$10:$BA$250,$A59,'2 Current Year'!$R$10:$R$250),""),SUM(D$55:D57))</f>
        <v>556132.62988312985</v>
      </c>
      <c r="E59" s="315"/>
      <c r="F59" s="339">
        <f t="shared" si="5"/>
        <v>0.28575736818793063</v>
      </c>
      <c r="G59" s="315"/>
      <c r="H59" s="315"/>
      <c r="I59" s="340" t="str">
        <f>IF(I57&lt;&gt;"Total",IF(I57&lt;&gt;"",IF(I58&lt;&gt;"Total",IF(I58&lt;&gt;"",IF('1 Pricing Length'!M11&lt;&gt;"",'1 Pricing Length'!M11,""),"Total"),""),""),"")</f>
        <v>CLV</v>
      </c>
      <c r="J59" s="313">
        <f>IF(I59&lt;&gt;"Total",IF(I59&lt;&gt;"",SUMIF('2 Current Year'!C$10:C$250,I59,'2 Current Year'!W$10:W$250)*(1-'2 Current Year'!U$7),""),SUM(J$55:J57))</f>
        <v>838744.10993978288</v>
      </c>
      <c r="K59" s="313">
        <f t="shared" si="8"/>
        <v>1822.8454023925588</v>
      </c>
      <c r="L59" s="313">
        <f>IF(I59&lt;&gt;"",SUMIF('2 Current Year'!$C$10:$C$250,$I59,'2 Current Year'!$W$10:$W$250)+SUMIF('2 Current Year'!$C$10:$C$250,$I59,'2 Current Year'!$O$10:$O$250)+SUMIF('2 Current Year'!$C$10:$C$250,$I59,'2 Current Year'!$P$10:$P$250)+SUMIF('2 Current Year'!$C$10:$C$250,$I59,'2 Current Year'!$Q$10:$Q$250)+SUMIF('2 Current Year'!$C$10:$C$250,$I59,'2 Current Year'!$R$10:$R$250),0)</f>
        <v>840566.95534217544</v>
      </c>
      <c r="M59" s="339">
        <f t="shared" si="6"/>
        <v>-2.1733033720182297E-3</v>
      </c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</row>
    <row r="60" spans="1:26" ht="15" customHeight="1">
      <c r="A60" s="340" t="str">
        <f>IF(A58&lt;&gt;"Total",IF(A58&lt;&gt;"",IF(A59&lt;&gt;"Total",IF(A59&lt;&gt;"",IF('1 Pricing Length'!R12&lt;&gt;"",'1 Pricing Length'!R12,""),"Total"),""),""),"")</f>
        <v>REL</v>
      </c>
      <c r="B60" s="313">
        <f>IF(A60&lt;&gt;"Total",IF(A60&lt;&gt;"",SUMIF('2 Current Year'!BA$10:BA$250,A60,'2 Current Year'!W$10:W$250)*(1-'2 Current Year'!U$7),""),SUM(B$55:B58))</f>
        <v>743488.82559970359</v>
      </c>
      <c r="C60" s="313">
        <f t="shared" si="7"/>
        <v>116724.65301208012</v>
      </c>
      <c r="D60" s="313">
        <f>IF(A60&lt;&gt;"Total",IF(A60&lt;&gt;"",SUMIF('2 Current Year'!$BA$10:$BA$250,$A60,'2 Current Year'!$W$10:$W$250)+SUMIF('2 Current Year'!$BA$10:$BA$250,$A60,'2 Current Year'!$O$10:$O$250)+SUMIF('2 Current Year'!$BA$10:$BA$250,$A60,'2 Current Year'!$P$10:$P$250)+SUMIF('2 Current Year'!$BA$10:$BA$250,$A60,'2 Current Year'!$Q$10:$Q$250)+SUMIF('2 Current Year'!$BA$10:$BA$250,$A60,'2 Current Year'!$R$10:$R$250),""),SUM(D$55:D58))</f>
        <v>860213.47861178371</v>
      </c>
      <c r="E60" s="315"/>
      <c r="F60" s="339">
        <f t="shared" si="5"/>
        <v>-0.15699584041216644</v>
      </c>
      <c r="G60" s="315"/>
      <c r="H60" s="315"/>
      <c r="I60" s="340" t="str">
        <f>IF(I58&lt;&gt;"Total",IF(I58&lt;&gt;"",IF(I59&lt;&gt;"Total",IF(I59&lt;&gt;"",IF('1 Pricing Length'!M12&lt;&gt;"",'1 Pricing Length'!M12,""),"Total"),""),""),"")</f>
        <v>DET</v>
      </c>
      <c r="J60" s="313">
        <f>IF(I60&lt;&gt;"Total",IF(I60&lt;&gt;"",SUMIF('2 Current Year'!C$10:C$250,I60,'2 Current Year'!W$10:W$250)*(1-'2 Current Year'!U$7),""),SUM(J$55:J58))</f>
        <v>676706.77361853828</v>
      </c>
      <c r="K60" s="313">
        <f t="shared" si="8"/>
        <v>3901260.4250738551</v>
      </c>
      <c r="L60" s="313">
        <f>IF(I60&lt;&gt;"",SUMIF('2 Current Year'!$C$10:$C$250,$I60,'2 Current Year'!$W$10:$W$250)+SUMIF('2 Current Year'!$C$10:$C$250,$I60,'2 Current Year'!$O$10:$O$250)+SUMIF('2 Current Year'!$C$10:$C$250,$I60,'2 Current Year'!$P$10:$P$250)+SUMIF('2 Current Year'!$C$10:$C$250,$I60,'2 Current Year'!$Q$10:$Q$250)+SUMIF('2 Current Year'!$C$10:$C$250,$I60,'2 Current Year'!$R$10:$R$250),0)</f>
        <v>4577967.1986923935</v>
      </c>
      <c r="M60" s="339">
        <f t="shared" si="6"/>
        <v>-5.7650677917892512</v>
      </c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</row>
    <row r="61" spans="1:26" ht="15" customHeight="1">
      <c r="A61" s="323" t="str">
        <f>IF(A59&lt;&gt;"Total",IF(A59&lt;&gt;"",IF(A60&lt;&gt;"Total",IF(A60&lt;&gt;"",IF('1 Pricing Length'!R13&lt;&gt;"",'1 Pricing Length'!R13,""),"Total"),""),""),"")</f>
        <v/>
      </c>
      <c r="B61" s="313" t="str">
        <f>IF(A61&lt;&gt;"Total",IF(A61&lt;&gt;"",SUMIF('2 Current Year'!BA$10:BA$250,A61,'2 Current Year'!W$10:W$250)*(1-'2 Current Year'!U$7),""),SUM(B$55:B59))</f>
        <v/>
      </c>
      <c r="C61" s="313" t="str">
        <f t="shared" si="7"/>
        <v/>
      </c>
      <c r="D61" s="313" t="str">
        <f>IF(A61&lt;&gt;"Total",IF(A61&lt;&gt;"",SUMIF('2 Current Year'!$BA$10:$BA$250,$A61,'2 Current Year'!$W$10:$W$250)+SUMIF('2 Current Year'!$BA$10:$BA$250,$A61,'2 Current Year'!$O$10:$O$250)+SUMIF('2 Current Year'!$BA$10:$BA$250,$A61,'2 Current Year'!$P$10:$P$250)+SUMIF('2 Current Year'!$BA$10:$BA$250,$A61,'2 Current Year'!$Q$10:$Q$250)+SUMIF('2 Current Year'!$BA$10:$BA$250,$A61,'2 Current Year'!$R$10:$R$250),""),SUM(D$55:D59))</f>
        <v/>
      </c>
      <c r="E61" s="315"/>
      <c r="F61" s="339" t="str">
        <f t="shared" si="5"/>
        <v/>
      </c>
      <c r="G61" s="315"/>
      <c r="H61" s="315"/>
      <c r="I61" s="340" t="str">
        <f>IF(I59&lt;&gt;"Total",IF(I59&lt;&gt;"",IF(I60&lt;&gt;"Total",IF(I60&lt;&gt;"",IF('1 Pricing Length'!M13&lt;&gt;"",'1 Pricing Length'!M13,""),"Total"),""),""),"")</f>
        <v>TOL</v>
      </c>
      <c r="J61" s="313">
        <f>IF(I61&lt;&gt;"Total",IF(I61&lt;&gt;"",SUMIF('2 Current Year'!C$10:C$250,I61,'2 Current Year'!W$10:W$250)*(1-'2 Current Year'!U$7),""),SUM(J$55:J59))</f>
        <v>710357.67511177342</v>
      </c>
      <c r="K61" s="313">
        <f t="shared" si="8"/>
        <v>257946.13553241687</v>
      </c>
      <c r="L61" s="313">
        <f>IF(I61&lt;&gt;"Total",IF(I61&lt;&gt;"",SUMIF('2 Current Year'!$C$10:$C$250,$I61,'2 Current Year'!$W$10:$W$250)+SUMIF('2 Current Year'!$C$10:$C$250,$I61,'2 Current Year'!$O$10:$O$250)+SUMIF('2 Current Year'!$C$10:$C$250,$I61,'2 Current Year'!$P$10:$P$250)+SUMIF('2 Current Year'!$C$10:$C$250,$I61,'2 Current Year'!$Q$10:$Q$250)+SUMIF('2 Current Year'!$C$10:$C$250,$I61,'2 Current Year'!$R$10:$R$250),""),SUM(L$55:L59))</f>
        <v>968303.81064419029</v>
      </c>
      <c r="M61" s="339">
        <f t="shared" si="6"/>
        <v>-0.36312148734344224</v>
      </c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</row>
    <row r="62" spans="1:26" ht="15" customHeight="1">
      <c r="A62" s="323" t="str">
        <f>IF(A60&lt;&gt;"Total",IF(A60&lt;&gt;"",IF(A61&lt;&gt;"Total",IF(A61&lt;&gt;"",IF('1 Pricing Length'!R14&lt;&gt;"",'1 Pricing Length'!R14,""),"Total"),""),""),"")</f>
        <v>Total</v>
      </c>
      <c r="B62" s="313">
        <f>IF(A62&lt;&gt;"Total",IF(A62&lt;&gt;"",SUMIF('2 Current Year'!BA$10:BA$250,A62,'2 Current Year'!W$10:W$250)*(1-'2 Current Year'!U$7),""),SUM(B$55:B60))</f>
        <v>5997853.0773704676</v>
      </c>
      <c r="C62" s="313">
        <f t="shared" si="7"/>
        <v>3516635.7078383463</v>
      </c>
      <c r="D62" s="313">
        <f>IF(A62&lt;&gt;"Total",IF(A62&lt;&gt;"",SUMIF('2 Current Year'!$BA$10:$BA$250,$A62,'2 Current Year'!$W$10:$W$250)+SUMIF('2 Current Year'!$BA$10:$BA$250,$A62,'2 Current Year'!$O$10:$O$250)+SUMIF('2 Current Year'!$BA$10:$BA$250,$A62,'2 Current Year'!$P$10:$P$250)+SUMIF('2 Current Year'!$BA$10:$BA$250,$A62,'2 Current Year'!$Q$10:$Q$250)+SUMIF('2 Current Year'!$BA$10:$BA$250,$A62,'2 Current Year'!$R$10:$R$250),""),SUM(D$55:D60))</f>
        <v>9514488.7852088138</v>
      </c>
      <c r="E62" s="315"/>
      <c r="F62" s="339">
        <f t="shared" si="5"/>
        <v>-0.5863157470639615</v>
      </c>
      <c r="G62" s="315"/>
      <c r="H62" s="315"/>
      <c r="I62" s="323" t="str">
        <f>IF(I60&lt;&gt;"Total",IF(I60&lt;&gt;"",IF(I61&lt;&gt;"Total",IF(I61&lt;&gt;"",IF('1 Pricing Length'!M14&lt;&gt;"",'1 Pricing Length'!M14,""),"Total"),""),""),"")</f>
        <v/>
      </c>
      <c r="J62" s="313" t="str">
        <f>IF(I62&lt;&gt;"Total",IF(I62&lt;&gt;"",SUMIF('2 Current Year'!C$10:C$250,I62,'2 Current Year'!W$10:W$250)*(1-'2 Current Year'!U$7),""),SUM(J$55:J60))</f>
        <v/>
      </c>
      <c r="K62" s="313" t="str">
        <f t="shared" si="8"/>
        <v/>
      </c>
      <c r="L62" s="313" t="str">
        <f>IF(I62&lt;&gt;"Total",IF(I62&lt;&gt;"",SUMIF('2 Current Year'!$C$10:$C$250,$I62,'2 Current Year'!$W$10:$W$250)+SUMIF('2 Current Year'!$C$10:$C$250,$I62,'2 Current Year'!$O$10:$O$250)+SUMIF('2 Current Year'!$C$10:$C$250,$I62,'2 Current Year'!$P$10:$P$250)+SUMIF('2 Current Year'!$C$10:$C$250,$I62,'2 Current Year'!$Q$10:$Q$250)+SUMIF('2 Current Year'!$C$10:$C$250,$I62,'2 Current Year'!$R$10:$R$250),""),SUM(L$55:L60))</f>
        <v/>
      </c>
      <c r="M62" s="339" t="str">
        <f t="shared" si="6"/>
        <v/>
      </c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</row>
    <row r="63" spans="1:26" ht="15" customHeight="1">
      <c r="A63" s="323" t="str">
        <f>IF(A61&lt;&gt;"Total",IF(A61&lt;&gt;"",IF(A62&lt;&gt;"Total",IF(A62&lt;&gt;"",IF('1 Pricing Length'!R15&lt;&gt;"",'1 Pricing Length'!R15,""),"Total"),""),""),"")</f>
        <v/>
      </c>
      <c r="B63" s="313" t="str">
        <f>IF(A63&lt;&gt;"Total",IF(A63&lt;&gt;"",SUMIF('2 Current Year'!BA$10:BA$250,A63,'2 Current Year'!W$10:W$250)*(1-'2 Current Year'!U$7),""),SUM(B$55:B61))</f>
        <v/>
      </c>
      <c r="C63" s="313" t="str">
        <f t="shared" si="7"/>
        <v/>
      </c>
      <c r="D63" s="313" t="str">
        <f>IF(A63&lt;&gt;"Total",IF(A63&lt;&gt;"",SUMIF('2 Current Year'!$BA$10:$BA$250,$A63,'2 Current Year'!$W$10:$W$250)+SUMIF('2 Current Year'!$BA$10:$BA$250,$A63,'2 Current Year'!$O$10:$O$250)+SUMIF('2 Current Year'!$BA$10:$BA$250,$A63,'2 Current Year'!$P$10:$P$250)+SUMIF('2 Current Year'!$BA$10:$BA$250,$A63,'2 Current Year'!$Q$10:$Q$250)+SUMIF('2 Current Year'!$BA$10:$BA$250,$A63,'2 Current Year'!$R$10:$R$250),""),SUM(D$55:D61))</f>
        <v/>
      </c>
      <c r="E63" s="315"/>
      <c r="F63" s="339" t="str">
        <f t="shared" si="5"/>
        <v/>
      </c>
      <c r="G63" s="315"/>
      <c r="H63" s="315"/>
      <c r="I63" s="323" t="str">
        <f>IF(I61&lt;&gt;"Total",IF(I61&lt;&gt;"",IF(I62&lt;&gt;"Total",IF(I62&lt;&gt;"",IF('1 Pricing Length'!M15&lt;&gt;"",'1 Pricing Length'!M15,""),"Total"),""),""),"")</f>
        <v>Total</v>
      </c>
      <c r="J63" s="313">
        <f>IF(I63&lt;&gt;"Total",IF(I63&lt;&gt;"",SUMIF('2 Current Year'!C$10:C$250,I63,'2 Current Year'!W$10:W$250)*(1-'2 Current Year'!U$7),""),SUM(J$55:J61))</f>
        <v>5997853.0773704657</v>
      </c>
      <c r="K63" s="313">
        <f t="shared" si="8"/>
        <v>3516635.7078383481</v>
      </c>
      <c r="L63" s="313">
        <f>IF(I63&lt;&gt;"Total",IF(I63&lt;&gt;"",SUMIF('2 Current Year'!$C$10:$C$250,$I63,'2 Current Year'!$W$10:$W$250)+SUMIF('2 Current Year'!$C$10:$C$250,$I63,'2 Current Year'!$O$10:$O$250)+SUMIF('2 Current Year'!$C$10:$C$250,$I63,'2 Current Year'!$P$10:$P$250)+SUMIF('2 Current Year'!$C$10:$C$250,$I63,'2 Current Year'!$Q$10:$Q$250)+SUMIF('2 Current Year'!$C$10:$C$250,$I63,'2 Current Year'!$R$10:$R$250),""),SUM(L$55:L61))</f>
        <v>9514488.7852088138</v>
      </c>
      <c r="M63" s="339">
        <f t="shared" si="6"/>
        <v>-0.58631574706396206</v>
      </c>
      <c r="N63" s="313">
        <f>O50-L63</f>
        <v>0</v>
      </c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15"/>
      <c r="Z63" s="315"/>
    </row>
    <row r="64" spans="1:26" ht="15" customHeight="1">
      <c r="A64" s="323" t="str">
        <f>IF(A62&lt;&gt;"Total",IF(A62&lt;&gt;"",IF(A63&lt;&gt;"Total",IF(A63&lt;&gt;"",IF('1 Pricing Length'!R16&lt;&gt;"",'1 Pricing Length'!R16,""),"Total"),""),""),"")</f>
        <v/>
      </c>
      <c r="B64" s="313" t="str">
        <f>IF(A64&lt;&gt;"Total",IF(A64&lt;&gt;"",SUMIF('2 Current Year'!BA$10:BA$250,A64,'2 Current Year'!W$10:W$250)*(1-'2 Current Year'!U$7),""),SUM(B$55:B61))</f>
        <v/>
      </c>
      <c r="C64" s="313" t="str">
        <f t="shared" si="7"/>
        <v/>
      </c>
      <c r="D64" s="313" t="str">
        <f>IF(A64&lt;&gt;"Total",IF(A64&lt;&gt;"",SUMIF('2 Current Year'!$BA$10:$BA$250,$A64,'2 Current Year'!$W$10:$W$250)+SUMIF('2 Current Year'!$BA$10:$BA$250,$A64,'2 Current Year'!$O$10:$O$250)+SUMIF('2 Current Year'!$BA$10:$BA$250,$A64,'2 Current Year'!$P$10:$P$250)+SUMIF('2 Current Year'!$BA$10:$BA$250,$A64,'2 Current Year'!$Q$10:$Q$250)+SUMIF('2 Current Year'!$BA$10:$BA$250,$A64,'2 Current Year'!$R$10:$R$250),""),SUM(D$55:D62))</f>
        <v/>
      </c>
      <c r="E64" s="315"/>
      <c r="F64" s="339" t="str">
        <f t="shared" si="5"/>
        <v/>
      </c>
      <c r="G64" s="313"/>
      <c r="H64" s="313"/>
      <c r="I64" s="323" t="str">
        <f>IF(I62&lt;&gt;"Total",IF(I62&lt;&gt;"",IF(I63&lt;&gt;"Total",IF(I63&lt;&gt;"",IF('1 Pricing Length'!M16&lt;&gt;"",'1 Pricing Length'!M16,""),"Total"),""),""),"")</f>
        <v/>
      </c>
      <c r="J64" s="313" t="str">
        <f>IF(I64&lt;&gt;"Total",IF(I64&lt;&gt;"",SUMIF('2 Current Year'!C$10:C$250,I64,'2 Current Year'!W$10:W$250)*(1-'2 Current Year'!U$7),""),SUM(J$55:J62))</f>
        <v/>
      </c>
      <c r="K64" s="313" t="str">
        <f t="shared" si="8"/>
        <v/>
      </c>
      <c r="L64" s="313" t="str">
        <f>IF(I64&lt;&gt;"Total",IF(I64&lt;&gt;"",SUMIF('2 Current Year'!$C$10:$C$250,$I64,'2 Current Year'!$W$10:$W$250)+SUMIF('2 Current Year'!$C$10:$C$250,$I64,'2 Current Year'!$O$10:$O$250)+SUMIF('2 Current Year'!$C$10:$C$250,$I64,'2 Current Year'!$P$10:$P$250)+SUMIF('2 Current Year'!$C$10:$C$250,$I64,'2 Current Year'!$Q$10:$Q$250)+SUMIF('2 Current Year'!$C$10:$C$250,$I64,'2 Current Year'!$R$10:$R$250),""),SUM(L$55:L62))</f>
        <v/>
      </c>
      <c r="M64" s="339" t="str">
        <f t="shared" si="6"/>
        <v/>
      </c>
      <c r="N64" s="313"/>
      <c r="O64" s="470"/>
      <c r="P64" s="411"/>
      <c r="Q64" s="315"/>
      <c r="R64" s="315"/>
      <c r="S64" s="315"/>
      <c r="T64" s="315"/>
      <c r="U64" s="315"/>
      <c r="V64" s="315"/>
      <c r="W64" s="315"/>
      <c r="X64" s="315"/>
      <c r="Y64" s="315"/>
      <c r="Z64" s="315"/>
    </row>
    <row r="65" spans="1:26" ht="15" customHeight="1">
      <c r="A65" s="323" t="str">
        <f>IF(A63&lt;&gt;"Total",IF(A63&lt;&gt;"",IF(A64&lt;&gt;"Total",IF(A64&lt;&gt;"",IF('1 Pricing Length'!R17&lt;&gt;"",'1 Pricing Length'!R17,""),"Total"),""),""),"")</f>
        <v/>
      </c>
      <c r="B65" s="313" t="str">
        <f>IF(A65&lt;&gt;"Total",IF(A65&lt;&gt;"",SUMIF('2 Current Year'!BA$10:BA$250,A65,'2 Current Year'!W$10:W$250)*(1-'2 Current Year'!U$7),""),SUM(B$55:B62))</f>
        <v/>
      </c>
      <c r="C65" s="313" t="str">
        <f t="shared" si="7"/>
        <v/>
      </c>
      <c r="D65" s="313" t="str">
        <f>IF(A65&lt;&gt;"Total",IF(A65&lt;&gt;"",SUMIF('2 Current Year'!$BA$10:$BA$250,$A65,'2 Current Year'!$W$10:$W$250)+SUMIF('2 Current Year'!$BA$10:$BA$250,$A65,'2 Current Year'!$O$10:$O$250)+SUMIF('2 Current Year'!$BA$10:$BA$250,$A65,'2 Current Year'!$P$10:$P$250)+SUMIF('2 Current Year'!$BA$10:$BA$250,$A65,'2 Current Year'!$Q$10:$Q$250)+SUMIF('2 Current Year'!$BA$10:$BA$250,$A65,'2 Current Year'!$R$10:$R$250),""),SUM(D$55:D63))</f>
        <v/>
      </c>
      <c r="E65" s="315"/>
      <c r="F65" s="339" t="str">
        <f t="shared" si="5"/>
        <v/>
      </c>
      <c r="G65" s="339"/>
      <c r="H65" s="313"/>
      <c r="I65" s="323" t="str">
        <f>IF(I63&lt;&gt;"Total",IF(I63&lt;&gt;"",IF(I64&lt;&gt;"Total",IF(I64&lt;&gt;"",IF('1 Pricing Length'!M17&lt;&gt;"",'1 Pricing Length'!M17,""),"Total"),""),""),"")</f>
        <v/>
      </c>
      <c r="J65" s="313" t="str">
        <f>IF(I65&lt;&gt;"Total",IF(I65&lt;&gt;"",SUMIF('2 Current Year'!C$10:C$250,I65,'2 Current Year'!W$10:W$250)*(1-'2 Current Year'!U$7),""),SUM(J$55:J63))</f>
        <v/>
      </c>
      <c r="K65" s="313" t="str">
        <f t="shared" si="8"/>
        <v/>
      </c>
      <c r="L65" s="313" t="str">
        <f>IF(I65&lt;&gt;"Total",IF(I65&lt;&gt;"",SUMIF('2 Current Year'!$C$10:$C$250,$I65,'2 Current Year'!$W$10:$W$250)+SUMIF('2 Current Year'!$C$10:$C$250,$I65,'2 Current Year'!$O$10:$O$250)+SUMIF('2 Current Year'!$C$10:$C$250,$I65,'2 Current Year'!$P$10:$P$250)+SUMIF('2 Current Year'!$C$10:$C$250,$I65,'2 Current Year'!$Q$10:$Q$250)+SUMIF('2 Current Year'!$C$10:$C$250,$I65,'2 Current Year'!$R$10:$R$250),""),SUM(L$55:L63))</f>
        <v/>
      </c>
      <c r="M65" s="339" t="str">
        <f t="shared" si="6"/>
        <v/>
      </c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</row>
    <row r="66" spans="1:26" ht="15" customHeight="1">
      <c r="A66" s="323" t="str">
        <f>IF(A64&lt;&gt;"Total",IF(A64&lt;&gt;"",IF(A65&lt;&gt;"Total",IF(A65&lt;&gt;"",IF('1 Pricing Length'!R18&lt;&gt;"",'1 Pricing Length'!R18,""),"Total"),""),""),"")</f>
        <v/>
      </c>
      <c r="B66" s="313" t="str">
        <f>IF(A66&lt;&gt;"Total",IF(A66&lt;&gt;"",SUMIF('2 Current Year'!BA$10:BA$250,A66,'2 Current Year'!W$10:W$250)*(1-'2 Current Year'!U$7),""),SUM(B$55:B63))</f>
        <v/>
      </c>
      <c r="C66" s="313" t="str">
        <f t="shared" si="7"/>
        <v/>
      </c>
      <c r="D66" s="313" t="str">
        <f>IF(A66&lt;&gt;"Total",IF(A66&lt;&gt;"",SUMIF('2 Current Year'!$BA$10:$BA$250,$A66,'2 Current Year'!$W$10:$W$250)+SUMIF('2 Current Year'!$BA$10:$BA$250,$A66,'2 Current Year'!$O$10:$O$250)+SUMIF('2 Current Year'!$BA$10:$BA$250,$A66,'2 Current Year'!$P$10:$P$250)+SUMIF('2 Current Year'!$BA$10:$BA$250,$A66,'2 Current Year'!$Q$10:$Q$250)+SUMIF('2 Current Year'!$BA$10:$BA$250,$A66,'2 Current Year'!$R$10:$R$250),""),SUM(D$55:D64))</f>
        <v/>
      </c>
      <c r="E66" s="315"/>
      <c r="F66" s="339" t="str">
        <f t="shared" si="5"/>
        <v/>
      </c>
      <c r="G66" s="313"/>
      <c r="H66" s="313"/>
      <c r="I66" s="323" t="str">
        <f>IF(I64&lt;&gt;"Total",IF(I64&lt;&gt;"",IF(I65&lt;&gt;"Total",IF(I65&lt;&gt;"",IF('1 Pricing Length'!M18&lt;&gt;"",'1 Pricing Length'!M18,""),"Total"),""),""),"")</f>
        <v/>
      </c>
      <c r="J66" s="313" t="str">
        <f>IF(I66&lt;&gt;"Total",IF(I66&lt;&gt;"",SUMIF('2 Current Year'!C$10:C$250,I66,'2 Current Year'!W$10:W$250)*(1-'2 Current Year'!U$7),""),SUM(J$55:J64))</f>
        <v/>
      </c>
      <c r="K66" s="313" t="str">
        <f t="shared" si="8"/>
        <v/>
      </c>
      <c r="L66" s="313" t="str">
        <f>IF(I66&lt;&gt;"Total",IF(I66&lt;&gt;"",SUMIF('2 Current Year'!$C$10:$C$250,$I66,'2 Current Year'!$W$10:$W$250)+SUMIF('2 Current Year'!$C$10:$C$250,$I66,'2 Current Year'!$O$10:$O$250)+SUMIF('2 Current Year'!$C$10:$C$250,$I66,'2 Current Year'!$P$10:$P$250)+SUMIF('2 Current Year'!$C$10:$C$250,$I66,'2 Current Year'!$Q$10:$Q$250)+SUMIF('2 Current Year'!$C$10:$C$250,$I66,'2 Current Year'!$R$10:$R$250),""),SUM(L$55:L64))</f>
        <v/>
      </c>
      <c r="M66" s="339" t="str">
        <f t="shared" si="6"/>
        <v/>
      </c>
      <c r="N66" s="315"/>
      <c r="O66" s="315"/>
      <c r="P66" s="315"/>
      <c r="Q66" s="315"/>
      <c r="R66" s="315"/>
      <c r="S66" s="315"/>
      <c r="T66" s="315"/>
      <c r="U66" s="315"/>
      <c r="V66" s="315"/>
      <c r="W66" s="315"/>
      <c r="X66" s="315"/>
      <c r="Y66" s="315"/>
      <c r="Z66" s="315"/>
    </row>
    <row r="67" spans="1:26" ht="15" customHeight="1">
      <c r="A67" s="323" t="str">
        <f>IF(A65&lt;&gt;"Total",IF(A65&lt;&gt;"",IF(A66&lt;&gt;"Total",IF(A66&lt;&gt;"",IF('1 Pricing Length'!R19&lt;&gt;"",'1 Pricing Length'!R19,""),"Total"),""),""),"")</f>
        <v/>
      </c>
      <c r="B67" s="313" t="str">
        <f>IF(A67&lt;&gt;"Total",IF(A67&lt;&gt;"",SUMIF('2 Current Year'!BA$10:BA$250,A67,'2 Current Year'!W$10:W$250)*(1-'2 Current Year'!U$7),""),SUM(B$55:B64))</f>
        <v/>
      </c>
      <c r="C67" s="313" t="str">
        <f t="shared" si="7"/>
        <v/>
      </c>
      <c r="D67" s="313" t="str">
        <f>IF(A67&lt;&gt;"Total",IF(A67&lt;&gt;"",SUMIF('2 Current Year'!$BA$10:$BA$250,$A67,'2 Current Year'!$W$10:$W$250)+SUMIF('2 Current Year'!$BA$10:$BA$250,$A67,'2 Current Year'!$O$10:$O$250)+SUMIF('2 Current Year'!$BA$10:$BA$250,$A67,'2 Current Year'!$P$10:$P$250)+SUMIF('2 Current Year'!$BA$10:$BA$250,$A67,'2 Current Year'!$Q$10:$Q$250)+SUMIF('2 Current Year'!$BA$10:$BA$250,$A67,'2 Current Year'!$R$10:$R$250),""),SUM(D$55:D65))</f>
        <v/>
      </c>
      <c r="E67" s="315"/>
      <c r="F67" s="339" t="str">
        <f t="shared" si="5"/>
        <v/>
      </c>
      <c r="G67" s="313"/>
      <c r="H67" s="313"/>
      <c r="I67" s="323" t="str">
        <f>IF(I65&lt;&gt;"Total",IF(I65&lt;&gt;"",IF(I66&lt;&gt;"Total",IF(I66&lt;&gt;"",IF('1 Pricing Length'!M19&lt;&gt;"",'1 Pricing Length'!M19,""),"Total"),""),""),"")</f>
        <v/>
      </c>
      <c r="J67" s="313" t="str">
        <f>IF(I67&lt;&gt;"Total",IF(I67&lt;&gt;"",SUMIF('2 Current Year'!C$10:C$250,I67,'2 Current Year'!W$10:W$250)*(1-'2 Current Year'!U$7),""),SUM(J$55:J65))</f>
        <v/>
      </c>
      <c r="K67" s="313" t="str">
        <f t="shared" si="8"/>
        <v/>
      </c>
      <c r="L67" s="313" t="str">
        <f>IF(I67&lt;&gt;"Total",IF(I67&lt;&gt;"",SUMIF('2 Current Year'!$C$10:$C$250,$I67,'2 Current Year'!$W$10:$W$250)+SUMIF('2 Current Year'!$C$10:$C$250,$I67,'2 Current Year'!$O$10:$O$250)+SUMIF('2 Current Year'!$C$10:$C$250,$I67,'2 Current Year'!$P$10:$P$250)+SUMIF('2 Current Year'!$C$10:$C$250,$I67,'2 Current Year'!$Q$10:$Q$250)+SUMIF('2 Current Year'!$C$10:$C$250,$I67,'2 Current Year'!$R$10:$R$250),""),SUM(L$55:L65))</f>
        <v/>
      </c>
      <c r="M67" s="339" t="str">
        <f t="shared" si="6"/>
        <v/>
      </c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15"/>
      <c r="Z67" s="315"/>
    </row>
    <row r="68" spans="1:26" ht="15" customHeight="1">
      <c r="A68" s="323" t="str">
        <f>IF(A66&lt;&gt;"Total",IF(A66&lt;&gt;"",IF(A67&lt;&gt;"Total",IF(A67&lt;&gt;"",IF('1 Pricing Length'!R20&lt;&gt;"",'1 Pricing Length'!R20,""),"Total"),""),""),"")</f>
        <v/>
      </c>
      <c r="B68" s="313" t="str">
        <f>IF(A68&lt;&gt;"Total",IF(A68&lt;&gt;"",SUMIF('2 Current Year'!BA$10:BA$250,A68,'2 Current Year'!W$10:W$250)*(1-'2 Current Year'!U$7),""),SUM(B$55:B65))</f>
        <v/>
      </c>
      <c r="C68" s="313" t="str">
        <f t="shared" si="7"/>
        <v/>
      </c>
      <c r="D68" s="313" t="str">
        <f>IF(A68&lt;&gt;"Total",IF(A68&lt;&gt;"",SUMIF('2 Current Year'!$BA$10:$BA$250,$A68,'2 Current Year'!$W$10:$W$250)+SUMIF('2 Current Year'!$BA$10:$BA$250,$A68,'2 Current Year'!$O$10:$O$250)+SUMIF('2 Current Year'!$BA$10:$BA$250,$A68,'2 Current Year'!$P$10:$P$250)+SUMIF('2 Current Year'!$BA$10:$BA$250,$A68,'2 Current Year'!$Q$10:$Q$250)+SUMIF('2 Current Year'!$BA$10:$BA$250,$A68,'2 Current Year'!$R$10:$R$250),""),SUM(D$55:D66))</f>
        <v/>
      </c>
      <c r="E68" s="315"/>
      <c r="F68" s="339" t="str">
        <f t="shared" si="5"/>
        <v/>
      </c>
      <c r="G68" s="315"/>
      <c r="H68" s="313"/>
      <c r="I68" s="323" t="str">
        <f>IF(I66&lt;&gt;"Total",IF(I66&lt;&gt;"",IF(I67&lt;&gt;"Total",IF(I67&lt;&gt;"",IF('1 Pricing Length'!M20&lt;&gt;"",'1 Pricing Length'!M20,""),"Total"),""),""),"")</f>
        <v/>
      </c>
      <c r="J68" s="313" t="str">
        <f>IF(I68&lt;&gt;"Total",IF(I68&lt;&gt;"",SUMIF('2 Current Year'!C$10:C$250,I68,'2 Current Year'!W$10:W$250)*(1-'2 Current Year'!U$7),""),SUM(J$55:J66))</f>
        <v/>
      </c>
      <c r="K68" s="313" t="str">
        <f t="shared" si="8"/>
        <v/>
      </c>
      <c r="L68" s="313" t="str">
        <f>IF(I68&lt;&gt;"Total",IF(I68&lt;&gt;"",SUMIF('2 Current Year'!$C$10:$C$250,$I68,'2 Current Year'!$W$10:$W$250)+SUMIF('2 Current Year'!$C$10:$C$250,$I68,'2 Current Year'!$O$10:$O$250)+SUMIF('2 Current Year'!$C$10:$C$250,$I68,'2 Current Year'!$P$10:$P$250)+SUMIF('2 Current Year'!$C$10:$C$250,$I68,'2 Current Year'!$Q$10:$Q$250)+SUMIF('2 Current Year'!$C$10:$C$250,$I68,'2 Current Year'!$R$10:$R$250),""),SUM(L$55:L66))</f>
        <v/>
      </c>
      <c r="M68" s="339" t="str">
        <f t="shared" si="6"/>
        <v/>
      </c>
      <c r="N68" s="315"/>
      <c r="O68" s="315"/>
      <c r="P68" s="315"/>
      <c r="Q68" s="315"/>
      <c r="R68" s="315"/>
      <c r="S68" s="315"/>
      <c r="T68" s="315"/>
      <c r="U68" s="315"/>
      <c r="V68" s="315"/>
      <c r="W68" s="315"/>
      <c r="X68" s="315"/>
      <c r="Y68" s="315"/>
      <c r="Z68" s="315"/>
    </row>
    <row r="69" spans="1:26" ht="15" customHeight="1">
      <c r="A69" s="323" t="str">
        <f>IF(A67&lt;&gt;"Total",IF(A67&lt;&gt;"",IF(A68&lt;&gt;"Total",IF(A68&lt;&gt;"",IF('1 Pricing Length'!R21&lt;&gt;"",'1 Pricing Length'!R21,""),"Total"),""),""),"")</f>
        <v/>
      </c>
      <c r="B69" s="313" t="str">
        <f>IF(A69&lt;&gt;"Total",IF(A69&lt;&gt;"",SUMIF('2 Current Year'!BA$10:BA$250,A69,'2 Current Year'!W$10:W$250)*(1-'2 Current Year'!U$7),""),SUM(B$55:B66))</f>
        <v/>
      </c>
      <c r="C69" s="313" t="str">
        <f t="shared" si="7"/>
        <v/>
      </c>
      <c r="D69" s="313" t="str">
        <f>IF(A69&lt;&gt;"Total",IF(A69&lt;&gt;"",SUMIF('2 Current Year'!$BA$10:$BA$250,$A69,'2 Current Year'!$W$10:$W$250)+SUMIF('2 Current Year'!$BA$10:$BA$250,$A69,'2 Current Year'!$O$10:$O$250)+SUMIF('2 Current Year'!$BA$10:$BA$250,$A69,'2 Current Year'!$P$10:$P$250)+SUMIF('2 Current Year'!$BA$10:$BA$250,$A69,'2 Current Year'!$Q$10:$Q$250)+SUMIF('2 Current Year'!$BA$10:$BA$250,$A69,'2 Current Year'!$R$10:$R$250),""),SUM(D$55:D67))</f>
        <v/>
      </c>
      <c r="E69" s="315"/>
      <c r="F69" s="339" t="str">
        <f t="shared" si="5"/>
        <v/>
      </c>
      <c r="G69" s="315"/>
      <c r="H69" s="313"/>
      <c r="I69" s="323" t="str">
        <f>IF(I67&lt;&gt;"Total",IF(I67&lt;&gt;"",IF(I68&lt;&gt;"Total",IF(I68&lt;&gt;"",IF('1 Pricing Length'!M21&lt;&gt;"",'1 Pricing Length'!M21,""),"Total"),""),""),"")</f>
        <v/>
      </c>
      <c r="J69" s="313" t="str">
        <f>IF(I69&lt;&gt;"Total",IF(I69&lt;&gt;"",SUMIF('2 Current Year'!C$10:C$250,I69,'2 Current Year'!W$10:W$250)*(1-'2 Current Year'!U$7),""),SUM(J$55:J67))</f>
        <v/>
      </c>
      <c r="K69" s="313" t="str">
        <f t="shared" si="8"/>
        <v/>
      </c>
      <c r="L69" s="313" t="str">
        <f>IF(I69&lt;&gt;"Total",IF(I69&lt;&gt;"",SUMIF('2 Current Year'!$C$10:$C$250,$I69,'2 Current Year'!$W$10:$W$250)+SUMIF('2 Current Year'!$C$10:$C$250,$I69,'2 Current Year'!$O$10:$O$250)+SUMIF('2 Current Year'!$C$10:$C$250,$I69,'2 Current Year'!$P$10:$P$250)+SUMIF('2 Current Year'!$C$10:$C$250,$I69,'2 Current Year'!$Q$10:$Q$250)+SUMIF('2 Current Year'!$C$10:$C$250,$I69,'2 Current Year'!$R$10:$R$250),""),SUM(L$55:L67))</f>
        <v/>
      </c>
      <c r="M69" s="339" t="str">
        <f t="shared" si="6"/>
        <v/>
      </c>
      <c r="N69" s="315"/>
      <c r="O69" s="315"/>
      <c r="P69" s="315"/>
      <c r="Q69" s="315"/>
      <c r="R69" s="315"/>
      <c r="S69" s="315"/>
      <c r="T69" s="315"/>
      <c r="U69" s="315"/>
      <c r="V69" s="315"/>
      <c r="W69" s="315"/>
      <c r="X69" s="315"/>
      <c r="Y69" s="315"/>
      <c r="Z69" s="315"/>
    </row>
    <row r="70" spans="1:26" ht="15" customHeight="1">
      <c r="A70" s="323"/>
      <c r="B70" s="313"/>
      <c r="C70" s="313"/>
      <c r="D70" s="313"/>
      <c r="E70" s="315"/>
      <c r="F70" s="339"/>
      <c r="G70" s="315"/>
      <c r="H70" s="313"/>
      <c r="I70" s="323"/>
      <c r="J70" s="313"/>
      <c r="K70" s="313"/>
      <c r="L70" s="313"/>
      <c r="M70" s="339"/>
      <c r="N70" s="315"/>
      <c r="O70" s="315"/>
      <c r="P70" s="315"/>
      <c r="Q70" s="315"/>
      <c r="R70" s="315"/>
      <c r="S70" s="315"/>
      <c r="T70" s="315"/>
      <c r="U70" s="315"/>
      <c r="V70" s="315"/>
      <c r="W70" s="315"/>
      <c r="X70" s="315"/>
      <c r="Y70" s="315"/>
      <c r="Z70" s="315"/>
    </row>
    <row r="71" spans="1:26" ht="15" customHeight="1">
      <c r="A71" s="323"/>
      <c r="B71" s="313"/>
      <c r="C71" s="313"/>
      <c r="D71" s="313"/>
      <c r="E71" s="315"/>
      <c r="F71" s="339"/>
      <c r="G71" s="315"/>
      <c r="H71" s="313"/>
      <c r="I71" s="323"/>
      <c r="J71" s="313"/>
      <c r="K71" s="313"/>
      <c r="L71" s="313"/>
      <c r="M71" s="339"/>
      <c r="N71" s="315"/>
      <c r="O71" s="315"/>
      <c r="P71" s="315"/>
      <c r="Q71" s="315"/>
      <c r="R71" s="315"/>
      <c r="S71" s="315"/>
      <c r="T71" s="315"/>
      <c r="U71" s="315"/>
      <c r="V71" s="315"/>
      <c r="W71" s="315"/>
      <c r="X71" s="315"/>
      <c r="Y71" s="315"/>
      <c r="Z71" s="315"/>
    </row>
    <row r="72" spans="1:26" ht="15" customHeight="1">
      <c r="A72" s="323"/>
      <c r="B72" s="313"/>
      <c r="C72" s="313"/>
      <c r="D72" s="313"/>
      <c r="E72" s="315"/>
      <c r="F72" s="339"/>
      <c r="G72" s="315"/>
      <c r="H72" s="313"/>
      <c r="I72" s="323"/>
      <c r="J72" s="313"/>
      <c r="K72" s="313"/>
      <c r="L72" s="313"/>
      <c r="M72" s="339"/>
      <c r="N72" s="315"/>
      <c r="O72" s="315"/>
      <c r="P72" s="315"/>
      <c r="Q72" s="315"/>
      <c r="R72" s="315"/>
      <c r="S72" s="315"/>
      <c r="T72" s="315"/>
      <c r="U72" s="315"/>
      <c r="V72" s="315"/>
      <c r="W72" s="315"/>
      <c r="X72" s="315"/>
      <c r="Y72" s="315"/>
      <c r="Z72" s="315"/>
    </row>
    <row r="73" spans="1:26" ht="15" customHeight="1">
      <c r="A73" s="323"/>
      <c r="B73" s="313"/>
      <c r="C73" s="313"/>
      <c r="D73" s="313"/>
      <c r="E73" s="315"/>
      <c r="F73" s="339"/>
      <c r="G73" s="315"/>
      <c r="H73" s="313"/>
      <c r="I73" s="323"/>
      <c r="J73" s="313"/>
      <c r="K73" s="313"/>
      <c r="L73" s="313"/>
      <c r="M73" s="339"/>
      <c r="N73" s="315"/>
      <c r="O73" s="315"/>
      <c r="P73" s="315"/>
      <c r="Q73" s="315"/>
      <c r="R73" s="315"/>
      <c r="S73" s="315"/>
      <c r="T73" s="315"/>
      <c r="U73" s="315"/>
      <c r="V73" s="315"/>
      <c r="W73" s="315"/>
      <c r="X73" s="315"/>
      <c r="Y73" s="315"/>
      <c r="Z73" s="315"/>
    </row>
    <row r="74" spans="1:26" ht="15" customHeight="1">
      <c r="A74" s="323"/>
      <c r="B74" s="313"/>
      <c r="C74" s="313"/>
      <c r="D74" s="313"/>
      <c r="E74" s="315"/>
      <c r="F74" s="339"/>
      <c r="G74" s="315"/>
      <c r="H74" s="313"/>
      <c r="I74" s="323"/>
      <c r="J74" s="313"/>
      <c r="K74" s="313"/>
      <c r="L74" s="313"/>
      <c r="M74" s="339"/>
      <c r="N74" s="315"/>
      <c r="O74" s="315"/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</row>
    <row r="75" spans="1:26" ht="15" customHeight="1">
      <c r="A75" s="323"/>
      <c r="B75" s="313"/>
      <c r="C75" s="313"/>
      <c r="D75" s="313"/>
      <c r="E75" s="315"/>
      <c r="F75" s="339"/>
      <c r="G75" s="313"/>
      <c r="H75" s="313"/>
      <c r="I75" s="323"/>
      <c r="J75" s="313"/>
      <c r="K75" s="313"/>
      <c r="L75" s="313"/>
      <c r="M75" s="339"/>
      <c r="N75" s="315"/>
      <c r="O75" s="315"/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</row>
    <row r="76" spans="1:26" ht="15" customHeight="1">
      <c r="A76" s="323"/>
      <c r="B76" s="313"/>
      <c r="C76" s="313"/>
      <c r="D76" s="313"/>
      <c r="E76" s="315"/>
      <c r="F76" s="339"/>
      <c r="G76" s="315"/>
      <c r="H76" s="341"/>
      <c r="I76" s="323"/>
      <c r="J76" s="313"/>
      <c r="K76" s="313"/>
      <c r="L76" s="313"/>
      <c r="M76" s="339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</row>
    <row r="77" spans="1:26" ht="15" customHeight="1">
      <c r="A77" s="323"/>
      <c r="B77" s="313"/>
      <c r="C77" s="313"/>
      <c r="D77" s="313"/>
      <c r="E77" s="315"/>
      <c r="F77" s="339"/>
      <c r="G77" s="315"/>
      <c r="H77" s="313"/>
      <c r="I77" s="323"/>
      <c r="J77" s="313"/>
      <c r="K77" s="313"/>
      <c r="L77" s="313"/>
      <c r="M77" s="339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</row>
    <row r="78" spans="1:26" ht="15" customHeight="1">
      <c r="A78" s="323"/>
      <c r="B78" s="313"/>
      <c r="C78" s="313"/>
      <c r="D78" s="313"/>
      <c r="E78" s="315"/>
      <c r="F78" s="339"/>
      <c r="G78" s="313"/>
      <c r="H78" s="313"/>
      <c r="I78" s="323"/>
      <c r="J78" s="313"/>
      <c r="K78" s="313"/>
      <c r="L78" s="313"/>
      <c r="M78" s="339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</row>
    <row r="79" spans="1:26" ht="14.25" customHeight="1">
      <c r="A79" s="469" t="str">
        <f>'1 Pricing Length'!E$1</f>
        <v>Example College</v>
      </c>
      <c r="B79" s="411"/>
      <c r="C79" s="411"/>
      <c r="D79" s="411"/>
      <c r="E79" s="313"/>
      <c r="F79" s="314" t="s">
        <v>156</v>
      </c>
      <c r="G79" s="313"/>
      <c r="H79" s="313"/>
      <c r="I79" s="313"/>
      <c r="J79" s="313"/>
      <c r="K79" s="313"/>
      <c r="L79" s="313"/>
      <c r="M79" s="313"/>
      <c r="N79" s="315"/>
      <c r="O79" s="315"/>
      <c r="P79" s="315"/>
      <c r="Q79" s="315"/>
      <c r="R79" s="315"/>
      <c r="S79" s="315"/>
      <c r="T79" s="315"/>
      <c r="U79" s="315"/>
      <c r="V79" s="315"/>
      <c r="W79" s="315"/>
      <c r="X79" s="315"/>
      <c r="Y79" s="315"/>
      <c r="Z79" s="315"/>
    </row>
    <row r="80" spans="1:26" ht="14.25" customHeight="1">
      <c r="A80" s="316"/>
      <c r="B80" s="317"/>
      <c r="C80" s="313"/>
      <c r="D80" s="313"/>
      <c r="E80" s="313"/>
      <c r="F80" s="318">
        <f>'2 Current Year'!W$5</f>
        <v>45838</v>
      </c>
      <c r="G80" s="313"/>
      <c r="H80" s="313"/>
      <c r="I80" s="313"/>
      <c r="J80" s="313"/>
      <c r="K80" s="313"/>
      <c r="L80" s="313"/>
      <c r="M80" s="313"/>
      <c r="N80" s="315"/>
      <c r="O80" s="315"/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</row>
    <row r="81" spans="1:26" ht="14.25" customHeight="1">
      <c r="A81" s="316"/>
      <c r="B81" s="317"/>
      <c r="C81" s="313"/>
      <c r="D81" s="313"/>
      <c r="E81" s="313"/>
      <c r="F81" s="318"/>
      <c r="G81" s="313"/>
      <c r="H81" s="313"/>
      <c r="I81" s="313"/>
      <c r="J81" s="313"/>
      <c r="K81" s="313"/>
      <c r="L81" s="313"/>
      <c r="M81" s="313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</row>
    <row r="82" spans="1:26" ht="14.25" customHeight="1">
      <c r="A82" s="316"/>
      <c r="B82" s="315"/>
      <c r="C82" s="342" t="s">
        <v>157</v>
      </c>
      <c r="D82" s="313"/>
      <c r="E82" s="313"/>
      <c r="F82" s="313"/>
      <c r="G82" s="313"/>
      <c r="H82" s="313"/>
      <c r="I82" s="313"/>
      <c r="J82" s="313"/>
      <c r="K82" s="313"/>
      <c r="L82" s="313"/>
      <c r="M82" s="313"/>
      <c r="N82" s="315"/>
      <c r="O82" s="315"/>
      <c r="P82" s="315"/>
      <c r="Q82" s="315"/>
      <c r="R82" s="315"/>
      <c r="S82" s="315"/>
      <c r="T82" s="315"/>
      <c r="U82" s="315"/>
      <c r="V82" s="315"/>
      <c r="W82" s="315"/>
      <c r="X82" s="315"/>
      <c r="Y82" s="315"/>
      <c r="Z82" s="315"/>
    </row>
    <row r="83" spans="1:26" ht="14.25" customHeight="1">
      <c r="A83" s="319" t="s">
        <v>158</v>
      </c>
      <c r="B83" s="343" t="str">
        <f>$A$55</f>
        <v>Small / Gen Ed</v>
      </c>
      <c r="C83" s="344" t="str">
        <f>IF('1 Pricing Length'!M8&lt;&gt;"",'1 Pricing Length'!M8,"")</f>
        <v>AKR</v>
      </c>
      <c r="D83" s="344" t="str">
        <f>IF('1 Pricing Length'!M9&lt;&gt;"",'1 Pricing Length'!M9,"")</f>
        <v>CAM</v>
      </c>
      <c r="E83" s="345"/>
      <c r="F83" s="344" t="str">
        <f>IF(D83&lt;&gt;"",IF('1 Pricing Length'!M10&lt;&gt;"",'1 Pricing Length'!M10,""),"TOTAL")</f>
        <v>ONL</v>
      </c>
      <c r="G83" s="344" t="str">
        <f>IF(D$83&lt;&gt;"TOTAL",IF(D$83&lt;&gt;"", IF(F$83&lt;&gt;"TOTAL",IF(F$83&lt;&gt;"",IF('1 Pricing Length'!M11&lt;&gt;"",'1 Pricing Length'!M11,""),"TOTAL"),""),""),"")</f>
        <v>CLV</v>
      </c>
      <c r="H83" s="344" t="str">
        <f>IF(F$83&lt;&gt;"TOTAL",IF(F$83&lt;&gt;"", IF(G83&lt;&gt;"TOTAL",IF(G83&lt;&gt;"",IF('1 Pricing Length'!M12&lt;&gt;"",'1 Pricing Length'!M12,""),"TOTAL"),""),""),"")</f>
        <v>DET</v>
      </c>
      <c r="I83" s="344" t="str">
        <f>IF(G83&lt;&gt;"TOTAL",IF(G83&lt;&gt;"", IF(H$83&lt;&gt;"TOTAL",IF(H$83&lt;&gt;"",IF('1 Pricing Length'!M13&lt;&gt;"",'1 Pricing Length'!M13,""),"TOTAL"),""),""),"")</f>
        <v>TOL</v>
      </c>
      <c r="J83" s="344" t="str">
        <f>IF(H$83&lt;&gt;"TOTAL",IF(H$83&lt;&gt;"", IF(I$83&lt;&gt;"TOTAL",IF(I$83&lt;&gt;"",IF('1 Pricing Length'!M14&lt;&gt;"",'1 Pricing Length'!M14,""),"TOTAL"),""),""),"")</f>
        <v/>
      </c>
      <c r="K83" s="344" t="str">
        <f>IF(I$83&lt;&gt;"TOTAL",IF(I$83&lt;&gt;"", IF(J$83&lt;&gt;"TOTAL",IF(J$83&lt;&gt;"",IF('1 Pricing Length'!M15&lt;&gt;"",'1 Pricing Length'!M15,""),"TOTAL"),""),""),"")</f>
        <v>TOTAL</v>
      </c>
      <c r="L83" s="344" t="str">
        <f>IF(J$83&lt;&gt;"TOTAL",IF(J$83&lt;&gt;"", IF(K$83&lt;&gt;"TOTAL",IF(K$83&lt;&gt;"",IF('1 Pricing Length'!M16&lt;&gt;"",'1 Pricing Length'!M16,""),"TOTAL"),""),""),"")</f>
        <v/>
      </c>
      <c r="M83" s="344" t="str">
        <f>IF(K$83&lt;&gt;"TOTAL",IF(K$83&lt;&gt;"", IF(L$83&lt;&gt;"TOTAL",IF(L$83&lt;&gt;"",IF('1 Pricing Length'!M17&lt;&gt;"",'1 Pricing Length'!M17,""),"TOTAL"),""),""),"")</f>
        <v/>
      </c>
      <c r="N83" s="344" t="str">
        <f>IF(L$83&lt;&gt;"TOTAL",IF(L$83&lt;&gt;"", IF(M$83&lt;&gt;"TOTAL",IF(M$83&lt;&gt;"",IF('1 Pricing Length'!M18&lt;&gt;"",'1 Pricing Length'!M18,""),"TOTAL"),""),""),"")</f>
        <v/>
      </c>
      <c r="O83" s="344" t="str">
        <f>IF(M$83&lt;&gt;"TOTAL",IF(M$83&lt;&gt;"", IF(N$83&lt;&gt;"TOTAL",IF(N$83&lt;&gt;"",IF('1 Pricing Length'!M19&lt;&gt;"",'1 Pricing Length'!M19,""),"TOTAL"),""),""),"")</f>
        <v/>
      </c>
      <c r="P83" s="344" t="str">
        <f>IF(N$83&lt;&gt;"TOTAL",IF(N$83&lt;&gt;"", IF(O$83&lt;&gt;"TOTAL",IF(O$83&lt;&gt;"",IF('1 Pricing Length'!M20&lt;&gt;"",'1 Pricing Length'!M20,""),"TOTAL"),""),""),"")</f>
        <v/>
      </c>
      <c r="Q83" s="344" t="str">
        <f>IF(O$83&lt;&gt;"TOTAL",IF(O$83&lt;&gt;"", IF(P$83&lt;&gt;"TOTAL",IF(P$83&lt;&gt;"",IF('1 Pricing Length'!M21&lt;&gt;"",'1 Pricing Length'!M21,""),"TOTAL"),""),""),"")</f>
        <v/>
      </c>
      <c r="R83" s="315"/>
      <c r="S83" s="315"/>
      <c r="T83" s="315"/>
      <c r="U83" s="315"/>
      <c r="V83" s="315"/>
      <c r="W83" s="315"/>
      <c r="X83" s="315"/>
      <c r="Y83" s="315"/>
      <c r="Z83" s="315"/>
    </row>
    <row r="84" spans="1:26" ht="14.25" customHeight="1">
      <c r="A84" s="132" t="str">
        <f>$A$55</f>
        <v>Small / Gen Ed</v>
      </c>
      <c r="B84" s="313">
        <f>D55</f>
        <v>0</v>
      </c>
      <c r="C84" s="346" t="str">
        <f t="shared" ref="C84:Q84" si="9">IF(C83="TOTAL",SUM($B84:B84),"")</f>
        <v/>
      </c>
      <c r="D84" s="346" t="str">
        <f t="shared" si="9"/>
        <v/>
      </c>
      <c r="E84" s="346" t="str">
        <f t="shared" si="9"/>
        <v/>
      </c>
      <c r="F84" s="346" t="str">
        <f t="shared" si="9"/>
        <v/>
      </c>
      <c r="G84" s="346" t="str">
        <f t="shared" si="9"/>
        <v/>
      </c>
      <c r="H84" s="346" t="str">
        <f t="shared" si="9"/>
        <v/>
      </c>
      <c r="I84" s="346" t="str">
        <f t="shared" si="9"/>
        <v/>
      </c>
      <c r="J84" s="346" t="str">
        <f t="shared" si="9"/>
        <v/>
      </c>
      <c r="K84" s="346">
        <f t="shared" si="9"/>
        <v>0</v>
      </c>
      <c r="L84" s="346" t="str">
        <f t="shared" si="9"/>
        <v/>
      </c>
      <c r="M84" s="346" t="str">
        <f t="shared" si="9"/>
        <v/>
      </c>
      <c r="N84" s="346" t="str">
        <f t="shared" si="9"/>
        <v/>
      </c>
      <c r="O84" s="346" t="str">
        <f t="shared" si="9"/>
        <v/>
      </c>
      <c r="P84" s="346" t="str">
        <f t="shared" si="9"/>
        <v/>
      </c>
      <c r="Q84" s="346" t="str">
        <f t="shared" si="9"/>
        <v/>
      </c>
      <c r="R84" s="315"/>
      <c r="S84" s="315"/>
      <c r="T84" s="315"/>
      <c r="U84" s="315"/>
      <c r="V84" s="315"/>
      <c r="W84" s="315"/>
      <c r="X84" s="315"/>
      <c r="Y84" s="315"/>
      <c r="Z84" s="315"/>
    </row>
    <row r="85" spans="1:26" ht="14.25" customHeight="1">
      <c r="A85" s="323" t="str">
        <f t="shared" ref="A85:A86" si="10">A6</f>
        <v>AA</v>
      </c>
      <c r="B85" s="347" t="str">
        <f t="shared" ref="B85:B109" si="11">IF(A85="TOTAL",SUM(B$84:B84),"")</f>
        <v/>
      </c>
      <c r="C85" s="313">
        <f>IF($A85&lt;&gt;"",IF(C$83&lt;&gt;"",IF($A85&lt;&gt;"TOTAL",IF(C$83&lt;&gt;"TOTAL",SUMIFS('2 Current Year'!$AZ$10:$AZ$250,'2 Current Year'!$B$10:$B$250,$A85,'2 Current Year'!$C$10:$C$250,C$83),SUM($B85:B85)),SUM(C$84:C84)),""),"")</f>
        <v>370909.09090909094</v>
      </c>
      <c r="D85" s="313">
        <f>IF($A85&lt;&gt;"",IF(D$83&lt;&gt;"",IF($A85&lt;&gt;"TOTAL",IF(D$83&lt;&gt;"TOTAL",SUMIFS('2 Current Year'!$AZ$10:$AZ$250,'2 Current Year'!$B$10:$B$250,$A85,'2 Current Year'!$C$10:$C$250,D$83),SUM($B85:C85)),SUM(D$84:D84)),""),"")</f>
        <v>17048.122002478805</v>
      </c>
      <c r="E85" s="313"/>
      <c r="F85" s="313">
        <f>IF($A85&lt;&gt;"",IF(F$83&lt;&gt;"",IF($A85&lt;&gt;"TOTAL",IF(F$83&lt;&gt;"TOTAL",SUMIFS('2 Current Year'!$AZ$10:$AZ$250,'2 Current Year'!$B$10:$B$250,$A85,'2 Current Year'!$C$10:$C$250,F$83),SUM($B85:E85)),SUM(F$84:F84)),""),"")</f>
        <v>98443.029678869032</v>
      </c>
      <c r="G85" s="313">
        <f>IF($A85&lt;&gt;"",IF(G$83&lt;&gt;"",IF($A85&lt;&gt;"TOTAL",IF(G$83&lt;&gt;"TOTAL",SUMIFS('2 Current Year'!$AZ$10:$AZ$250,'2 Current Year'!$B$10:$B$250,$A85,'2 Current Year'!$C$10:$C$250,G$83),SUM($B85:F85)),SUM(G$84:G84)),""),"")</f>
        <v>235235.10971786836</v>
      </c>
      <c r="H85" s="313">
        <f>IF($A85&lt;&gt;"",IF(H$83&lt;&gt;"",IF($A85&lt;&gt;"TOTAL",IF(H$83&lt;&gt;"TOTAL",SUMIFS('2 Current Year'!$AZ$10:$AZ$250,'2 Current Year'!$B$10:$B$250,$A85,'2 Current Year'!$C$10:$C$250,H$83),SUM($B85:G85)),SUM(H$84:H84)),""),"")</f>
        <v>4025454.5454545454</v>
      </c>
      <c r="I85" s="313">
        <f>IF($A85&lt;&gt;"",IF(I$83&lt;&gt;"",IF($A85&lt;&gt;"TOTAL",IF(I$83&lt;&gt;"TOTAL",SUMIFS('2 Current Year'!$AZ$10:$AZ$250,'2 Current Year'!$B$10:$B$250,$A85,'2 Current Year'!$C$10:$C$250,I$83),SUM($B85:H85)),SUM(I$84:I84)),""),"")</f>
        <v>463636.36363636365</v>
      </c>
      <c r="J85" s="313" t="str">
        <f>IF($A85&lt;&gt;"",IF(J$83&lt;&gt;"",IF($A85&lt;&gt;"TOTAL",IF(J$83&lt;&gt;"TOTAL",SUMIFS('2 Current Year'!$AZ$10:$AZ$250,'2 Current Year'!$B$10:$B$250,$A85,'2 Current Year'!$C$10:$C$250,J$83),SUM($B85:I85)),SUM(J$84:J84)),""),"")</f>
        <v/>
      </c>
      <c r="K85" s="313">
        <f>IF($A85&lt;&gt;"",IF(K$83&lt;&gt;"",IF($A85&lt;&gt;"TOTAL",IF(K$83&lt;&gt;"TOTAL",SUMIFS('2 Current Year'!$AZ$10:$AZ$250,'2 Current Year'!$B$10:$B$250,$A85,'2 Current Year'!$C$10:$C$250,K$83),SUM($B85:J85)),SUM(K$84:K84)),""),"")</f>
        <v>5210726.261399216</v>
      </c>
      <c r="L85" s="313" t="str">
        <f>IF($A85&lt;&gt;"",IF(L$83&lt;&gt;"",IF($A85&lt;&gt;"TOTAL",IF(L$83&lt;&gt;"TOTAL",SUMIFS('2 Current Year'!$AZ$10:$AZ$250,'2 Current Year'!$B$10:$B$250,$A85,'2 Current Year'!$C$10:$C$250,L$83),SUM($B85:K85)),SUM(L$84:L84)),""),"")</f>
        <v/>
      </c>
      <c r="M85" s="313" t="str">
        <f>IF($A85&lt;&gt;"",IF(M$83&lt;&gt;"",IF($A85&lt;&gt;"TOTAL",IF(M$83&lt;&gt;"TOTAL",SUMIFS('2 Current Year'!$AZ$10:$AZ$250,'2 Current Year'!$B$10:$B$250,$A85,'2 Current Year'!$C$10:$C$250,M$83),SUM($B85:L85)),SUM(M$84:M84)),""),"")</f>
        <v/>
      </c>
      <c r="N85" s="313" t="str">
        <f>IF($A85&lt;&gt;"",IF(N$83&lt;&gt;"",IF($A85&lt;&gt;"TOTAL",IF(N$83&lt;&gt;"TOTAL",SUMIFS('2 Current Year'!$AZ$10:$AZ$250,'2 Current Year'!$B$10:$B$250,$A85,'2 Current Year'!$C$10:$C$250,N$83),SUM($B85:M85)),SUM(N$84:N84)),""),"")</f>
        <v/>
      </c>
      <c r="O85" s="313" t="str">
        <f>IF($A85&lt;&gt;"",IF(O$83&lt;&gt;"",IF($A85&lt;&gt;"TOTAL",IF(O$83&lt;&gt;"TOTAL",SUMIFS('2 Current Year'!$AZ$10:$AZ$250,'2 Current Year'!$B$10:$B$250,$A85,'2 Current Year'!$C$10:$C$250,O$83),SUM($B85:N85)),SUM(O$84:O84)),""),"")</f>
        <v/>
      </c>
      <c r="P85" s="313" t="str">
        <f>IF($A85&lt;&gt;"",IF(P$83&lt;&gt;"",IF($A85&lt;&gt;"TOTAL",IF(P$83&lt;&gt;"TOTAL",SUMIFS('2 Current Year'!$AZ$10:$AZ$250,'2 Current Year'!$B$10:$B$250,$A85,'2 Current Year'!$C$10:$C$250,P$83),SUM($B85:O85)),SUM(P$84:P84)),""),"")</f>
        <v/>
      </c>
      <c r="Q85" s="313" t="str">
        <f>IF($A85&lt;&gt;"",IF(Q$83&lt;&gt;"",IF($A85&lt;&gt;"TOTAL",IF(Q$83&lt;&gt;"TOTAL",SUMIFS('2 Current Year'!$AZ$10:$AZ$250,'2 Current Year'!$B$10:$B$250,$A85,'2 Current Year'!$C$10:$C$250,Q$83),SUM($B85:P85)),SUM(Q$84:Q84)),""),"")</f>
        <v/>
      </c>
      <c r="R85" s="315"/>
      <c r="S85" s="315"/>
      <c r="T85" s="315"/>
      <c r="U85" s="315"/>
      <c r="V85" s="315"/>
      <c r="W85" s="315"/>
      <c r="X85" s="315"/>
      <c r="Y85" s="315"/>
      <c r="Z85" s="315"/>
    </row>
    <row r="86" spans="1:26" ht="14.25" customHeight="1">
      <c r="A86" s="323" t="str">
        <f t="shared" si="10"/>
        <v>BBA</v>
      </c>
      <c r="B86" s="347" t="str">
        <f t="shared" si="11"/>
        <v/>
      </c>
      <c r="C86" s="313">
        <f>IF($A86&lt;&gt;"",IF(C$83&lt;&gt;"",IF($A86&lt;&gt;"TOTAL",IF(C$83&lt;&gt;"TOTAL",SUMIFS('2 Current Year'!$AZ$10:$AZ$250,'2 Current Year'!$B$10:$B$250,$A86,'2 Current Year'!$C$10:$C$250,C$83),SUM($B86:B86)),SUM(C$84:C85)),""),"")</f>
        <v>121547.51131221719</v>
      </c>
      <c r="D86" s="313">
        <f>IF($A86&lt;&gt;"",IF(D$83&lt;&gt;"",IF($A86&lt;&gt;"TOTAL",IF(D$83&lt;&gt;"TOTAL",SUMIFS('2 Current Year'!$AZ$10:$AZ$250,'2 Current Year'!$B$10:$B$250,$A86,'2 Current Year'!$C$10:$C$250,D$83),SUM($B86:C86)),SUM(D$84:D85)),""),"")</f>
        <v>382235.29411764716</v>
      </c>
      <c r="E86" s="313"/>
      <c r="F86" s="313">
        <f>IF($A86&lt;&gt;"",IF(F$83&lt;&gt;"",IF($A86&lt;&gt;"TOTAL",IF(F$83&lt;&gt;"TOTAL",SUMIFS('2 Current Year'!$AZ$10:$AZ$250,'2 Current Year'!$B$10:$B$250,$A86,'2 Current Year'!$C$10:$C$250,F$83),SUM($B86:E86)),SUM(F$84:F85)),""),"")</f>
        <v>246441.17647058828</v>
      </c>
      <c r="G86" s="313">
        <f>IF($A86&lt;&gt;"",IF(G$83&lt;&gt;"",IF($A86&lt;&gt;"TOTAL",IF(G$83&lt;&gt;"TOTAL",SUMIFS('2 Current Year'!$AZ$10:$AZ$250,'2 Current Year'!$B$10:$B$250,$A86,'2 Current Year'!$C$10:$C$250,G$83),SUM($B86:F86)),SUM(G$84:G85)),""),"")</f>
        <v>83823.529411764728</v>
      </c>
      <c r="H86" s="313">
        <f>IF($A86&lt;&gt;"",IF(H$83&lt;&gt;"",IF($A86&lt;&gt;"TOTAL",IF(H$83&lt;&gt;"TOTAL",SUMIFS('2 Current Year'!$AZ$10:$AZ$250,'2 Current Year'!$B$10:$B$250,$A86,'2 Current Year'!$C$10:$C$250,H$83),SUM($B86:G86)),SUM(H$84:H85)),""),"")</f>
        <v>58676.470588235301</v>
      </c>
      <c r="I86" s="313">
        <f>IF($A86&lt;&gt;"",IF(I$83&lt;&gt;"",IF($A86&lt;&gt;"TOTAL",IF(I$83&lt;&gt;"TOTAL",SUMIFS('2 Current Year'!$AZ$10:$AZ$250,'2 Current Year'!$B$10:$B$250,$A86,'2 Current Year'!$C$10:$C$250,I$83),SUM($B86:H86)),SUM(I$84:I85)),""),"")</f>
        <v>0</v>
      </c>
      <c r="J86" s="313" t="str">
        <f>IF($A86&lt;&gt;"",IF(J$83&lt;&gt;"",IF($A86&lt;&gt;"TOTAL",IF(J$83&lt;&gt;"TOTAL",SUMIFS('2 Current Year'!$AZ$10:$AZ$250,'2 Current Year'!$B$10:$B$250,$A86,'2 Current Year'!$C$10:$C$250,J$83),SUM($B86:I86)),SUM(J$84:J85)),""),"")</f>
        <v/>
      </c>
      <c r="K86" s="313">
        <f>IF($A86&lt;&gt;"",IF(K$83&lt;&gt;"",IF($A86&lt;&gt;"TOTAL",IF(K$83&lt;&gt;"TOTAL",SUMIFS('2 Current Year'!$AZ$10:$AZ$250,'2 Current Year'!$B$10:$B$250,$A86,'2 Current Year'!$C$10:$C$250,K$83),SUM($B86:J86)),SUM(K$84:K85)),""),"")</f>
        <v>892723.98190045264</v>
      </c>
      <c r="L86" s="313" t="str">
        <f>IF($A86&lt;&gt;"",IF(L$83&lt;&gt;"",IF($A86&lt;&gt;"TOTAL",IF(L$83&lt;&gt;"TOTAL",SUMIFS('2 Current Year'!$AZ$10:$AZ$250,'2 Current Year'!$B$10:$B$250,$A86,'2 Current Year'!$C$10:$C$250,L$83),SUM($B86:K86)),SUM(L$84:L85)),""),"")</f>
        <v/>
      </c>
      <c r="M86" s="313" t="str">
        <f>IF($A86&lt;&gt;"",IF(M$83&lt;&gt;"",IF($A86&lt;&gt;"TOTAL",IF(M$83&lt;&gt;"TOTAL",SUMIFS('2 Current Year'!$AZ$10:$AZ$250,'2 Current Year'!$B$10:$B$250,$A86,'2 Current Year'!$C$10:$C$250,M$83),SUM($B86:L86)),SUM(M$84:M85)),""),"")</f>
        <v/>
      </c>
      <c r="N86" s="313" t="str">
        <f>IF($A86&lt;&gt;"",IF(N$83&lt;&gt;"",IF($A86&lt;&gt;"TOTAL",IF(N$83&lt;&gt;"TOTAL",SUMIFS('2 Current Year'!$AZ$10:$AZ$250,'2 Current Year'!$B$10:$B$250,$A86,'2 Current Year'!$C$10:$C$250,N$83),SUM($B86:M86)),SUM(N$84:N85)),""),"")</f>
        <v/>
      </c>
      <c r="O86" s="313" t="str">
        <f>IF($A86&lt;&gt;"",IF(O$83&lt;&gt;"",IF($A86&lt;&gt;"TOTAL",IF(O$83&lt;&gt;"TOTAL",SUMIFS('2 Current Year'!$AZ$10:$AZ$250,'2 Current Year'!$B$10:$B$250,$A86,'2 Current Year'!$C$10:$C$250,O$83),SUM($B86:N86)),SUM(O$84:O85)),""),"")</f>
        <v/>
      </c>
      <c r="P86" s="313" t="str">
        <f>IF($A86&lt;&gt;"",IF(P$83&lt;&gt;"",IF($A86&lt;&gt;"TOTAL",IF(P$83&lt;&gt;"TOTAL",SUMIFS('2 Current Year'!$AZ$10:$AZ$250,'2 Current Year'!$B$10:$B$250,$A86,'2 Current Year'!$C$10:$C$250,P$83),SUM($B86:O86)),SUM(P$84:P85)),""),"")</f>
        <v/>
      </c>
      <c r="Q86" s="313" t="str">
        <f>IF($A86&lt;&gt;"",IF(Q$83&lt;&gt;"",IF($A86&lt;&gt;"TOTAL",IF(Q$83&lt;&gt;"TOTAL",SUMIFS('2 Current Year'!$AZ$10:$AZ$250,'2 Current Year'!$B$10:$B$250,$A86,'2 Current Year'!$C$10:$C$250,Q$83),SUM($B86:P86)),SUM(Q$84:Q85)),""),"")</f>
        <v/>
      </c>
      <c r="R86" s="315"/>
      <c r="S86" s="315"/>
      <c r="T86" s="315"/>
      <c r="U86" s="315"/>
      <c r="V86" s="315"/>
      <c r="W86" s="315"/>
      <c r="X86" s="315"/>
      <c r="Y86" s="315"/>
      <c r="Z86" s="315"/>
    </row>
    <row r="87" spans="1:26" ht="14.25" customHeight="1">
      <c r="A87" s="323" t="str">
        <f t="shared" ref="A87:A107" si="12">IF(A85&lt;&gt;"TOTAL",IF(A85&lt;&gt;"",IF(A86&lt;&gt;"TOTAL",IF(A86&lt;&gt;"",IF(A8&lt;&gt;"",A8,""),"TOTAL"),""),""),"")</f>
        <v>BSN</v>
      </c>
      <c r="B87" s="347" t="str">
        <f t="shared" si="11"/>
        <v/>
      </c>
      <c r="C87" s="313">
        <f>IF($A87&lt;&gt;"",IF(C$83&lt;&gt;"",IF($A87&lt;&gt;"TOTAL",IF(C$83&lt;&gt;"TOTAL",SUMIFS('2 Current Year'!$AZ$10:$AZ$250,'2 Current Year'!$B$10:$B$250,$A87,'2 Current Year'!$C$10:$C$250,C$83),SUM($B87:B87)),SUM(C$84:C86)),""),"")</f>
        <v>64466.453674121403</v>
      </c>
      <c r="D87" s="313">
        <f>IF($A87&lt;&gt;"",IF(D$83&lt;&gt;"",IF($A87&lt;&gt;"TOTAL",IF(D$83&lt;&gt;"TOTAL",SUMIFS('2 Current Year'!$AZ$10:$AZ$250,'2 Current Year'!$B$10:$B$250,$A87,'2 Current Year'!$C$10:$C$250,D$83),SUM($B87:C87)),SUM(D$84:D86)),""),"")</f>
        <v>0</v>
      </c>
      <c r="E87" s="313"/>
      <c r="F87" s="313">
        <f>IF($A87&lt;&gt;"",IF(F$83&lt;&gt;"",IF($A87&lt;&gt;"TOTAL",IF(F$83&lt;&gt;"TOTAL",SUMIFS('2 Current Year'!$AZ$10:$AZ$250,'2 Current Year'!$B$10:$B$250,$A87,'2 Current Year'!$C$10:$C$250,F$83),SUM($B87:E87)),SUM(F$84:F86)),""),"")</f>
        <v>139151.01721439749</v>
      </c>
      <c r="G87" s="313">
        <f>IF($A87&lt;&gt;"",IF(G$83&lt;&gt;"",IF($A87&lt;&gt;"TOTAL",IF(G$83&lt;&gt;"TOTAL",SUMIFS('2 Current Year'!$AZ$10:$AZ$250,'2 Current Year'!$B$10:$B$250,$A87,'2 Current Year'!$C$10:$C$250,G$83),SUM($B87:F87)),SUM(G$84:G86)),""),"")</f>
        <v>191837.83783783778</v>
      </c>
      <c r="H87" s="313">
        <f>IF($A87&lt;&gt;"",IF(H$83&lt;&gt;"",IF($A87&lt;&gt;"TOTAL",IF(H$83&lt;&gt;"TOTAL",SUMIFS('2 Current Year'!$AZ$10:$AZ$250,'2 Current Year'!$B$10:$B$250,$A87,'2 Current Year'!$C$10:$C$250,H$83),SUM($B87:G87)),SUM(H$84:H86)),""),"")</f>
        <v>160677.32115677319</v>
      </c>
      <c r="I87" s="313">
        <f>IF($A87&lt;&gt;"",IF(I$83&lt;&gt;"",IF($A87&lt;&gt;"TOTAL",IF(I$83&lt;&gt;"TOTAL",SUMIFS('2 Current Year'!$AZ$10:$AZ$250,'2 Current Year'!$B$10:$B$250,$A87,'2 Current Year'!$C$10:$C$250,I$83),SUM($B87:H87)),SUM(I$84:I86)),""),"")</f>
        <v>0</v>
      </c>
      <c r="J87" s="313" t="str">
        <f>IF($A87&lt;&gt;"",IF(J$83&lt;&gt;"",IF($A87&lt;&gt;"TOTAL",IF(J$83&lt;&gt;"TOTAL",SUMIFS('2 Current Year'!$AZ$10:$AZ$250,'2 Current Year'!$B$10:$B$250,$A87,'2 Current Year'!$C$10:$C$250,J$83),SUM($B87:I87)),SUM(J$84:J86)),""),"")</f>
        <v/>
      </c>
      <c r="K87" s="313">
        <f>IF($A87&lt;&gt;"",IF(K$83&lt;&gt;"",IF($A87&lt;&gt;"TOTAL",IF(K$83&lt;&gt;"TOTAL",SUMIFS('2 Current Year'!$AZ$10:$AZ$250,'2 Current Year'!$B$10:$B$250,$A87,'2 Current Year'!$C$10:$C$250,K$83),SUM($B87:J87)),SUM(K$84:K86)),""),"")</f>
        <v>556132.62988312985</v>
      </c>
      <c r="L87" s="313" t="str">
        <f>IF($A87&lt;&gt;"",IF(L$83&lt;&gt;"",IF($A87&lt;&gt;"TOTAL",IF(L$83&lt;&gt;"TOTAL",SUMIFS('2 Current Year'!$AZ$10:$AZ$250,'2 Current Year'!$B$10:$B$250,$A87,'2 Current Year'!$C$10:$C$250,L$83),SUM($B87:K87)),SUM(L$84:L86)),""),"")</f>
        <v/>
      </c>
      <c r="M87" s="313" t="str">
        <f>IF($A87&lt;&gt;"",IF(M$83&lt;&gt;"",IF($A87&lt;&gt;"TOTAL",IF(M$83&lt;&gt;"TOTAL",SUMIFS('2 Current Year'!$AZ$10:$AZ$250,'2 Current Year'!$B$10:$B$250,$A87,'2 Current Year'!$C$10:$C$250,M$83),SUM($B87:L87)),SUM(M$84:M86)),""),"")</f>
        <v/>
      </c>
      <c r="N87" s="313" t="str">
        <f>IF($A87&lt;&gt;"",IF(N$83&lt;&gt;"",IF($A87&lt;&gt;"TOTAL",IF(N$83&lt;&gt;"TOTAL",SUMIFS('2 Current Year'!$AZ$10:$AZ$250,'2 Current Year'!$B$10:$B$250,$A87,'2 Current Year'!$C$10:$C$250,N$83),SUM($B87:M87)),SUM(N$84:N86)),""),"")</f>
        <v/>
      </c>
      <c r="O87" s="313" t="str">
        <f>IF($A87&lt;&gt;"",IF(O$83&lt;&gt;"",IF($A87&lt;&gt;"TOTAL",IF(O$83&lt;&gt;"TOTAL",SUMIFS('2 Current Year'!$AZ$10:$AZ$250,'2 Current Year'!$B$10:$B$250,$A87,'2 Current Year'!$C$10:$C$250,O$83),SUM($B87:N87)),SUM(O$84:O86)),""),"")</f>
        <v/>
      </c>
      <c r="P87" s="313" t="str">
        <f>IF($A87&lt;&gt;"",IF(P$83&lt;&gt;"",IF($A87&lt;&gt;"TOTAL",IF(P$83&lt;&gt;"TOTAL",SUMIFS('2 Current Year'!$AZ$10:$AZ$250,'2 Current Year'!$B$10:$B$250,$A87,'2 Current Year'!$C$10:$C$250,P$83),SUM($B87:O87)),SUM(P$84:P86)),""),"")</f>
        <v/>
      </c>
      <c r="Q87" s="313" t="str">
        <f>IF($A87&lt;&gt;"",IF(Q$83&lt;&gt;"",IF($A87&lt;&gt;"TOTAL",IF(Q$83&lt;&gt;"TOTAL",SUMIFS('2 Current Year'!$AZ$10:$AZ$250,'2 Current Year'!$B$10:$B$250,$A87,'2 Current Year'!$C$10:$C$250,Q$83),SUM($B87:P87)),SUM(Q$84:Q86)),""),"")</f>
        <v/>
      </c>
      <c r="R87" s="315"/>
      <c r="S87" s="315"/>
      <c r="T87" s="315"/>
      <c r="U87" s="315"/>
      <c r="V87" s="315"/>
      <c r="W87" s="315"/>
      <c r="X87" s="315"/>
      <c r="Y87" s="315"/>
      <c r="Z87" s="315"/>
    </row>
    <row r="88" spans="1:26" ht="14.25" customHeight="1">
      <c r="A88" s="323" t="str">
        <f t="shared" si="12"/>
        <v>CRJ</v>
      </c>
      <c r="B88" s="347" t="str">
        <f t="shared" si="11"/>
        <v/>
      </c>
      <c r="C88" s="313">
        <f>IF($A88&lt;&gt;"",IF(C$83&lt;&gt;"",IF($A88&lt;&gt;"TOTAL",IF(C$83&lt;&gt;"TOTAL",SUMIFS('2 Current Year'!$AZ$10:$AZ$250,'2 Current Year'!$B$10:$B$250,$A88,'2 Current Year'!$C$10:$C$250,C$83),SUM($B88:B88)),SUM(C$84:C87)),""),"")</f>
        <v>0</v>
      </c>
      <c r="D88" s="313">
        <f>IF($A88&lt;&gt;"",IF(D$83&lt;&gt;"",IF($A88&lt;&gt;"TOTAL",IF(D$83&lt;&gt;"TOTAL",SUMIFS('2 Current Year'!$AZ$10:$AZ$250,'2 Current Year'!$B$10:$B$250,$A88,'2 Current Year'!$C$10:$C$250,D$83),SUM($B88:C88)),SUM(D$84:D87)),""),"")</f>
        <v>0</v>
      </c>
      <c r="E88" s="313"/>
      <c r="F88" s="313">
        <f>IF($A88&lt;&gt;"",IF(F$83&lt;&gt;"",IF($A88&lt;&gt;"TOTAL",IF(F$83&lt;&gt;"TOTAL",SUMIFS('2 Current Year'!$AZ$10:$AZ$250,'2 Current Year'!$B$10:$B$250,$A88,'2 Current Year'!$C$10:$C$250,F$83),SUM($B88:E88)),SUM(F$84:F87)),""),"")</f>
        <v>0</v>
      </c>
      <c r="G88" s="313">
        <f>IF($A88&lt;&gt;"",IF(G$83&lt;&gt;"",IF($A88&lt;&gt;"TOTAL",IF(G$83&lt;&gt;"TOTAL",SUMIFS('2 Current Year'!$AZ$10:$AZ$250,'2 Current Year'!$B$10:$B$250,$A88,'2 Current Year'!$C$10:$C$250,G$83),SUM($B88:F88)),SUM(G$84:G87)),""),"")</f>
        <v>0</v>
      </c>
      <c r="H88" s="313">
        <f>IF($A88&lt;&gt;"",IF(H$83&lt;&gt;"",IF($A88&lt;&gt;"TOTAL",IF(H$83&lt;&gt;"TOTAL",SUMIFS('2 Current Year'!$AZ$10:$AZ$250,'2 Current Year'!$B$10:$B$250,$A88,'2 Current Year'!$C$10:$C$250,H$83),SUM($B88:G88)),SUM(H$84:H87)),""),"")</f>
        <v>0</v>
      </c>
      <c r="I88" s="313">
        <f>IF($A88&lt;&gt;"",IF(I$83&lt;&gt;"",IF($A88&lt;&gt;"TOTAL",IF(I$83&lt;&gt;"TOTAL",SUMIFS('2 Current Year'!$AZ$10:$AZ$250,'2 Current Year'!$B$10:$B$250,$A88,'2 Current Year'!$C$10:$C$250,I$83),SUM($B88:H88)),SUM(I$84:I87)),""),"")</f>
        <v>0</v>
      </c>
      <c r="J88" s="313" t="str">
        <f>IF($A88&lt;&gt;"",IF(J$83&lt;&gt;"",IF($A88&lt;&gt;"TOTAL",IF(J$83&lt;&gt;"TOTAL",SUMIFS('2 Current Year'!$AZ$10:$AZ$250,'2 Current Year'!$B$10:$B$250,$A88,'2 Current Year'!$C$10:$C$250,J$83),SUM($B88:I88)),SUM(J$84:J87)),""),"")</f>
        <v/>
      </c>
      <c r="K88" s="313">
        <f>IF($A88&lt;&gt;"",IF(K$83&lt;&gt;"",IF($A88&lt;&gt;"TOTAL",IF(K$83&lt;&gt;"TOTAL",SUMIFS('2 Current Year'!$AZ$10:$AZ$250,'2 Current Year'!$B$10:$B$250,$A88,'2 Current Year'!$C$10:$C$250,K$83),SUM($B88:J88)),SUM(K$84:K87)),""),"")</f>
        <v>0</v>
      </c>
      <c r="L88" s="313" t="str">
        <f>IF($A88&lt;&gt;"",IF(L$83&lt;&gt;"",IF($A88&lt;&gt;"TOTAL",IF(L$83&lt;&gt;"TOTAL",SUMIFS('2 Current Year'!$AZ$10:$AZ$250,'2 Current Year'!$B$10:$B$250,$A88,'2 Current Year'!$C$10:$C$250,L$83),SUM($B88:K88)),SUM(L$84:L87)),""),"")</f>
        <v/>
      </c>
      <c r="M88" s="313" t="str">
        <f>IF($A88&lt;&gt;"",IF(M$83&lt;&gt;"",IF($A88&lt;&gt;"TOTAL",IF(M$83&lt;&gt;"TOTAL",SUMIFS('2 Current Year'!$AZ$10:$AZ$250,'2 Current Year'!$B$10:$B$250,$A88,'2 Current Year'!$C$10:$C$250,M$83),SUM($B88:L88)),SUM(M$84:M87)),""),"")</f>
        <v/>
      </c>
      <c r="N88" s="313" t="str">
        <f>IF($A88&lt;&gt;"",IF(N$83&lt;&gt;"",IF($A88&lt;&gt;"TOTAL",IF(N$83&lt;&gt;"TOTAL",SUMIFS('2 Current Year'!$AZ$10:$AZ$250,'2 Current Year'!$B$10:$B$250,$A88,'2 Current Year'!$C$10:$C$250,N$83),SUM($B88:M88)),SUM(N$84:N87)),""),"")</f>
        <v/>
      </c>
      <c r="O88" s="313" t="str">
        <f>IF($A88&lt;&gt;"",IF(O$83&lt;&gt;"",IF($A88&lt;&gt;"TOTAL",IF(O$83&lt;&gt;"TOTAL",SUMIFS('2 Current Year'!$AZ$10:$AZ$250,'2 Current Year'!$B$10:$B$250,$A88,'2 Current Year'!$C$10:$C$250,O$83),SUM($B88:N88)),SUM(O$84:O87)),""),"")</f>
        <v/>
      </c>
      <c r="P88" s="313" t="str">
        <f>IF($A88&lt;&gt;"",IF(P$83&lt;&gt;"",IF($A88&lt;&gt;"TOTAL",IF(P$83&lt;&gt;"TOTAL",SUMIFS('2 Current Year'!$AZ$10:$AZ$250,'2 Current Year'!$B$10:$B$250,$A88,'2 Current Year'!$C$10:$C$250,P$83),SUM($B88:O88)),SUM(P$84:P87)),""),"")</f>
        <v/>
      </c>
      <c r="Q88" s="313" t="str">
        <f>IF($A88&lt;&gt;"",IF(Q$83&lt;&gt;"",IF($A88&lt;&gt;"TOTAL",IF(Q$83&lt;&gt;"TOTAL",SUMIFS('2 Current Year'!$AZ$10:$AZ$250,'2 Current Year'!$B$10:$B$250,$A88,'2 Current Year'!$C$10:$C$250,Q$83),SUM($B88:P88)),SUM(Q$84:Q87)),""),"")</f>
        <v/>
      </c>
      <c r="R88" s="315"/>
      <c r="S88" s="315"/>
      <c r="T88" s="315"/>
      <c r="U88" s="315"/>
      <c r="V88" s="315"/>
      <c r="W88" s="315"/>
      <c r="X88" s="315"/>
      <c r="Y88" s="315"/>
      <c r="Z88" s="315"/>
    </row>
    <row r="89" spans="1:26" ht="14.25" customHeight="1">
      <c r="A89" s="323" t="str">
        <f t="shared" si="12"/>
        <v>EDM</v>
      </c>
      <c r="B89" s="347" t="str">
        <f t="shared" si="11"/>
        <v/>
      </c>
      <c r="C89" s="313">
        <f>IF($A89&lt;&gt;"",IF(C$83&lt;&gt;"",IF($A89&lt;&gt;"TOTAL",IF(C$83&lt;&gt;"TOTAL",SUMIFS('2 Current Year'!$AZ$10:$AZ$250,'2 Current Year'!$B$10:$B$250,$A89,'2 Current Year'!$C$10:$C$250,C$83),SUM($B89:B89)),SUM(C$84:C88)),""),"")</f>
        <v>0</v>
      </c>
      <c r="D89" s="313">
        <f>IF($A89&lt;&gt;"",IF(D$83&lt;&gt;"",IF($A89&lt;&gt;"TOTAL",IF(D$83&lt;&gt;"TOTAL",SUMIFS('2 Current Year'!$AZ$10:$AZ$250,'2 Current Year'!$B$10:$B$250,$A89,'2 Current Year'!$C$10:$C$250,D$83),SUM($B89:C89)),SUM(D$84:D88)),""),"")</f>
        <v>182391.09697933227</v>
      </c>
      <c r="E89" s="313"/>
      <c r="F89" s="313">
        <f>IF($A89&lt;&gt;"",IF(F$83&lt;&gt;"",IF($A89&lt;&gt;"TOTAL",IF(F$83&lt;&gt;"TOTAL",SUMIFS('2 Current Year'!$AZ$10:$AZ$250,'2 Current Year'!$B$10:$B$250,$A89,'2 Current Year'!$C$10:$C$250,F$83),SUM($B89:E89)),SUM(F$84:F88)),""),"")</f>
        <v>209817.28778467912</v>
      </c>
      <c r="G89" s="313">
        <f>IF($A89&lt;&gt;"",IF(G$83&lt;&gt;"",IF($A89&lt;&gt;"TOTAL",IF(G$83&lt;&gt;"TOTAL",SUMIFS('2 Current Year'!$AZ$10:$AZ$250,'2 Current Year'!$B$10:$B$250,$A89,'2 Current Year'!$C$10:$C$250,G$83),SUM($B89:F89)),SUM(G$84:G88)),""),"")</f>
        <v>113299.34210526315</v>
      </c>
      <c r="H89" s="313">
        <f>IF($A89&lt;&gt;"",IF(H$83&lt;&gt;"",IF($A89&lt;&gt;"TOTAL",IF(H$83&lt;&gt;"TOTAL",SUMIFS('2 Current Year'!$AZ$10:$AZ$250,'2 Current Year'!$B$10:$B$250,$A89,'2 Current Year'!$C$10:$C$250,H$83),SUM($B89:G89)),SUM(H$84:H88)),""),"")</f>
        <v>115471.33872416892</v>
      </c>
      <c r="I89" s="313">
        <f>IF($A89&lt;&gt;"",IF(I$83&lt;&gt;"",IF($A89&lt;&gt;"TOTAL",IF(I$83&lt;&gt;"TOTAL",SUMIFS('2 Current Year'!$AZ$10:$AZ$250,'2 Current Year'!$B$10:$B$250,$A89,'2 Current Year'!$C$10:$C$250,I$83),SUM($B89:H89)),SUM(I$84:I88)),""),"")</f>
        <v>189041.33254133252</v>
      </c>
      <c r="J89" s="313" t="str">
        <f>IF($A89&lt;&gt;"",IF(J$83&lt;&gt;"",IF($A89&lt;&gt;"TOTAL",IF(J$83&lt;&gt;"TOTAL",SUMIFS('2 Current Year'!$AZ$10:$AZ$250,'2 Current Year'!$B$10:$B$250,$A89,'2 Current Year'!$C$10:$C$250,J$83),SUM($B89:I89)),SUM(J$84:J88)),""),"")</f>
        <v/>
      </c>
      <c r="K89" s="313">
        <f>IF($A89&lt;&gt;"",IF(K$83&lt;&gt;"",IF($A89&lt;&gt;"TOTAL",IF(K$83&lt;&gt;"TOTAL",SUMIFS('2 Current Year'!$AZ$10:$AZ$250,'2 Current Year'!$B$10:$B$250,$A89,'2 Current Year'!$C$10:$C$250,K$83),SUM($B89:J89)),SUM(K$84:K88)),""),"")</f>
        <v>810020.39813477593</v>
      </c>
      <c r="L89" s="313" t="str">
        <f>IF($A89&lt;&gt;"",IF(L$83&lt;&gt;"",IF($A89&lt;&gt;"TOTAL",IF(L$83&lt;&gt;"TOTAL",SUMIFS('2 Current Year'!$AZ$10:$AZ$250,'2 Current Year'!$B$10:$B$250,$A89,'2 Current Year'!$C$10:$C$250,L$83),SUM($B89:K89)),SUM(L$84:L88)),""),"")</f>
        <v/>
      </c>
      <c r="M89" s="313" t="str">
        <f>IF($A89&lt;&gt;"",IF(M$83&lt;&gt;"",IF($A89&lt;&gt;"TOTAL",IF(M$83&lt;&gt;"TOTAL",SUMIFS('2 Current Year'!$AZ$10:$AZ$250,'2 Current Year'!$B$10:$B$250,$A89,'2 Current Year'!$C$10:$C$250,M$83),SUM($B89:L89)),SUM(M$84:M88)),""),"")</f>
        <v/>
      </c>
      <c r="N89" s="313" t="str">
        <f>IF($A89&lt;&gt;"",IF(N$83&lt;&gt;"",IF($A89&lt;&gt;"TOTAL",IF(N$83&lt;&gt;"TOTAL",SUMIFS('2 Current Year'!$AZ$10:$AZ$250,'2 Current Year'!$B$10:$B$250,$A89,'2 Current Year'!$C$10:$C$250,N$83),SUM($B89:M89)),SUM(N$84:N88)),""),"")</f>
        <v/>
      </c>
      <c r="O89" s="313" t="str">
        <f>IF($A89&lt;&gt;"",IF(O$83&lt;&gt;"",IF($A89&lt;&gt;"TOTAL",IF(O$83&lt;&gt;"TOTAL",SUMIFS('2 Current Year'!$AZ$10:$AZ$250,'2 Current Year'!$B$10:$B$250,$A89,'2 Current Year'!$C$10:$C$250,O$83),SUM($B89:N89)),SUM(O$84:O88)),""),"")</f>
        <v/>
      </c>
      <c r="P89" s="313" t="str">
        <f>IF($A89&lt;&gt;"",IF(P$83&lt;&gt;"",IF($A89&lt;&gt;"TOTAL",IF(P$83&lt;&gt;"TOTAL",SUMIFS('2 Current Year'!$AZ$10:$AZ$250,'2 Current Year'!$B$10:$B$250,$A89,'2 Current Year'!$C$10:$C$250,P$83),SUM($B89:O89)),SUM(P$84:P88)),""),"")</f>
        <v/>
      </c>
      <c r="Q89" s="313" t="str">
        <f>IF($A89&lt;&gt;"",IF(Q$83&lt;&gt;"",IF($A89&lt;&gt;"TOTAL",IF(Q$83&lt;&gt;"TOTAL",SUMIFS('2 Current Year'!$AZ$10:$AZ$250,'2 Current Year'!$B$10:$B$250,$A89,'2 Current Year'!$C$10:$C$250,Q$83),SUM($B89:P89)),SUM(Q$84:Q88)),""),"")</f>
        <v/>
      </c>
      <c r="R89" s="315"/>
      <c r="S89" s="315"/>
      <c r="T89" s="315"/>
      <c r="U89" s="315"/>
      <c r="V89" s="315"/>
      <c r="W89" s="315"/>
      <c r="X89" s="315"/>
      <c r="Y89" s="315"/>
      <c r="Z89" s="315"/>
    </row>
    <row r="90" spans="1:26" ht="14.25" customHeight="1">
      <c r="A90" s="323" t="str">
        <f t="shared" si="12"/>
        <v>MBA</v>
      </c>
      <c r="B90" s="347" t="str">
        <f t="shared" si="11"/>
        <v/>
      </c>
      <c r="C90" s="313">
        <f>IF($A90&lt;&gt;"",IF(C$83&lt;&gt;"",IF($A90&lt;&gt;"TOTAL",IF(C$83&lt;&gt;"TOTAL",SUMIFS('2 Current Year'!$AZ$10:$AZ$250,'2 Current Year'!$B$10:$B$250,$A90,'2 Current Year'!$C$10:$C$250,C$83),SUM($B90:B90)),SUM(C$84:C89)),""),"")</f>
        <v>455675.67567567562</v>
      </c>
      <c r="D90" s="313">
        <f>IF($A90&lt;&gt;"",IF(D$83&lt;&gt;"",IF($A90&lt;&gt;"TOTAL",IF(D$83&lt;&gt;"TOTAL",SUMIFS('2 Current Year'!$AZ$10:$AZ$250,'2 Current Year'!$B$10:$B$250,$A90,'2 Current Year'!$C$10:$C$250,D$83),SUM($B90:C90)),SUM(D$84:D89)),""),"")</f>
        <v>72894.736842105252</v>
      </c>
      <c r="E90" s="313"/>
      <c r="F90" s="313">
        <f>IF($A90&lt;&gt;"",IF(F$83&lt;&gt;"",IF($A90&lt;&gt;"TOTAL",IF(F$83&lt;&gt;"TOTAL",SUMIFS('2 Current Year'!$AZ$10:$AZ$250,'2 Current Year'!$B$10:$B$250,$A90,'2 Current Year'!$C$10:$C$250,F$83),SUM($B90:E90)),SUM(F$84:F89)),""),"")</f>
        <v>26508.196721311473</v>
      </c>
      <c r="G90" s="313">
        <f>IF($A90&lt;&gt;"",IF(G$83&lt;&gt;"",IF($A90&lt;&gt;"TOTAL",IF(G$83&lt;&gt;"TOTAL",SUMIFS('2 Current Year'!$AZ$10:$AZ$250,'2 Current Year'!$B$10:$B$250,$A90,'2 Current Year'!$C$10:$C$250,G$83),SUM($B90:F90)),SUM(G$84:G89)),""),"")</f>
        <v>154990.99099099095</v>
      </c>
      <c r="H90" s="313">
        <f>IF($A90&lt;&gt;"",IF(H$83&lt;&gt;"",IF($A90&lt;&gt;"TOTAL",IF(H$83&lt;&gt;"TOTAL",SUMIFS('2 Current Year'!$AZ$10:$AZ$250,'2 Current Year'!$B$10:$B$250,$A90,'2 Current Year'!$C$10:$C$250,H$83),SUM($B90:G90)),SUM(H$84:H89)),""),"")</f>
        <v>163304.18943533697</v>
      </c>
      <c r="I90" s="313">
        <f>IF($A90&lt;&gt;"",IF(I$83&lt;&gt;"",IF($A90&lt;&gt;"TOTAL",IF(I$83&lt;&gt;"TOTAL",SUMIFS('2 Current Year'!$AZ$10:$AZ$250,'2 Current Year'!$B$10:$B$250,$A90,'2 Current Year'!$C$10:$C$250,I$83),SUM($B90:H90)),SUM(I$84:I89)),""),"")</f>
        <v>311298.245614035</v>
      </c>
      <c r="J90" s="313" t="str">
        <f>IF($A90&lt;&gt;"",IF(J$83&lt;&gt;"",IF($A90&lt;&gt;"TOTAL",IF(J$83&lt;&gt;"TOTAL",SUMIFS('2 Current Year'!$AZ$10:$AZ$250,'2 Current Year'!$B$10:$B$250,$A90,'2 Current Year'!$C$10:$C$250,J$83),SUM($B90:I90)),SUM(J$84:J89)),""),"")</f>
        <v/>
      </c>
      <c r="K90" s="313">
        <f>IF($A90&lt;&gt;"",IF(K$83&lt;&gt;"",IF($A90&lt;&gt;"TOTAL",IF(K$83&lt;&gt;"TOTAL",SUMIFS('2 Current Year'!$AZ$10:$AZ$250,'2 Current Year'!$B$10:$B$250,$A90,'2 Current Year'!$C$10:$C$250,K$83),SUM($B90:J90)),SUM(K$84:K89)),""),"")</f>
        <v>1184672.0352794554</v>
      </c>
      <c r="L90" s="313" t="str">
        <f>IF($A90&lt;&gt;"",IF(L$83&lt;&gt;"",IF($A90&lt;&gt;"TOTAL",IF(L$83&lt;&gt;"TOTAL",SUMIFS('2 Current Year'!$AZ$10:$AZ$250,'2 Current Year'!$B$10:$B$250,$A90,'2 Current Year'!$C$10:$C$250,L$83),SUM($B90:K90)),SUM(L$84:L89)),""),"")</f>
        <v/>
      </c>
      <c r="M90" s="313" t="str">
        <f>IF($A90&lt;&gt;"",IF(M$83&lt;&gt;"",IF($A90&lt;&gt;"TOTAL",IF(M$83&lt;&gt;"TOTAL",SUMIFS('2 Current Year'!$AZ$10:$AZ$250,'2 Current Year'!$B$10:$B$250,$A90,'2 Current Year'!$C$10:$C$250,M$83),SUM($B90:L90)),SUM(M$84:M89)),""),"")</f>
        <v/>
      </c>
      <c r="N90" s="313" t="str">
        <f>IF($A90&lt;&gt;"",IF(N$83&lt;&gt;"",IF($A90&lt;&gt;"TOTAL",IF(N$83&lt;&gt;"TOTAL",SUMIFS('2 Current Year'!$AZ$10:$AZ$250,'2 Current Year'!$B$10:$B$250,$A90,'2 Current Year'!$C$10:$C$250,N$83),SUM($B90:M90)),SUM(N$84:N89)),""),"")</f>
        <v/>
      </c>
      <c r="O90" s="313" t="str">
        <f>IF($A90&lt;&gt;"",IF(O$83&lt;&gt;"",IF($A90&lt;&gt;"TOTAL",IF(O$83&lt;&gt;"TOTAL",SUMIFS('2 Current Year'!$AZ$10:$AZ$250,'2 Current Year'!$B$10:$B$250,$A90,'2 Current Year'!$C$10:$C$250,O$83),SUM($B90:N90)),SUM(O$84:O89)),""),"")</f>
        <v/>
      </c>
      <c r="P90" s="313" t="str">
        <f>IF($A90&lt;&gt;"",IF(P$83&lt;&gt;"",IF($A90&lt;&gt;"TOTAL",IF(P$83&lt;&gt;"TOTAL",SUMIFS('2 Current Year'!$AZ$10:$AZ$250,'2 Current Year'!$B$10:$B$250,$A90,'2 Current Year'!$C$10:$C$250,P$83),SUM($B90:O90)),SUM(P$84:P89)),""),"")</f>
        <v/>
      </c>
      <c r="Q90" s="313" t="str">
        <f>IF($A90&lt;&gt;"",IF(Q$83&lt;&gt;"",IF($A90&lt;&gt;"TOTAL",IF(Q$83&lt;&gt;"TOTAL",SUMIFS('2 Current Year'!$AZ$10:$AZ$250,'2 Current Year'!$B$10:$B$250,$A90,'2 Current Year'!$C$10:$C$250,Q$83),SUM($B90:P90)),SUM(Q$84:Q89)),""),"")</f>
        <v/>
      </c>
      <c r="R90" s="315"/>
      <c r="S90" s="315"/>
      <c r="T90" s="315"/>
      <c r="U90" s="315"/>
      <c r="V90" s="315"/>
      <c r="W90" s="315"/>
      <c r="X90" s="315"/>
      <c r="Y90" s="315"/>
      <c r="Z90" s="315"/>
    </row>
    <row r="91" spans="1:26" ht="14.25" customHeight="1">
      <c r="A91" s="323" t="str">
        <f t="shared" si="12"/>
        <v>REL</v>
      </c>
      <c r="B91" s="347" t="str">
        <f t="shared" si="11"/>
        <v/>
      </c>
      <c r="C91" s="313">
        <f>IF($A91&lt;&gt;"",IF(C$83&lt;&gt;"",IF($A91&lt;&gt;"TOTAL",IF(C$83&lt;&gt;"TOTAL",SUMIFS('2 Current Year'!$AZ$10:$AZ$250,'2 Current Year'!$B$10:$B$250,$A91,'2 Current Year'!$C$10:$C$250,C$83),SUM($B91:B91)),SUM(C$84:C90)),""),"")</f>
        <v>446666.66666666663</v>
      </c>
      <c r="D91" s="313">
        <f>IF($A91&lt;&gt;"",IF(D$83&lt;&gt;"",IF($A91&lt;&gt;"TOTAL",IF(D$83&lt;&gt;"TOTAL",SUMIFS('2 Current Year'!$AZ$10:$AZ$250,'2 Current Year'!$B$10:$B$250,$A91,'2 Current Year'!$C$10:$C$250,D$83),SUM($B91:C91)),SUM(D$84:D90)),""),"")</f>
        <v>132280.32786885244</v>
      </c>
      <c r="E91" s="313"/>
      <c r="F91" s="313">
        <f>IF($A91&lt;&gt;"",IF(F$83&lt;&gt;"",IF($A91&lt;&gt;"TOTAL",IF(F$83&lt;&gt;"TOTAL",SUMIFS('2 Current Year'!$AZ$10:$AZ$250,'2 Current Year'!$B$10:$B$250,$A91,'2 Current Year'!$C$10:$C$250,F$83),SUM($B91:E91)),SUM(F$84:F90)),""),"")</f>
        <v>161175.13661202189</v>
      </c>
      <c r="G91" s="313">
        <f>IF($A91&lt;&gt;"",IF(G$83&lt;&gt;"",IF($A91&lt;&gt;"TOTAL",IF(G$83&lt;&gt;"TOTAL",SUMIFS('2 Current Year'!$AZ$10:$AZ$250,'2 Current Year'!$B$10:$B$250,$A91,'2 Current Year'!$C$10:$C$250,G$83),SUM($B91:F91)),SUM(G$84:G90)),""),"")</f>
        <v>61380.145278450364</v>
      </c>
      <c r="H91" s="313">
        <f>IF($A91&lt;&gt;"",IF(H$83&lt;&gt;"",IF($A91&lt;&gt;"TOTAL",IF(H$83&lt;&gt;"TOTAL",SUMIFS('2 Current Year'!$AZ$10:$AZ$250,'2 Current Year'!$B$10:$B$250,$A91,'2 Current Year'!$C$10:$C$250,H$83),SUM($B91:G91)),SUM(H$84:H90)),""),"")</f>
        <v>54383.333333333336</v>
      </c>
      <c r="I91" s="313">
        <f>IF($A91&lt;&gt;"",IF(I$83&lt;&gt;"",IF($A91&lt;&gt;"TOTAL",IF(I$83&lt;&gt;"TOTAL",SUMIFS('2 Current Year'!$AZ$10:$AZ$250,'2 Current Year'!$B$10:$B$250,$A91,'2 Current Year'!$C$10:$C$250,I$83),SUM($B91:H91)),SUM(I$84:I90)),""),"")</f>
        <v>4327.8688524590161</v>
      </c>
      <c r="J91" s="313" t="str">
        <f>IF($A91&lt;&gt;"",IF(J$83&lt;&gt;"",IF($A91&lt;&gt;"TOTAL",IF(J$83&lt;&gt;"TOTAL",SUMIFS('2 Current Year'!$AZ$10:$AZ$250,'2 Current Year'!$B$10:$B$250,$A91,'2 Current Year'!$C$10:$C$250,J$83),SUM($B91:I91)),SUM(J$84:J90)),""),"")</f>
        <v/>
      </c>
      <c r="K91" s="313">
        <f>IF($A91&lt;&gt;"",IF(K$83&lt;&gt;"",IF($A91&lt;&gt;"TOTAL",IF(K$83&lt;&gt;"TOTAL",SUMIFS('2 Current Year'!$AZ$10:$AZ$250,'2 Current Year'!$B$10:$B$250,$A91,'2 Current Year'!$C$10:$C$250,K$83),SUM($B91:J91)),SUM(K$84:K90)),""),"")</f>
        <v>860213.47861178359</v>
      </c>
      <c r="L91" s="313" t="str">
        <f>IF($A91&lt;&gt;"",IF(L$83&lt;&gt;"",IF($A91&lt;&gt;"TOTAL",IF(L$83&lt;&gt;"TOTAL",SUMIFS('2 Current Year'!$AZ$10:$AZ$250,'2 Current Year'!$B$10:$B$250,$A91,'2 Current Year'!$C$10:$C$250,L$83),SUM($B91:K91)),SUM(L$84:L90)),""),"")</f>
        <v/>
      </c>
      <c r="M91" s="313" t="str">
        <f>IF($A91&lt;&gt;"",IF(M$83&lt;&gt;"",IF($A91&lt;&gt;"TOTAL",IF(M$83&lt;&gt;"TOTAL",SUMIFS('2 Current Year'!$AZ$10:$AZ$250,'2 Current Year'!$B$10:$B$250,$A91,'2 Current Year'!$C$10:$C$250,M$83),SUM($B91:L91)),SUM(M$84:M90)),""),"")</f>
        <v/>
      </c>
      <c r="N91" s="313" t="str">
        <f>IF($A91&lt;&gt;"",IF(N$83&lt;&gt;"",IF($A91&lt;&gt;"TOTAL",IF(N$83&lt;&gt;"TOTAL",SUMIFS('2 Current Year'!$AZ$10:$AZ$250,'2 Current Year'!$B$10:$B$250,$A91,'2 Current Year'!$C$10:$C$250,N$83),SUM($B91:M91)),SUM(N$84:N90)),""),"")</f>
        <v/>
      </c>
      <c r="O91" s="313" t="str">
        <f>IF($A91&lt;&gt;"",IF(O$83&lt;&gt;"",IF($A91&lt;&gt;"TOTAL",IF(O$83&lt;&gt;"TOTAL",SUMIFS('2 Current Year'!$AZ$10:$AZ$250,'2 Current Year'!$B$10:$B$250,$A91,'2 Current Year'!$C$10:$C$250,O$83),SUM($B91:N91)),SUM(O$84:O90)),""),"")</f>
        <v/>
      </c>
      <c r="P91" s="313" t="str">
        <f>IF($A91&lt;&gt;"",IF(P$83&lt;&gt;"",IF($A91&lt;&gt;"TOTAL",IF(P$83&lt;&gt;"TOTAL",SUMIFS('2 Current Year'!$AZ$10:$AZ$250,'2 Current Year'!$B$10:$B$250,$A91,'2 Current Year'!$C$10:$C$250,P$83),SUM($B91:O91)),SUM(P$84:P90)),""),"")</f>
        <v/>
      </c>
      <c r="Q91" s="313" t="str">
        <f>IF($A91&lt;&gt;"",IF(Q$83&lt;&gt;"",IF($A91&lt;&gt;"TOTAL",IF(Q$83&lt;&gt;"TOTAL",SUMIFS('2 Current Year'!$AZ$10:$AZ$250,'2 Current Year'!$B$10:$B$250,$A91,'2 Current Year'!$C$10:$C$250,Q$83),SUM($B91:P91)),SUM(Q$84:Q90)),""),"")</f>
        <v/>
      </c>
      <c r="R91" s="315"/>
      <c r="S91" s="315"/>
      <c r="T91" s="315"/>
      <c r="U91" s="315"/>
      <c r="V91" s="315"/>
      <c r="W91" s="315"/>
      <c r="X91" s="315"/>
      <c r="Y91" s="315"/>
      <c r="Z91" s="315"/>
    </row>
    <row r="92" spans="1:26" ht="14.25" customHeight="1">
      <c r="A92" s="323" t="str">
        <f t="shared" si="12"/>
        <v/>
      </c>
      <c r="B92" s="347" t="str">
        <f t="shared" si="11"/>
        <v/>
      </c>
      <c r="C92" s="313" t="str">
        <f>IF($A92&lt;&gt;"",IF(C$83&lt;&gt;"",IF($A92&lt;&gt;"TOTAL",IF(C$83&lt;&gt;"TOTAL",SUMIFS('2 Current Year'!$AZ$10:$AZ$250,'2 Current Year'!$B$10:$B$250,$A92,'2 Current Year'!$C$10:$C$250,C$83),SUM($B92:B92)),SUM(C$84:C91)),""),"")</f>
        <v/>
      </c>
      <c r="D92" s="313" t="str">
        <f>IF($A92&lt;&gt;"",IF(D$83&lt;&gt;"",IF($A92&lt;&gt;"TOTAL",IF(D$83&lt;&gt;"TOTAL",SUMIFS('2 Current Year'!$AZ$10:$AZ$250,'2 Current Year'!$B$10:$B$250,$A92,'2 Current Year'!$C$10:$C$250,D$83),SUM($B92:C92)),SUM(D$84:D91)),""),"")</f>
        <v/>
      </c>
      <c r="E92" s="313"/>
      <c r="F92" s="313" t="str">
        <f>IF($A92&lt;&gt;"",IF(F$83&lt;&gt;"",IF($A92&lt;&gt;"TOTAL",IF(F$83&lt;&gt;"TOTAL",SUMIFS('2 Current Year'!$AZ$10:$AZ$250,'2 Current Year'!$B$10:$B$250,$A92,'2 Current Year'!$C$10:$C$250,F$83),SUM($B92:E92)),SUM(F$84:F91)),""),"")</f>
        <v/>
      </c>
      <c r="G92" s="313" t="str">
        <f>IF($A92&lt;&gt;"",IF(G$83&lt;&gt;"",IF($A92&lt;&gt;"TOTAL",IF(G$83&lt;&gt;"TOTAL",SUMIFS('2 Current Year'!$AZ$10:$AZ$250,'2 Current Year'!$B$10:$B$250,$A92,'2 Current Year'!$C$10:$C$250,G$83),SUM($B92:F92)),SUM(G$84:G91)),""),"")</f>
        <v/>
      </c>
      <c r="H92" s="313" t="str">
        <f>IF($A92&lt;&gt;"",IF(H$83&lt;&gt;"",IF($A92&lt;&gt;"TOTAL",IF(H$83&lt;&gt;"TOTAL",SUMIFS('2 Current Year'!$AZ$10:$AZ$250,'2 Current Year'!$B$10:$B$250,$A92,'2 Current Year'!$C$10:$C$250,H$83),SUM($B92:G92)),SUM(H$84:H91)),""),"")</f>
        <v/>
      </c>
      <c r="I92" s="313" t="str">
        <f>IF($A92&lt;&gt;"",IF(I$83&lt;&gt;"",IF($A92&lt;&gt;"TOTAL",IF(I$83&lt;&gt;"TOTAL",SUMIFS('2 Current Year'!$AZ$10:$AZ$250,'2 Current Year'!$B$10:$B$250,$A92,'2 Current Year'!$C$10:$C$250,I$83),SUM($B92:H92)),SUM(I$84:I91)),""),"")</f>
        <v/>
      </c>
      <c r="J92" s="313" t="str">
        <f>IF($A92&lt;&gt;"",IF(J$83&lt;&gt;"",IF($A92&lt;&gt;"TOTAL",IF(J$83&lt;&gt;"TOTAL",SUMIFS('2 Current Year'!$AZ$10:$AZ$250,'2 Current Year'!$B$10:$B$250,$A92,'2 Current Year'!$C$10:$C$250,J$83),SUM($B92:I92)),SUM(J$84:J91)),""),"")</f>
        <v/>
      </c>
      <c r="K92" s="313" t="str">
        <f>IF($A92&lt;&gt;"",IF(K$83&lt;&gt;"",IF($A92&lt;&gt;"TOTAL",IF(K$83&lt;&gt;"TOTAL",SUMIFS('2 Current Year'!$AZ$10:$AZ$250,'2 Current Year'!$B$10:$B$250,$A92,'2 Current Year'!$C$10:$C$250,K$83),SUM($B92:J92)),SUM(K$84:K91)),""),"")</f>
        <v/>
      </c>
      <c r="L92" s="313" t="str">
        <f>IF($A92&lt;&gt;"",IF(L$83&lt;&gt;"",IF($A92&lt;&gt;"TOTAL",IF(L$83&lt;&gt;"TOTAL",SUMIFS('2 Current Year'!$AZ$10:$AZ$250,'2 Current Year'!$B$10:$B$250,$A92,'2 Current Year'!$C$10:$C$250,L$83),SUM($B92:K92)),SUM(L$84:L91)),""),"")</f>
        <v/>
      </c>
      <c r="M92" s="313" t="str">
        <f>IF($A92&lt;&gt;"",IF(M$83&lt;&gt;"",IF($A92&lt;&gt;"TOTAL",IF(M$83&lt;&gt;"TOTAL",SUMIFS('2 Current Year'!$AZ$10:$AZ$250,'2 Current Year'!$B$10:$B$250,$A92,'2 Current Year'!$C$10:$C$250,M$83),SUM($B92:L92)),SUM(M$84:M91)),""),"")</f>
        <v/>
      </c>
      <c r="N92" s="313" t="str">
        <f>IF($A92&lt;&gt;"",IF(N$83&lt;&gt;"",IF($A92&lt;&gt;"TOTAL",IF(N$83&lt;&gt;"TOTAL",SUMIFS('2 Current Year'!$AZ$10:$AZ$250,'2 Current Year'!$B$10:$B$250,$A92,'2 Current Year'!$C$10:$C$250,N$83),SUM($B92:M92)),SUM(N$84:N91)),""),"")</f>
        <v/>
      </c>
      <c r="O92" s="313" t="str">
        <f>IF($A92&lt;&gt;"",IF(O$83&lt;&gt;"",IF($A92&lt;&gt;"TOTAL",IF(O$83&lt;&gt;"TOTAL",SUMIFS('2 Current Year'!$AZ$10:$AZ$250,'2 Current Year'!$B$10:$B$250,$A92,'2 Current Year'!$C$10:$C$250,O$83),SUM($B92:N92)),SUM(O$84:O91)),""),"")</f>
        <v/>
      </c>
      <c r="P92" s="313" t="str">
        <f>IF($A92&lt;&gt;"",IF(P$83&lt;&gt;"",IF($A92&lt;&gt;"TOTAL",IF(P$83&lt;&gt;"TOTAL",SUMIFS('2 Current Year'!$AZ$10:$AZ$250,'2 Current Year'!$B$10:$B$250,$A92,'2 Current Year'!$C$10:$C$250,P$83),SUM($B92:O92)),SUM(P$84:P91)),""),"")</f>
        <v/>
      </c>
      <c r="Q92" s="313" t="str">
        <f>IF($A92&lt;&gt;"",IF(Q$83&lt;&gt;"",IF($A92&lt;&gt;"TOTAL",IF(Q$83&lt;&gt;"TOTAL",SUMIFS('2 Current Year'!$AZ$10:$AZ$250,'2 Current Year'!$B$10:$B$250,$A92,'2 Current Year'!$C$10:$C$250,Q$83),SUM($B92:P92)),SUM(Q$84:Q91)),""),"")</f>
        <v/>
      </c>
      <c r="R92" s="315"/>
      <c r="S92" s="315"/>
      <c r="T92" s="315"/>
      <c r="U92" s="315"/>
      <c r="V92" s="315"/>
      <c r="W92" s="315"/>
      <c r="X92" s="315"/>
      <c r="Y92" s="315"/>
      <c r="Z92" s="315"/>
    </row>
    <row r="93" spans="1:26" ht="14.25" customHeight="1">
      <c r="A93" s="323" t="str">
        <f t="shared" si="12"/>
        <v>TOTAL</v>
      </c>
      <c r="B93" s="347">
        <f t="shared" si="11"/>
        <v>0</v>
      </c>
      <c r="C93" s="313">
        <f>IF($A93&lt;&gt;"",IF(C$83&lt;&gt;"",IF($A93&lt;&gt;"TOTAL",IF(C$83&lt;&gt;"TOTAL",SUMIFS('2 Current Year'!$AZ$10:$AZ$250,'2 Current Year'!$B$10:$B$250,$A93,'2 Current Year'!$C$10:$C$250,C$83),SUM($B93:B93)),SUM(C$84:C92)),""),"")</f>
        <v>1459265.3982377718</v>
      </c>
      <c r="D93" s="313">
        <f>IF($A93&lt;&gt;"",IF(D$83&lt;&gt;"",IF($A93&lt;&gt;"TOTAL",IF(D$83&lt;&gt;"TOTAL",SUMIFS('2 Current Year'!$AZ$10:$AZ$250,'2 Current Year'!$B$10:$B$250,$A93,'2 Current Year'!$C$10:$C$250,D$83),SUM($B93:C93)),SUM(D$84:D92)),""),"")</f>
        <v>786849.577810416</v>
      </c>
      <c r="E93" s="313"/>
      <c r="F93" s="313">
        <f>IF($A93&lt;&gt;"",IF(F$83&lt;&gt;"",IF($A93&lt;&gt;"TOTAL",IF(F$83&lt;&gt;"TOTAL",SUMIFS('2 Current Year'!$AZ$10:$AZ$250,'2 Current Year'!$B$10:$B$250,$A93,'2 Current Year'!$C$10:$C$250,F$83),SUM($B93:E93)),SUM(F$84:F92)),""),"")</f>
        <v>881535.84448186727</v>
      </c>
      <c r="G93" s="313">
        <f>IF($A93&lt;&gt;"",IF(G$83&lt;&gt;"",IF($A93&lt;&gt;"TOTAL",IF(G$83&lt;&gt;"TOTAL",SUMIFS('2 Current Year'!$AZ$10:$AZ$250,'2 Current Year'!$B$10:$B$250,$A93,'2 Current Year'!$C$10:$C$250,G$83),SUM($B93:F93)),SUM(G$84:G92)),""),"")</f>
        <v>840566.95534217521</v>
      </c>
      <c r="H93" s="313">
        <f>IF($A93&lt;&gt;"",IF(H$83&lt;&gt;"",IF($A93&lt;&gt;"TOTAL",IF(H$83&lt;&gt;"TOTAL",SUMIFS('2 Current Year'!$AZ$10:$AZ$250,'2 Current Year'!$B$10:$B$250,$A93,'2 Current Year'!$C$10:$C$250,H$83),SUM($B93:G93)),SUM(H$84:H92)),""),"")</f>
        <v>4577967.1986923926</v>
      </c>
      <c r="I93" s="313">
        <f>IF($A93&lt;&gt;"",IF(I$83&lt;&gt;"",IF($A93&lt;&gt;"TOTAL",IF(I$83&lt;&gt;"TOTAL",SUMIFS('2 Current Year'!$AZ$10:$AZ$250,'2 Current Year'!$B$10:$B$250,$A93,'2 Current Year'!$C$10:$C$250,I$83),SUM($B93:H93)),SUM(I$84:I92)),""),"")</f>
        <v>968303.81064419018</v>
      </c>
      <c r="J93" s="313" t="str">
        <f>IF($A93&lt;&gt;"",IF(J$83&lt;&gt;"",IF($A93&lt;&gt;"TOTAL",IF(J$83&lt;&gt;"TOTAL",SUMIFS('2 Current Year'!$AZ$10:$AZ$250,'2 Current Year'!$B$10:$B$250,$A93,'2 Current Year'!$C$10:$C$250,J$83),SUM($B93:I93)),SUM(J$84:J92)),""),"")</f>
        <v/>
      </c>
      <c r="K93" s="313">
        <f>IF($A93&lt;&gt;"",IF(K$83&lt;&gt;"",IF($A93&lt;&gt;"TOTAL",IF(K$83&lt;&gt;"TOTAL",SUMIFS('2 Current Year'!$AZ$10:$AZ$250,'2 Current Year'!$B$10:$B$250,$A93,'2 Current Year'!$C$10:$C$250,K$83),SUM($B93:J93)),SUM(K$84:K92)),""),"")</f>
        <v>9514488.7852088138</v>
      </c>
      <c r="L93" s="313"/>
      <c r="M93" s="313" t="str">
        <f>IF($A93&lt;&gt;"",IF(M$83&lt;&gt;"",IF($A93&lt;&gt;"TOTAL",IF(M$83&lt;&gt;"TOTAL",SUMIFS('2 Current Year'!$AZ$10:$AZ$250,'2 Current Year'!$B$10:$B$250,$A93,'2 Current Year'!$C$10:$C$250,M$83),SUM($B93:L93)),SUM(M$84:M92)),""),"")</f>
        <v/>
      </c>
      <c r="N93" s="313" t="str">
        <f>IF($A93&lt;&gt;"",IF(N$83&lt;&gt;"",IF($A93&lt;&gt;"TOTAL",IF(N$83&lt;&gt;"TOTAL",SUMIFS('2 Current Year'!$AZ$10:$AZ$250,'2 Current Year'!$B$10:$B$250,$A93,'2 Current Year'!$C$10:$C$250,N$83),SUM($B93:M93)),SUM(N$84:N92)),""),"")</f>
        <v/>
      </c>
      <c r="O93" s="313" t="str">
        <f>IF($A93&lt;&gt;"",IF(O$83&lt;&gt;"",IF($A93&lt;&gt;"TOTAL",IF(O$83&lt;&gt;"TOTAL",SUMIFS('2 Current Year'!$AZ$10:$AZ$250,'2 Current Year'!$B$10:$B$250,$A93,'2 Current Year'!$C$10:$C$250,O$83),SUM($B93:N93)),SUM(O$84:O92)),""),"")</f>
        <v/>
      </c>
      <c r="P93" s="313" t="str">
        <f>IF($A93&lt;&gt;"",IF(P$83&lt;&gt;"",IF($A93&lt;&gt;"TOTAL",IF(P$83&lt;&gt;"TOTAL",SUMIFS('2 Current Year'!$AZ$10:$AZ$250,'2 Current Year'!$B$10:$B$250,$A93,'2 Current Year'!$C$10:$C$250,P$83),SUM($B93:O93)),SUM(P$84:P92)),""),"")</f>
        <v/>
      </c>
      <c r="Q93" s="313" t="str">
        <f>IF($A93&lt;&gt;"",IF(Q$83&lt;&gt;"",IF($A93&lt;&gt;"TOTAL",IF(Q$83&lt;&gt;"TOTAL",SUMIFS('2 Current Year'!$AZ$10:$AZ$250,'2 Current Year'!$B$10:$B$250,$A93,'2 Current Year'!$C$10:$C$250,Q$83),SUM($B93:P93)),SUM(Q$84:Q92)),""),"")</f>
        <v/>
      </c>
      <c r="R93" s="315"/>
      <c r="S93" s="315"/>
      <c r="T93" s="315"/>
      <c r="U93" s="315"/>
      <c r="V93" s="315"/>
      <c r="W93" s="315"/>
      <c r="X93" s="315"/>
      <c r="Y93" s="315"/>
      <c r="Z93" s="315"/>
    </row>
    <row r="94" spans="1:26" ht="14.25" customHeight="1">
      <c r="A94" s="323" t="str">
        <f t="shared" si="12"/>
        <v/>
      </c>
      <c r="B94" s="347" t="str">
        <f t="shared" si="11"/>
        <v/>
      </c>
      <c r="C94" s="313" t="str">
        <f>IF($A94&lt;&gt;"",IF(C$83&lt;&gt;"",IF($A94&lt;&gt;"TOTAL",IF(C$83&lt;&gt;"TOTAL",SUMIFS('2 Current Year'!$AZ$10:$AZ$250,'2 Current Year'!$B$10:$B$250,$A94,'2 Current Year'!$C$10:$C$250,C$83),SUM($B94:B94)),SUM(C$84:C93)),""),"")</f>
        <v/>
      </c>
      <c r="D94" s="313" t="str">
        <f>IF($A94&lt;&gt;"",IF(D$83&lt;&gt;"",IF($A94&lt;&gt;"TOTAL",IF(D$83&lt;&gt;"TOTAL",SUMIFS('2 Current Year'!$AZ$10:$AZ$250,'2 Current Year'!$B$10:$B$250,$A94,'2 Current Year'!$C$10:$C$250,D$83),SUM($B94:C94)),SUM(D$84:D93)),""),"")</f>
        <v/>
      </c>
      <c r="E94" s="313"/>
      <c r="F94" s="313" t="str">
        <f>IF($A94&lt;&gt;"",IF(F$83&lt;&gt;"",IF($A94&lt;&gt;"TOTAL",IF(F$83&lt;&gt;"TOTAL",SUMIFS('2 Current Year'!$AZ$10:$AZ$250,'2 Current Year'!$B$10:$B$250,$A94,'2 Current Year'!$C$10:$C$250,F$83),SUM($B94:E94)),SUM(F$84:F93)),""),"")</f>
        <v/>
      </c>
      <c r="G94" s="313" t="str">
        <f>IF($A94&lt;&gt;"",IF(G$83&lt;&gt;"",IF($A94&lt;&gt;"TOTAL",IF(G$83&lt;&gt;"TOTAL",SUMIFS('2 Current Year'!$AZ$10:$AZ$250,'2 Current Year'!$B$10:$B$250,$A94,'2 Current Year'!$C$10:$C$250,G$83),SUM($B94:F94)),SUM(G$84:G93)),""),"")</f>
        <v/>
      </c>
      <c r="H94" s="313" t="str">
        <f>IF($A94&lt;&gt;"",IF(H$83&lt;&gt;"",IF($A94&lt;&gt;"TOTAL",IF(H$83&lt;&gt;"TOTAL",SUMIFS('2 Current Year'!$AZ$10:$AZ$250,'2 Current Year'!$B$10:$B$250,$A94,'2 Current Year'!$C$10:$C$250,H$83),SUM($B94:G94)),SUM(H$84:H93)),""),"")</f>
        <v/>
      </c>
      <c r="I94" s="313" t="str">
        <f>IF($A94&lt;&gt;"",IF(I$83&lt;&gt;"",IF($A94&lt;&gt;"TOTAL",IF(I$83&lt;&gt;"TOTAL",SUMIFS('2 Current Year'!$AZ$10:$AZ$250,'2 Current Year'!$B$10:$B$250,$A94,'2 Current Year'!$C$10:$C$250,I$83),SUM($B94:H94)),SUM(I$84:I93)),""),"")</f>
        <v/>
      </c>
      <c r="J94" s="313" t="str">
        <f>IF($A94&lt;&gt;"",IF(J$83&lt;&gt;"",IF($A94&lt;&gt;"TOTAL",IF(J$83&lt;&gt;"TOTAL",SUMIFS('2 Current Year'!$AZ$10:$AZ$250,'2 Current Year'!$B$10:$B$250,$A94,'2 Current Year'!$C$10:$C$250,J$83),SUM($B94:I94)),SUM(J$84:J93)),""),"")</f>
        <v/>
      </c>
      <c r="K94" s="313" t="str">
        <f>IF($A94&lt;&gt;"",IF(K$83&lt;&gt;"",IF($A94&lt;&gt;"TOTAL",IF(K$83&lt;&gt;"TOTAL",SUMIFS('2 Current Year'!$AZ$10:$AZ$250,'2 Current Year'!$B$10:$B$250,$A94,'2 Current Year'!$C$10:$C$250,K$83),SUM($B94:J94)),SUM(K$84:K93)),""),"")</f>
        <v/>
      </c>
      <c r="L94" s="313" t="str">
        <f>IF($A94&lt;&gt;"",IF(L$83&lt;&gt;"",IF($A94&lt;&gt;"TOTAL",IF(L$83&lt;&gt;"TOTAL",SUMIFS('2 Current Year'!$AZ$10:$AZ$250,'2 Current Year'!$B$10:$B$250,$A94,'2 Current Year'!$C$10:$C$250,L$83),SUM($B94:K94)),SUM(L$84:L93)),""),"")</f>
        <v/>
      </c>
      <c r="M94" s="313" t="str">
        <f>IF($A94&lt;&gt;"",IF(M$83&lt;&gt;"",IF($A94&lt;&gt;"TOTAL",IF(M$83&lt;&gt;"TOTAL",SUMIFS('2 Current Year'!$AZ$10:$AZ$250,'2 Current Year'!$B$10:$B$250,$A94,'2 Current Year'!$C$10:$C$250,M$83),SUM($B94:L94)),SUM(M$84:M93)),""),"")</f>
        <v/>
      </c>
      <c r="N94" s="313" t="str">
        <f>IF($A94&lt;&gt;"",IF(N$83&lt;&gt;"",IF($A94&lt;&gt;"TOTAL",IF(N$83&lt;&gt;"TOTAL",SUMIFS('2 Current Year'!$AZ$10:$AZ$250,'2 Current Year'!$B$10:$B$250,$A94,'2 Current Year'!$C$10:$C$250,N$83),SUM($B94:M94)),SUM(N$84:N93)),""),"")</f>
        <v/>
      </c>
      <c r="O94" s="313" t="str">
        <f>IF($A94&lt;&gt;"",IF(O$83&lt;&gt;"",IF($A94&lt;&gt;"TOTAL",IF(O$83&lt;&gt;"TOTAL",SUMIFS('2 Current Year'!$AZ$10:$AZ$250,'2 Current Year'!$B$10:$B$250,$A94,'2 Current Year'!$C$10:$C$250,O$83),SUM($B94:N94)),SUM(O$84:O93)),""),"")</f>
        <v/>
      </c>
      <c r="P94" s="313" t="str">
        <f>IF($A94&lt;&gt;"",IF(P$83&lt;&gt;"",IF($A94&lt;&gt;"TOTAL",IF(P$83&lt;&gt;"TOTAL",SUMIFS('2 Current Year'!$AZ$10:$AZ$250,'2 Current Year'!$B$10:$B$250,$A94,'2 Current Year'!$C$10:$C$250,P$83),SUM($B94:O94)),SUM(P$84:P93)),""),"")</f>
        <v/>
      </c>
      <c r="Q94" s="313" t="str">
        <f>IF($A94&lt;&gt;"",IF(Q$83&lt;&gt;"",IF($A94&lt;&gt;"TOTAL",IF(Q$83&lt;&gt;"TOTAL",SUMIFS('2 Current Year'!$AZ$10:$AZ$250,'2 Current Year'!$B$10:$B$250,$A94,'2 Current Year'!$C$10:$C$250,Q$83),SUM($B94:P94)),SUM(Q$84:Q93)),""),"")</f>
        <v/>
      </c>
      <c r="R94" s="315"/>
      <c r="S94" s="315"/>
      <c r="T94" s="315"/>
      <c r="U94" s="315"/>
      <c r="V94" s="315"/>
      <c r="W94" s="315"/>
      <c r="X94" s="315"/>
      <c r="Y94" s="315"/>
      <c r="Z94" s="315"/>
    </row>
    <row r="95" spans="1:26" ht="14.25" customHeight="1">
      <c r="A95" s="323" t="str">
        <f t="shared" si="12"/>
        <v/>
      </c>
      <c r="B95" s="347" t="str">
        <f t="shared" si="11"/>
        <v/>
      </c>
      <c r="C95" s="313" t="str">
        <f>IF($A95&lt;&gt;"",IF(C$83&lt;&gt;"",IF($A95&lt;&gt;"TOTAL",IF(C$83&lt;&gt;"TOTAL",SUMIFS('2 Current Year'!$AZ$10:$AZ$250,'2 Current Year'!$B$10:$B$250,$A95,'2 Current Year'!$C$10:$C$250,C$83),SUM($B95:B95)),SUM(C$84:C94)),""),"")</f>
        <v/>
      </c>
      <c r="D95" s="313" t="str">
        <f>IF($A95&lt;&gt;"",IF(D$83&lt;&gt;"",IF($A95&lt;&gt;"TOTAL",IF(D$83&lt;&gt;"TOTAL",SUMIFS('2 Current Year'!$AZ$10:$AZ$250,'2 Current Year'!$B$10:$B$250,$A95,'2 Current Year'!$C$10:$C$250,D$83),SUM($B95:C95)),SUM(D$84:D94)),""),"")</f>
        <v/>
      </c>
      <c r="E95" s="313"/>
      <c r="F95" s="313" t="str">
        <f>IF($A95&lt;&gt;"",IF(F$83&lt;&gt;"",IF($A95&lt;&gt;"TOTAL",IF(F$83&lt;&gt;"TOTAL",SUMIFS('2 Current Year'!$AZ$10:$AZ$250,'2 Current Year'!$B$10:$B$250,$A95,'2 Current Year'!$C$10:$C$250,F$83),SUM($B95:E95)),SUM(F$84:F94)),""),"")</f>
        <v/>
      </c>
      <c r="G95" s="313" t="str">
        <f>IF($A95&lt;&gt;"",IF(G$83&lt;&gt;"",IF($A95&lt;&gt;"TOTAL",IF(G$83&lt;&gt;"TOTAL",SUMIFS('2 Current Year'!$AZ$10:$AZ$250,'2 Current Year'!$B$10:$B$250,$A95,'2 Current Year'!$C$10:$C$250,G$83),SUM($B95:F95)),SUM(G$84:G94)),""),"")</f>
        <v/>
      </c>
      <c r="H95" s="313" t="str">
        <f>IF($A95&lt;&gt;"",IF(H$83&lt;&gt;"",IF($A95&lt;&gt;"TOTAL",IF(H$83&lt;&gt;"TOTAL",SUMIFS('2 Current Year'!$AZ$10:$AZ$250,'2 Current Year'!$B$10:$B$250,$A95,'2 Current Year'!$C$10:$C$250,H$83),SUM($B95:G95)),SUM(H$84:H94)),""),"")</f>
        <v/>
      </c>
      <c r="I95" s="313" t="str">
        <f>IF($A95&lt;&gt;"",IF(I$83&lt;&gt;"",IF($A95&lt;&gt;"TOTAL",IF(I$83&lt;&gt;"TOTAL",SUMIFS('2 Current Year'!$AZ$10:$AZ$250,'2 Current Year'!$B$10:$B$250,$A95,'2 Current Year'!$C$10:$C$250,I$83),SUM($B95:H95)),SUM(I$84:I94)),""),"")</f>
        <v/>
      </c>
      <c r="J95" s="313" t="str">
        <f>IF($A95&lt;&gt;"",IF(J$83&lt;&gt;"",IF($A95&lt;&gt;"TOTAL",IF(J$83&lt;&gt;"TOTAL",SUMIFS('2 Current Year'!$AZ$10:$AZ$250,'2 Current Year'!$B$10:$B$250,$A95,'2 Current Year'!$C$10:$C$250,J$83),SUM($B95:I95)),SUM(J$84:J94)),""),"")</f>
        <v/>
      </c>
      <c r="K95" s="313" t="str">
        <f>IF($A95&lt;&gt;"",IF(K$83&lt;&gt;"",IF($A95&lt;&gt;"TOTAL",IF(K$83&lt;&gt;"TOTAL",SUMIFS('2 Current Year'!$AZ$10:$AZ$250,'2 Current Year'!$B$10:$B$250,$A95,'2 Current Year'!$C$10:$C$250,K$83),SUM($B95:J95)),SUM(K$84:K94)),""),"")</f>
        <v/>
      </c>
      <c r="L95" s="313" t="str">
        <f>IF($A95&lt;&gt;"",IF(L$83&lt;&gt;"",IF($A95&lt;&gt;"TOTAL",IF(L$83&lt;&gt;"TOTAL",SUMIFS('2 Current Year'!$AZ$10:$AZ$250,'2 Current Year'!$B$10:$B$250,$A95,'2 Current Year'!$C$10:$C$250,L$83),SUM($B95:K95)),SUM(L$84:L94)),""),"")</f>
        <v/>
      </c>
      <c r="M95" s="313" t="str">
        <f>IF($A95&lt;&gt;"",IF(M$83&lt;&gt;"",IF($A95&lt;&gt;"TOTAL",IF(M$83&lt;&gt;"TOTAL",SUMIFS('2 Current Year'!$AZ$10:$AZ$250,'2 Current Year'!$B$10:$B$250,$A95,'2 Current Year'!$C$10:$C$250,M$83),SUM($B95:L95)),SUM(M$84:M94)),""),"")</f>
        <v/>
      </c>
      <c r="N95" s="313" t="str">
        <f>IF($A95&lt;&gt;"",IF(N$83&lt;&gt;"",IF($A95&lt;&gt;"TOTAL",IF(N$83&lt;&gt;"TOTAL",SUMIFS('2 Current Year'!$AZ$10:$AZ$250,'2 Current Year'!$B$10:$B$250,$A95,'2 Current Year'!$C$10:$C$250,N$83),SUM($B95:M95)),SUM(N$84:N94)),""),"")</f>
        <v/>
      </c>
      <c r="O95" s="313" t="str">
        <f>IF($A95&lt;&gt;"",IF(O$83&lt;&gt;"",IF($A95&lt;&gt;"TOTAL",IF(O$83&lt;&gt;"TOTAL",SUMIFS('2 Current Year'!$AZ$10:$AZ$250,'2 Current Year'!$B$10:$B$250,$A95,'2 Current Year'!$C$10:$C$250,O$83),SUM($B95:N95)),SUM(O$84:O94)),""),"")</f>
        <v/>
      </c>
      <c r="P95" s="313" t="str">
        <f>IF($A95&lt;&gt;"",IF(P$83&lt;&gt;"",IF($A95&lt;&gt;"TOTAL",IF(P$83&lt;&gt;"TOTAL",SUMIFS('2 Current Year'!$AZ$10:$AZ$250,'2 Current Year'!$B$10:$B$250,$A95,'2 Current Year'!$C$10:$C$250,P$83),SUM($B95:O95)),SUM(P$84:P94)),""),"")</f>
        <v/>
      </c>
      <c r="Q95" s="313" t="str">
        <f>IF($A95&lt;&gt;"",IF(Q$83&lt;&gt;"",IF($A95&lt;&gt;"TOTAL",IF(Q$83&lt;&gt;"TOTAL",SUMIFS('2 Current Year'!$AZ$10:$AZ$250,'2 Current Year'!$B$10:$B$250,$A95,'2 Current Year'!$C$10:$C$250,Q$83),SUM($B95:P95)),SUM(Q$84:Q94)),""),"")</f>
        <v/>
      </c>
      <c r="R95" s="315"/>
      <c r="S95" s="315"/>
      <c r="T95" s="315"/>
      <c r="U95" s="315"/>
      <c r="V95" s="315"/>
      <c r="W95" s="315"/>
      <c r="X95" s="315"/>
      <c r="Y95" s="315"/>
      <c r="Z95" s="315"/>
    </row>
    <row r="96" spans="1:26" ht="14.25" customHeight="1">
      <c r="A96" s="323" t="str">
        <f t="shared" si="12"/>
        <v/>
      </c>
      <c r="B96" s="347" t="str">
        <f t="shared" si="11"/>
        <v/>
      </c>
      <c r="C96" s="313" t="str">
        <f>IF($A96&lt;&gt;"",IF(C$83&lt;&gt;"",IF($A96&lt;&gt;"TOTAL",IF(C$83&lt;&gt;"TOTAL",SUMIFS('2 Current Year'!$AZ$10:$AZ$250,'2 Current Year'!$B$10:$B$250,$A96,'2 Current Year'!$C$10:$C$250,C$83),SUM($B96:B96)),SUM(C$84:C95)),""),"")</f>
        <v/>
      </c>
      <c r="D96" s="313" t="str">
        <f>IF($A96&lt;&gt;"",IF(D$83&lt;&gt;"",IF($A96&lt;&gt;"TOTAL",IF(D$83&lt;&gt;"TOTAL",SUMIFS('2 Current Year'!$AZ$10:$AZ$250,'2 Current Year'!$B$10:$B$250,$A96,'2 Current Year'!$C$10:$C$250,D$83),SUM($B96:C96)),SUM(D$84:D95)),""),"")</f>
        <v/>
      </c>
      <c r="E96" s="313"/>
      <c r="F96" s="313" t="str">
        <f>IF($A96&lt;&gt;"",IF(F$83&lt;&gt;"",IF($A96&lt;&gt;"TOTAL",IF(F$83&lt;&gt;"TOTAL",SUMIFS('2 Current Year'!$AZ$10:$AZ$250,'2 Current Year'!$B$10:$B$250,$A96,'2 Current Year'!$C$10:$C$250,F$83),SUM($B96:E96)),SUM(F$84:F95)),""),"")</f>
        <v/>
      </c>
      <c r="G96" s="313" t="str">
        <f>IF($A96&lt;&gt;"",IF(G$83&lt;&gt;"",IF($A96&lt;&gt;"TOTAL",IF(G$83&lt;&gt;"TOTAL",SUMIFS('2 Current Year'!$AZ$10:$AZ$250,'2 Current Year'!$B$10:$B$250,$A96,'2 Current Year'!$C$10:$C$250,G$83),SUM($B96:F96)),SUM(G$84:G95)),""),"")</f>
        <v/>
      </c>
      <c r="H96" s="313" t="str">
        <f>IF($A96&lt;&gt;"",IF(H$83&lt;&gt;"",IF($A96&lt;&gt;"TOTAL",IF(H$83&lt;&gt;"TOTAL",SUMIFS('2 Current Year'!$AZ$10:$AZ$250,'2 Current Year'!$B$10:$B$250,$A96,'2 Current Year'!$C$10:$C$250,H$83),SUM($B96:G96)),SUM(H$84:H95)),""),"")</f>
        <v/>
      </c>
      <c r="I96" s="313" t="str">
        <f>IF($A96&lt;&gt;"",IF(I$83&lt;&gt;"",IF($A96&lt;&gt;"TOTAL",IF(I$83&lt;&gt;"TOTAL",SUMIFS('2 Current Year'!$AZ$10:$AZ$250,'2 Current Year'!$B$10:$B$250,$A96,'2 Current Year'!$C$10:$C$250,I$83),SUM($B96:H96)),SUM(I$84:I95)),""),"")</f>
        <v/>
      </c>
      <c r="J96" s="313" t="str">
        <f>IF($A96&lt;&gt;"",IF(J$83&lt;&gt;"",IF($A96&lt;&gt;"TOTAL",IF(J$83&lt;&gt;"TOTAL",SUMIFS('2 Current Year'!$AZ$10:$AZ$250,'2 Current Year'!$B$10:$B$250,$A96,'2 Current Year'!$C$10:$C$250,J$83),SUM($B96:I96)),SUM(J$84:J95)),""),"")</f>
        <v/>
      </c>
      <c r="K96" s="313" t="str">
        <f>IF($A96&lt;&gt;"",IF(K$83&lt;&gt;"",IF($A96&lt;&gt;"TOTAL",IF(K$83&lt;&gt;"TOTAL",SUMIFS('2 Current Year'!$AZ$10:$AZ$250,'2 Current Year'!$B$10:$B$250,$A96,'2 Current Year'!$C$10:$C$250,K$83),SUM($B96:J96)),SUM(K$84:K95)),""),"")</f>
        <v/>
      </c>
      <c r="L96" s="313" t="str">
        <f>IF($A96&lt;&gt;"",IF(L$83&lt;&gt;"",IF($A96&lt;&gt;"TOTAL",IF(L$83&lt;&gt;"TOTAL",SUMIFS('2 Current Year'!$AZ$10:$AZ$250,'2 Current Year'!$B$10:$B$250,$A96,'2 Current Year'!$C$10:$C$250,L$83),SUM($B96:K96)),SUM(L$84:L95)),""),"")</f>
        <v/>
      </c>
      <c r="M96" s="313" t="str">
        <f>IF($A96&lt;&gt;"",IF(M$83&lt;&gt;"",IF($A96&lt;&gt;"TOTAL",IF(M$83&lt;&gt;"TOTAL",SUMIFS('2 Current Year'!$AZ$10:$AZ$250,'2 Current Year'!$B$10:$B$250,$A96,'2 Current Year'!$C$10:$C$250,M$83),SUM($B96:L96)),SUM(M$84:M95)),""),"")</f>
        <v/>
      </c>
      <c r="N96" s="313" t="str">
        <f>IF($A96&lt;&gt;"",IF(N$83&lt;&gt;"",IF($A96&lt;&gt;"TOTAL",IF(N$83&lt;&gt;"TOTAL",SUMIFS('2 Current Year'!$AZ$10:$AZ$250,'2 Current Year'!$B$10:$B$250,$A96,'2 Current Year'!$C$10:$C$250,N$83),SUM($B96:M96)),SUM(N$84:N95)),""),"")</f>
        <v/>
      </c>
      <c r="O96" s="313" t="str">
        <f>IF($A96&lt;&gt;"",IF(O$83&lt;&gt;"",IF($A96&lt;&gt;"TOTAL",IF(O$83&lt;&gt;"TOTAL",SUMIFS('2 Current Year'!$AZ$10:$AZ$250,'2 Current Year'!$B$10:$B$250,$A96,'2 Current Year'!$C$10:$C$250,O$83),SUM($B96:N96)),SUM(O$84:O95)),""),"")</f>
        <v/>
      </c>
      <c r="P96" s="313" t="str">
        <f>IF($A96&lt;&gt;"",IF(P$83&lt;&gt;"",IF($A96&lt;&gt;"TOTAL",IF(P$83&lt;&gt;"TOTAL",SUMIFS('2 Current Year'!$AZ$10:$AZ$250,'2 Current Year'!$B$10:$B$250,$A96,'2 Current Year'!$C$10:$C$250,P$83),SUM($B96:O96)),SUM(P$84:P95)),""),"")</f>
        <v/>
      </c>
      <c r="Q96" s="313" t="str">
        <f>IF($A96&lt;&gt;"",IF(Q$83&lt;&gt;"",IF($A96&lt;&gt;"TOTAL",IF(Q$83&lt;&gt;"TOTAL",SUMIFS('2 Current Year'!$AZ$10:$AZ$250,'2 Current Year'!$B$10:$B$250,$A96,'2 Current Year'!$C$10:$C$250,Q$83),SUM($B96:P96)),SUM(Q$84:Q95)),""),"")</f>
        <v/>
      </c>
      <c r="R96" s="315"/>
      <c r="S96" s="315"/>
      <c r="T96" s="315"/>
      <c r="U96" s="315"/>
      <c r="V96" s="315"/>
      <c r="W96" s="315"/>
      <c r="X96" s="315"/>
      <c r="Y96" s="315"/>
      <c r="Z96" s="315"/>
    </row>
    <row r="97" spans="1:26" ht="14.25" customHeight="1">
      <c r="A97" s="323" t="str">
        <f t="shared" si="12"/>
        <v/>
      </c>
      <c r="B97" s="347" t="str">
        <f t="shared" si="11"/>
        <v/>
      </c>
      <c r="C97" s="313" t="str">
        <f>IF($A97&lt;&gt;"",IF(C$83&lt;&gt;"",IF($A97&lt;&gt;"TOTAL",IF(C$83&lt;&gt;"TOTAL",SUMIFS('2 Current Year'!$AZ$10:$AZ$250,'2 Current Year'!$B$10:$B$250,$A97,'2 Current Year'!$C$10:$C$250,C$83),SUM($B97:B97)),SUM(C$84:C96)),""),"")</f>
        <v/>
      </c>
      <c r="D97" s="313" t="str">
        <f>IF($A97&lt;&gt;"",IF(D$83&lt;&gt;"",IF($A97&lt;&gt;"TOTAL",IF(D$83&lt;&gt;"TOTAL",SUMIFS('2 Current Year'!$AZ$10:$AZ$250,'2 Current Year'!$B$10:$B$250,$A97,'2 Current Year'!$C$10:$C$250,D$83),SUM($B97:C97)),SUM(D$84:D96)),""),"")</f>
        <v/>
      </c>
      <c r="E97" s="313"/>
      <c r="F97" s="313" t="str">
        <f>IF($A97&lt;&gt;"",IF(F$83&lt;&gt;"",IF($A97&lt;&gt;"TOTAL",IF(F$83&lt;&gt;"TOTAL",SUMIFS('2 Current Year'!$AZ$10:$AZ$250,'2 Current Year'!$B$10:$B$250,$A97,'2 Current Year'!$C$10:$C$250,F$83),SUM($B97:E97)),SUM(F$84:F96)),""),"")</f>
        <v/>
      </c>
      <c r="G97" s="313" t="str">
        <f>IF($A97&lt;&gt;"",IF(G$83&lt;&gt;"",IF($A97&lt;&gt;"TOTAL",IF(G$83&lt;&gt;"TOTAL",SUMIFS('2 Current Year'!$AZ$10:$AZ$250,'2 Current Year'!$B$10:$B$250,$A97,'2 Current Year'!$C$10:$C$250,G$83),SUM($B97:F97)),SUM(G$84:G96)),""),"")</f>
        <v/>
      </c>
      <c r="H97" s="313" t="str">
        <f>IF($A97&lt;&gt;"",IF(H$83&lt;&gt;"",IF($A97&lt;&gt;"TOTAL",IF(H$83&lt;&gt;"TOTAL",SUMIFS('2 Current Year'!$AZ$10:$AZ$250,'2 Current Year'!$B$10:$B$250,$A97,'2 Current Year'!$C$10:$C$250,H$83),SUM($B97:G97)),SUM(H$84:H96)),""),"")</f>
        <v/>
      </c>
      <c r="I97" s="313" t="str">
        <f>IF($A97&lt;&gt;"",IF(I$83&lt;&gt;"",IF($A97&lt;&gt;"TOTAL",IF(I$83&lt;&gt;"TOTAL",SUMIFS('2 Current Year'!$AZ$10:$AZ$250,'2 Current Year'!$B$10:$B$250,$A97,'2 Current Year'!$C$10:$C$250,I$83),SUM($B97:H97)),SUM(I$84:I96)),""),"")</f>
        <v/>
      </c>
      <c r="J97" s="313" t="str">
        <f>IF($A97&lt;&gt;"",IF(J$83&lt;&gt;"",IF($A97&lt;&gt;"TOTAL",IF(J$83&lt;&gt;"TOTAL",SUMIFS('2 Current Year'!$AZ$10:$AZ$250,'2 Current Year'!$B$10:$B$250,$A97,'2 Current Year'!$C$10:$C$250,J$83),SUM($B97:I97)),SUM(J$84:J96)),""),"")</f>
        <v/>
      </c>
      <c r="K97" s="313" t="str">
        <f>IF($A97&lt;&gt;"",IF(K$83&lt;&gt;"",IF($A97&lt;&gt;"TOTAL",IF(K$83&lt;&gt;"TOTAL",SUMIFS('2 Current Year'!$AZ$10:$AZ$250,'2 Current Year'!$B$10:$B$250,$A97,'2 Current Year'!$C$10:$C$250,K$83),SUM($B97:J97)),SUM(K$84:K96)),""),"")</f>
        <v/>
      </c>
      <c r="L97" s="313" t="str">
        <f>IF($A97&lt;&gt;"",IF(L$83&lt;&gt;"",IF($A97&lt;&gt;"TOTAL",IF(L$83&lt;&gt;"TOTAL",SUMIFS('2 Current Year'!$AZ$10:$AZ$250,'2 Current Year'!$B$10:$B$250,$A97,'2 Current Year'!$C$10:$C$250,L$83),SUM($B97:K97)),SUM(L$84:L96)),""),"")</f>
        <v/>
      </c>
      <c r="M97" s="313" t="str">
        <f>IF($A97&lt;&gt;"",IF(M$83&lt;&gt;"",IF($A97&lt;&gt;"TOTAL",IF(M$83&lt;&gt;"TOTAL",SUMIFS('2 Current Year'!$AZ$10:$AZ$250,'2 Current Year'!$B$10:$B$250,$A97,'2 Current Year'!$C$10:$C$250,M$83),SUM($B97:L97)),SUM(M$84:M96)),""),"")</f>
        <v/>
      </c>
      <c r="N97" s="313" t="str">
        <f>IF($A97&lt;&gt;"",IF(N$83&lt;&gt;"",IF($A97&lt;&gt;"TOTAL",IF(N$83&lt;&gt;"TOTAL",SUMIFS('2 Current Year'!$AZ$10:$AZ$250,'2 Current Year'!$B$10:$B$250,$A97,'2 Current Year'!$C$10:$C$250,N$83),SUM($B97:M97)),SUM(N$84:N96)),""),"")</f>
        <v/>
      </c>
      <c r="O97" s="313" t="str">
        <f>IF($A97&lt;&gt;"",IF(O$83&lt;&gt;"",IF($A97&lt;&gt;"TOTAL",IF(O$83&lt;&gt;"TOTAL",SUMIFS('2 Current Year'!$AZ$10:$AZ$250,'2 Current Year'!$B$10:$B$250,$A97,'2 Current Year'!$C$10:$C$250,O$83),SUM($B97:N97)),SUM(O$84:O96)),""),"")</f>
        <v/>
      </c>
      <c r="P97" s="313" t="str">
        <f>IF($A97&lt;&gt;"",IF(P$83&lt;&gt;"",IF($A97&lt;&gt;"TOTAL",IF(P$83&lt;&gt;"TOTAL",SUMIFS('2 Current Year'!$AZ$10:$AZ$250,'2 Current Year'!$B$10:$B$250,$A97,'2 Current Year'!$C$10:$C$250,P$83),SUM($B97:O97)),SUM(P$84:P96)),""),"")</f>
        <v/>
      </c>
      <c r="Q97" s="313" t="str">
        <f>IF($A97&lt;&gt;"",IF(Q$83&lt;&gt;"",IF($A97&lt;&gt;"TOTAL",IF(Q$83&lt;&gt;"TOTAL",SUMIFS('2 Current Year'!$AZ$10:$AZ$250,'2 Current Year'!$B$10:$B$250,$A97,'2 Current Year'!$C$10:$C$250,Q$83),SUM($B97:P97)),SUM(Q$84:Q96)),""),"")</f>
        <v/>
      </c>
      <c r="R97" s="315"/>
      <c r="S97" s="315"/>
      <c r="T97" s="315"/>
      <c r="U97" s="315"/>
      <c r="V97" s="315"/>
      <c r="W97" s="315"/>
      <c r="X97" s="315"/>
      <c r="Y97" s="315"/>
      <c r="Z97" s="315"/>
    </row>
    <row r="98" spans="1:26" ht="14.25" customHeight="1">
      <c r="A98" s="323" t="str">
        <f t="shared" si="12"/>
        <v/>
      </c>
      <c r="B98" s="347" t="str">
        <f t="shared" si="11"/>
        <v/>
      </c>
      <c r="C98" s="313" t="str">
        <f>IF($A98&lt;&gt;"",IF(C$83&lt;&gt;"",IF($A98&lt;&gt;"TOTAL",IF(C$83&lt;&gt;"TOTAL",SUMIFS('2 Current Year'!$AZ$10:$AZ$250,'2 Current Year'!$B$10:$B$250,$A98,'2 Current Year'!$C$10:$C$250,C$83),SUM($B98:B98)),SUM(C$84:C97)),""),"")</f>
        <v/>
      </c>
      <c r="D98" s="313" t="str">
        <f>IF($A98&lt;&gt;"",IF(D$83&lt;&gt;"",IF($A98&lt;&gt;"TOTAL",IF(D$83&lt;&gt;"TOTAL",SUMIFS('2 Current Year'!$AZ$10:$AZ$250,'2 Current Year'!$B$10:$B$250,$A98,'2 Current Year'!$C$10:$C$250,D$83),SUM($B98:C98)),SUM(D$84:D97)),""),"")</f>
        <v/>
      </c>
      <c r="E98" s="313"/>
      <c r="F98" s="313" t="str">
        <f>IF($A98&lt;&gt;"",IF(F$83&lt;&gt;"",IF($A98&lt;&gt;"TOTAL",IF(F$83&lt;&gt;"TOTAL",SUMIFS('2 Current Year'!$AZ$10:$AZ$250,'2 Current Year'!$B$10:$B$250,$A98,'2 Current Year'!$C$10:$C$250,F$83),SUM($B98:E98)),SUM(F$84:F97)),""),"")</f>
        <v/>
      </c>
      <c r="G98" s="313" t="str">
        <f>IF($A98&lt;&gt;"",IF(G$83&lt;&gt;"",IF($A98&lt;&gt;"TOTAL",IF(G$83&lt;&gt;"TOTAL",SUMIFS('2 Current Year'!$AZ$10:$AZ$250,'2 Current Year'!$B$10:$B$250,$A98,'2 Current Year'!$C$10:$C$250,G$83),SUM($B98:F98)),SUM(G$84:G97)),""),"")</f>
        <v/>
      </c>
      <c r="H98" s="313" t="str">
        <f>IF($A98&lt;&gt;"",IF(H$83&lt;&gt;"",IF($A98&lt;&gt;"TOTAL",IF(H$83&lt;&gt;"TOTAL",SUMIFS('2 Current Year'!$AZ$10:$AZ$250,'2 Current Year'!$B$10:$B$250,$A98,'2 Current Year'!$C$10:$C$250,H$83),SUM($B98:G98)),SUM(H$84:H97)),""),"")</f>
        <v/>
      </c>
      <c r="I98" s="313" t="str">
        <f>IF($A98&lt;&gt;"",IF(I$83&lt;&gt;"",IF($A98&lt;&gt;"TOTAL",IF(I$83&lt;&gt;"TOTAL",SUMIFS('2 Current Year'!$AZ$10:$AZ$250,'2 Current Year'!$B$10:$B$250,$A98,'2 Current Year'!$C$10:$C$250,I$83),SUM($B98:H98)),SUM(I$84:I97)),""),"")</f>
        <v/>
      </c>
      <c r="J98" s="313" t="str">
        <f>IF($A98&lt;&gt;"",IF(J$83&lt;&gt;"",IF($A98&lt;&gt;"TOTAL",IF(J$83&lt;&gt;"TOTAL",SUMIFS('2 Current Year'!$AZ$10:$AZ$250,'2 Current Year'!$B$10:$B$250,$A98,'2 Current Year'!$C$10:$C$250,J$83),SUM($B98:I98)),SUM(J$84:J97)),""),"")</f>
        <v/>
      </c>
      <c r="K98" s="313" t="str">
        <f>IF($A98&lt;&gt;"",IF(K$83&lt;&gt;"",IF($A98&lt;&gt;"TOTAL",IF(K$83&lt;&gt;"TOTAL",SUMIFS('2 Current Year'!$AZ$10:$AZ$250,'2 Current Year'!$B$10:$B$250,$A98,'2 Current Year'!$C$10:$C$250,K$83),SUM($B98:J98)),SUM(K$84:K97)),""),"")</f>
        <v/>
      </c>
      <c r="L98" s="313" t="str">
        <f>IF($A98&lt;&gt;"",IF(L$83&lt;&gt;"",IF($A98&lt;&gt;"TOTAL",IF(L$83&lt;&gt;"TOTAL",SUMIFS('2 Current Year'!$AZ$10:$AZ$250,'2 Current Year'!$B$10:$B$250,$A98,'2 Current Year'!$C$10:$C$250,L$83),SUM($B98:K98)),SUM(L$84:L97)),""),"")</f>
        <v/>
      </c>
      <c r="M98" s="313" t="str">
        <f>IF($A98&lt;&gt;"",IF(M$83&lt;&gt;"",IF($A98&lt;&gt;"TOTAL",IF(M$83&lt;&gt;"TOTAL",SUMIFS('2 Current Year'!$AZ$10:$AZ$250,'2 Current Year'!$B$10:$B$250,$A98,'2 Current Year'!$C$10:$C$250,M$83),SUM($B98:L98)),SUM(M$84:M97)),""),"")</f>
        <v/>
      </c>
      <c r="N98" s="313" t="str">
        <f>IF($A98&lt;&gt;"",IF(N$83&lt;&gt;"",IF($A98&lt;&gt;"TOTAL",IF(N$83&lt;&gt;"TOTAL",SUMIFS('2 Current Year'!$AZ$10:$AZ$250,'2 Current Year'!$B$10:$B$250,$A98,'2 Current Year'!$C$10:$C$250,N$83),SUM($B98:M98)),SUM(N$84:N97)),""),"")</f>
        <v/>
      </c>
      <c r="O98" s="313" t="str">
        <f>IF($A98&lt;&gt;"",IF(O$83&lt;&gt;"",IF($A98&lt;&gt;"TOTAL",IF(O$83&lt;&gt;"TOTAL",SUMIFS('2 Current Year'!$AZ$10:$AZ$250,'2 Current Year'!$B$10:$B$250,$A98,'2 Current Year'!$C$10:$C$250,O$83),SUM($B98:N98)),SUM(O$84:O97)),""),"")</f>
        <v/>
      </c>
      <c r="P98" s="313" t="str">
        <f>IF($A98&lt;&gt;"",IF(P$83&lt;&gt;"",IF($A98&lt;&gt;"TOTAL",IF(P$83&lt;&gt;"TOTAL",SUMIFS('2 Current Year'!$AZ$10:$AZ$250,'2 Current Year'!$B$10:$B$250,$A98,'2 Current Year'!$C$10:$C$250,P$83),SUM($B98:O98)),SUM(P$84:P97)),""),"")</f>
        <v/>
      </c>
      <c r="Q98" s="313" t="str">
        <f>IF($A98&lt;&gt;"",IF(Q$83&lt;&gt;"",IF($A98&lt;&gt;"TOTAL",IF(Q$83&lt;&gt;"TOTAL",SUMIFS('2 Current Year'!$AZ$10:$AZ$250,'2 Current Year'!$B$10:$B$250,$A98,'2 Current Year'!$C$10:$C$250,Q$83),SUM($B98:P98)),SUM(Q$84:Q97)),""),"")</f>
        <v/>
      </c>
      <c r="R98" s="315"/>
      <c r="S98" s="315"/>
      <c r="T98" s="315"/>
      <c r="U98" s="315"/>
      <c r="V98" s="315"/>
      <c r="W98" s="315"/>
      <c r="X98" s="315"/>
      <c r="Y98" s="315"/>
      <c r="Z98" s="315"/>
    </row>
    <row r="99" spans="1:26" ht="14.25" customHeight="1">
      <c r="A99" s="323" t="str">
        <f t="shared" si="12"/>
        <v/>
      </c>
      <c r="B99" s="347" t="str">
        <f t="shared" si="11"/>
        <v/>
      </c>
      <c r="C99" s="313" t="str">
        <f>IF($A99&lt;&gt;"",IF(C$83&lt;&gt;"",IF($A99&lt;&gt;"TOTAL",IF(C$83&lt;&gt;"TOTAL",SUMIFS('2 Current Year'!$AZ$10:$AZ$250,'2 Current Year'!$B$10:$B$250,$A99,'2 Current Year'!$C$10:$C$250,C$83),SUM($B99:B99)),SUM(C$84:C98)),""),"")</f>
        <v/>
      </c>
      <c r="D99" s="313" t="str">
        <f>IF($A99&lt;&gt;"",IF(D$83&lt;&gt;"",IF($A99&lt;&gt;"TOTAL",IF(D$83&lt;&gt;"TOTAL",SUMIFS('2 Current Year'!$AZ$10:$AZ$250,'2 Current Year'!$B$10:$B$250,$A99,'2 Current Year'!$C$10:$C$250,D$83),SUM($B99:C99)),SUM(D$84:D98)),""),"")</f>
        <v/>
      </c>
      <c r="E99" s="313"/>
      <c r="F99" s="313" t="str">
        <f>IF($A99&lt;&gt;"",IF(F$83&lt;&gt;"",IF($A99&lt;&gt;"TOTAL",IF(F$83&lt;&gt;"TOTAL",SUMIFS('2 Current Year'!$AZ$10:$AZ$250,'2 Current Year'!$B$10:$B$250,$A99,'2 Current Year'!$C$10:$C$250,F$83),SUM($B99:E99)),SUM(F$84:F98)),""),"")</f>
        <v/>
      </c>
      <c r="G99" s="313" t="str">
        <f>IF($A99&lt;&gt;"",IF(G$83&lt;&gt;"",IF($A99&lt;&gt;"TOTAL",IF(G$83&lt;&gt;"TOTAL",SUMIFS('2 Current Year'!$AZ$10:$AZ$250,'2 Current Year'!$B$10:$B$250,$A99,'2 Current Year'!$C$10:$C$250,G$83),SUM($B99:F99)),SUM(G$84:G98)),""),"")</f>
        <v/>
      </c>
      <c r="H99" s="313" t="str">
        <f>IF($A99&lt;&gt;"",IF(H$83&lt;&gt;"",IF($A99&lt;&gt;"TOTAL",IF(H$83&lt;&gt;"TOTAL",SUMIFS('2 Current Year'!$AZ$10:$AZ$250,'2 Current Year'!$B$10:$B$250,$A99,'2 Current Year'!$C$10:$C$250,H$83),SUM($B99:G99)),SUM(H$84:H98)),""),"")</f>
        <v/>
      </c>
      <c r="I99" s="313" t="str">
        <f>IF($A99&lt;&gt;"",IF(I$83&lt;&gt;"",IF($A99&lt;&gt;"TOTAL",IF(I$83&lt;&gt;"TOTAL",SUMIFS('2 Current Year'!$AZ$10:$AZ$250,'2 Current Year'!$B$10:$B$250,$A99,'2 Current Year'!$C$10:$C$250,I$83),SUM($B99:H99)),SUM(I$84:I98)),""),"")</f>
        <v/>
      </c>
      <c r="J99" s="313" t="str">
        <f>IF($A99&lt;&gt;"",IF(J$83&lt;&gt;"",IF($A99&lt;&gt;"TOTAL",IF(J$83&lt;&gt;"TOTAL",SUMIFS('2 Current Year'!$AZ$10:$AZ$250,'2 Current Year'!$B$10:$B$250,$A99,'2 Current Year'!$C$10:$C$250,J$83),SUM($B99:I99)),SUM(J$84:J98)),""),"")</f>
        <v/>
      </c>
      <c r="K99" s="313" t="str">
        <f>IF($A99&lt;&gt;"",IF(K$83&lt;&gt;"",IF($A99&lt;&gt;"TOTAL",IF(K$83&lt;&gt;"TOTAL",SUMIFS('2 Current Year'!$AZ$10:$AZ$250,'2 Current Year'!$B$10:$B$250,$A99,'2 Current Year'!$C$10:$C$250,K$83),SUM($B99:J99)),SUM(K$84:K98)),""),"")</f>
        <v/>
      </c>
      <c r="L99" s="313" t="str">
        <f>IF($A99&lt;&gt;"",IF(L$83&lt;&gt;"",IF($A99&lt;&gt;"TOTAL",IF(L$83&lt;&gt;"TOTAL",SUMIFS('2 Current Year'!$AZ$10:$AZ$250,'2 Current Year'!$B$10:$B$250,$A99,'2 Current Year'!$C$10:$C$250,L$83),SUM($B99:K99)),SUM(L$84:L98)),""),"")</f>
        <v/>
      </c>
      <c r="M99" s="313" t="str">
        <f>IF($A99&lt;&gt;"",IF(M$83&lt;&gt;"",IF($A99&lt;&gt;"TOTAL",IF(M$83&lt;&gt;"TOTAL",SUMIFS('2 Current Year'!$AZ$10:$AZ$250,'2 Current Year'!$B$10:$B$250,$A99,'2 Current Year'!$C$10:$C$250,M$83),SUM($B99:L99)),SUM(M$84:M98)),""),"")</f>
        <v/>
      </c>
      <c r="N99" s="313" t="str">
        <f>IF($A99&lt;&gt;"",IF(N$83&lt;&gt;"",IF($A99&lt;&gt;"TOTAL",IF(N$83&lt;&gt;"TOTAL",SUMIFS('2 Current Year'!$AZ$10:$AZ$250,'2 Current Year'!$B$10:$B$250,$A99,'2 Current Year'!$C$10:$C$250,N$83),SUM($B99:M99)),SUM(N$84:N98)),""),"")</f>
        <v/>
      </c>
      <c r="O99" s="313" t="str">
        <f>IF($A99&lt;&gt;"",IF(O$83&lt;&gt;"",IF($A99&lt;&gt;"TOTAL",IF(O$83&lt;&gt;"TOTAL",SUMIFS('2 Current Year'!$AZ$10:$AZ$250,'2 Current Year'!$B$10:$B$250,$A99,'2 Current Year'!$C$10:$C$250,O$83),SUM($B99:N99)),SUM(O$84:O98)),""),"")</f>
        <v/>
      </c>
      <c r="P99" s="313" t="str">
        <f>IF($A99&lt;&gt;"",IF(P$83&lt;&gt;"",IF($A99&lt;&gt;"TOTAL",IF(P$83&lt;&gt;"TOTAL",SUMIFS('2 Current Year'!$AZ$10:$AZ$250,'2 Current Year'!$B$10:$B$250,$A99,'2 Current Year'!$C$10:$C$250,P$83),SUM($B99:O99)),SUM(P$84:P98)),""),"")</f>
        <v/>
      </c>
      <c r="Q99" s="313" t="str">
        <f>IF($A99&lt;&gt;"",IF(Q$83&lt;&gt;"",IF($A99&lt;&gt;"TOTAL",IF(Q$83&lt;&gt;"TOTAL",SUMIFS('2 Current Year'!$AZ$10:$AZ$250,'2 Current Year'!$B$10:$B$250,$A99,'2 Current Year'!$C$10:$C$250,Q$83),SUM($B99:P99)),SUM(Q$84:Q98)),""),"")</f>
        <v/>
      </c>
      <c r="R99" s="315"/>
      <c r="S99" s="315"/>
      <c r="T99" s="315"/>
      <c r="U99" s="315"/>
      <c r="V99" s="315"/>
      <c r="W99" s="315"/>
      <c r="X99" s="315"/>
      <c r="Y99" s="315"/>
      <c r="Z99" s="315"/>
    </row>
    <row r="100" spans="1:26" ht="14.25" customHeight="1">
      <c r="A100" s="323" t="str">
        <f t="shared" si="12"/>
        <v/>
      </c>
      <c r="B100" s="347" t="str">
        <f t="shared" si="11"/>
        <v/>
      </c>
      <c r="C100" s="313" t="str">
        <f>IF($A100&lt;&gt;"",IF(C$83&lt;&gt;"",IF($A100&lt;&gt;"TOTAL",IF(C$83&lt;&gt;"TOTAL",SUMIFS('2 Current Year'!$AZ$10:$AZ$250,'2 Current Year'!$B$10:$B$250,$A100,'2 Current Year'!$C$10:$C$250,C$83),SUM($B100:B100)),SUM(C$84:C99)),""),"")</f>
        <v/>
      </c>
      <c r="D100" s="313" t="str">
        <f>IF($A100&lt;&gt;"",IF(D$83&lt;&gt;"",IF($A100&lt;&gt;"TOTAL",IF(D$83&lt;&gt;"TOTAL",SUMIFS('2 Current Year'!$AZ$10:$AZ$250,'2 Current Year'!$B$10:$B$250,$A100,'2 Current Year'!$C$10:$C$250,D$83),SUM($B100:C100)),SUM(D$84:D99)),""),"")</f>
        <v/>
      </c>
      <c r="E100" s="313"/>
      <c r="F100" s="313" t="str">
        <f>IF($A100&lt;&gt;"",IF(F$83&lt;&gt;"",IF($A100&lt;&gt;"TOTAL",IF(F$83&lt;&gt;"TOTAL",SUMIFS('2 Current Year'!$AZ$10:$AZ$250,'2 Current Year'!$B$10:$B$250,$A100,'2 Current Year'!$C$10:$C$250,F$83),SUM($B100:E100)),SUM(F$84:F99)),""),"")</f>
        <v/>
      </c>
      <c r="G100" s="313" t="str">
        <f>IF($A100&lt;&gt;"",IF(G$83&lt;&gt;"",IF($A100&lt;&gt;"TOTAL",IF(G$83&lt;&gt;"TOTAL",SUMIFS('2 Current Year'!$AZ$10:$AZ$250,'2 Current Year'!$B$10:$B$250,$A100,'2 Current Year'!$C$10:$C$250,G$83),SUM($B100:F100)),SUM(G$84:G99)),""),"")</f>
        <v/>
      </c>
      <c r="H100" s="313" t="str">
        <f>IF($A100&lt;&gt;"",IF(H$83&lt;&gt;"",IF($A100&lt;&gt;"TOTAL",IF(H$83&lt;&gt;"TOTAL",SUMIFS('2 Current Year'!$AZ$10:$AZ$250,'2 Current Year'!$B$10:$B$250,$A100,'2 Current Year'!$C$10:$C$250,H$83),SUM($B100:G100)),SUM(H$84:H99)),""),"")</f>
        <v/>
      </c>
      <c r="I100" s="313" t="str">
        <f>IF($A100&lt;&gt;"",IF(I$83&lt;&gt;"",IF($A100&lt;&gt;"TOTAL",IF(I$83&lt;&gt;"TOTAL",SUMIFS('2 Current Year'!$AZ$10:$AZ$250,'2 Current Year'!$B$10:$B$250,$A100,'2 Current Year'!$C$10:$C$250,I$83),SUM($B100:H100)),SUM(I$84:I99)),""),"")</f>
        <v/>
      </c>
      <c r="J100" s="313" t="str">
        <f>IF($A100&lt;&gt;"",IF(J$83&lt;&gt;"",IF($A100&lt;&gt;"TOTAL",IF(J$83&lt;&gt;"TOTAL",SUMIFS('2 Current Year'!$AZ$10:$AZ$250,'2 Current Year'!$B$10:$B$250,$A100,'2 Current Year'!$C$10:$C$250,J$83),SUM($B100:I100)),SUM(J$84:J99)),""),"")</f>
        <v/>
      </c>
      <c r="K100" s="313" t="str">
        <f>IF($A100&lt;&gt;"",IF(K$83&lt;&gt;"",IF($A100&lt;&gt;"TOTAL",IF(K$83&lt;&gt;"TOTAL",SUMIFS('2 Current Year'!$AZ$10:$AZ$250,'2 Current Year'!$B$10:$B$250,$A100,'2 Current Year'!$C$10:$C$250,K$83),SUM($B100:J100)),SUM(K$84:K99)),""),"")</f>
        <v/>
      </c>
      <c r="L100" s="313" t="str">
        <f>IF($A100&lt;&gt;"",IF(L$83&lt;&gt;"",IF($A100&lt;&gt;"TOTAL",IF(L$83&lt;&gt;"TOTAL",SUMIFS('2 Current Year'!$AZ$10:$AZ$250,'2 Current Year'!$B$10:$B$250,$A100,'2 Current Year'!$C$10:$C$250,L$83),SUM($B100:K100)),SUM(L$84:L99)),""),"")</f>
        <v/>
      </c>
      <c r="M100" s="313" t="str">
        <f>IF($A100&lt;&gt;"",IF(M$83&lt;&gt;"",IF($A100&lt;&gt;"TOTAL",IF(M$83&lt;&gt;"TOTAL",SUMIFS('2 Current Year'!$AZ$10:$AZ$250,'2 Current Year'!$B$10:$B$250,$A100,'2 Current Year'!$C$10:$C$250,M$83),SUM($B100:L100)),SUM(M$84:M99)),""),"")</f>
        <v/>
      </c>
      <c r="N100" s="313" t="str">
        <f>IF($A100&lt;&gt;"",IF(N$83&lt;&gt;"",IF($A100&lt;&gt;"TOTAL",IF(N$83&lt;&gt;"TOTAL",SUMIFS('2 Current Year'!$AZ$10:$AZ$250,'2 Current Year'!$B$10:$B$250,$A100,'2 Current Year'!$C$10:$C$250,N$83),SUM($B100:M100)),SUM(N$84:N99)),""),"")</f>
        <v/>
      </c>
      <c r="O100" s="313" t="str">
        <f>IF($A100&lt;&gt;"",IF(O$83&lt;&gt;"",IF($A100&lt;&gt;"TOTAL",IF(O$83&lt;&gt;"TOTAL",SUMIFS('2 Current Year'!$AZ$10:$AZ$250,'2 Current Year'!$B$10:$B$250,$A100,'2 Current Year'!$C$10:$C$250,O$83),SUM($B100:N100)),SUM(O$84:O99)),""),"")</f>
        <v/>
      </c>
      <c r="P100" s="313" t="str">
        <f>IF($A100&lt;&gt;"",IF(P$83&lt;&gt;"",IF($A100&lt;&gt;"TOTAL",IF(P$83&lt;&gt;"TOTAL",SUMIFS('2 Current Year'!$AZ$10:$AZ$250,'2 Current Year'!$B$10:$B$250,$A100,'2 Current Year'!$C$10:$C$250,P$83),SUM($B100:O100)),SUM(P$84:P99)),""),"")</f>
        <v/>
      </c>
      <c r="Q100" s="313" t="str">
        <f>IF($A100&lt;&gt;"",IF(Q$83&lt;&gt;"",IF($A100&lt;&gt;"TOTAL",IF(Q$83&lt;&gt;"TOTAL",SUMIFS('2 Current Year'!$AZ$10:$AZ$250,'2 Current Year'!$B$10:$B$250,$A100,'2 Current Year'!$C$10:$C$250,Q$83),SUM($B100:P100)),SUM(Q$84:Q99)),""),"")</f>
        <v/>
      </c>
      <c r="R100" s="315"/>
      <c r="S100" s="315"/>
      <c r="T100" s="315"/>
      <c r="U100" s="315"/>
      <c r="V100" s="315"/>
      <c r="W100" s="315"/>
      <c r="X100" s="315"/>
      <c r="Y100" s="315"/>
      <c r="Z100" s="315"/>
    </row>
    <row r="101" spans="1:26" ht="14.25" customHeight="1">
      <c r="A101" s="323" t="str">
        <f t="shared" si="12"/>
        <v/>
      </c>
      <c r="B101" s="347" t="str">
        <f t="shared" si="11"/>
        <v/>
      </c>
      <c r="C101" s="313" t="str">
        <f>IF($A101&lt;&gt;"",IF(C$83&lt;&gt;"",IF($A101&lt;&gt;"TOTAL",IF(C$83&lt;&gt;"TOTAL",SUMIFS('2 Current Year'!$AZ$10:$AZ$250,'2 Current Year'!$B$10:$B$250,$A101,'2 Current Year'!$C$10:$C$250,C$83),SUM($B101:B101)),SUM(C$84:C100)),""),"")</f>
        <v/>
      </c>
      <c r="D101" s="313" t="str">
        <f>IF($A101&lt;&gt;"",IF(D$83&lt;&gt;"",IF($A101&lt;&gt;"TOTAL",IF(D$83&lt;&gt;"TOTAL",SUMIFS('2 Current Year'!$AZ$10:$AZ$250,'2 Current Year'!$B$10:$B$250,$A101,'2 Current Year'!$C$10:$C$250,D$83),SUM($B101:C101)),SUM(D$84:D100)),""),"")</f>
        <v/>
      </c>
      <c r="E101" s="313"/>
      <c r="F101" s="313" t="str">
        <f>IF($A101&lt;&gt;"",IF(F$83&lt;&gt;"",IF($A101&lt;&gt;"TOTAL",IF(F$83&lt;&gt;"TOTAL",SUMIFS('2 Current Year'!$AZ$10:$AZ$250,'2 Current Year'!$B$10:$B$250,$A101,'2 Current Year'!$C$10:$C$250,F$83),SUM($B101:E101)),SUM(F$84:F100)),""),"")</f>
        <v/>
      </c>
      <c r="G101" s="313" t="str">
        <f>IF($A101&lt;&gt;"",IF(G$83&lt;&gt;"",IF($A101&lt;&gt;"TOTAL",IF(G$83&lt;&gt;"TOTAL",SUMIFS('2 Current Year'!$AZ$10:$AZ$250,'2 Current Year'!$B$10:$B$250,$A101,'2 Current Year'!$C$10:$C$250,G$83),SUM($B101:F101)),SUM(G$84:G100)),""),"")</f>
        <v/>
      </c>
      <c r="H101" s="313" t="str">
        <f>IF($A101&lt;&gt;"",IF(H$83&lt;&gt;"",IF($A101&lt;&gt;"TOTAL",IF(H$83&lt;&gt;"TOTAL",SUMIFS('2 Current Year'!$AZ$10:$AZ$250,'2 Current Year'!$B$10:$B$250,$A101,'2 Current Year'!$C$10:$C$250,H$83),SUM($B101:G101)),SUM(H$84:H100)),""),"")</f>
        <v/>
      </c>
      <c r="I101" s="313" t="str">
        <f>IF($A101&lt;&gt;"",IF(I$83&lt;&gt;"",IF($A101&lt;&gt;"TOTAL",IF(I$83&lt;&gt;"TOTAL",SUMIFS('2 Current Year'!$AZ$10:$AZ$250,'2 Current Year'!$B$10:$B$250,$A101,'2 Current Year'!$C$10:$C$250,I$83),SUM($B101:H101)),SUM(I$84:I100)),""),"")</f>
        <v/>
      </c>
      <c r="J101" s="313" t="str">
        <f>IF($A101&lt;&gt;"",IF(J$83&lt;&gt;"",IF($A101&lt;&gt;"TOTAL",IF(J$83&lt;&gt;"TOTAL",SUMIFS('2 Current Year'!$AZ$10:$AZ$250,'2 Current Year'!$B$10:$B$250,$A101,'2 Current Year'!$C$10:$C$250,J$83),SUM($B101:I101)),SUM(J$84:J100)),""),"")</f>
        <v/>
      </c>
      <c r="K101" s="313" t="str">
        <f>IF($A101&lt;&gt;"",IF(K$83&lt;&gt;"",IF($A101&lt;&gt;"TOTAL",IF(K$83&lt;&gt;"TOTAL",SUMIFS('2 Current Year'!$AZ$10:$AZ$250,'2 Current Year'!$B$10:$B$250,$A101,'2 Current Year'!$C$10:$C$250,K$83),SUM($B101:J101)),SUM(K$84:K100)),""),"")</f>
        <v/>
      </c>
      <c r="L101" s="313" t="str">
        <f>IF($A101&lt;&gt;"",IF(L$83&lt;&gt;"",IF($A101&lt;&gt;"TOTAL",IF(L$83&lt;&gt;"TOTAL",SUMIFS('2 Current Year'!$AZ$10:$AZ$250,'2 Current Year'!$B$10:$B$250,$A101,'2 Current Year'!$C$10:$C$250,L$83),SUM($B101:K101)),SUM(L$84:L100)),""),"")</f>
        <v/>
      </c>
      <c r="M101" s="313" t="str">
        <f>IF($A101&lt;&gt;"",IF(M$83&lt;&gt;"",IF($A101&lt;&gt;"TOTAL",IF(M$83&lt;&gt;"TOTAL",SUMIFS('2 Current Year'!$AZ$10:$AZ$250,'2 Current Year'!$B$10:$B$250,$A101,'2 Current Year'!$C$10:$C$250,M$83),SUM($B101:L101)),SUM(M$84:M100)),""),"")</f>
        <v/>
      </c>
      <c r="N101" s="313" t="str">
        <f>IF($A101&lt;&gt;"",IF(N$83&lt;&gt;"",IF($A101&lt;&gt;"TOTAL",IF(N$83&lt;&gt;"TOTAL",SUMIFS('2 Current Year'!$AZ$10:$AZ$250,'2 Current Year'!$B$10:$B$250,$A101,'2 Current Year'!$C$10:$C$250,N$83),SUM($B101:M101)),SUM(N$84:N100)),""),"")</f>
        <v/>
      </c>
      <c r="O101" s="313" t="str">
        <f>IF($A101&lt;&gt;"",IF(O$83&lt;&gt;"",IF($A101&lt;&gt;"TOTAL",IF(O$83&lt;&gt;"TOTAL",SUMIFS('2 Current Year'!$AZ$10:$AZ$250,'2 Current Year'!$B$10:$B$250,$A101,'2 Current Year'!$C$10:$C$250,O$83),SUM($B101:N101)),SUM(O$84:O100)),""),"")</f>
        <v/>
      </c>
      <c r="P101" s="313" t="str">
        <f>IF($A101&lt;&gt;"",IF(P$83&lt;&gt;"",IF($A101&lt;&gt;"TOTAL",IF(P$83&lt;&gt;"TOTAL",SUMIFS('2 Current Year'!$AZ$10:$AZ$250,'2 Current Year'!$B$10:$B$250,$A101,'2 Current Year'!$C$10:$C$250,P$83),SUM($B101:O101)),SUM(P$84:P100)),""),"")</f>
        <v/>
      </c>
      <c r="Q101" s="313" t="str">
        <f>IF($A101&lt;&gt;"",IF(Q$83&lt;&gt;"",IF($A101&lt;&gt;"TOTAL",IF(Q$83&lt;&gt;"TOTAL",SUMIFS('2 Current Year'!$AZ$10:$AZ$250,'2 Current Year'!$B$10:$B$250,$A101,'2 Current Year'!$C$10:$C$250,Q$83),SUM($B101:P101)),SUM(Q$84:Q100)),""),"")</f>
        <v/>
      </c>
      <c r="R101" s="315"/>
      <c r="S101" s="315"/>
      <c r="T101" s="315"/>
      <c r="U101" s="315"/>
      <c r="V101" s="315"/>
      <c r="W101" s="315"/>
      <c r="X101" s="315"/>
      <c r="Y101" s="315"/>
      <c r="Z101" s="315"/>
    </row>
    <row r="102" spans="1:26" ht="14.25" customHeight="1">
      <c r="A102" s="323" t="str">
        <f t="shared" si="12"/>
        <v/>
      </c>
      <c r="B102" s="347" t="str">
        <f t="shared" si="11"/>
        <v/>
      </c>
      <c r="C102" s="313" t="str">
        <f>IF($A102&lt;&gt;"",IF(C$83&lt;&gt;"",IF($A102&lt;&gt;"TOTAL",IF(C$83&lt;&gt;"TOTAL",SUMIFS('2 Current Year'!$AZ$10:$AZ$250,'2 Current Year'!$B$10:$B$250,$A102,'2 Current Year'!$C$10:$C$250,C$83),SUM($B102:B102)),SUM(C$84:C101)),""),"")</f>
        <v/>
      </c>
      <c r="D102" s="313" t="str">
        <f>IF($A102&lt;&gt;"",IF(D$83&lt;&gt;"",IF($A102&lt;&gt;"TOTAL",IF(D$83&lt;&gt;"TOTAL",SUMIFS('2 Current Year'!$AZ$10:$AZ$250,'2 Current Year'!$B$10:$B$250,$A102,'2 Current Year'!$C$10:$C$250,D$83),SUM($B102:C102)),SUM(D$84:D101)),""),"")</f>
        <v/>
      </c>
      <c r="E102" s="313"/>
      <c r="F102" s="313" t="str">
        <f>IF($A102&lt;&gt;"",IF(F$83&lt;&gt;"",IF($A102&lt;&gt;"TOTAL",IF(F$83&lt;&gt;"TOTAL",SUMIFS('2 Current Year'!$AZ$10:$AZ$250,'2 Current Year'!$B$10:$B$250,$A102,'2 Current Year'!$C$10:$C$250,F$83),SUM($B102:E102)),SUM(F$84:F101)),""),"")</f>
        <v/>
      </c>
      <c r="G102" s="313" t="str">
        <f>IF($A102&lt;&gt;"",IF(G$83&lt;&gt;"",IF($A102&lt;&gt;"TOTAL",IF(G$83&lt;&gt;"TOTAL",SUMIFS('2 Current Year'!$AZ$10:$AZ$250,'2 Current Year'!$B$10:$B$250,$A102,'2 Current Year'!$C$10:$C$250,G$83),SUM($B102:F102)),SUM(G$84:G101)),""),"")</f>
        <v/>
      </c>
      <c r="H102" s="313" t="str">
        <f>IF($A102&lt;&gt;"",IF(H$83&lt;&gt;"",IF($A102&lt;&gt;"TOTAL",IF(H$83&lt;&gt;"TOTAL",SUMIFS('2 Current Year'!$AZ$10:$AZ$250,'2 Current Year'!$B$10:$B$250,$A102,'2 Current Year'!$C$10:$C$250,H$83),SUM($B102:G102)),SUM(H$84:H101)),""),"")</f>
        <v/>
      </c>
      <c r="I102" s="313" t="str">
        <f>IF($A102&lt;&gt;"",IF(I$83&lt;&gt;"",IF($A102&lt;&gt;"TOTAL",IF(I$83&lt;&gt;"TOTAL",SUMIFS('2 Current Year'!$AZ$10:$AZ$250,'2 Current Year'!$B$10:$B$250,$A102,'2 Current Year'!$C$10:$C$250,I$83),SUM($B102:H102)),SUM(I$84:I101)),""),"")</f>
        <v/>
      </c>
      <c r="J102" s="313" t="str">
        <f>IF($A102&lt;&gt;"",IF(J$83&lt;&gt;"",IF($A102&lt;&gt;"TOTAL",IF(J$83&lt;&gt;"TOTAL",SUMIFS('2 Current Year'!$AZ$10:$AZ$250,'2 Current Year'!$B$10:$B$250,$A102,'2 Current Year'!$C$10:$C$250,J$83),SUM($B102:I102)),SUM(J$84:J101)),""),"")</f>
        <v/>
      </c>
      <c r="K102" s="313" t="str">
        <f>IF($A102&lt;&gt;"",IF(K$83&lt;&gt;"",IF($A102&lt;&gt;"TOTAL",IF(K$83&lt;&gt;"TOTAL",SUMIFS('2 Current Year'!$AZ$10:$AZ$250,'2 Current Year'!$B$10:$B$250,$A102,'2 Current Year'!$C$10:$C$250,K$83),SUM($B102:J102)),SUM(K$84:K101)),""),"")</f>
        <v/>
      </c>
      <c r="L102" s="313" t="str">
        <f>IF($A102&lt;&gt;"",IF(L$83&lt;&gt;"",IF($A102&lt;&gt;"TOTAL",IF(L$83&lt;&gt;"TOTAL",SUMIFS('2 Current Year'!$AZ$10:$AZ$250,'2 Current Year'!$B$10:$B$250,$A102,'2 Current Year'!$C$10:$C$250,L$83),SUM($B102:K102)),SUM(L$84:L101)),""),"")</f>
        <v/>
      </c>
      <c r="M102" s="313" t="str">
        <f>IF($A102&lt;&gt;"",IF(M$83&lt;&gt;"",IF($A102&lt;&gt;"TOTAL",IF(M$83&lt;&gt;"TOTAL",SUMIFS('2 Current Year'!$AZ$10:$AZ$250,'2 Current Year'!$B$10:$B$250,$A102,'2 Current Year'!$C$10:$C$250,M$83),SUM($B102:L102)),SUM(M$84:M101)),""),"")</f>
        <v/>
      </c>
      <c r="N102" s="313" t="str">
        <f>IF($A102&lt;&gt;"",IF(N$83&lt;&gt;"",IF($A102&lt;&gt;"TOTAL",IF(N$83&lt;&gt;"TOTAL",SUMIFS('2 Current Year'!$AZ$10:$AZ$250,'2 Current Year'!$B$10:$B$250,$A102,'2 Current Year'!$C$10:$C$250,N$83),SUM($B102:M102)),SUM(N$84:N101)),""),"")</f>
        <v/>
      </c>
      <c r="O102" s="313" t="str">
        <f>IF($A102&lt;&gt;"",IF(O$83&lt;&gt;"",IF($A102&lt;&gt;"TOTAL",IF(O$83&lt;&gt;"TOTAL",SUMIFS('2 Current Year'!$AZ$10:$AZ$250,'2 Current Year'!$B$10:$B$250,$A102,'2 Current Year'!$C$10:$C$250,O$83),SUM($B102:N102)),SUM(O$84:O101)),""),"")</f>
        <v/>
      </c>
      <c r="P102" s="313" t="str">
        <f>IF($A102&lt;&gt;"",IF(P$83&lt;&gt;"",IF($A102&lt;&gt;"TOTAL",IF(P$83&lt;&gt;"TOTAL",SUMIFS('2 Current Year'!$AZ$10:$AZ$250,'2 Current Year'!$B$10:$B$250,$A102,'2 Current Year'!$C$10:$C$250,P$83),SUM($B102:O102)),SUM(P$84:P101)),""),"")</f>
        <v/>
      </c>
      <c r="Q102" s="313" t="str">
        <f>IF($A102&lt;&gt;"",IF(Q$83&lt;&gt;"",IF($A102&lt;&gt;"TOTAL",IF(Q$83&lt;&gt;"TOTAL",SUMIFS('2 Current Year'!$AZ$10:$AZ$250,'2 Current Year'!$B$10:$B$250,$A102,'2 Current Year'!$C$10:$C$250,Q$83),SUM($B102:P102)),SUM(Q$84:Q101)),""),"")</f>
        <v/>
      </c>
      <c r="R102" s="315"/>
      <c r="S102" s="315"/>
      <c r="T102" s="315"/>
      <c r="U102" s="315"/>
      <c r="V102" s="315"/>
      <c r="W102" s="315"/>
      <c r="X102" s="315"/>
      <c r="Y102" s="315"/>
      <c r="Z102" s="315"/>
    </row>
    <row r="103" spans="1:26" ht="14.25" customHeight="1">
      <c r="A103" s="323" t="str">
        <f t="shared" si="12"/>
        <v/>
      </c>
      <c r="B103" s="347" t="str">
        <f t="shared" si="11"/>
        <v/>
      </c>
      <c r="C103" s="313" t="str">
        <f>IF($A103&lt;&gt;"",IF(C$83&lt;&gt;"",IF($A103&lt;&gt;"TOTAL",IF(C$83&lt;&gt;"TOTAL",SUMIFS('2 Current Year'!$AZ$10:$AZ$250,'2 Current Year'!$B$10:$B$250,$A103,'2 Current Year'!$C$10:$C$250,C$83),SUM($B103:B103)),SUM(C$84:C102)),""),"")</f>
        <v/>
      </c>
      <c r="D103" s="313" t="str">
        <f>IF($A103&lt;&gt;"",IF(D$83&lt;&gt;"",IF($A103&lt;&gt;"TOTAL",IF(D$83&lt;&gt;"TOTAL",SUMIFS('2 Current Year'!$AZ$10:$AZ$250,'2 Current Year'!$B$10:$B$250,$A103,'2 Current Year'!$C$10:$C$250,D$83),SUM($B103:C103)),SUM(D$84:D102)),""),"")</f>
        <v/>
      </c>
      <c r="E103" s="313"/>
      <c r="F103" s="313" t="str">
        <f>IF($A103&lt;&gt;"",IF(F$83&lt;&gt;"",IF($A103&lt;&gt;"TOTAL",IF(F$83&lt;&gt;"TOTAL",SUMIFS('2 Current Year'!$AZ$10:$AZ$250,'2 Current Year'!$B$10:$B$250,$A103,'2 Current Year'!$C$10:$C$250,F$83),SUM($B103:E103)),SUM(F$84:F102)),""),"")</f>
        <v/>
      </c>
      <c r="G103" s="313" t="str">
        <f>IF($A103&lt;&gt;"",IF(G$83&lt;&gt;"",IF($A103&lt;&gt;"TOTAL",IF(G$83&lt;&gt;"TOTAL",SUMIFS('2 Current Year'!$AZ$10:$AZ$250,'2 Current Year'!$B$10:$B$250,$A103,'2 Current Year'!$C$10:$C$250,G$83),SUM($B103:F103)),SUM(G$84:G102)),""),"")</f>
        <v/>
      </c>
      <c r="H103" s="313" t="str">
        <f>IF($A103&lt;&gt;"",IF(H$83&lt;&gt;"",IF($A103&lt;&gt;"TOTAL",IF(H$83&lt;&gt;"TOTAL",SUMIFS('2 Current Year'!$AZ$10:$AZ$250,'2 Current Year'!$B$10:$B$250,$A103,'2 Current Year'!$C$10:$C$250,H$83),SUM($B103:G103)),SUM(H$84:H102)),""),"")</f>
        <v/>
      </c>
      <c r="I103" s="313" t="str">
        <f>IF($A103&lt;&gt;"",IF(I$83&lt;&gt;"",IF($A103&lt;&gt;"TOTAL",IF(I$83&lt;&gt;"TOTAL",SUMIFS('2 Current Year'!$AZ$10:$AZ$250,'2 Current Year'!$B$10:$B$250,$A103,'2 Current Year'!$C$10:$C$250,I$83),SUM($B103:H103)),SUM(I$84:I102)),""),"")</f>
        <v/>
      </c>
      <c r="J103" s="313" t="str">
        <f>IF($A103&lt;&gt;"",IF(J$83&lt;&gt;"",IF($A103&lt;&gt;"TOTAL",IF(J$83&lt;&gt;"TOTAL",SUMIFS('2 Current Year'!$AZ$10:$AZ$250,'2 Current Year'!$B$10:$B$250,$A103,'2 Current Year'!$C$10:$C$250,J$83),SUM($B103:I103)),SUM(J$84:J102)),""),"")</f>
        <v/>
      </c>
      <c r="K103" s="313" t="str">
        <f>IF($A103&lt;&gt;"",IF(K$83&lt;&gt;"",IF($A103&lt;&gt;"TOTAL",IF(K$83&lt;&gt;"TOTAL",SUMIFS('2 Current Year'!$AZ$10:$AZ$250,'2 Current Year'!$B$10:$B$250,$A103,'2 Current Year'!$C$10:$C$250,K$83),SUM($B103:J103)),SUM(K$84:K102)),""),"")</f>
        <v/>
      </c>
      <c r="L103" s="313" t="str">
        <f>IF($A103&lt;&gt;"",IF(L$83&lt;&gt;"",IF($A103&lt;&gt;"TOTAL",IF(L$83&lt;&gt;"TOTAL",SUMIFS('2 Current Year'!$AZ$10:$AZ$250,'2 Current Year'!$B$10:$B$250,$A103,'2 Current Year'!$C$10:$C$250,L$83),SUM($B103:K103)),SUM(L$84:L102)),""),"")</f>
        <v/>
      </c>
      <c r="M103" s="313" t="str">
        <f>IF($A103&lt;&gt;"",IF(M$83&lt;&gt;"",IF($A103&lt;&gt;"TOTAL",IF(M$83&lt;&gt;"TOTAL",SUMIFS('2 Current Year'!$AZ$10:$AZ$250,'2 Current Year'!$B$10:$B$250,$A103,'2 Current Year'!$C$10:$C$250,M$83),SUM($B103:L103)),SUM(M$84:M102)),""),"")</f>
        <v/>
      </c>
      <c r="N103" s="313" t="str">
        <f>IF($A103&lt;&gt;"",IF(N$83&lt;&gt;"",IF($A103&lt;&gt;"TOTAL",IF(N$83&lt;&gt;"TOTAL",SUMIFS('2 Current Year'!$AZ$10:$AZ$250,'2 Current Year'!$B$10:$B$250,$A103,'2 Current Year'!$C$10:$C$250,N$83),SUM($B103:M103)),SUM(N$84:N102)),""),"")</f>
        <v/>
      </c>
      <c r="O103" s="313" t="str">
        <f>IF($A103&lt;&gt;"",IF(O$83&lt;&gt;"",IF($A103&lt;&gt;"TOTAL",IF(O$83&lt;&gt;"TOTAL",SUMIFS('2 Current Year'!$AZ$10:$AZ$250,'2 Current Year'!$B$10:$B$250,$A103,'2 Current Year'!$C$10:$C$250,O$83),SUM($B103:N103)),SUM(O$84:O102)),""),"")</f>
        <v/>
      </c>
      <c r="P103" s="313" t="str">
        <f>IF($A103&lt;&gt;"",IF(P$83&lt;&gt;"",IF($A103&lt;&gt;"TOTAL",IF(P$83&lt;&gt;"TOTAL",SUMIFS('2 Current Year'!$AZ$10:$AZ$250,'2 Current Year'!$B$10:$B$250,$A103,'2 Current Year'!$C$10:$C$250,P$83),SUM($B103:O103)),SUM(P$84:P102)),""),"")</f>
        <v/>
      </c>
      <c r="Q103" s="313" t="str">
        <f>IF($A103&lt;&gt;"",IF(Q$83&lt;&gt;"",IF($A103&lt;&gt;"TOTAL",IF(Q$83&lt;&gt;"TOTAL",SUMIFS('2 Current Year'!$AZ$10:$AZ$250,'2 Current Year'!$B$10:$B$250,$A103,'2 Current Year'!$C$10:$C$250,Q$83),SUM($B103:P103)),SUM(Q$84:Q102)),""),"")</f>
        <v/>
      </c>
      <c r="R103" s="315"/>
      <c r="S103" s="315"/>
      <c r="T103" s="315"/>
      <c r="U103" s="315"/>
      <c r="V103" s="315"/>
      <c r="W103" s="315"/>
      <c r="X103" s="315"/>
      <c r="Y103" s="315"/>
      <c r="Z103" s="315"/>
    </row>
    <row r="104" spans="1:26" ht="14.25" customHeight="1">
      <c r="A104" s="323" t="str">
        <f t="shared" si="12"/>
        <v/>
      </c>
      <c r="B104" s="347" t="str">
        <f t="shared" si="11"/>
        <v/>
      </c>
      <c r="C104" s="313" t="str">
        <f>IF($A104&lt;&gt;"",IF(C$83&lt;&gt;"",IF($A104&lt;&gt;"TOTAL",IF(C$83&lt;&gt;"TOTAL",SUMIFS('2 Current Year'!$AZ$10:$AZ$250,'2 Current Year'!$B$10:$B$250,$A104,'2 Current Year'!$C$10:$C$250,C$83),SUM($B104:B104)),SUM(C$84:C103)),""),"")</f>
        <v/>
      </c>
      <c r="D104" s="313" t="str">
        <f>IF($A104&lt;&gt;"",IF(D$83&lt;&gt;"",IF($A104&lt;&gt;"TOTAL",IF(D$83&lt;&gt;"TOTAL",SUMIFS('2 Current Year'!$AZ$10:$AZ$250,'2 Current Year'!$B$10:$B$250,$A104,'2 Current Year'!$C$10:$C$250,D$83),SUM($B104:C104)),SUM(D$84:D103)),""),"")</f>
        <v/>
      </c>
      <c r="E104" s="313"/>
      <c r="F104" s="313" t="str">
        <f>IF($A104&lt;&gt;"",IF(F$83&lt;&gt;"",IF($A104&lt;&gt;"TOTAL",IF(F$83&lt;&gt;"TOTAL",SUMIFS('2 Current Year'!$AZ$10:$AZ$250,'2 Current Year'!$B$10:$B$250,$A104,'2 Current Year'!$C$10:$C$250,F$83),SUM($B104:E104)),SUM(F$84:F103)),""),"")</f>
        <v/>
      </c>
      <c r="G104" s="313" t="str">
        <f>IF($A104&lt;&gt;"",IF(G$83&lt;&gt;"",IF($A104&lt;&gt;"TOTAL",IF(G$83&lt;&gt;"TOTAL",SUMIFS('2 Current Year'!$AZ$10:$AZ$250,'2 Current Year'!$B$10:$B$250,$A104,'2 Current Year'!$C$10:$C$250,G$83),SUM($B104:F104)),SUM(G$84:G103)),""),"")</f>
        <v/>
      </c>
      <c r="H104" s="313" t="str">
        <f>IF($A104&lt;&gt;"",IF(H$83&lt;&gt;"",IF($A104&lt;&gt;"TOTAL",IF(H$83&lt;&gt;"TOTAL",SUMIFS('2 Current Year'!$AZ$10:$AZ$250,'2 Current Year'!$B$10:$B$250,$A104,'2 Current Year'!$C$10:$C$250,H$83),SUM($B104:G104)),SUM(H$84:H103)),""),"")</f>
        <v/>
      </c>
      <c r="I104" s="313" t="str">
        <f>IF($A104&lt;&gt;"",IF(I$83&lt;&gt;"",IF($A104&lt;&gt;"TOTAL",IF(I$83&lt;&gt;"TOTAL",SUMIFS('2 Current Year'!$AZ$10:$AZ$250,'2 Current Year'!$B$10:$B$250,$A104,'2 Current Year'!$C$10:$C$250,I$83),SUM($B104:H104)),SUM(I$84:I103)),""),"")</f>
        <v/>
      </c>
      <c r="J104" s="313" t="str">
        <f>IF($A104&lt;&gt;"",IF(J$83&lt;&gt;"",IF($A104&lt;&gt;"TOTAL",IF(J$83&lt;&gt;"TOTAL",SUMIFS('2 Current Year'!$AZ$10:$AZ$250,'2 Current Year'!$B$10:$B$250,$A104,'2 Current Year'!$C$10:$C$250,J$83),SUM($B104:I104)),SUM(J$84:J103)),""),"")</f>
        <v/>
      </c>
      <c r="K104" s="313" t="str">
        <f>IF($A104&lt;&gt;"",IF(K$83&lt;&gt;"",IF($A104&lt;&gt;"TOTAL",IF(K$83&lt;&gt;"TOTAL",SUMIFS('2 Current Year'!$AZ$10:$AZ$250,'2 Current Year'!$B$10:$B$250,$A104,'2 Current Year'!$C$10:$C$250,K$83),SUM($B104:J104)),SUM(K$84:K103)),""),"")</f>
        <v/>
      </c>
      <c r="L104" s="313" t="str">
        <f>IF($A104&lt;&gt;"",IF(L$83&lt;&gt;"",IF($A104&lt;&gt;"TOTAL",IF(L$83&lt;&gt;"TOTAL",SUMIFS('2 Current Year'!$AZ$10:$AZ$250,'2 Current Year'!$B$10:$B$250,$A104,'2 Current Year'!$C$10:$C$250,L$83),SUM($B104:K104)),SUM(L$84:L103)),""),"")</f>
        <v/>
      </c>
      <c r="M104" s="313" t="str">
        <f>IF($A104&lt;&gt;"",IF(M$83&lt;&gt;"",IF($A104&lt;&gt;"TOTAL",IF(M$83&lt;&gt;"TOTAL",SUMIFS('2 Current Year'!$AZ$10:$AZ$250,'2 Current Year'!$B$10:$B$250,$A104,'2 Current Year'!$C$10:$C$250,M$83),SUM($B104:L104)),SUM(M$84:M103)),""),"")</f>
        <v/>
      </c>
      <c r="N104" s="313" t="str">
        <f>IF($A104&lt;&gt;"",IF(N$83&lt;&gt;"",IF($A104&lt;&gt;"TOTAL",IF(N$83&lt;&gt;"TOTAL",SUMIFS('2 Current Year'!$AZ$10:$AZ$250,'2 Current Year'!$B$10:$B$250,$A104,'2 Current Year'!$C$10:$C$250,N$83),SUM($B104:M104)),SUM(N$84:N103)),""),"")</f>
        <v/>
      </c>
      <c r="O104" s="313" t="str">
        <f>IF($A104&lt;&gt;"",IF(O$83&lt;&gt;"",IF($A104&lt;&gt;"TOTAL",IF(O$83&lt;&gt;"TOTAL",SUMIFS('2 Current Year'!$AZ$10:$AZ$250,'2 Current Year'!$B$10:$B$250,$A104,'2 Current Year'!$C$10:$C$250,O$83),SUM($B104:N104)),SUM(O$84:O103)),""),"")</f>
        <v/>
      </c>
      <c r="P104" s="313" t="str">
        <f>IF($A104&lt;&gt;"",IF(P$83&lt;&gt;"",IF($A104&lt;&gt;"TOTAL",IF(P$83&lt;&gt;"TOTAL",SUMIFS('2 Current Year'!$AZ$10:$AZ$250,'2 Current Year'!$B$10:$B$250,$A104,'2 Current Year'!$C$10:$C$250,P$83),SUM($B104:O104)),SUM(P$84:P103)),""),"")</f>
        <v/>
      </c>
      <c r="Q104" s="313" t="str">
        <f>IF($A104&lt;&gt;"",IF(Q$83&lt;&gt;"",IF($A104&lt;&gt;"TOTAL",IF(Q$83&lt;&gt;"TOTAL",SUMIFS('2 Current Year'!$AZ$10:$AZ$250,'2 Current Year'!$B$10:$B$250,$A104,'2 Current Year'!$C$10:$C$250,Q$83),SUM($B104:P104)),SUM(Q$84:Q103)),""),"")</f>
        <v/>
      </c>
      <c r="R104" s="315"/>
      <c r="S104" s="315"/>
      <c r="T104" s="315"/>
      <c r="U104" s="315"/>
      <c r="V104" s="315"/>
      <c r="W104" s="315"/>
      <c r="X104" s="315"/>
      <c r="Y104" s="315"/>
      <c r="Z104" s="315"/>
    </row>
    <row r="105" spans="1:26" ht="14.25" customHeight="1">
      <c r="A105" s="323" t="str">
        <f t="shared" si="12"/>
        <v/>
      </c>
      <c r="B105" s="347" t="str">
        <f t="shared" si="11"/>
        <v/>
      </c>
      <c r="C105" s="313" t="str">
        <f>IF($A105&lt;&gt;"",IF(C$83&lt;&gt;"",IF($A105&lt;&gt;"TOTAL",IF(C$83&lt;&gt;"TOTAL",SUMIFS('2 Current Year'!$AZ$10:$AZ$250,'2 Current Year'!$B$10:$B$250,$A105,'2 Current Year'!$C$10:$C$250,C$83),SUM($B105:B105)),SUM(C$84:C104)),""),"")</f>
        <v/>
      </c>
      <c r="D105" s="313" t="str">
        <f>IF($A105&lt;&gt;"",IF(D$83&lt;&gt;"",IF($A105&lt;&gt;"TOTAL",IF(D$83&lt;&gt;"TOTAL",SUMIFS('2 Current Year'!$AZ$10:$AZ$250,'2 Current Year'!$B$10:$B$250,$A105,'2 Current Year'!$C$10:$C$250,D$83),SUM($B105:C105)),SUM(D$84:D104)),""),"")</f>
        <v/>
      </c>
      <c r="E105" s="313"/>
      <c r="F105" s="313" t="str">
        <f>IF($A105&lt;&gt;"",IF(F$83&lt;&gt;"",IF($A105&lt;&gt;"TOTAL",IF(F$83&lt;&gt;"TOTAL",SUMIFS('2 Current Year'!$AZ$10:$AZ$250,'2 Current Year'!$B$10:$B$250,$A105,'2 Current Year'!$C$10:$C$250,F$83),SUM($B105:E105)),SUM(F$84:F104)),""),"")</f>
        <v/>
      </c>
      <c r="G105" s="313" t="str">
        <f>IF($A105&lt;&gt;"",IF(G$83&lt;&gt;"",IF($A105&lt;&gt;"TOTAL",IF(G$83&lt;&gt;"TOTAL",SUMIFS('2 Current Year'!$AZ$10:$AZ$250,'2 Current Year'!$B$10:$B$250,$A105,'2 Current Year'!$C$10:$C$250,G$83),SUM($B105:F105)),SUM(G$84:G104)),""),"")</f>
        <v/>
      </c>
      <c r="H105" s="313" t="str">
        <f>IF($A105&lt;&gt;"",IF(H$83&lt;&gt;"",IF($A105&lt;&gt;"TOTAL",IF(H$83&lt;&gt;"TOTAL",SUMIFS('2 Current Year'!$AZ$10:$AZ$250,'2 Current Year'!$B$10:$B$250,$A105,'2 Current Year'!$C$10:$C$250,H$83),SUM($B105:G105)),SUM(H$84:H104)),""),"")</f>
        <v/>
      </c>
      <c r="I105" s="313" t="str">
        <f>IF($A105&lt;&gt;"",IF(I$83&lt;&gt;"",IF($A105&lt;&gt;"TOTAL",IF(I$83&lt;&gt;"TOTAL",SUMIFS('2 Current Year'!$AZ$10:$AZ$250,'2 Current Year'!$B$10:$B$250,$A105,'2 Current Year'!$C$10:$C$250,I$83),SUM($B105:H105)),SUM(I$84:I104)),""),"")</f>
        <v/>
      </c>
      <c r="J105" s="313" t="str">
        <f>IF($A105&lt;&gt;"",IF(J$83&lt;&gt;"",IF($A105&lt;&gt;"TOTAL",IF(J$83&lt;&gt;"TOTAL",SUMIFS('2 Current Year'!$AZ$10:$AZ$250,'2 Current Year'!$B$10:$B$250,$A105,'2 Current Year'!$C$10:$C$250,J$83),SUM($B105:I105)),SUM(J$84:J104)),""),"")</f>
        <v/>
      </c>
      <c r="K105" s="313" t="str">
        <f>IF($A105&lt;&gt;"",IF(K$83&lt;&gt;"",IF($A105&lt;&gt;"TOTAL",IF(K$83&lt;&gt;"TOTAL",SUMIFS('2 Current Year'!$AZ$10:$AZ$250,'2 Current Year'!$B$10:$B$250,$A105,'2 Current Year'!$C$10:$C$250,K$83),SUM($B105:J105)),SUM(K$84:K104)),""),"")</f>
        <v/>
      </c>
      <c r="L105" s="313" t="str">
        <f>IF($A105&lt;&gt;"",IF(L$83&lt;&gt;"",IF($A105&lt;&gt;"TOTAL",IF(L$83&lt;&gt;"TOTAL",SUMIFS('2 Current Year'!$AZ$10:$AZ$250,'2 Current Year'!$B$10:$B$250,$A105,'2 Current Year'!$C$10:$C$250,L$83),SUM($B105:K105)),SUM(L$84:L104)),""),"")</f>
        <v/>
      </c>
      <c r="M105" s="313" t="str">
        <f>IF($A105&lt;&gt;"",IF(M$83&lt;&gt;"",IF($A105&lt;&gt;"TOTAL",IF(M$83&lt;&gt;"TOTAL",SUMIFS('2 Current Year'!$AZ$10:$AZ$250,'2 Current Year'!$B$10:$B$250,$A105,'2 Current Year'!$C$10:$C$250,M$83),SUM($B105:L105)),SUM(M$84:M104)),""),"")</f>
        <v/>
      </c>
      <c r="N105" s="313" t="str">
        <f>IF($A105&lt;&gt;"",IF(N$83&lt;&gt;"",IF($A105&lt;&gt;"TOTAL",IF(N$83&lt;&gt;"TOTAL",SUMIFS('2 Current Year'!$AZ$10:$AZ$250,'2 Current Year'!$B$10:$B$250,$A105,'2 Current Year'!$C$10:$C$250,N$83),SUM($B105:M105)),SUM(N$84:N104)),""),"")</f>
        <v/>
      </c>
      <c r="O105" s="313" t="str">
        <f>IF($A105&lt;&gt;"",IF(O$83&lt;&gt;"",IF($A105&lt;&gt;"TOTAL",IF(O$83&lt;&gt;"TOTAL",SUMIFS('2 Current Year'!$AZ$10:$AZ$250,'2 Current Year'!$B$10:$B$250,$A105,'2 Current Year'!$C$10:$C$250,O$83),SUM($B105:N105)),SUM(O$84:O104)),""),"")</f>
        <v/>
      </c>
      <c r="P105" s="313" t="str">
        <f>IF($A105&lt;&gt;"",IF(P$83&lt;&gt;"",IF($A105&lt;&gt;"TOTAL",IF(P$83&lt;&gt;"TOTAL",SUMIFS('2 Current Year'!$AZ$10:$AZ$250,'2 Current Year'!$B$10:$B$250,$A105,'2 Current Year'!$C$10:$C$250,P$83),SUM($B105:O105)),SUM(P$84:P104)),""),"")</f>
        <v/>
      </c>
      <c r="Q105" s="313" t="str">
        <f>IF($A105&lt;&gt;"",IF(Q$83&lt;&gt;"",IF($A105&lt;&gt;"TOTAL",IF(Q$83&lt;&gt;"TOTAL",SUMIFS('2 Current Year'!$AZ$10:$AZ$250,'2 Current Year'!$B$10:$B$250,$A105,'2 Current Year'!$C$10:$C$250,Q$83),SUM($B105:P105)),SUM(Q$84:Q104)),""),"")</f>
        <v/>
      </c>
      <c r="R105" s="315"/>
      <c r="S105" s="315"/>
      <c r="T105" s="315"/>
      <c r="U105" s="315"/>
      <c r="V105" s="315"/>
      <c r="W105" s="315"/>
      <c r="X105" s="315"/>
      <c r="Y105" s="315"/>
      <c r="Z105" s="315"/>
    </row>
    <row r="106" spans="1:26" ht="14.25" customHeight="1">
      <c r="A106" s="323" t="str">
        <f t="shared" si="12"/>
        <v/>
      </c>
      <c r="B106" s="347" t="str">
        <f t="shared" si="11"/>
        <v/>
      </c>
      <c r="C106" s="313" t="str">
        <f>IF($A106&lt;&gt;"",IF(C$83&lt;&gt;"",IF($A106&lt;&gt;"TOTAL",IF(C$83&lt;&gt;"TOTAL",SUMIFS('2 Current Year'!$AZ$10:$AZ$250,'2 Current Year'!$B$10:$B$250,$A106,'2 Current Year'!$C$10:$C$250,C$83),SUM($B106:B106)),SUM(C$84:C105)),""),"")</f>
        <v/>
      </c>
      <c r="D106" s="313" t="str">
        <f>IF($A106&lt;&gt;"",IF(D$83&lt;&gt;"",IF($A106&lt;&gt;"TOTAL",IF(D$83&lt;&gt;"TOTAL",SUMIFS('2 Current Year'!$AZ$10:$AZ$250,'2 Current Year'!$B$10:$B$250,$A106,'2 Current Year'!$C$10:$C$250,D$83),SUM($B106:C106)),SUM(D$84:D105)),""),"")</f>
        <v/>
      </c>
      <c r="E106" s="313"/>
      <c r="F106" s="313" t="str">
        <f>IF($A106&lt;&gt;"",IF(F$83&lt;&gt;"",IF($A106&lt;&gt;"TOTAL",IF(F$83&lt;&gt;"TOTAL",SUMIFS('2 Current Year'!$AZ$10:$AZ$250,'2 Current Year'!$B$10:$B$250,$A106,'2 Current Year'!$C$10:$C$250,F$83),SUM($B106:E106)),SUM(F$84:F105)),""),"")</f>
        <v/>
      </c>
      <c r="G106" s="313" t="str">
        <f>IF($A106&lt;&gt;"",IF(G$83&lt;&gt;"",IF($A106&lt;&gt;"TOTAL",IF(G$83&lt;&gt;"TOTAL",SUMIFS('2 Current Year'!$AZ$10:$AZ$250,'2 Current Year'!$B$10:$B$250,$A106,'2 Current Year'!$C$10:$C$250,G$83),SUM($B106:F106)),SUM(G$84:G105)),""),"")</f>
        <v/>
      </c>
      <c r="H106" s="313" t="str">
        <f>IF($A106&lt;&gt;"",IF(H$83&lt;&gt;"",IF($A106&lt;&gt;"TOTAL",IF(H$83&lt;&gt;"TOTAL",SUMIFS('2 Current Year'!$AZ$10:$AZ$250,'2 Current Year'!$B$10:$B$250,$A106,'2 Current Year'!$C$10:$C$250,H$83),SUM($B106:G106)),SUM(H$84:H105)),""),"")</f>
        <v/>
      </c>
      <c r="I106" s="313" t="str">
        <f>IF($A106&lt;&gt;"",IF(I$83&lt;&gt;"",IF($A106&lt;&gt;"TOTAL",IF(I$83&lt;&gt;"TOTAL",SUMIFS('2 Current Year'!$AZ$10:$AZ$250,'2 Current Year'!$B$10:$B$250,$A106,'2 Current Year'!$C$10:$C$250,I$83),SUM($B106:H106)),SUM(I$84:I105)),""),"")</f>
        <v/>
      </c>
      <c r="J106" s="313" t="str">
        <f>IF($A106&lt;&gt;"",IF(J$83&lt;&gt;"",IF($A106&lt;&gt;"TOTAL",IF(J$83&lt;&gt;"TOTAL",SUMIFS('2 Current Year'!$AZ$10:$AZ$250,'2 Current Year'!$B$10:$B$250,$A106,'2 Current Year'!$C$10:$C$250,J$83),SUM($B106:I106)),SUM(J$84:J105)),""),"")</f>
        <v/>
      </c>
      <c r="K106" s="313" t="str">
        <f>IF($A106&lt;&gt;"",IF(K$83&lt;&gt;"",IF($A106&lt;&gt;"TOTAL",IF(K$83&lt;&gt;"TOTAL",SUMIFS('2 Current Year'!$AZ$10:$AZ$250,'2 Current Year'!$B$10:$B$250,$A106,'2 Current Year'!$C$10:$C$250,K$83),SUM($B106:J106)),SUM(K$84:K105)),""),"")</f>
        <v/>
      </c>
      <c r="L106" s="313" t="str">
        <f>IF($A106&lt;&gt;"",IF(L$83&lt;&gt;"",IF($A106&lt;&gt;"TOTAL",IF(L$83&lt;&gt;"TOTAL",SUMIFS('2 Current Year'!$AZ$10:$AZ$250,'2 Current Year'!$B$10:$B$250,$A106,'2 Current Year'!$C$10:$C$250,L$83),SUM($B106:K106)),SUM(L$84:L105)),""),"")</f>
        <v/>
      </c>
      <c r="M106" s="313" t="str">
        <f>IF($A106&lt;&gt;"",IF(M$83&lt;&gt;"",IF($A106&lt;&gt;"TOTAL",IF(M$83&lt;&gt;"TOTAL",SUMIFS('2 Current Year'!$AZ$10:$AZ$250,'2 Current Year'!$B$10:$B$250,$A106,'2 Current Year'!$C$10:$C$250,M$83),SUM($B106:L106)),SUM(M$84:M105)),""),"")</f>
        <v/>
      </c>
      <c r="N106" s="313" t="str">
        <f>IF($A106&lt;&gt;"",IF(N$83&lt;&gt;"",IF($A106&lt;&gt;"TOTAL",IF(N$83&lt;&gt;"TOTAL",SUMIFS('2 Current Year'!$AZ$10:$AZ$250,'2 Current Year'!$B$10:$B$250,$A106,'2 Current Year'!$C$10:$C$250,N$83),SUM($B106:M106)),SUM(N$84:N105)),""),"")</f>
        <v/>
      </c>
      <c r="O106" s="313" t="str">
        <f>IF($A106&lt;&gt;"",IF(O$83&lt;&gt;"",IF($A106&lt;&gt;"TOTAL",IF(O$83&lt;&gt;"TOTAL",SUMIFS('2 Current Year'!$AZ$10:$AZ$250,'2 Current Year'!$B$10:$B$250,$A106,'2 Current Year'!$C$10:$C$250,O$83),SUM($B106:N106)),SUM(O$84:O105)),""),"")</f>
        <v/>
      </c>
      <c r="P106" s="313" t="str">
        <f>IF($A106&lt;&gt;"",IF(P$83&lt;&gt;"",IF($A106&lt;&gt;"TOTAL",IF(P$83&lt;&gt;"TOTAL",SUMIFS('2 Current Year'!$AZ$10:$AZ$250,'2 Current Year'!$B$10:$B$250,$A106,'2 Current Year'!$C$10:$C$250,P$83),SUM($B106:O106)),SUM(P$84:P105)),""),"")</f>
        <v/>
      </c>
      <c r="Q106" s="313" t="str">
        <f>IF($A106&lt;&gt;"",IF(Q$83&lt;&gt;"",IF($A106&lt;&gt;"TOTAL",IF(Q$83&lt;&gt;"TOTAL",SUMIFS('2 Current Year'!$AZ$10:$AZ$250,'2 Current Year'!$B$10:$B$250,$A106,'2 Current Year'!$C$10:$C$250,Q$83),SUM($B106:P106)),SUM(Q$84:Q105)),""),"")</f>
        <v/>
      </c>
      <c r="R106" s="315"/>
      <c r="S106" s="315"/>
      <c r="T106" s="315"/>
      <c r="U106" s="315"/>
      <c r="V106" s="315"/>
      <c r="W106" s="315"/>
      <c r="X106" s="315"/>
      <c r="Y106" s="315"/>
      <c r="Z106" s="315"/>
    </row>
    <row r="107" spans="1:26" ht="14.25" customHeight="1">
      <c r="A107" s="323" t="str">
        <f t="shared" si="12"/>
        <v/>
      </c>
      <c r="B107" s="347" t="str">
        <f t="shared" si="11"/>
        <v/>
      </c>
      <c r="C107" s="313" t="str">
        <f>IF($A107&lt;&gt;"",IF(C$83&lt;&gt;"",IF($A107&lt;&gt;"TOTAL",IF(C$83&lt;&gt;"TOTAL",SUMIFS('2 Current Year'!$AZ$10:$AZ$250,'2 Current Year'!$B$10:$B$250,$A107,'2 Current Year'!$C$10:$C$250,C$83),SUM($B107:B107)),SUM(C$84:C106)),""),"")</f>
        <v/>
      </c>
      <c r="D107" s="313" t="str">
        <f>IF($A107&lt;&gt;"",IF(D$83&lt;&gt;"",IF($A107&lt;&gt;"TOTAL",IF(D$83&lt;&gt;"TOTAL",SUMIFS('2 Current Year'!$AZ$10:$AZ$250,'2 Current Year'!$B$10:$B$250,$A107,'2 Current Year'!$C$10:$C$250,D$83),SUM($B107:C107)),SUM(D$84:D106)),""),"")</f>
        <v/>
      </c>
      <c r="E107" s="313"/>
      <c r="F107" s="313" t="str">
        <f>IF($A107&lt;&gt;"",IF(F$83&lt;&gt;"",IF($A107&lt;&gt;"TOTAL",IF(F$83&lt;&gt;"TOTAL",SUMIFS('2 Current Year'!$AZ$10:$AZ$250,'2 Current Year'!$B$10:$B$250,$A107,'2 Current Year'!$C$10:$C$250,F$83),SUM($B107:E107)),SUM(F$84:F106)),""),"")</f>
        <v/>
      </c>
      <c r="G107" s="313" t="str">
        <f>IF($A107&lt;&gt;"",IF(G$83&lt;&gt;"",IF($A107&lt;&gt;"TOTAL",IF(G$83&lt;&gt;"TOTAL",SUMIFS('2 Current Year'!$AZ$10:$AZ$250,'2 Current Year'!$B$10:$B$250,$A107,'2 Current Year'!$C$10:$C$250,G$83),SUM($B107:F107)),SUM(G$84:G106)),""),"")</f>
        <v/>
      </c>
      <c r="H107" s="313" t="str">
        <f>IF($A107&lt;&gt;"",IF(H$83&lt;&gt;"",IF($A107&lt;&gt;"TOTAL",IF(H$83&lt;&gt;"TOTAL",SUMIFS('2 Current Year'!$AZ$10:$AZ$250,'2 Current Year'!$B$10:$B$250,$A107,'2 Current Year'!$C$10:$C$250,H$83),SUM($B107:G107)),SUM(H$84:H106)),""),"")</f>
        <v/>
      </c>
      <c r="I107" s="313" t="str">
        <f>IF($A107&lt;&gt;"",IF(I$83&lt;&gt;"",IF($A107&lt;&gt;"TOTAL",IF(I$83&lt;&gt;"TOTAL",SUMIFS('2 Current Year'!$AZ$10:$AZ$250,'2 Current Year'!$B$10:$B$250,$A107,'2 Current Year'!$C$10:$C$250,I$83),SUM($B107:H107)),SUM(I$84:I106)),""),"")</f>
        <v/>
      </c>
      <c r="J107" s="313" t="str">
        <f>IF($A107&lt;&gt;"",IF(J$83&lt;&gt;"",IF($A107&lt;&gt;"TOTAL",IF(J$83&lt;&gt;"TOTAL",SUMIFS('2 Current Year'!$AZ$10:$AZ$250,'2 Current Year'!$B$10:$B$250,$A107,'2 Current Year'!$C$10:$C$250,J$83),SUM($B107:I107)),SUM(J$84:J106)),""),"")</f>
        <v/>
      </c>
      <c r="K107" s="313" t="str">
        <f>IF($A107&lt;&gt;"",IF(K$83&lt;&gt;"",IF($A107&lt;&gt;"TOTAL",IF(K$83&lt;&gt;"TOTAL",SUMIFS('2 Current Year'!$AZ$10:$AZ$250,'2 Current Year'!$B$10:$B$250,$A107,'2 Current Year'!$C$10:$C$250,K$83),SUM($B107:J107)),SUM(K$84:K106)),""),"")</f>
        <v/>
      </c>
      <c r="L107" s="313"/>
      <c r="M107" s="313" t="str">
        <f>IF($A107&lt;&gt;"",IF(M$83&lt;&gt;"",IF($A107&lt;&gt;"TOTAL",IF(M$83&lt;&gt;"TOTAL",SUMIFS('2 Current Year'!$AZ$10:$AZ$250,'2 Current Year'!$B$10:$B$250,$A107,'2 Current Year'!$C$10:$C$250,M$83),SUM($B107:L107)),SUM(M$84:M106)),""),"")</f>
        <v/>
      </c>
      <c r="N107" s="313" t="str">
        <f>IF($A107&lt;&gt;"",IF(N$83&lt;&gt;"",IF($A107&lt;&gt;"TOTAL",IF(N$83&lt;&gt;"TOTAL",SUMIFS('2 Current Year'!$AZ$10:$AZ$250,'2 Current Year'!$B$10:$B$250,$A107,'2 Current Year'!$C$10:$C$250,N$83),SUM($B107:M107)),SUM(N$84:N106)),""),"")</f>
        <v/>
      </c>
      <c r="O107" s="313" t="str">
        <f>IF($A107&lt;&gt;"",IF(O$83&lt;&gt;"",IF($A107&lt;&gt;"TOTAL",IF(O$83&lt;&gt;"TOTAL",SUMIFS('2 Current Year'!$AZ$10:$AZ$250,'2 Current Year'!$B$10:$B$250,$A107,'2 Current Year'!$C$10:$C$250,O$83),SUM($B107:N107)),SUM(O$84:O106)),""),"")</f>
        <v/>
      </c>
      <c r="P107" s="313" t="str">
        <f>IF($A107&lt;&gt;"",IF(P$83&lt;&gt;"",IF($A107&lt;&gt;"TOTAL",IF(P$83&lt;&gt;"TOTAL",SUMIFS('2 Current Year'!$AZ$10:$AZ$250,'2 Current Year'!$B$10:$B$250,$A107,'2 Current Year'!$C$10:$C$250,P$83),SUM($B107:O107)),SUM(P$84:P106)),""),"")</f>
        <v/>
      </c>
      <c r="Q107" s="313" t="str">
        <f>IF($A107&lt;&gt;"",IF(Q$83&lt;&gt;"",IF($A107&lt;&gt;"TOTAL",IF(Q$83&lt;&gt;"TOTAL",SUMIFS('2 Current Year'!$AZ$10:$AZ$250,'2 Current Year'!$B$10:$B$250,$A107,'2 Current Year'!$C$10:$C$250,Q$83),SUM($B107:P107)),SUM(Q$84:Q106)),""),"")</f>
        <v/>
      </c>
      <c r="R107" s="315"/>
      <c r="S107" s="315"/>
      <c r="T107" s="315"/>
      <c r="U107" s="315"/>
      <c r="V107" s="315"/>
      <c r="W107" s="315"/>
      <c r="X107" s="315"/>
      <c r="Y107" s="315"/>
      <c r="Z107" s="315"/>
    </row>
    <row r="108" spans="1:26" ht="14.25" customHeight="1">
      <c r="A108" s="323" t="str">
        <f t="shared" ref="A108:A109" si="13">IF(A106&lt;&gt;"TOTAL",IF(A106&lt;&gt;"",IF(A107&lt;&gt;"TOTAL",IF(A107&lt;&gt;"",IF(A47&lt;&gt;"",A47,""),"TOTAL"),""),""),"")</f>
        <v/>
      </c>
      <c r="B108" s="347" t="str">
        <f t="shared" si="11"/>
        <v/>
      </c>
      <c r="C108" s="313" t="str">
        <f>IF($A108&lt;&gt;"",IF(C$83&lt;&gt;"",IF($A108&lt;&gt;"TOTAL",IF(C$83&lt;&gt;"TOTAL",SUMIFS('2 Current Year'!$AZ$10:$AZ$250,'2 Current Year'!$B$10:$B$250,$A108,'2 Current Year'!$C$10:$C$250,C$83),SUM($B108:B108)),SUM(C$84:C107)),""),"")</f>
        <v/>
      </c>
      <c r="D108" s="313" t="str">
        <f>IF($A108&lt;&gt;"",IF(D$83&lt;&gt;"",IF($A108&lt;&gt;"TOTAL",IF(D$83&lt;&gt;"TOTAL",SUMIFS('2 Current Year'!$AZ$10:$AZ$250,'2 Current Year'!$B$10:$B$250,$A108,'2 Current Year'!$C$10:$C$250,D$83),SUM($B108:C108)),SUM(D$84:D107)),""),"")</f>
        <v/>
      </c>
      <c r="E108" s="313"/>
      <c r="F108" s="313" t="str">
        <f>IF($A108&lt;&gt;"",IF(F$83&lt;&gt;"",IF($A108&lt;&gt;"TOTAL",IF(F$83&lt;&gt;"TOTAL",SUMIFS('2 Current Year'!$AZ$10:$AZ$250,'2 Current Year'!$B$10:$B$250,$A108,'2 Current Year'!$C$10:$C$250,F$83),SUM($B108:E108)),SUM(F$84:F107)),""),"")</f>
        <v/>
      </c>
      <c r="G108" s="313" t="str">
        <f>IF($A108&lt;&gt;"",IF(G$83&lt;&gt;"",IF($A108&lt;&gt;"TOTAL",IF(G$83&lt;&gt;"TOTAL",SUMIFS('2 Current Year'!$AZ$10:$AZ$250,'2 Current Year'!$B$10:$B$250,$A108,'2 Current Year'!$C$10:$C$250,G$83),SUM($B108:F108)),SUM(G$84:G107)),""),"")</f>
        <v/>
      </c>
      <c r="H108" s="313" t="str">
        <f>IF($A108&lt;&gt;"",IF(H$83&lt;&gt;"",IF($A108&lt;&gt;"TOTAL",IF(H$83&lt;&gt;"TOTAL",SUMIFS('2 Current Year'!$AZ$10:$AZ$250,'2 Current Year'!$B$10:$B$250,$A108,'2 Current Year'!$C$10:$C$250,H$83),SUM($B108:G108)),SUM(H$84:H107)),""),"")</f>
        <v/>
      </c>
      <c r="I108" s="313" t="str">
        <f>IF($A108&lt;&gt;"",IF(I$83&lt;&gt;"",IF($A108&lt;&gt;"TOTAL",IF(I$83&lt;&gt;"TOTAL",SUMIFS('2 Current Year'!$AZ$10:$AZ$250,'2 Current Year'!$B$10:$B$250,$A108,'2 Current Year'!$C$10:$C$250,I$83),SUM($B108:H108)),SUM(I$84:I107)),""),"")</f>
        <v/>
      </c>
      <c r="J108" s="313" t="str">
        <f>IF($A108&lt;&gt;"",IF(J$83&lt;&gt;"",IF($A108&lt;&gt;"TOTAL",IF(J$83&lt;&gt;"TOTAL",SUMIFS('2 Current Year'!$AZ$10:$AZ$250,'2 Current Year'!$B$10:$B$250,$A108,'2 Current Year'!$C$10:$C$250,J$83),SUM($B108:I108)),SUM(J$84:J107)),""),"")</f>
        <v/>
      </c>
      <c r="K108" s="313" t="str">
        <f>IF($A108&lt;&gt;"",IF(K$83&lt;&gt;"",IF($A108&lt;&gt;"TOTAL",IF(K$83&lt;&gt;"TOTAL",SUMIFS('2 Current Year'!$AZ$10:$AZ$250,'2 Current Year'!$B$10:$B$250,$A108,'2 Current Year'!$C$10:$C$250,K$83),SUM($B108:J108)),SUM(K$84:K107)),""),"")</f>
        <v/>
      </c>
      <c r="L108" s="313"/>
      <c r="M108" s="313" t="str">
        <f>IF($A108&lt;&gt;"",IF(M$83&lt;&gt;"",IF($A108&lt;&gt;"TOTAL",IF(M$83&lt;&gt;"TOTAL",SUMIFS('2 Current Year'!$AZ$10:$AZ$250,'2 Current Year'!$B$10:$B$250,$A108,'2 Current Year'!$C$10:$C$250,M$83),SUM($B108:L108)),SUM(M$84:M107)),""),"")</f>
        <v/>
      </c>
      <c r="N108" s="313" t="str">
        <f>IF($A108&lt;&gt;"",IF(N$83&lt;&gt;"",IF($A108&lt;&gt;"TOTAL",IF(N$83&lt;&gt;"TOTAL",SUMIFS('2 Current Year'!$AZ$10:$AZ$250,'2 Current Year'!$B$10:$B$250,$A108,'2 Current Year'!$C$10:$C$250,N$83),SUM($B108:M108)),SUM(N$84:N107)),""),"")</f>
        <v/>
      </c>
      <c r="O108" s="313" t="str">
        <f>IF($A108&lt;&gt;"",IF(O$83&lt;&gt;"",IF($A108&lt;&gt;"TOTAL",IF(O$83&lt;&gt;"TOTAL",SUMIFS('2 Current Year'!$AZ$10:$AZ$250,'2 Current Year'!$B$10:$B$250,$A108,'2 Current Year'!$C$10:$C$250,O$83),SUM($B108:N108)),SUM(O$84:O107)),""),"")</f>
        <v/>
      </c>
      <c r="P108" s="313" t="str">
        <f>IF($A108&lt;&gt;"",IF(P$83&lt;&gt;"",IF($A108&lt;&gt;"TOTAL",IF(P$83&lt;&gt;"TOTAL",SUMIFS('2 Current Year'!$AZ$10:$AZ$250,'2 Current Year'!$B$10:$B$250,$A108,'2 Current Year'!$C$10:$C$250,P$83),SUM($B108:O108)),SUM(P$84:P107)),""),"")</f>
        <v/>
      </c>
      <c r="Q108" s="313" t="str">
        <f>IF($A108&lt;&gt;"",IF(Q$83&lt;&gt;"",IF($A108&lt;&gt;"TOTAL",IF(Q$83&lt;&gt;"TOTAL",SUMIFS('2 Current Year'!$AZ$10:$AZ$250,'2 Current Year'!$B$10:$B$250,$A108,'2 Current Year'!$C$10:$C$250,Q$83),SUM($B108:P108)),SUM(Q$84:Q107)),""),"")</f>
        <v/>
      </c>
      <c r="R108" s="315"/>
      <c r="S108" s="315"/>
      <c r="T108" s="315"/>
      <c r="U108" s="315"/>
      <c r="V108" s="315"/>
      <c r="W108" s="315"/>
      <c r="X108" s="315"/>
      <c r="Y108" s="315"/>
      <c r="Z108" s="315"/>
    </row>
    <row r="109" spans="1:26" ht="14.25" customHeight="1">
      <c r="A109" s="323" t="str">
        <f t="shared" si="13"/>
        <v/>
      </c>
      <c r="B109" s="347" t="str">
        <f t="shared" si="11"/>
        <v/>
      </c>
      <c r="C109" s="313" t="str">
        <f>IF($A109&lt;&gt;"",IF(C$83&lt;&gt;"",IF($A109&lt;&gt;"TOTAL",IF(C$83&lt;&gt;"TOTAL",SUMIFS('2 Current Year'!$AZ$10:$AZ$250,'2 Current Year'!$B$10:$B$250,$A109,'2 Current Year'!$C$10:$C$250,C$83),SUM($B109:B109)),SUM(C$84:C108)),""),"")</f>
        <v/>
      </c>
      <c r="D109" s="313" t="str">
        <f>IF($A109&lt;&gt;"",IF(D$83&lt;&gt;"",IF($A109&lt;&gt;"TOTAL",IF(D$83&lt;&gt;"TOTAL",SUMIFS('2 Current Year'!$AZ$10:$AZ$250,'2 Current Year'!$B$10:$B$250,$A109,'2 Current Year'!$C$10:$C$250,D$83),SUM($B109:C109)),SUM(D$84:D108)),""),"")</f>
        <v/>
      </c>
      <c r="E109" s="313"/>
      <c r="F109" s="313" t="str">
        <f>IF($A109&lt;&gt;"",IF(F$83&lt;&gt;"",IF($A109&lt;&gt;"TOTAL",IF(F$83&lt;&gt;"TOTAL",SUMIFS('2 Current Year'!$AZ$10:$AZ$250,'2 Current Year'!$B$10:$B$250,$A109,'2 Current Year'!$C$10:$C$250,F$83),SUM($B109:E109)),SUM(F$84:F108)),""),"")</f>
        <v/>
      </c>
      <c r="G109" s="313" t="str">
        <f>IF($A109&lt;&gt;"",IF(G$83&lt;&gt;"",IF($A109&lt;&gt;"TOTAL",IF(G$83&lt;&gt;"TOTAL",SUMIFS('2 Current Year'!$AZ$10:$AZ$250,'2 Current Year'!$B$10:$B$250,$A109,'2 Current Year'!$C$10:$C$250,G$83),SUM($B109:F109)),SUM(G$84:G108)),""),"")</f>
        <v/>
      </c>
      <c r="H109" s="313" t="str">
        <f>IF($A109&lt;&gt;"",IF(H$83&lt;&gt;"",IF($A109&lt;&gt;"TOTAL",IF(H$83&lt;&gt;"TOTAL",SUMIFS('2 Current Year'!$AZ$10:$AZ$250,'2 Current Year'!$B$10:$B$250,$A109,'2 Current Year'!$C$10:$C$250,H$83),SUM($B109:G109)),SUM(H$84:H108)),""),"")</f>
        <v/>
      </c>
      <c r="I109" s="313" t="str">
        <f>IF($A109&lt;&gt;"",IF(I$83&lt;&gt;"",IF($A109&lt;&gt;"TOTAL",IF(I$83&lt;&gt;"TOTAL",SUMIFS('2 Current Year'!$AZ$10:$AZ$250,'2 Current Year'!$B$10:$B$250,$A109,'2 Current Year'!$C$10:$C$250,I$83),SUM($B109:H109)),SUM(I$84:I108)),""),"")</f>
        <v/>
      </c>
      <c r="J109" s="313" t="str">
        <f>IF($A109&lt;&gt;"",IF(J$83&lt;&gt;"",IF($A109&lt;&gt;"TOTAL",IF(J$83&lt;&gt;"TOTAL",SUMIFS('2 Current Year'!$AZ$10:$AZ$250,'2 Current Year'!$B$10:$B$250,$A109,'2 Current Year'!$C$10:$C$250,J$83),SUM($B109:I109)),SUM(J$84:J108)),""),"")</f>
        <v/>
      </c>
      <c r="K109" s="313" t="str">
        <f>IF($A109&lt;&gt;"",IF(K$83&lt;&gt;"",IF($A109&lt;&gt;"TOTAL",IF(K$83&lt;&gt;"TOTAL",SUMIFS('2 Current Year'!$AZ$10:$AZ$250,'2 Current Year'!$B$10:$B$250,$A109,'2 Current Year'!$C$10:$C$250,K$83),SUM($B109:J109)),SUM(K$84:K108)),""),"")</f>
        <v/>
      </c>
      <c r="L109" s="313"/>
      <c r="M109" s="313" t="str">
        <f>IF($A109&lt;&gt;"",IF(M$83&lt;&gt;"",IF($A109&lt;&gt;"TOTAL",IF(M$83&lt;&gt;"TOTAL",SUMIFS('2 Current Year'!$AZ$10:$AZ$250,'2 Current Year'!$B$10:$B$250,$A109,'2 Current Year'!$C$10:$C$250,M$83),SUM($B109:L109)),SUM(M$84:M108)),""),"")</f>
        <v/>
      </c>
      <c r="N109" s="313" t="str">
        <f>IF($A109&lt;&gt;"",IF(N$83&lt;&gt;"",IF($A109&lt;&gt;"TOTAL",IF(N$83&lt;&gt;"TOTAL",SUMIFS('2 Current Year'!$AZ$10:$AZ$250,'2 Current Year'!$B$10:$B$250,$A109,'2 Current Year'!$C$10:$C$250,N$83),SUM($B109:M109)),SUM(N$84:N108)),""),"")</f>
        <v/>
      </c>
      <c r="O109" s="313" t="str">
        <f>IF($A109&lt;&gt;"",IF(O$83&lt;&gt;"",IF($A109&lt;&gt;"TOTAL",IF(O$83&lt;&gt;"TOTAL",SUMIFS('2 Current Year'!$AZ$10:$AZ$250,'2 Current Year'!$B$10:$B$250,$A109,'2 Current Year'!$C$10:$C$250,O$83),SUM($B109:N109)),SUM(O$84:O108)),""),"")</f>
        <v/>
      </c>
      <c r="P109" s="313" t="str">
        <f>IF($A109&lt;&gt;"",IF(P$83&lt;&gt;"",IF($A109&lt;&gt;"TOTAL",IF(P$83&lt;&gt;"TOTAL",SUMIFS('2 Current Year'!$AZ$10:$AZ$250,'2 Current Year'!$B$10:$B$250,$A109,'2 Current Year'!$C$10:$C$250,P$83),SUM($B109:O109)),SUM(P$84:P108)),""),"")</f>
        <v/>
      </c>
      <c r="Q109" s="313" t="str">
        <f>IF($A109&lt;&gt;"",IF(Q$83&lt;&gt;"",IF($A109&lt;&gt;"TOTAL",IF(Q$83&lt;&gt;"TOTAL",SUMIFS('2 Current Year'!$W$10:$W$250,'2 Current Year'!$B$10:$B$250,$A109,'2 Current Year'!$C$10:$C$250,Q$83),SUM($B109:P109)),SUM(Q$84:Q108)),""),"")</f>
        <v/>
      </c>
      <c r="R109" s="315"/>
      <c r="S109" s="315"/>
      <c r="T109" s="315"/>
      <c r="U109" s="315"/>
      <c r="V109" s="315"/>
      <c r="W109" s="315"/>
      <c r="X109" s="315"/>
      <c r="Y109" s="315"/>
      <c r="Z109" s="315"/>
    </row>
    <row r="110" spans="1:26" ht="14.25" customHeight="1">
      <c r="A110" s="298"/>
      <c r="B110" s="317"/>
      <c r="C110" s="313"/>
      <c r="D110" s="313"/>
      <c r="E110" s="313"/>
      <c r="F110" s="313"/>
      <c r="G110" s="313"/>
      <c r="H110" s="313"/>
      <c r="I110" s="313"/>
      <c r="J110" s="313"/>
      <c r="K110" s="313"/>
      <c r="L110" s="313"/>
      <c r="M110" s="313"/>
      <c r="N110" s="315"/>
      <c r="O110" s="315"/>
      <c r="P110" s="315"/>
      <c r="Q110" s="315"/>
      <c r="R110" s="315"/>
      <c r="S110" s="315"/>
      <c r="T110" s="315"/>
      <c r="U110" s="315"/>
      <c r="V110" s="315"/>
      <c r="W110" s="315"/>
      <c r="X110" s="315"/>
      <c r="Y110" s="315"/>
      <c r="Z110" s="315"/>
    </row>
    <row r="111" spans="1:26" ht="14.25" customHeight="1">
      <c r="A111" s="323" t="str">
        <f>IF(A109&lt;&gt;"TOTAL",IF(A109&lt;&gt;"",IF(A110&lt;&gt;"TOTAL",IF(A110&lt;&gt;"",IF(A50&lt;&gt;"",A50,""),"TOTAL"),""),""),"")</f>
        <v/>
      </c>
      <c r="B111" s="347" t="str">
        <f>IF(A111="TOTAL",SUM(B$84:B110),"")</f>
        <v/>
      </c>
      <c r="C111" s="313" t="str">
        <f>IF($A111&lt;&gt;"",IF(C$83&lt;&gt;"",IF($A111&lt;&gt;"TOTAL",IF(C$83&lt;&gt;"TOTAL",SUMIFS('2 Current Year'!$AZ$10:$AZ$250,'2 Current Year'!$B$10:$B$250,$A111,'2 Current Year'!$C$10:$C$250,C$83),SUM($B111:B111)),SUM(C$84:C110)),""),"")</f>
        <v/>
      </c>
      <c r="D111" s="313" t="str">
        <f>IF($A111&lt;&gt;"",IF(D$83&lt;&gt;"",IF($A111&lt;&gt;"TOTAL",IF(D$83&lt;&gt;"TOTAL",SUMIFS('2 Current Year'!$AZ$10:$AZ$250,'2 Current Year'!$B$10:$B$250,$A111,'2 Current Year'!$C$10:$C$250,D$83),SUM($B111:C111)),SUM(D$84:D110)),""),"")</f>
        <v/>
      </c>
      <c r="E111" s="313"/>
      <c r="F111" s="313" t="str">
        <f>IF($A111&lt;&gt;"",IF(F$83&lt;&gt;"",IF($A111&lt;&gt;"TOTAL",IF(F$83&lt;&gt;"TOTAL",SUMIFS('2 Current Year'!$AZ$10:$AZ$250,'2 Current Year'!$B$10:$B$250,$A111,'2 Current Year'!$C$10:$C$250,F$83),SUM($B111:E111)),SUM(F$84:F110)),""),"")</f>
        <v/>
      </c>
      <c r="G111" s="313" t="str">
        <f>IF($A111&lt;&gt;"",IF(G$83&lt;&gt;"",IF($A111&lt;&gt;"TOTAL",IF(G$83&lt;&gt;"TOTAL",SUMIFS('2 Current Year'!$AZ$10:$AZ$250,'2 Current Year'!$B$10:$B$250,$A111,'2 Current Year'!$C$10:$C$250,G$83),SUM($B111:F111)),SUM(G$84:G110)),""),"")</f>
        <v/>
      </c>
      <c r="H111" s="313" t="str">
        <f>IF($A111&lt;&gt;"",IF(H$83&lt;&gt;"",IF($A111&lt;&gt;"TOTAL",IF(H$83&lt;&gt;"TOTAL",SUMIFS('2 Current Year'!$AZ$10:$AZ$250,'2 Current Year'!$B$10:$B$250,$A111,'2 Current Year'!$C$10:$C$250,H$83),SUM($B111:G111)),SUM(H$84:H110)),""),"")</f>
        <v/>
      </c>
      <c r="I111" s="313" t="str">
        <f>IF($A111&lt;&gt;"",IF(I$83&lt;&gt;"",IF($A111&lt;&gt;"TOTAL",IF(I$83&lt;&gt;"TOTAL",SUMIFS('2 Current Year'!$AZ$10:$AZ$250,'2 Current Year'!$B$10:$B$250,$A111,'2 Current Year'!$C$10:$C$250,I$83),SUM($B111:H111)),SUM(I$84:I110)),""),"")</f>
        <v/>
      </c>
      <c r="J111" s="313" t="str">
        <f>IF($A111&lt;&gt;"",IF(J$83&lt;&gt;"",IF($A111&lt;&gt;"TOTAL",IF(J$83&lt;&gt;"TOTAL",SUMIFS('2 Current Year'!$AZ$10:$AZ$250,'2 Current Year'!$B$10:$B$250,$A111,'2 Current Year'!$C$10:$C$250,J$83),SUM($B111:I111)),SUM(J$84:J110)),""),"")</f>
        <v/>
      </c>
      <c r="K111" s="313" t="str">
        <f>IF($A111&lt;&gt;"",IF(K$83&lt;&gt;"",IF($A111&lt;&gt;"TOTAL",IF(K$83&lt;&gt;"TOTAL",SUMIFS('2 Current Year'!$AZ$10:$AZ$250,'2 Current Year'!$B$10:$B$250,$A111,'2 Current Year'!$C$10:$C$250,K$83),SUM($B111:J111)),SUM(K$84:K110)),""),"")</f>
        <v/>
      </c>
      <c r="L111" s="313"/>
      <c r="M111" s="313" t="str">
        <f>IF($A111&lt;&gt;"",IF(M$83&lt;&gt;"",IF($A111&lt;&gt;"TOTAL",IF(M$83&lt;&gt;"TOTAL",SUMIFS('2 Current Year'!$AZ$10:$AZ$250,'2 Current Year'!$B$10:$B$250,$A111,'2 Current Year'!$C$10:$C$250,M$83),SUM($B111:L111)),SUM(M$84:M110)),""),"")</f>
        <v/>
      </c>
      <c r="N111" s="313" t="str">
        <f>IF($A111&lt;&gt;"",IF(N$83&lt;&gt;"",IF($A111&lt;&gt;"TOTAL",IF(N$83&lt;&gt;"TOTAL",SUMIFS('2 Current Year'!$AZ$10:$AZ$250,'2 Current Year'!$B$10:$B$250,$A111,'2 Current Year'!$C$10:$C$250,N$83),SUM($B111:M111)),SUM(N$84:N110)),""),"")</f>
        <v/>
      </c>
      <c r="O111" s="313" t="str">
        <f>IF($A111&lt;&gt;"",IF(O$83&lt;&gt;"",IF($A111&lt;&gt;"TOTAL",IF(O$83&lt;&gt;"TOTAL",SUMIFS('2 Current Year'!$AZ$10:$AZ$250,'2 Current Year'!$B$10:$B$250,$A111,'2 Current Year'!$C$10:$C$250,O$83),SUM($B111:N111)),SUM(O$84:O110)),""),"")</f>
        <v/>
      </c>
      <c r="P111" s="313" t="str">
        <f>IF($A111&lt;&gt;"",IF(P$83&lt;&gt;"",IF($A111&lt;&gt;"TOTAL",IF(P$83&lt;&gt;"TOTAL",SUMIFS('2 Current Year'!$AZ$10:$AZ$250,'2 Current Year'!$B$10:$B$250,$A111,'2 Current Year'!$C$10:$C$250,P$83),SUM($B111:O111)),SUM(P$84:P110)),""),"")</f>
        <v/>
      </c>
      <c r="Q111" s="315"/>
      <c r="R111" s="315"/>
      <c r="S111" s="315"/>
      <c r="T111" s="315"/>
      <c r="U111" s="315"/>
      <c r="V111" s="315"/>
      <c r="W111" s="315"/>
      <c r="X111" s="315"/>
      <c r="Y111" s="315"/>
      <c r="Z111" s="315"/>
    </row>
    <row r="112" spans="1:26" ht="14.25" customHeight="1">
      <c r="A112" s="298"/>
      <c r="B112" s="317"/>
      <c r="C112" s="313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5"/>
      <c r="O112" s="315"/>
      <c r="P112" s="315"/>
      <c r="Q112" s="315"/>
      <c r="R112" s="315"/>
      <c r="S112" s="315"/>
      <c r="T112" s="315"/>
      <c r="U112" s="315"/>
      <c r="V112" s="315"/>
      <c r="W112" s="315"/>
      <c r="X112" s="315"/>
      <c r="Y112" s="315"/>
      <c r="Z112" s="315"/>
    </row>
    <row r="113" spans="1:26" ht="14.25" customHeight="1">
      <c r="A113" s="298"/>
      <c r="B113" s="317"/>
      <c r="C113" s="313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5"/>
      <c r="O113" s="315"/>
      <c r="P113" s="315"/>
      <c r="Q113" s="315"/>
      <c r="R113" s="315"/>
      <c r="S113" s="315"/>
      <c r="T113" s="315"/>
      <c r="U113" s="315"/>
      <c r="V113" s="315"/>
      <c r="W113" s="315"/>
      <c r="X113" s="315"/>
      <c r="Y113" s="315"/>
      <c r="Z113" s="315"/>
    </row>
    <row r="114" spans="1:26" ht="14.25" customHeight="1">
      <c r="A114" s="298"/>
      <c r="B114" s="317"/>
      <c r="C114" s="313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5"/>
      <c r="O114" s="315"/>
      <c r="P114" s="315"/>
      <c r="Q114" s="315"/>
      <c r="R114" s="315"/>
      <c r="S114" s="315"/>
      <c r="T114" s="315"/>
      <c r="U114" s="315"/>
      <c r="V114" s="315"/>
      <c r="W114" s="315"/>
      <c r="X114" s="315"/>
      <c r="Y114" s="315"/>
      <c r="Z114" s="315"/>
    </row>
    <row r="115" spans="1:26" ht="14.25" customHeight="1">
      <c r="A115" s="298"/>
      <c r="B115" s="317"/>
      <c r="C115" s="313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5"/>
      <c r="O115" s="315"/>
      <c r="P115" s="315"/>
      <c r="Q115" s="315"/>
      <c r="R115" s="315"/>
      <c r="S115" s="315"/>
      <c r="T115" s="315"/>
      <c r="U115" s="315"/>
      <c r="V115" s="315"/>
      <c r="W115" s="315"/>
      <c r="X115" s="315"/>
      <c r="Y115" s="315"/>
      <c r="Z115" s="315"/>
    </row>
    <row r="116" spans="1:26" ht="14.25" customHeight="1">
      <c r="A116" s="298"/>
      <c r="B116" s="317"/>
      <c r="C116" s="336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5"/>
      <c r="O116" s="315"/>
      <c r="P116" s="315"/>
      <c r="Q116" s="315"/>
      <c r="R116" s="315"/>
      <c r="S116" s="315"/>
      <c r="T116" s="315"/>
      <c r="U116" s="315"/>
      <c r="V116" s="315"/>
      <c r="W116" s="315"/>
      <c r="X116" s="315"/>
      <c r="Y116" s="315"/>
      <c r="Z116" s="315"/>
    </row>
    <row r="117" spans="1:26" ht="14.25" customHeight="1">
      <c r="A117" s="298"/>
      <c r="B117" s="317"/>
      <c r="C117" s="313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5"/>
      <c r="O117" s="315"/>
      <c r="P117" s="315"/>
      <c r="Q117" s="315"/>
      <c r="R117" s="315"/>
      <c r="S117" s="315"/>
      <c r="T117" s="315"/>
      <c r="U117" s="315"/>
      <c r="V117" s="315"/>
      <c r="W117" s="315"/>
      <c r="X117" s="315"/>
      <c r="Y117" s="315"/>
      <c r="Z117" s="315"/>
    </row>
    <row r="118" spans="1:26" ht="14.25" customHeight="1">
      <c r="A118" s="298"/>
      <c r="B118" s="317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5"/>
      <c r="O118" s="315"/>
      <c r="P118" s="315"/>
      <c r="Q118" s="315"/>
      <c r="R118" s="315"/>
      <c r="S118" s="315"/>
      <c r="T118" s="315"/>
      <c r="U118" s="315"/>
      <c r="V118" s="315"/>
      <c r="W118" s="315"/>
      <c r="X118" s="315"/>
      <c r="Y118" s="315"/>
      <c r="Z118" s="315"/>
    </row>
    <row r="119" spans="1:26" ht="14.25" customHeight="1">
      <c r="A119" s="298"/>
      <c r="B119" s="317"/>
      <c r="C119" s="313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5"/>
      <c r="O119" s="315"/>
      <c r="P119" s="315"/>
      <c r="Q119" s="315"/>
      <c r="R119" s="315"/>
      <c r="S119" s="315"/>
      <c r="T119" s="315"/>
      <c r="U119" s="315"/>
      <c r="V119" s="315"/>
      <c r="W119" s="315"/>
      <c r="X119" s="315"/>
      <c r="Y119" s="315"/>
      <c r="Z119" s="315"/>
    </row>
    <row r="120" spans="1:26" ht="14.25" customHeight="1">
      <c r="A120" s="298"/>
      <c r="B120" s="317"/>
      <c r="C120" s="313"/>
      <c r="D120" s="313"/>
      <c r="E120" s="313"/>
      <c r="F120" s="313"/>
      <c r="G120" s="313"/>
      <c r="H120" s="313"/>
      <c r="I120" s="313"/>
      <c r="J120" s="313"/>
      <c r="K120" s="313"/>
      <c r="L120" s="313"/>
      <c r="M120" s="313"/>
      <c r="N120" s="315"/>
      <c r="O120" s="315"/>
      <c r="P120" s="315"/>
      <c r="Q120" s="315"/>
      <c r="R120" s="315"/>
      <c r="S120" s="315"/>
      <c r="T120" s="315"/>
      <c r="U120" s="315"/>
      <c r="V120" s="315"/>
      <c r="W120" s="315"/>
      <c r="X120" s="315"/>
      <c r="Y120" s="315"/>
      <c r="Z120" s="315"/>
    </row>
    <row r="121" spans="1:26" ht="14.25" customHeight="1">
      <c r="A121" s="298"/>
      <c r="B121" s="317"/>
      <c r="C121" s="313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5"/>
      <c r="O121" s="315"/>
      <c r="P121" s="315"/>
      <c r="Q121" s="315"/>
      <c r="R121" s="315"/>
      <c r="S121" s="315"/>
      <c r="T121" s="315"/>
      <c r="U121" s="315"/>
      <c r="V121" s="315"/>
      <c r="W121" s="315"/>
      <c r="X121" s="315"/>
      <c r="Y121" s="315"/>
      <c r="Z121" s="315"/>
    </row>
    <row r="122" spans="1:26" ht="14.25" customHeight="1">
      <c r="A122" s="298"/>
      <c r="B122" s="317"/>
      <c r="C122" s="313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5"/>
      <c r="O122" s="315"/>
      <c r="P122" s="315"/>
      <c r="Q122" s="315"/>
      <c r="R122" s="315"/>
      <c r="S122" s="315"/>
      <c r="T122" s="315"/>
      <c r="U122" s="315"/>
      <c r="V122" s="315"/>
      <c r="W122" s="315"/>
      <c r="X122" s="315"/>
      <c r="Y122" s="315"/>
      <c r="Z122" s="315"/>
    </row>
    <row r="123" spans="1:26" ht="14.25" customHeight="1">
      <c r="A123" s="298"/>
      <c r="B123" s="317"/>
      <c r="C123" s="313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</row>
    <row r="124" spans="1:26" ht="14.25" customHeight="1">
      <c r="A124" s="298"/>
      <c r="B124" s="317"/>
      <c r="C124" s="313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5"/>
      <c r="O124" s="315"/>
      <c r="P124" s="315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</row>
    <row r="125" spans="1:26" ht="14.25" customHeight="1">
      <c r="A125" s="298"/>
      <c r="B125" s="317"/>
      <c r="C125" s="313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5"/>
      <c r="O125" s="315"/>
      <c r="P125" s="315"/>
      <c r="Q125" s="315"/>
      <c r="R125" s="315"/>
      <c r="S125" s="315"/>
      <c r="T125" s="315"/>
      <c r="U125" s="315"/>
      <c r="V125" s="315"/>
      <c r="W125" s="315"/>
      <c r="X125" s="315"/>
      <c r="Y125" s="315"/>
      <c r="Z125" s="315"/>
    </row>
    <row r="126" spans="1:26" ht="14.25" customHeight="1">
      <c r="A126" s="298"/>
      <c r="B126" s="317"/>
      <c r="C126" s="313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</row>
    <row r="127" spans="1:26" ht="14.25" customHeight="1">
      <c r="A127" s="298"/>
      <c r="B127" s="317"/>
      <c r="C127" s="313"/>
      <c r="D127" s="313"/>
      <c r="E127" s="313"/>
      <c r="F127" s="313"/>
      <c r="G127" s="313"/>
      <c r="H127" s="313"/>
      <c r="I127" s="313"/>
      <c r="J127" s="313"/>
      <c r="K127" s="313"/>
      <c r="L127" s="313"/>
      <c r="M127" s="313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</row>
    <row r="128" spans="1:26" ht="14.25" customHeight="1">
      <c r="A128" s="298"/>
      <c r="B128" s="317"/>
      <c r="C128" s="313"/>
      <c r="D128" s="313"/>
      <c r="E128" s="313"/>
      <c r="F128" s="313"/>
      <c r="G128" s="313"/>
      <c r="H128" s="313"/>
      <c r="I128" s="313"/>
      <c r="J128" s="313"/>
      <c r="K128" s="313"/>
      <c r="L128" s="313"/>
      <c r="M128" s="313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</row>
    <row r="129" spans="1:26" ht="14.25" customHeight="1">
      <c r="A129" s="298"/>
      <c r="B129" s="317"/>
      <c r="C129" s="313"/>
      <c r="D129" s="313"/>
      <c r="E129" s="313"/>
      <c r="F129" s="313"/>
      <c r="G129" s="313"/>
      <c r="H129" s="313"/>
      <c r="I129" s="313"/>
      <c r="J129" s="313"/>
      <c r="K129" s="313"/>
      <c r="L129" s="313"/>
      <c r="M129" s="313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</row>
    <row r="130" spans="1:26" ht="14.25" customHeight="1">
      <c r="A130" s="298"/>
      <c r="B130" s="317"/>
      <c r="C130" s="313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5"/>
      <c r="O130" s="315"/>
      <c r="P130" s="315"/>
      <c r="Q130" s="315"/>
      <c r="R130" s="315"/>
      <c r="S130" s="315"/>
      <c r="T130" s="315"/>
      <c r="U130" s="315"/>
      <c r="V130" s="315"/>
      <c r="W130" s="315"/>
      <c r="X130" s="315"/>
      <c r="Y130" s="315"/>
      <c r="Z130" s="315"/>
    </row>
    <row r="131" spans="1:26" ht="14.25" customHeight="1">
      <c r="A131" s="298"/>
      <c r="B131" s="317"/>
      <c r="C131" s="313"/>
      <c r="D131" s="313"/>
      <c r="E131" s="313"/>
      <c r="F131" s="313"/>
      <c r="G131" s="313"/>
      <c r="H131" s="313"/>
      <c r="I131" s="313"/>
      <c r="J131" s="313"/>
      <c r="K131" s="313"/>
      <c r="L131" s="313"/>
      <c r="M131" s="313"/>
      <c r="N131" s="315"/>
      <c r="O131" s="315"/>
      <c r="P131" s="315"/>
      <c r="Q131" s="315"/>
      <c r="R131" s="315"/>
      <c r="S131" s="315"/>
      <c r="T131" s="315"/>
      <c r="U131" s="315"/>
      <c r="V131" s="315"/>
      <c r="W131" s="315"/>
      <c r="X131" s="315"/>
      <c r="Y131" s="315"/>
      <c r="Z131" s="315"/>
    </row>
    <row r="132" spans="1:26" ht="14.25" customHeight="1">
      <c r="A132" s="298"/>
      <c r="B132" s="317"/>
      <c r="C132" s="313"/>
      <c r="D132" s="313"/>
      <c r="E132" s="313"/>
      <c r="F132" s="313"/>
      <c r="G132" s="313"/>
      <c r="H132" s="313"/>
      <c r="I132" s="313"/>
      <c r="J132" s="313"/>
      <c r="K132" s="313"/>
      <c r="L132" s="313"/>
      <c r="M132" s="313"/>
      <c r="N132" s="315"/>
      <c r="O132" s="315"/>
      <c r="P132" s="315"/>
      <c r="Q132" s="315"/>
      <c r="R132" s="315"/>
      <c r="S132" s="315"/>
      <c r="T132" s="315"/>
      <c r="U132" s="315"/>
      <c r="V132" s="315"/>
      <c r="W132" s="315"/>
      <c r="X132" s="315"/>
      <c r="Y132" s="315"/>
      <c r="Z132" s="315"/>
    </row>
    <row r="133" spans="1:26" ht="14.25" customHeight="1">
      <c r="A133" s="298"/>
      <c r="B133" s="317"/>
      <c r="C133" s="313"/>
      <c r="D133" s="313"/>
      <c r="E133" s="313"/>
      <c r="F133" s="313"/>
      <c r="G133" s="313"/>
      <c r="H133" s="313"/>
      <c r="I133" s="313"/>
      <c r="J133" s="313"/>
      <c r="K133" s="313"/>
      <c r="L133" s="313"/>
      <c r="M133" s="313"/>
      <c r="N133" s="315"/>
      <c r="O133" s="315"/>
      <c r="P133" s="315"/>
      <c r="Q133" s="315"/>
      <c r="R133" s="315"/>
      <c r="S133" s="315"/>
      <c r="T133" s="315"/>
      <c r="U133" s="315"/>
      <c r="V133" s="315"/>
      <c r="W133" s="315"/>
      <c r="X133" s="315"/>
      <c r="Y133" s="315"/>
      <c r="Z133" s="315"/>
    </row>
    <row r="134" spans="1:26" ht="14.25" customHeight="1">
      <c r="A134" s="298"/>
      <c r="B134" s="317"/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5"/>
      <c r="O134" s="315"/>
      <c r="P134" s="315"/>
      <c r="Q134" s="315"/>
      <c r="R134" s="315"/>
      <c r="S134" s="315"/>
      <c r="T134" s="315"/>
      <c r="U134" s="315"/>
      <c r="V134" s="315"/>
      <c r="W134" s="315"/>
      <c r="X134" s="315"/>
      <c r="Y134" s="315"/>
      <c r="Z134" s="315"/>
    </row>
    <row r="135" spans="1:26" ht="14.25" customHeight="1">
      <c r="A135" s="298"/>
      <c r="B135" s="317"/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5"/>
      <c r="O135" s="315"/>
      <c r="P135" s="315"/>
      <c r="Q135" s="315"/>
      <c r="R135" s="315"/>
      <c r="S135" s="315"/>
      <c r="T135" s="315"/>
      <c r="U135" s="315"/>
      <c r="V135" s="315"/>
      <c r="W135" s="315"/>
      <c r="X135" s="315"/>
      <c r="Y135" s="315"/>
      <c r="Z135" s="315"/>
    </row>
    <row r="136" spans="1:26" ht="14.25" customHeight="1">
      <c r="A136" s="298"/>
      <c r="B136" s="317"/>
      <c r="C136" s="313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5"/>
      <c r="O136" s="315"/>
      <c r="P136" s="315"/>
      <c r="Q136" s="315"/>
      <c r="R136" s="315"/>
      <c r="S136" s="315"/>
      <c r="T136" s="315"/>
      <c r="U136" s="315"/>
      <c r="V136" s="315"/>
      <c r="W136" s="315"/>
      <c r="X136" s="315"/>
      <c r="Y136" s="315"/>
      <c r="Z136" s="315"/>
    </row>
    <row r="137" spans="1:26" ht="14.25" customHeight="1">
      <c r="A137" s="298"/>
      <c r="B137" s="317"/>
      <c r="C137" s="313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5"/>
      <c r="O137" s="315"/>
      <c r="P137" s="315"/>
      <c r="Q137" s="315"/>
      <c r="R137" s="315"/>
      <c r="S137" s="315"/>
      <c r="T137" s="315"/>
      <c r="U137" s="315"/>
      <c r="V137" s="315"/>
      <c r="W137" s="315"/>
      <c r="X137" s="315"/>
      <c r="Y137" s="315"/>
      <c r="Z137" s="315"/>
    </row>
    <row r="138" spans="1:26" ht="14.25" customHeight="1">
      <c r="A138" s="298"/>
      <c r="B138" s="317"/>
      <c r="C138" s="313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5"/>
      <c r="O138" s="315"/>
      <c r="P138" s="315"/>
      <c r="Q138" s="315"/>
      <c r="R138" s="315"/>
      <c r="S138" s="315"/>
      <c r="T138" s="315"/>
      <c r="U138" s="315"/>
      <c r="V138" s="315"/>
      <c r="W138" s="315"/>
      <c r="X138" s="315"/>
      <c r="Y138" s="315"/>
      <c r="Z138" s="315"/>
    </row>
    <row r="139" spans="1:26" ht="14.25" customHeight="1">
      <c r="A139" s="298"/>
      <c r="B139" s="317"/>
      <c r="C139" s="313"/>
      <c r="D139" s="313"/>
      <c r="E139" s="313"/>
      <c r="F139" s="313"/>
      <c r="G139" s="313"/>
      <c r="H139" s="313"/>
      <c r="I139" s="313"/>
      <c r="J139" s="313"/>
      <c r="K139" s="313"/>
      <c r="L139" s="313"/>
      <c r="M139" s="313"/>
      <c r="N139" s="315"/>
      <c r="O139" s="315"/>
      <c r="P139" s="315"/>
      <c r="Q139" s="315"/>
      <c r="R139" s="315"/>
      <c r="S139" s="315"/>
      <c r="T139" s="315"/>
      <c r="U139" s="315"/>
      <c r="V139" s="315"/>
      <c r="W139" s="315"/>
      <c r="X139" s="315"/>
      <c r="Y139" s="315"/>
      <c r="Z139" s="315"/>
    </row>
    <row r="140" spans="1:26" ht="14.25" customHeight="1">
      <c r="A140" s="298"/>
      <c r="B140" s="317"/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5"/>
      <c r="Z140" s="315"/>
    </row>
    <row r="141" spans="1:26" ht="14.25" customHeight="1">
      <c r="A141" s="298"/>
      <c r="B141" s="317"/>
      <c r="C141" s="313"/>
      <c r="D141" s="313"/>
      <c r="E141" s="313"/>
      <c r="F141" s="313"/>
      <c r="G141" s="313"/>
      <c r="H141" s="313"/>
      <c r="I141" s="313"/>
      <c r="J141" s="313"/>
      <c r="K141" s="313"/>
      <c r="L141" s="313"/>
      <c r="M141" s="313"/>
      <c r="N141" s="315"/>
      <c r="O141" s="315"/>
      <c r="P141" s="315"/>
      <c r="Q141" s="315"/>
      <c r="R141" s="315"/>
      <c r="S141" s="315"/>
      <c r="T141" s="315"/>
      <c r="U141" s="315"/>
      <c r="V141" s="315"/>
      <c r="W141" s="315"/>
      <c r="X141" s="315"/>
      <c r="Y141" s="315"/>
      <c r="Z141" s="315"/>
    </row>
    <row r="142" spans="1:26" ht="14.25" customHeight="1">
      <c r="A142" s="298"/>
      <c r="B142" s="317"/>
      <c r="C142" s="313"/>
      <c r="D142" s="313"/>
      <c r="E142" s="313"/>
      <c r="F142" s="313"/>
      <c r="G142" s="313"/>
      <c r="H142" s="313"/>
      <c r="I142" s="313"/>
      <c r="J142" s="313"/>
      <c r="K142" s="313"/>
      <c r="L142" s="313"/>
      <c r="M142" s="313"/>
      <c r="N142" s="315"/>
      <c r="O142" s="315"/>
      <c r="P142" s="315"/>
      <c r="Q142" s="315"/>
      <c r="R142" s="315"/>
      <c r="S142" s="315"/>
      <c r="T142" s="315"/>
      <c r="U142" s="315"/>
      <c r="V142" s="315"/>
      <c r="W142" s="315"/>
      <c r="X142" s="315"/>
      <c r="Y142" s="315"/>
      <c r="Z142" s="315"/>
    </row>
    <row r="143" spans="1:26" ht="14.25" customHeight="1">
      <c r="A143" s="298"/>
      <c r="B143" s="317"/>
      <c r="C143" s="313"/>
      <c r="D143" s="313"/>
      <c r="E143" s="313"/>
      <c r="F143" s="313"/>
      <c r="G143" s="313"/>
      <c r="H143" s="313"/>
      <c r="I143" s="313"/>
      <c r="J143" s="313"/>
      <c r="K143" s="313"/>
      <c r="L143" s="313"/>
      <c r="M143" s="313"/>
      <c r="N143" s="315"/>
      <c r="O143" s="315"/>
      <c r="P143" s="315"/>
      <c r="Q143" s="315"/>
      <c r="R143" s="315"/>
      <c r="S143" s="315"/>
      <c r="T143" s="315"/>
      <c r="U143" s="315"/>
      <c r="V143" s="315"/>
      <c r="W143" s="315"/>
      <c r="X143" s="315"/>
      <c r="Y143" s="315"/>
      <c r="Z143" s="315"/>
    </row>
    <row r="144" spans="1:26" ht="14.25" customHeight="1">
      <c r="A144" s="298"/>
      <c r="B144" s="317"/>
      <c r="C144" s="313"/>
      <c r="D144" s="313"/>
      <c r="E144" s="313"/>
      <c r="F144" s="313"/>
      <c r="G144" s="313"/>
      <c r="H144" s="313"/>
      <c r="I144" s="313"/>
      <c r="J144" s="313"/>
      <c r="K144" s="313"/>
      <c r="L144" s="313"/>
      <c r="M144" s="313"/>
      <c r="N144" s="315"/>
      <c r="O144" s="315"/>
      <c r="P144" s="315"/>
      <c r="Q144" s="315"/>
      <c r="R144" s="315"/>
      <c r="S144" s="315"/>
      <c r="T144" s="315"/>
      <c r="U144" s="315"/>
      <c r="V144" s="315"/>
      <c r="W144" s="315"/>
      <c r="X144" s="315"/>
      <c r="Y144" s="315"/>
      <c r="Z144" s="315"/>
    </row>
    <row r="145" spans="1:26" ht="14.25" customHeight="1">
      <c r="A145" s="298"/>
      <c r="B145" s="317"/>
      <c r="C145" s="313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5"/>
      <c r="O145" s="315"/>
      <c r="P145" s="315"/>
      <c r="Q145" s="315"/>
      <c r="R145" s="315"/>
      <c r="S145" s="315"/>
      <c r="T145" s="315"/>
      <c r="U145" s="315"/>
      <c r="V145" s="315"/>
      <c r="W145" s="315"/>
      <c r="X145" s="315"/>
      <c r="Y145" s="315"/>
      <c r="Z145" s="315"/>
    </row>
    <row r="146" spans="1:26" ht="14.25" customHeight="1">
      <c r="A146" s="316"/>
      <c r="B146" s="317"/>
      <c r="C146" s="313"/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5"/>
      <c r="O146" s="315"/>
      <c r="P146" s="315"/>
      <c r="Q146" s="315"/>
      <c r="R146" s="315"/>
      <c r="S146" s="315"/>
      <c r="T146" s="315"/>
      <c r="U146" s="315"/>
      <c r="V146" s="315"/>
      <c r="W146" s="315"/>
      <c r="X146" s="315"/>
      <c r="Y146" s="315"/>
      <c r="Z146" s="315"/>
    </row>
    <row r="147" spans="1:26" ht="14.25" customHeight="1">
      <c r="A147" s="316"/>
      <c r="B147" s="317"/>
      <c r="C147" s="313"/>
      <c r="D147" s="313"/>
      <c r="E147" s="313"/>
      <c r="F147" s="313"/>
      <c r="G147" s="313"/>
      <c r="H147" s="313"/>
      <c r="I147" s="313"/>
      <c r="J147" s="313"/>
      <c r="K147" s="313"/>
      <c r="L147" s="313"/>
      <c r="M147" s="313"/>
      <c r="N147" s="315"/>
      <c r="O147" s="315"/>
      <c r="P147" s="315"/>
      <c r="Q147" s="315"/>
      <c r="R147" s="315"/>
      <c r="S147" s="315"/>
      <c r="T147" s="315"/>
      <c r="U147" s="315"/>
      <c r="V147" s="315"/>
      <c r="W147" s="315"/>
      <c r="X147" s="315"/>
      <c r="Y147" s="315"/>
      <c r="Z147" s="315"/>
    </row>
    <row r="148" spans="1:26" ht="14.25" customHeight="1">
      <c r="A148" s="316"/>
      <c r="B148" s="317"/>
      <c r="C148" s="313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5"/>
      <c r="O148" s="315"/>
      <c r="P148" s="315"/>
      <c r="Q148" s="315"/>
      <c r="R148" s="315"/>
      <c r="S148" s="315"/>
      <c r="T148" s="315"/>
      <c r="U148" s="315"/>
      <c r="V148" s="315"/>
      <c r="W148" s="315"/>
      <c r="X148" s="315"/>
      <c r="Y148" s="315"/>
      <c r="Z148" s="315"/>
    </row>
    <row r="149" spans="1:26" ht="14.25" customHeight="1">
      <c r="A149" s="316"/>
      <c r="B149" s="317"/>
      <c r="C149" s="313"/>
      <c r="D149" s="313"/>
      <c r="E149" s="313"/>
      <c r="F149" s="313"/>
      <c r="G149" s="313"/>
      <c r="H149" s="313"/>
      <c r="I149" s="313"/>
      <c r="J149" s="313"/>
      <c r="K149" s="313"/>
      <c r="L149" s="313"/>
      <c r="M149" s="313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315"/>
    </row>
    <row r="150" spans="1:26" ht="14.25" customHeight="1">
      <c r="A150" s="316"/>
      <c r="B150" s="317"/>
      <c r="C150" s="313"/>
      <c r="D150" s="313"/>
      <c r="E150" s="313"/>
      <c r="F150" s="313"/>
      <c r="G150" s="313"/>
      <c r="H150" s="313"/>
      <c r="I150" s="313"/>
      <c r="J150" s="313"/>
      <c r="K150" s="313"/>
      <c r="L150" s="313"/>
      <c r="M150" s="313"/>
      <c r="N150" s="315"/>
      <c r="O150" s="315"/>
      <c r="P150" s="315"/>
      <c r="Q150" s="315"/>
      <c r="R150" s="315"/>
      <c r="S150" s="315"/>
      <c r="T150" s="315"/>
      <c r="U150" s="315"/>
      <c r="V150" s="315"/>
      <c r="W150" s="315"/>
      <c r="X150" s="315"/>
      <c r="Y150" s="315"/>
      <c r="Z150" s="315"/>
    </row>
    <row r="151" spans="1:26" ht="14.25" customHeight="1">
      <c r="A151" s="316"/>
      <c r="B151" s="317"/>
      <c r="C151" s="313"/>
      <c r="D151" s="313"/>
      <c r="E151" s="313"/>
      <c r="F151" s="313"/>
      <c r="G151" s="313"/>
      <c r="H151" s="313"/>
      <c r="I151" s="313"/>
      <c r="J151" s="313"/>
      <c r="K151" s="313"/>
      <c r="L151" s="313"/>
      <c r="M151" s="313"/>
      <c r="N151" s="315"/>
      <c r="O151" s="315"/>
      <c r="P151" s="315"/>
      <c r="Q151" s="315"/>
      <c r="R151" s="315"/>
      <c r="S151" s="315"/>
      <c r="T151" s="315"/>
      <c r="U151" s="315"/>
      <c r="V151" s="315"/>
      <c r="W151" s="315"/>
      <c r="X151" s="315"/>
      <c r="Y151" s="315"/>
      <c r="Z151" s="315"/>
    </row>
    <row r="152" spans="1:26" ht="14.25" customHeight="1">
      <c r="A152" s="316"/>
      <c r="B152" s="317"/>
      <c r="C152" s="313"/>
      <c r="D152" s="313"/>
      <c r="E152" s="313"/>
      <c r="F152" s="313"/>
      <c r="G152" s="313"/>
      <c r="H152" s="313"/>
      <c r="I152" s="313"/>
      <c r="J152" s="313"/>
      <c r="K152" s="313"/>
      <c r="L152" s="313"/>
      <c r="M152" s="313"/>
      <c r="N152" s="315"/>
      <c r="O152" s="315"/>
      <c r="P152" s="315"/>
      <c r="Q152" s="315"/>
      <c r="R152" s="315"/>
      <c r="S152" s="315"/>
      <c r="T152" s="315"/>
      <c r="U152" s="315"/>
      <c r="V152" s="315"/>
      <c r="W152" s="315"/>
      <c r="X152" s="315"/>
      <c r="Y152" s="315"/>
      <c r="Z152" s="315"/>
    </row>
    <row r="153" spans="1:26" ht="14.25" customHeight="1">
      <c r="A153" s="316"/>
      <c r="B153" s="317"/>
      <c r="C153" s="313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5"/>
      <c r="O153" s="315"/>
      <c r="P153" s="315"/>
      <c r="Q153" s="315"/>
      <c r="R153" s="315"/>
      <c r="S153" s="315"/>
      <c r="T153" s="315"/>
      <c r="U153" s="315"/>
      <c r="V153" s="315"/>
      <c r="W153" s="315"/>
      <c r="X153" s="315"/>
      <c r="Y153" s="315"/>
      <c r="Z153" s="315"/>
    </row>
    <row r="154" spans="1:26" ht="14.25" customHeight="1">
      <c r="A154" s="316"/>
      <c r="B154" s="317"/>
      <c r="C154" s="313"/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5"/>
      <c r="O154" s="315"/>
      <c r="P154" s="315"/>
      <c r="Q154" s="315"/>
      <c r="R154" s="315"/>
      <c r="S154" s="315"/>
      <c r="T154" s="315"/>
      <c r="U154" s="315"/>
      <c r="V154" s="315"/>
      <c r="W154" s="315"/>
      <c r="X154" s="315"/>
      <c r="Y154" s="315"/>
      <c r="Z154" s="315"/>
    </row>
    <row r="155" spans="1:26" ht="14.25" customHeight="1">
      <c r="A155" s="316"/>
      <c r="B155" s="317"/>
      <c r="C155" s="313"/>
      <c r="D155" s="313"/>
      <c r="E155" s="313"/>
      <c r="F155" s="313"/>
      <c r="G155" s="313"/>
      <c r="H155" s="313"/>
      <c r="I155" s="313"/>
      <c r="J155" s="313"/>
      <c r="K155" s="313"/>
      <c r="L155" s="313"/>
      <c r="M155" s="313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</row>
    <row r="156" spans="1:26" ht="14.25" customHeight="1">
      <c r="A156" s="316"/>
      <c r="B156" s="317"/>
      <c r="C156" s="313"/>
      <c r="D156" s="313"/>
      <c r="E156" s="313"/>
      <c r="F156" s="313"/>
      <c r="G156" s="313"/>
      <c r="H156" s="313"/>
      <c r="I156" s="313"/>
      <c r="J156" s="313"/>
      <c r="K156" s="313"/>
      <c r="L156" s="313"/>
      <c r="M156" s="313"/>
      <c r="N156" s="315"/>
      <c r="O156" s="315"/>
      <c r="P156" s="315"/>
      <c r="Q156" s="315"/>
      <c r="R156" s="315"/>
      <c r="S156" s="315"/>
      <c r="T156" s="315"/>
      <c r="U156" s="315"/>
      <c r="V156" s="315"/>
      <c r="W156" s="315"/>
      <c r="X156" s="315"/>
      <c r="Y156" s="315"/>
      <c r="Z156" s="315"/>
    </row>
    <row r="157" spans="1:26" ht="14.25" customHeight="1">
      <c r="A157" s="316"/>
      <c r="B157" s="317"/>
      <c r="C157" s="313"/>
      <c r="D157" s="313"/>
      <c r="E157" s="313"/>
      <c r="F157" s="313"/>
      <c r="G157" s="313"/>
      <c r="H157" s="313"/>
      <c r="I157" s="313"/>
      <c r="J157" s="313"/>
      <c r="K157" s="313"/>
      <c r="L157" s="313"/>
      <c r="M157" s="313"/>
      <c r="N157" s="315"/>
      <c r="O157" s="315"/>
      <c r="P157" s="315"/>
      <c r="Q157" s="315"/>
      <c r="R157" s="315"/>
      <c r="S157" s="315"/>
      <c r="T157" s="315"/>
      <c r="U157" s="315"/>
      <c r="V157" s="315"/>
      <c r="W157" s="315"/>
      <c r="X157" s="315"/>
      <c r="Y157" s="315"/>
      <c r="Z157" s="315"/>
    </row>
    <row r="158" spans="1:26" ht="14.25" customHeight="1">
      <c r="A158" s="316"/>
      <c r="B158" s="317"/>
      <c r="C158" s="313"/>
      <c r="D158" s="313"/>
      <c r="E158" s="313"/>
      <c r="F158" s="313"/>
      <c r="G158" s="313"/>
      <c r="H158" s="313"/>
      <c r="I158" s="313"/>
      <c r="J158" s="313"/>
      <c r="K158" s="313"/>
      <c r="L158" s="313"/>
      <c r="M158" s="313"/>
      <c r="N158" s="315"/>
      <c r="O158" s="315"/>
      <c r="P158" s="315"/>
      <c r="Q158" s="315"/>
      <c r="R158" s="315"/>
      <c r="S158" s="315"/>
      <c r="T158" s="315"/>
      <c r="U158" s="315"/>
      <c r="V158" s="315"/>
      <c r="W158" s="315"/>
      <c r="X158" s="315"/>
      <c r="Y158" s="315"/>
      <c r="Z158" s="315"/>
    </row>
    <row r="159" spans="1:26" ht="14.25" customHeight="1">
      <c r="A159" s="316"/>
      <c r="B159" s="317"/>
      <c r="C159" s="313"/>
      <c r="D159" s="313"/>
      <c r="E159" s="313"/>
      <c r="F159" s="313"/>
      <c r="G159" s="313"/>
      <c r="H159" s="313"/>
      <c r="I159" s="313"/>
      <c r="J159" s="313"/>
      <c r="K159" s="313"/>
      <c r="L159" s="313"/>
      <c r="M159" s="313"/>
      <c r="N159" s="315"/>
      <c r="O159" s="315"/>
      <c r="P159" s="315"/>
      <c r="Q159" s="315"/>
      <c r="R159" s="315"/>
      <c r="S159" s="315"/>
      <c r="T159" s="315"/>
      <c r="U159" s="315"/>
      <c r="V159" s="315"/>
      <c r="W159" s="315"/>
      <c r="X159" s="315"/>
      <c r="Y159" s="315"/>
      <c r="Z159" s="315"/>
    </row>
    <row r="160" spans="1:26" ht="14.25" customHeight="1">
      <c r="A160" s="316"/>
      <c r="B160" s="317"/>
      <c r="C160" s="313"/>
      <c r="D160" s="313"/>
      <c r="E160" s="313"/>
      <c r="F160" s="313"/>
      <c r="G160" s="313"/>
      <c r="H160" s="313"/>
      <c r="I160" s="313"/>
      <c r="J160" s="313"/>
      <c r="K160" s="313"/>
      <c r="L160" s="313"/>
      <c r="M160" s="313"/>
      <c r="N160" s="315"/>
      <c r="O160" s="315"/>
      <c r="P160" s="315"/>
      <c r="Q160" s="315"/>
      <c r="R160" s="315"/>
      <c r="S160" s="315"/>
      <c r="T160" s="315"/>
      <c r="U160" s="315"/>
      <c r="V160" s="315"/>
      <c r="W160" s="315"/>
      <c r="X160" s="315"/>
      <c r="Y160" s="315"/>
      <c r="Z160" s="315"/>
    </row>
    <row r="161" spans="1:26" ht="14.25" customHeight="1">
      <c r="A161" s="316"/>
      <c r="B161" s="317"/>
      <c r="C161" s="313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5"/>
      <c r="O161" s="315"/>
      <c r="P161" s="315"/>
      <c r="Q161" s="315"/>
      <c r="R161" s="315"/>
      <c r="S161" s="315"/>
      <c r="T161" s="315"/>
      <c r="U161" s="315"/>
      <c r="V161" s="315"/>
      <c r="W161" s="315"/>
      <c r="X161" s="315"/>
      <c r="Y161" s="315"/>
      <c r="Z161" s="315"/>
    </row>
    <row r="162" spans="1:26" ht="14.25" customHeight="1">
      <c r="A162" s="316"/>
      <c r="B162" s="317"/>
      <c r="C162" s="313"/>
      <c r="D162" s="313"/>
      <c r="E162" s="313"/>
      <c r="F162" s="313"/>
      <c r="G162" s="313"/>
      <c r="H162" s="313"/>
      <c r="I162" s="313"/>
      <c r="J162" s="313"/>
      <c r="K162" s="313"/>
      <c r="L162" s="313"/>
      <c r="M162" s="313"/>
      <c r="N162" s="315"/>
      <c r="O162" s="315"/>
      <c r="P162" s="315"/>
      <c r="Q162" s="315"/>
      <c r="R162" s="315"/>
      <c r="S162" s="315"/>
      <c r="T162" s="315"/>
      <c r="U162" s="315"/>
      <c r="V162" s="315"/>
      <c r="W162" s="315"/>
      <c r="X162" s="315"/>
      <c r="Y162" s="315"/>
      <c r="Z162" s="315"/>
    </row>
    <row r="163" spans="1:26" ht="14.25" customHeight="1">
      <c r="A163" s="316"/>
      <c r="B163" s="317"/>
      <c r="C163" s="313"/>
      <c r="D163" s="313"/>
      <c r="E163" s="313"/>
      <c r="F163" s="313"/>
      <c r="G163" s="313"/>
      <c r="H163" s="313"/>
      <c r="I163" s="313"/>
      <c r="J163" s="313"/>
      <c r="K163" s="313"/>
      <c r="L163" s="313"/>
      <c r="M163" s="313"/>
      <c r="N163" s="315"/>
      <c r="O163" s="315"/>
      <c r="P163" s="315"/>
      <c r="Q163" s="315"/>
      <c r="R163" s="315"/>
      <c r="S163" s="315"/>
      <c r="T163" s="315"/>
      <c r="U163" s="315"/>
      <c r="V163" s="315"/>
      <c r="W163" s="315"/>
      <c r="X163" s="315"/>
      <c r="Y163" s="315"/>
      <c r="Z163" s="315"/>
    </row>
    <row r="164" spans="1:26" ht="14.25" customHeight="1">
      <c r="A164" s="316"/>
      <c r="B164" s="317"/>
      <c r="C164" s="313"/>
      <c r="D164" s="313"/>
      <c r="E164" s="313"/>
      <c r="F164" s="313"/>
      <c r="G164" s="313"/>
      <c r="H164" s="313"/>
      <c r="I164" s="313"/>
      <c r="J164" s="313"/>
      <c r="K164" s="313"/>
      <c r="L164" s="313"/>
      <c r="M164" s="313"/>
      <c r="N164" s="315"/>
      <c r="O164" s="315"/>
      <c r="P164" s="315"/>
      <c r="Q164" s="315"/>
      <c r="R164" s="315"/>
      <c r="S164" s="315"/>
      <c r="T164" s="315"/>
      <c r="U164" s="315"/>
      <c r="V164" s="315"/>
      <c r="W164" s="315"/>
      <c r="X164" s="315"/>
      <c r="Y164" s="315"/>
      <c r="Z164" s="315"/>
    </row>
    <row r="165" spans="1:26" ht="14.25" customHeight="1">
      <c r="A165" s="316"/>
      <c r="B165" s="317"/>
      <c r="C165" s="313"/>
      <c r="D165" s="313"/>
      <c r="E165" s="313"/>
      <c r="F165" s="313"/>
      <c r="G165" s="313"/>
      <c r="H165" s="313"/>
      <c r="I165" s="313"/>
      <c r="J165" s="313"/>
      <c r="K165" s="313"/>
      <c r="L165" s="313"/>
      <c r="M165" s="313"/>
      <c r="N165" s="315"/>
      <c r="O165" s="315"/>
      <c r="P165" s="315"/>
      <c r="Q165" s="315"/>
      <c r="R165" s="315"/>
      <c r="S165" s="315"/>
      <c r="T165" s="315"/>
      <c r="U165" s="315"/>
      <c r="V165" s="315"/>
      <c r="W165" s="315"/>
      <c r="X165" s="315"/>
      <c r="Y165" s="315"/>
      <c r="Z165" s="315"/>
    </row>
    <row r="166" spans="1:26" ht="14.25" customHeight="1">
      <c r="A166" s="316"/>
      <c r="B166" s="317"/>
      <c r="C166" s="313"/>
      <c r="D166" s="313"/>
      <c r="E166" s="313"/>
      <c r="F166" s="313"/>
      <c r="G166" s="313"/>
      <c r="H166" s="313"/>
      <c r="I166" s="313"/>
      <c r="J166" s="313"/>
      <c r="K166" s="313"/>
      <c r="L166" s="313"/>
      <c r="M166" s="313"/>
      <c r="N166" s="315"/>
      <c r="O166" s="315"/>
      <c r="P166" s="315"/>
      <c r="Q166" s="315"/>
      <c r="R166" s="315"/>
      <c r="S166" s="315"/>
      <c r="T166" s="315"/>
      <c r="U166" s="315"/>
      <c r="V166" s="315"/>
      <c r="W166" s="315"/>
      <c r="X166" s="315"/>
      <c r="Y166" s="315"/>
      <c r="Z166" s="315"/>
    </row>
    <row r="167" spans="1:26" ht="14.25" customHeight="1">
      <c r="A167" s="316"/>
      <c r="B167" s="317"/>
      <c r="C167" s="313"/>
      <c r="D167" s="313"/>
      <c r="E167" s="313"/>
      <c r="F167" s="313"/>
      <c r="G167" s="313"/>
      <c r="H167" s="313"/>
      <c r="I167" s="313"/>
      <c r="J167" s="313"/>
      <c r="K167" s="313"/>
      <c r="L167" s="313"/>
      <c r="M167" s="313"/>
      <c r="N167" s="315"/>
      <c r="O167" s="315"/>
      <c r="P167" s="315"/>
      <c r="Q167" s="315"/>
      <c r="R167" s="315"/>
      <c r="S167" s="315"/>
      <c r="T167" s="315"/>
      <c r="U167" s="315"/>
      <c r="V167" s="315"/>
      <c r="W167" s="315"/>
      <c r="X167" s="315"/>
      <c r="Y167" s="315"/>
      <c r="Z167" s="315"/>
    </row>
    <row r="168" spans="1:26" ht="14.25" customHeight="1">
      <c r="A168" s="316"/>
      <c r="B168" s="317"/>
      <c r="C168" s="313"/>
      <c r="D168" s="313"/>
      <c r="E168" s="313"/>
      <c r="F168" s="313"/>
      <c r="G168" s="313"/>
      <c r="H168" s="313"/>
      <c r="I168" s="313"/>
      <c r="J168" s="313"/>
      <c r="K168" s="313"/>
      <c r="L168" s="313"/>
      <c r="M168" s="313"/>
      <c r="N168" s="315"/>
      <c r="O168" s="315"/>
      <c r="P168" s="315"/>
      <c r="Q168" s="315"/>
      <c r="R168" s="315"/>
      <c r="S168" s="315"/>
      <c r="T168" s="315"/>
      <c r="U168" s="315"/>
      <c r="V168" s="315"/>
      <c r="W168" s="315"/>
      <c r="X168" s="315"/>
      <c r="Y168" s="315"/>
      <c r="Z168" s="315"/>
    </row>
    <row r="169" spans="1:26" ht="14.25" customHeight="1">
      <c r="A169" s="316"/>
      <c r="B169" s="317"/>
      <c r="C169" s="313"/>
      <c r="D169" s="313"/>
      <c r="E169" s="313"/>
      <c r="F169" s="313"/>
      <c r="G169" s="313"/>
      <c r="H169" s="313"/>
      <c r="I169" s="313"/>
      <c r="J169" s="313"/>
      <c r="K169" s="313"/>
      <c r="L169" s="313"/>
      <c r="M169" s="313"/>
      <c r="N169" s="315"/>
      <c r="O169" s="315"/>
      <c r="P169" s="315"/>
      <c r="Q169" s="315"/>
      <c r="R169" s="315"/>
      <c r="S169" s="315"/>
      <c r="T169" s="315"/>
      <c r="U169" s="315"/>
      <c r="V169" s="315"/>
      <c r="W169" s="315"/>
      <c r="X169" s="315"/>
      <c r="Y169" s="315"/>
      <c r="Z169" s="315"/>
    </row>
    <row r="170" spans="1:26" ht="14.25" customHeight="1">
      <c r="A170" s="316"/>
      <c r="B170" s="317"/>
      <c r="C170" s="313"/>
      <c r="D170" s="313"/>
      <c r="E170" s="313"/>
      <c r="F170" s="313"/>
      <c r="G170" s="313"/>
      <c r="H170" s="313"/>
      <c r="I170" s="313"/>
      <c r="J170" s="313"/>
      <c r="K170" s="313"/>
      <c r="L170" s="313"/>
      <c r="M170" s="313"/>
      <c r="N170" s="315"/>
      <c r="O170" s="315"/>
      <c r="P170" s="315"/>
      <c r="Q170" s="315"/>
      <c r="R170" s="315"/>
      <c r="S170" s="315"/>
      <c r="T170" s="315"/>
      <c r="U170" s="315"/>
      <c r="V170" s="315"/>
      <c r="W170" s="315"/>
      <c r="X170" s="315"/>
      <c r="Y170" s="315"/>
      <c r="Z170" s="315"/>
    </row>
    <row r="171" spans="1:26" ht="14.25" customHeight="1">
      <c r="A171" s="316"/>
      <c r="B171" s="317"/>
      <c r="C171" s="313"/>
      <c r="D171" s="313"/>
      <c r="E171" s="313"/>
      <c r="F171" s="313"/>
      <c r="G171" s="313"/>
      <c r="H171" s="313"/>
      <c r="I171" s="313"/>
      <c r="J171" s="313"/>
      <c r="K171" s="313"/>
      <c r="L171" s="313"/>
      <c r="M171" s="313"/>
      <c r="N171" s="315"/>
      <c r="O171" s="315"/>
      <c r="P171" s="315"/>
      <c r="Q171" s="315"/>
      <c r="R171" s="315"/>
      <c r="S171" s="315"/>
      <c r="T171" s="315"/>
      <c r="U171" s="315"/>
      <c r="V171" s="315"/>
      <c r="W171" s="315"/>
      <c r="X171" s="315"/>
      <c r="Y171" s="315"/>
      <c r="Z171" s="315"/>
    </row>
    <row r="172" spans="1:26" ht="14.25" customHeight="1">
      <c r="A172" s="316"/>
      <c r="B172" s="317"/>
      <c r="C172" s="313"/>
      <c r="D172" s="313"/>
      <c r="E172" s="313"/>
      <c r="F172" s="313"/>
      <c r="G172" s="313"/>
      <c r="H172" s="313"/>
      <c r="I172" s="313"/>
      <c r="J172" s="313"/>
      <c r="K172" s="313"/>
      <c r="L172" s="313"/>
      <c r="M172" s="313"/>
      <c r="N172" s="315"/>
      <c r="O172" s="315"/>
      <c r="P172" s="315"/>
      <c r="Q172" s="315"/>
      <c r="R172" s="315"/>
      <c r="S172" s="315"/>
      <c r="T172" s="315"/>
      <c r="U172" s="315"/>
      <c r="V172" s="315"/>
      <c r="W172" s="315"/>
      <c r="X172" s="315"/>
      <c r="Y172" s="315"/>
      <c r="Z172" s="315"/>
    </row>
    <row r="173" spans="1:26" ht="14.25" customHeight="1">
      <c r="A173" s="316"/>
      <c r="B173" s="317"/>
      <c r="C173" s="313"/>
      <c r="D173" s="313"/>
      <c r="E173" s="313"/>
      <c r="F173" s="313"/>
      <c r="G173" s="313"/>
      <c r="H173" s="313"/>
      <c r="I173" s="313"/>
      <c r="J173" s="313"/>
      <c r="K173" s="313"/>
      <c r="L173" s="313"/>
      <c r="M173" s="313"/>
      <c r="N173" s="315"/>
      <c r="O173" s="315"/>
      <c r="P173" s="315"/>
      <c r="Q173" s="315"/>
      <c r="R173" s="315"/>
      <c r="S173" s="315"/>
      <c r="T173" s="315"/>
      <c r="U173" s="315"/>
      <c r="V173" s="315"/>
      <c r="W173" s="315"/>
      <c r="X173" s="315"/>
      <c r="Y173" s="315"/>
      <c r="Z173" s="315"/>
    </row>
    <row r="174" spans="1:26" ht="14.25" customHeight="1">
      <c r="A174" s="316"/>
      <c r="B174" s="317"/>
      <c r="C174" s="313"/>
      <c r="D174" s="313"/>
      <c r="E174" s="313"/>
      <c r="F174" s="313"/>
      <c r="G174" s="313"/>
      <c r="H174" s="313"/>
      <c r="I174" s="313"/>
      <c r="J174" s="313"/>
      <c r="K174" s="313"/>
      <c r="L174" s="313"/>
      <c r="M174" s="313"/>
      <c r="N174" s="315"/>
      <c r="O174" s="315"/>
      <c r="P174" s="315"/>
      <c r="Q174" s="315"/>
      <c r="R174" s="315"/>
      <c r="S174" s="315"/>
      <c r="T174" s="315"/>
      <c r="U174" s="315"/>
      <c r="V174" s="315"/>
      <c r="W174" s="315"/>
      <c r="X174" s="315"/>
      <c r="Y174" s="315"/>
      <c r="Z174" s="315"/>
    </row>
    <row r="175" spans="1:26" ht="14.25" customHeight="1">
      <c r="A175" s="316"/>
      <c r="B175" s="317"/>
      <c r="C175" s="313"/>
      <c r="D175" s="313"/>
      <c r="E175" s="313"/>
      <c r="F175" s="313"/>
      <c r="G175" s="313"/>
      <c r="H175" s="313"/>
      <c r="I175" s="313"/>
      <c r="J175" s="313"/>
      <c r="K175" s="313"/>
      <c r="L175" s="313"/>
      <c r="M175" s="313"/>
      <c r="N175" s="315"/>
      <c r="O175" s="315"/>
      <c r="P175" s="315"/>
      <c r="Q175" s="315"/>
      <c r="R175" s="315"/>
      <c r="S175" s="315"/>
      <c r="T175" s="315"/>
      <c r="U175" s="315"/>
      <c r="V175" s="315"/>
      <c r="W175" s="315"/>
      <c r="X175" s="315"/>
      <c r="Y175" s="315"/>
      <c r="Z175" s="315"/>
    </row>
    <row r="176" spans="1:26" ht="14.25" customHeight="1">
      <c r="A176" s="316"/>
      <c r="B176" s="317"/>
      <c r="C176" s="313"/>
      <c r="D176" s="313"/>
      <c r="E176" s="313"/>
      <c r="F176" s="313"/>
      <c r="G176" s="313"/>
      <c r="H176" s="313"/>
      <c r="I176" s="313"/>
      <c r="J176" s="313"/>
      <c r="K176" s="313"/>
      <c r="L176" s="313"/>
      <c r="M176" s="313"/>
      <c r="N176" s="315"/>
      <c r="O176" s="315"/>
      <c r="P176" s="315"/>
      <c r="Q176" s="315"/>
      <c r="R176" s="315"/>
      <c r="S176" s="315"/>
      <c r="T176" s="315"/>
      <c r="U176" s="315"/>
      <c r="V176" s="315"/>
      <c r="W176" s="315"/>
      <c r="X176" s="315"/>
      <c r="Y176" s="315"/>
      <c r="Z176" s="315"/>
    </row>
    <row r="177" spans="1:26" ht="14.25" customHeight="1">
      <c r="A177" s="316"/>
      <c r="B177" s="317"/>
      <c r="C177" s="313"/>
      <c r="D177" s="313"/>
      <c r="E177" s="313"/>
      <c r="F177" s="313"/>
      <c r="G177" s="313"/>
      <c r="H177" s="313"/>
      <c r="I177" s="313"/>
      <c r="J177" s="313"/>
      <c r="K177" s="313"/>
      <c r="L177" s="313"/>
      <c r="M177" s="313"/>
      <c r="N177" s="315"/>
      <c r="O177" s="315"/>
      <c r="P177" s="315"/>
      <c r="Q177" s="315"/>
      <c r="R177" s="315"/>
      <c r="S177" s="315"/>
      <c r="T177" s="315"/>
      <c r="U177" s="315"/>
      <c r="V177" s="315"/>
      <c r="W177" s="315"/>
      <c r="X177" s="315"/>
      <c r="Y177" s="315"/>
      <c r="Z177" s="315"/>
    </row>
    <row r="178" spans="1:26" ht="14.25" customHeight="1">
      <c r="A178" s="316"/>
      <c r="B178" s="317"/>
      <c r="C178" s="313"/>
      <c r="D178" s="313"/>
      <c r="E178" s="313"/>
      <c r="F178" s="313"/>
      <c r="G178" s="313"/>
      <c r="H178" s="313"/>
      <c r="I178" s="313"/>
      <c r="J178" s="313"/>
      <c r="K178" s="313"/>
      <c r="L178" s="313"/>
      <c r="M178" s="313"/>
      <c r="N178" s="315"/>
      <c r="O178" s="315"/>
      <c r="P178" s="315"/>
      <c r="Q178" s="315"/>
      <c r="R178" s="315"/>
      <c r="S178" s="315"/>
      <c r="T178" s="315"/>
      <c r="U178" s="315"/>
      <c r="V178" s="315"/>
      <c r="W178" s="315"/>
      <c r="X178" s="315"/>
      <c r="Y178" s="315"/>
      <c r="Z178" s="315"/>
    </row>
    <row r="179" spans="1:26" ht="14.25" customHeight="1">
      <c r="A179" s="316"/>
      <c r="B179" s="317"/>
      <c r="C179" s="313"/>
      <c r="D179" s="313"/>
      <c r="E179" s="313"/>
      <c r="F179" s="313"/>
      <c r="G179" s="313"/>
      <c r="H179" s="313"/>
      <c r="I179" s="313"/>
      <c r="J179" s="313"/>
      <c r="K179" s="313"/>
      <c r="L179" s="313"/>
      <c r="M179" s="313"/>
      <c r="N179" s="315"/>
      <c r="O179" s="315"/>
      <c r="P179" s="315"/>
      <c r="Q179" s="315"/>
      <c r="R179" s="315"/>
      <c r="S179" s="315"/>
      <c r="T179" s="315"/>
      <c r="U179" s="315"/>
      <c r="V179" s="315"/>
      <c r="W179" s="315"/>
      <c r="X179" s="315"/>
      <c r="Y179" s="315"/>
      <c r="Z179" s="315"/>
    </row>
    <row r="180" spans="1:26" ht="14.25" customHeight="1">
      <c r="A180" s="316"/>
      <c r="B180" s="317"/>
      <c r="C180" s="313"/>
      <c r="D180" s="313"/>
      <c r="E180" s="313"/>
      <c r="F180" s="313"/>
      <c r="G180" s="313"/>
      <c r="H180" s="313"/>
      <c r="I180" s="313"/>
      <c r="J180" s="313"/>
      <c r="K180" s="313"/>
      <c r="L180" s="313"/>
      <c r="M180" s="313"/>
      <c r="N180" s="315"/>
      <c r="O180" s="315"/>
      <c r="P180" s="315"/>
      <c r="Q180" s="315"/>
      <c r="R180" s="315"/>
      <c r="S180" s="315"/>
      <c r="T180" s="315"/>
      <c r="U180" s="315"/>
      <c r="V180" s="315"/>
      <c r="W180" s="315"/>
      <c r="X180" s="315"/>
      <c r="Y180" s="315"/>
      <c r="Z180" s="315"/>
    </row>
    <row r="181" spans="1:26" ht="14.25" customHeight="1">
      <c r="A181" s="316"/>
      <c r="B181" s="317"/>
      <c r="C181" s="313"/>
      <c r="D181" s="313"/>
      <c r="E181" s="313"/>
      <c r="F181" s="313"/>
      <c r="G181" s="313"/>
      <c r="H181" s="313"/>
      <c r="I181" s="313"/>
      <c r="J181" s="313"/>
      <c r="K181" s="313"/>
      <c r="L181" s="313"/>
      <c r="M181" s="313"/>
      <c r="N181" s="315"/>
      <c r="O181" s="315"/>
      <c r="P181" s="315"/>
      <c r="Q181" s="315"/>
      <c r="R181" s="315"/>
      <c r="S181" s="315"/>
      <c r="T181" s="315"/>
      <c r="U181" s="315"/>
      <c r="V181" s="315"/>
      <c r="W181" s="315"/>
      <c r="X181" s="315"/>
      <c r="Y181" s="315"/>
      <c r="Z181" s="315"/>
    </row>
    <row r="182" spans="1:26" ht="14.25" customHeight="1">
      <c r="A182" s="316"/>
      <c r="B182" s="317"/>
      <c r="C182" s="313"/>
      <c r="D182" s="313"/>
      <c r="E182" s="313"/>
      <c r="F182" s="313"/>
      <c r="G182" s="313"/>
      <c r="H182" s="313"/>
      <c r="I182" s="313"/>
      <c r="J182" s="313"/>
      <c r="K182" s="313"/>
      <c r="L182" s="313"/>
      <c r="M182" s="313"/>
      <c r="N182" s="315"/>
      <c r="O182" s="315"/>
      <c r="P182" s="315"/>
      <c r="Q182" s="315"/>
      <c r="R182" s="315"/>
      <c r="S182" s="315"/>
      <c r="T182" s="315"/>
      <c r="U182" s="315"/>
      <c r="V182" s="315"/>
      <c r="W182" s="315"/>
      <c r="X182" s="315"/>
      <c r="Y182" s="315"/>
      <c r="Z182" s="315"/>
    </row>
    <row r="183" spans="1:26" ht="14.25" customHeight="1">
      <c r="A183" s="316"/>
      <c r="B183" s="317"/>
      <c r="C183" s="313"/>
      <c r="D183" s="313"/>
      <c r="E183" s="313"/>
      <c r="F183" s="313"/>
      <c r="G183" s="313"/>
      <c r="H183" s="313"/>
      <c r="I183" s="313"/>
      <c r="J183" s="313"/>
      <c r="K183" s="313"/>
      <c r="L183" s="313"/>
      <c r="M183" s="313"/>
      <c r="N183" s="315"/>
      <c r="O183" s="315"/>
      <c r="P183" s="315"/>
      <c r="Q183" s="315"/>
      <c r="R183" s="315"/>
      <c r="S183" s="315"/>
      <c r="T183" s="315"/>
      <c r="U183" s="315"/>
      <c r="V183" s="315"/>
      <c r="W183" s="315"/>
      <c r="X183" s="315"/>
      <c r="Y183" s="315"/>
      <c r="Z183" s="315"/>
    </row>
    <row r="184" spans="1:26" ht="14.25" customHeight="1">
      <c r="A184" s="316"/>
      <c r="B184" s="317"/>
      <c r="C184" s="313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5"/>
      <c r="O184" s="315"/>
      <c r="P184" s="315"/>
      <c r="Q184" s="315"/>
      <c r="R184" s="315"/>
      <c r="S184" s="315"/>
      <c r="T184" s="315"/>
      <c r="U184" s="315"/>
      <c r="V184" s="315"/>
      <c r="W184" s="315"/>
      <c r="X184" s="315"/>
      <c r="Y184" s="315"/>
      <c r="Z184" s="315"/>
    </row>
    <row r="185" spans="1:26" ht="14.25" customHeight="1">
      <c r="A185" s="316"/>
      <c r="B185" s="317"/>
      <c r="C185" s="313"/>
      <c r="D185" s="313"/>
      <c r="E185" s="313"/>
      <c r="F185" s="313"/>
      <c r="G185" s="313"/>
      <c r="H185" s="313"/>
      <c r="I185" s="313"/>
      <c r="J185" s="313"/>
      <c r="K185" s="313"/>
      <c r="L185" s="313"/>
      <c r="M185" s="313"/>
      <c r="N185" s="315"/>
      <c r="O185" s="315"/>
      <c r="P185" s="315"/>
      <c r="Q185" s="315"/>
      <c r="R185" s="315"/>
      <c r="S185" s="315"/>
      <c r="T185" s="315"/>
      <c r="U185" s="315"/>
      <c r="V185" s="315"/>
      <c r="W185" s="315"/>
      <c r="X185" s="315"/>
      <c r="Y185" s="315"/>
      <c r="Z185" s="315"/>
    </row>
    <row r="186" spans="1:26" ht="14.25" customHeight="1">
      <c r="A186" s="316"/>
      <c r="B186" s="317"/>
      <c r="C186" s="313"/>
      <c r="D186" s="313"/>
      <c r="E186" s="313"/>
      <c r="F186" s="313"/>
      <c r="G186" s="313"/>
      <c r="H186" s="313"/>
      <c r="I186" s="313"/>
      <c r="J186" s="313"/>
      <c r="K186" s="313"/>
      <c r="L186" s="313"/>
      <c r="M186" s="313"/>
      <c r="N186" s="315"/>
      <c r="O186" s="315"/>
      <c r="P186" s="315"/>
      <c r="Q186" s="315"/>
      <c r="R186" s="315"/>
      <c r="S186" s="315"/>
      <c r="T186" s="315"/>
      <c r="U186" s="315"/>
      <c r="V186" s="315"/>
      <c r="W186" s="315"/>
      <c r="X186" s="315"/>
      <c r="Y186" s="315"/>
      <c r="Z186" s="315"/>
    </row>
    <row r="187" spans="1:26" ht="14.25" customHeight="1">
      <c r="A187" s="316"/>
      <c r="B187" s="317"/>
      <c r="C187" s="313"/>
      <c r="D187" s="313"/>
      <c r="E187" s="313"/>
      <c r="F187" s="313"/>
      <c r="G187" s="313"/>
      <c r="H187" s="313"/>
      <c r="I187" s="313"/>
      <c r="J187" s="313"/>
      <c r="K187" s="313"/>
      <c r="L187" s="313"/>
      <c r="M187" s="313"/>
      <c r="N187" s="315"/>
      <c r="O187" s="315"/>
      <c r="P187" s="315"/>
      <c r="Q187" s="315"/>
      <c r="R187" s="315"/>
      <c r="S187" s="315"/>
      <c r="T187" s="315"/>
      <c r="U187" s="315"/>
      <c r="V187" s="315"/>
      <c r="W187" s="315"/>
      <c r="X187" s="315"/>
      <c r="Y187" s="315"/>
      <c r="Z187" s="315"/>
    </row>
    <row r="188" spans="1:26" ht="14.25" customHeight="1">
      <c r="A188" s="316"/>
      <c r="B188" s="317"/>
      <c r="C188" s="313"/>
      <c r="D188" s="313"/>
      <c r="E188" s="313"/>
      <c r="F188" s="313"/>
      <c r="G188" s="313"/>
      <c r="H188" s="313"/>
      <c r="I188" s="313"/>
      <c r="J188" s="313"/>
      <c r="K188" s="313"/>
      <c r="L188" s="313"/>
      <c r="M188" s="313"/>
      <c r="N188" s="315"/>
      <c r="O188" s="315"/>
      <c r="P188" s="315"/>
      <c r="Q188" s="315"/>
      <c r="R188" s="315"/>
      <c r="S188" s="315"/>
      <c r="T188" s="315"/>
      <c r="U188" s="315"/>
      <c r="V188" s="315"/>
      <c r="W188" s="315"/>
      <c r="X188" s="315"/>
      <c r="Y188" s="315"/>
      <c r="Z188" s="315"/>
    </row>
    <row r="189" spans="1:26" ht="14.25" customHeight="1">
      <c r="A189" s="316"/>
      <c r="B189" s="317"/>
      <c r="C189" s="313"/>
      <c r="D189" s="313"/>
      <c r="E189" s="313"/>
      <c r="F189" s="313"/>
      <c r="G189" s="313"/>
      <c r="H189" s="313"/>
      <c r="I189" s="313"/>
      <c r="J189" s="313"/>
      <c r="K189" s="313"/>
      <c r="L189" s="313"/>
      <c r="M189" s="313"/>
      <c r="N189" s="315"/>
      <c r="O189" s="315"/>
      <c r="P189" s="315"/>
      <c r="Q189" s="315"/>
      <c r="R189" s="315"/>
      <c r="S189" s="315"/>
      <c r="T189" s="315"/>
      <c r="U189" s="315"/>
      <c r="V189" s="315"/>
      <c r="W189" s="315"/>
      <c r="X189" s="315"/>
      <c r="Y189" s="315"/>
      <c r="Z189" s="315"/>
    </row>
    <row r="190" spans="1:26" ht="14.25" customHeight="1">
      <c r="A190" s="316"/>
      <c r="B190" s="317"/>
      <c r="C190" s="313"/>
      <c r="D190" s="313"/>
      <c r="E190" s="313"/>
      <c r="F190" s="313"/>
      <c r="G190" s="313"/>
      <c r="H190" s="313"/>
      <c r="I190" s="313"/>
      <c r="J190" s="313"/>
      <c r="K190" s="313"/>
      <c r="L190" s="313"/>
      <c r="M190" s="313"/>
      <c r="N190" s="315"/>
      <c r="O190" s="315"/>
      <c r="P190" s="315"/>
      <c r="Q190" s="315"/>
      <c r="R190" s="315"/>
      <c r="S190" s="315"/>
      <c r="T190" s="315"/>
      <c r="U190" s="315"/>
      <c r="V190" s="315"/>
      <c r="W190" s="315"/>
      <c r="X190" s="315"/>
      <c r="Y190" s="315"/>
      <c r="Z190" s="315"/>
    </row>
    <row r="191" spans="1:26" ht="14.25" customHeight="1">
      <c r="A191" s="316"/>
      <c r="B191" s="317"/>
      <c r="C191" s="313"/>
      <c r="D191" s="313"/>
      <c r="E191" s="313"/>
      <c r="F191" s="313"/>
      <c r="G191" s="313"/>
      <c r="H191" s="313"/>
      <c r="I191" s="313"/>
      <c r="J191" s="313"/>
      <c r="K191" s="313"/>
      <c r="L191" s="313"/>
      <c r="M191" s="313"/>
      <c r="N191" s="315"/>
      <c r="O191" s="315"/>
      <c r="P191" s="315"/>
      <c r="Q191" s="315"/>
      <c r="R191" s="315"/>
      <c r="S191" s="315"/>
      <c r="T191" s="315"/>
      <c r="U191" s="315"/>
      <c r="V191" s="315"/>
      <c r="W191" s="315"/>
      <c r="X191" s="315"/>
      <c r="Y191" s="315"/>
      <c r="Z191" s="315"/>
    </row>
    <row r="192" spans="1:26" ht="14.25" customHeight="1">
      <c r="A192" s="316"/>
      <c r="B192" s="317"/>
      <c r="C192" s="313"/>
      <c r="D192" s="313"/>
      <c r="E192" s="313"/>
      <c r="F192" s="313"/>
      <c r="G192" s="313"/>
      <c r="H192" s="313"/>
      <c r="I192" s="313"/>
      <c r="J192" s="313"/>
      <c r="K192" s="313"/>
      <c r="L192" s="313"/>
      <c r="M192" s="313"/>
      <c r="N192" s="315"/>
      <c r="O192" s="315"/>
      <c r="P192" s="315"/>
      <c r="Q192" s="315"/>
      <c r="R192" s="315"/>
      <c r="S192" s="315"/>
      <c r="T192" s="315"/>
      <c r="U192" s="315"/>
      <c r="V192" s="315"/>
      <c r="W192" s="315"/>
      <c r="X192" s="315"/>
      <c r="Y192" s="315"/>
      <c r="Z192" s="315"/>
    </row>
    <row r="193" spans="1:26" ht="14.25" customHeight="1">
      <c r="A193" s="316"/>
      <c r="B193" s="317"/>
      <c r="C193" s="313"/>
      <c r="D193" s="313"/>
      <c r="E193" s="313"/>
      <c r="F193" s="313"/>
      <c r="G193" s="313"/>
      <c r="H193" s="313"/>
      <c r="I193" s="313"/>
      <c r="J193" s="313"/>
      <c r="K193" s="313"/>
      <c r="L193" s="313"/>
      <c r="M193" s="313"/>
      <c r="N193" s="315"/>
      <c r="O193" s="315"/>
      <c r="P193" s="315"/>
      <c r="Q193" s="315"/>
      <c r="R193" s="315"/>
      <c r="S193" s="315"/>
      <c r="T193" s="315"/>
      <c r="U193" s="315"/>
      <c r="V193" s="315"/>
      <c r="W193" s="315"/>
      <c r="X193" s="315"/>
      <c r="Y193" s="315"/>
      <c r="Z193" s="315"/>
    </row>
    <row r="194" spans="1:26" ht="14.25" customHeight="1">
      <c r="A194" s="316"/>
      <c r="B194" s="317"/>
      <c r="C194" s="313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5"/>
      <c r="O194" s="315"/>
      <c r="P194" s="315"/>
      <c r="Q194" s="315"/>
      <c r="R194" s="315"/>
      <c r="S194" s="315"/>
      <c r="T194" s="315"/>
      <c r="U194" s="315"/>
      <c r="V194" s="315"/>
      <c r="W194" s="315"/>
      <c r="X194" s="315"/>
      <c r="Y194" s="315"/>
      <c r="Z194" s="315"/>
    </row>
    <row r="195" spans="1:26" ht="14.25" customHeight="1">
      <c r="A195" s="316"/>
      <c r="B195" s="317"/>
      <c r="C195" s="313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5"/>
      <c r="O195" s="315"/>
      <c r="P195" s="315"/>
      <c r="Q195" s="315"/>
      <c r="R195" s="315"/>
      <c r="S195" s="315"/>
      <c r="T195" s="315"/>
      <c r="U195" s="315"/>
      <c r="V195" s="315"/>
      <c r="W195" s="315"/>
      <c r="X195" s="315"/>
      <c r="Y195" s="315"/>
      <c r="Z195" s="315"/>
    </row>
    <row r="196" spans="1:26" ht="14.25" customHeight="1">
      <c r="A196" s="316"/>
      <c r="B196" s="317"/>
      <c r="C196" s="313"/>
      <c r="D196" s="313"/>
      <c r="E196" s="313"/>
      <c r="F196" s="313"/>
      <c r="G196" s="313"/>
      <c r="H196" s="313"/>
      <c r="I196" s="313"/>
      <c r="J196" s="313"/>
      <c r="K196" s="313"/>
      <c r="L196" s="313"/>
      <c r="M196" s="313"/>
      <c r="N196" s="315"/>
      <c r="O196" s="315"/>
      <c r="P196" s="315"/>
      <c r="Q196" s="315"/>
      <c r="R196" s="315"/>
      <c r="S196" s="315"/>
      <c r="T196" s="315"/>
      <c r="U196" s="315"/>
      <c r="V196" s="315"/>
      <c r="W196" s="315"/>
      <c r="X196" s="315"/>
      <c r="Y196" s="315"/>
      <c r="Z196" s="315"/>
    </row>
    <row r="197" spans="1:26" ht="14.25" customHeight="1">
      <c r="A197" s="316"/>
      <c r="B197" s="317"/>
      <c r="C197" s="313"/>
      <c r="D197" s="313"/>
      <c r="E197" s="313"/>
      <c r="F197" s="313"/>
      <c r="G197" s="313"/>
      <c r="H197" s="313"/>
      <c r="I197" s="313"/>
      <c r="J197" s="313"/>
      <c r="K197" s="313"/>
      <c r="L197" s="313"/>
      <c r="M197" s="313"/>
      <c r="N197" s="315"/>
      <c r="O197" s="315"/>
      <c r="P197" s="315"/>
      <c r="Q197" s="315"/>
      <c r="R197" s="315"/>
      <c r="S197" s="315"/>
      <c r="T197" s="315"/>
      <c r="U197" s="315"/>
      <c r="V197" s="315"/>
      <c r="W197" s="315"/>
      <c r="X197" s="315"/>
      <c r="Y197" s="315"/>
      <c r="Z197" s="315"/>
    </row>
    <row r="198" spans="1:26" ht="14.25" customHeight="1">
      <c r="A198" s="316"/>
      <c r="B198" s="317"/>
      <c r="C198" s="313"/>
      <c r="D198" s="31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5"/>
      <c r="O198" s="315"/>
      <c r="P198" s="315"/>
      <c r="Q198" s="315"/>
      <c r="R198" s="315"/>
      <c r="S198" s="315"/>
      <c r="T198" s="315"/>
      <c r="U198" s="315"/>
      <c r="V198" s="315"/>
      <c r="W198" s="315"/>
      <c r="X198" s="315"/>
      <c r="Y198" s="315"/>
      <c r="Z198" s="315"/>
    </row>
    <row r="199" spans="1:26" ht="14.25" customHeight="1">
      <c r="A199" s="316"/>
      <c r="B199" s="317"/>
      <c r="C199" s="313"/>
      <c r="D199" s="31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5"/>
      <c r="O199" s="315"/>
      <c r="P199" s="315"/>
      <c r="Q199" s="315"/>
      <c r="R199" s="315"/>
      <c r="S199" s="315"/>
      <c r="T199" s="315"/>
      <c r="U199" s="315"/>
      <c r="V199" s="315"/>
      <c r="W199" s="315"/>
      <c r="X199" s="315"/>
      <c r="Y199" s="315"/>
      <c r="Z199" s="315"/>
    </row>
    <row r="200" spans="1:26" ht="14.25" customHeight="1">
      <c r="A200" s="316"/>
      <c r="B200" s="317"/>
      <c r="C200" s="313"/>
      <c r="D200" s="31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5"/>
      <c r="O200" s="315"/>
      <c r="P200" s="315"/>
      <c r="Q200" s="315"/>
      <c r="R200" s="315"/>
      <c r="S200" s="315"/>
      <c r="T200" s="315"/>
      <c r="U200" s="315"/>
      <c r="V200" s="315"/>
      <c r="W200" s="315"/>
      <c r="X200" s="315"/>
      <c r="Y200" s="315"/>
      <c r="Z200" s="315"/>
    </row>
    <row r="201" spans="1:26" ht="14.25" customHeight="1">
      <c r="A201" s="316"/>
      <c r="B201" s="317"/>
      <c r="C201" s="313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5"/>
      <c r="O201" s="315"/>
      <c r="P201" s="315"/>
      <c r="Q201" s="315"/>
      <c r="R201" s="315"/>
      <c r="S201" s="315"/>
      <c r="T201" s="315"/>
      <c r="U201" s="315"/>
      <c r="V201" s="315"/>
      <c r="W201" s="315"/>
      <c r="X201" s="315"/>
      <c r="Y201" s="315"/>
      <c r="Z201" s="315"/>
    </row>
    <row r="202" spans="1:26" ht="14.25" customHeight="1">
      <c r="A202" s="316"/>
      <c r="B202" s="317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315"/>
      <c r="O202" s="315"/>
      <c r="P202" s="315"/>
      <c r="Q202" s="315"/>
      <c r="R202" s="315"/>
      <c r="S202" s="315"/>
      <c r="T202" s="315"/>
      <c r="U202" s="315"/>
      <c r="V202" s="315"/>
      <c r="W202" s="315"/>
      <c r="X202" s="315"/>
      <c r="Y202" s="315"/>
      <c r="Z202" s="315"/>
    </row>
    <row r="203" spans="1:26" ht="14.25" customHeight="1">
      <c r="A203" s="316"/>
      <c r="B203" s="317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315"/>
      <c r="O203" s="315"/>
      <c r="P203" s="315"/>
      <c r="Q203" s="315"/>
      <c r="R203" s="315"/>
      <c r="S203" s="315"/>
      <c r="T203" s="315"/>
      <c r="U203" s="315"/>
      <c r="V203" s="315"/>
      <c r="W203" s="315"/>
      <c r="X203" s="315"/>
      <c r="Y203" s="315"/>
      <c r="Z203" s="315"/>
    </row>
    <row r="204" spans="1:26" ht="14.25" customHeight="1">
      <c r="A204" s="316"/>
      <c r="B204" s="317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5"/>
      <c r="O204" s="315"/>
      <c r="P204" s="315"/>
      <c r="Q204" s="315"/>
      <c r="R204" s="315"/>
      <c r="S204" s="315"/>
      <c r="T204" s="315"/>
      <c r="U204" s="315"/>
      <c r="V204" s="315"/>
      <c r="W204" s="315"/>
      <c r="X204" s="315"/>
      <c r="Y204" s="315"/>
      <c r="Z204" s="315"/>
    </row>
    <row r="205" spans="1:26" ht="14.25" customHeight="1">
      <c r="A205" s="316"/>
      <c r="B205" s="317"/>
      <c r="C205" s="313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315"/>
      <c r="O205" s="315"/>
      <c r="P205" s="315"/>
      <c r="Q205" s="315"/>
      <c r="R205" s="315"/>
      <c r="S205" s="315"/>
      <c r="T205" s="315"/>
      <c r="U205" s="315"/>
      <c r="V205" s="315"/>
      <c r="W205" s="315"/>
      <c r="X205" s="315"/>
      <c r="Y205" s="315"/>
      <c r="Z205" s="315"/>
    </row>
    <row r="206" spans="1:26" ht="14.25" customHeight="1">
      <c r="A206" s="316"/>
      <c r="B206" s="317"/>
      <c r="C206" s="313"/>
      <c r="D206" s="313"/>
      <c r="E206" s="313"/>
      <c r="F206" s="313"/>
      <c r="G206" s="313"/>
      <c r="H206" s="313"/>
      <c r="I206" s="313"/>
      <c r="J206" s="313"/>
      <c r="K206" s="313"/>
      <c r="L206" s="313"/>
      <c r="M206" s="313"/>
      <c r="N206" s="315"/>
      <c r="O206" s="315"/>
      <c r="P206" s="315"/>
      <c r="Q206" s="315"/>
      <c r="R206" s="315"/>
      <c r="S206" s="315"/>
      <c r="T206" s="315"/>
      <c r="U206" s="315"/>
      <c r="V206" s="315"/>
      <c r="W206" s="315"/>
      <c r="X206" s="315"/>
      <c r="Y206" s="315"/>
      <c r="Z206" s="315"/>
    </row>
    <row r="207" spans="1:26" ht="14.25" customHeight="1">
      <c r="A207" s="316"/>
      <c r="B207" s="317"/>
      <c r="C207" s="313"/>
      <c r="D207" s="313"/>
      <c r="E207" s="313"/>
      <c r="F207" s="313"/>
      <c r="G207" s="313"/>
      <c r="H207" s="313"/>
      <c r="I207" s="313"/>
      <c r="J207" s="313"/>
      <c r="K207" s="313"/>
      <c r="L207" s="313"/>
      <c r="M207" s="313"/>
      <c r="N207" s="315"/>
      <c r="O207" s="315"/>
      <c r="P207" s="315"/>
      <c r="Q207" s="315"/>
      <c r="R207" s="315"/>
      <c r="S207" s="315"/>
      <c r="T207" s="315"/>
      <c r="U207" s="315"/>
      <c r="V207" s="315"/>
      <c r="W207" s="315"/>
      <c r="X207" s="315"/>
      <c r="Y207" s="315"/>
      <c r="Z207" s="315"/>
    </row>
    <row r="208" spans="1:26" ht="14.25" customHeight="1">
      <c r="A208" s="316"/>
      <c r="B208" s="317"/>
      <c r="C208" s="313"/>
      <c r="D208" s="313"/>
      <c r="E208" s="313"/>
      <c r="F208" s="313"/>
      <c r="G208" s="313"/>
      <c r="H208" s="313"/>
      <c r="I208" s="313"/>
      <c r="J208" s="313"/>
      <c r="K208" s="313"/>
      <c r="L208" s="313"/>
      <c r="M208" s="313"/>
      <c r="N208" s="315"/>
      <c r="O208" s="315"/>
      <c r="P208" s="315"/>
      <c r="Q208" s="315"/>
      <c r="R208" s="315"/>
      <c r="S208" s="315"/>
      <c r="T208" s="315"/>
      <c r="U208" s="315"/>
      <c r="V208" s="315"/>
      <c r="W208" s="315"/>
      <c r="X208" s="315"/>
      <c r="Y208" s="315"/>
      <c r="Z208" s="315"/>
    </row>
    <row r="209" spans="1:26" ht="14.25" customHeight="1">
      <c r="A209" s="316"/>
      <c r="B209" s="317"/>
      <c r="C209" s="313"/>
      <c r="D209" s="313"/>
      <c r="E209" s="313"/>
      <c r="F209" s="313"/>
      <c r="G209" s="313"/>
      <c r="H209" s="313"/>
      <c r="I209" s="313"/>
      <c r="J209" s="313"/>
      <c r="K209" s="313"/>
      <c r="L209" s="313"/>
      <c r="M209" s="313"/>
      <c r="N209" s="315"/>
      <c r="O209" s="315"/>
      <c r="P209" s="315"/>
      <c r="Q209" s="315"/>
      <c r="R209" s="315"/>
      <c r="S209" s="315"/>
      <c r="T209" s="315"/>
      <c r="U209" s="315"/>
      <c r="V209" s="315"/>
      <c r="W209" s="315"/>
      <c r="X209" s="315"/>
      <c r="Y209" s="315"/>
      <c r="Z209" s="315"/>
    </row>
    <row r="210" spans="1:26" ht="14.25" customHeight="1">
      <c r="A210" s="316"/>
      <c r="B210" s="317"/>
      <c r="C210" s="313"/>
      <c r="D210" s="313"/>
      <c r="E210" s="313"/>
      <c r="F210" s="313"/>
      <c r="G210" s="313"/>
      <c r="H210" s="313"/>
      <c r="I210" s="313"/>
      <c r="J210" s="313"/>
      <c r="K210" s="313"/>
      <c r="L210" s="313"/>
      <c r="M210" s="313"/>
      <c r="N210" s="315"/>
      <c r="O210" s="315"/>
      <c r="P210" s="315"/>
      <c r="Q210" s="315"/>
      <c r="R210" s="315"/>
      <c r="S210" s="315"/>
      <c r="T210" s="315"/>
      <c r="U210" s="315"/>
      <c r="V210" s="315"/>
      <c r="W210" s="315"/>
      <c r="X210" s="315"/>
      <c r="Y210" s="315"/>
      <c r="Z210" s="315"/>
    </row>
    <row r="211" spans="1:26" ht="14.25" customHeight="1">
      <c r="A211" s="316"/>
      <c r="B211" s="317"/>
      <c r="C211" s="313"/>
      <c r="D211" s="313"/>
      <c r="E211" s="313"/>
      <c r="F211" s="313"/>
      <c r="G211" s="313"/>
      <c r="H211" s="313"/>
      <c r="I211" s="313"/>
      <c r="J211" s="313"/>
      <c r="K211" s="313"/>
      <c r="L211" s="313"/>
      <c r="M211" s="313"/>
      <c r="N211" s="315"/>
      <c r="O211" s="315"/>
      <c r="P211" s="315"/>
      <c r="Q211" s="315"/>
      <c r="R211" s="315"/>
      <c r="S211" s="315"/>
      <c r="T211" s="315"/>
      <c r="U211" s="315"/>
      <c r="V211" s="315"/>
      <c r="W211" s="315"/>
      <c r="X211" s="315"/>
      <c r="Y211" s="315"/>
      <c r="Z211" s="315"/>
    </row>
    <row r="212" spans="1:26" ht="14.25" customHeight="1">
      <c r="A212" s="316"/>
      <c r="B212" s="317"/>
      <c r="C212" s="313"/>
      <c r="D212" s="313"/>
      <c r="E212" s="313"/>
      <c r="F212" s="313"/>
      <c r="G212" s="313"/>
      <c r="H212" s="313"/>
      <c r="I212" s="313"/>
      <c r="J212" s="313"/>
      <c r="K212" s="313"/>
      <c r="L212" s="313"/>
      <c r="M212" s="313"/>
      <c r="N212" s="315"/>
      <c r="O212" s="315"/>
      <c r="P212" s="315"/>
      <c r="Q212" s="315"/>
      <c r="R212" s="315"/>
      <c r="S212" s="315"/>
      <c r="T212" s="315"/>
      <c r="U212" s="315"/>
      <c r="V212" s="315"/>
      <c r="W212" s="315"/>
      <c r="X212" s="315"/>
      <c r="Y212" s="315"/>
      <c r="Z212" s="315"/>
    </row>
    <row r="213" spans="1:26" ht="14.25" customHeight="1">
      <c r="A213" s="316"/>
      <c r="B213" s="317"/>
      <c r="C213" s="313"/>
      <c r="D213" s="313"/>
      <c r="E213" s="313"/>
      <c r="F213" s="313"/>
      <c r="G213" s="313"/>
      <c r="H213" s="313"/>
      <c r="I213" s="313"/>
      <c r="J213" s="313"/>
      <c r="K213" s="313"/>
      <c r="L213" s="313"/>
      <c r="M213" s="313"/>
      <c r="N213" s="315"/>
      <c r="O213" s="315"/>
      <c r="P213" s="315"/>
      <c r="Q213" s="315"/>
      <c r="R213" s="315"/>
      <c r="S213" s="315"/>
      <c r="T213" s="315"/>
      <c r="U213" s="315"/>
      <c r="V213" s="315"/>
      <c r="W213" s="315"/>
      <c r="X213" s="315"/>
      <c r="Y213" s="315"/>
      <c r="Z213" s="315"/>
    </row>
    <row r="214" spans="1:26" ht="14.25" customHeight="1">
      <c r="A214" s="316"/>
      <c r="B214" s="317"/>
      <c r="C214" s="313"/>
      <c r="D214" s="313"/>
      <c r="E214" s="313"/>
      <c r="F214" s="313"/>
      <c r="G214" s="313"/>
      <c r="H214" s="313"/>
      <c r="I214" s="313"/>
      <c r="J214" s="313"/>
      <c r="K214" s="313"/>
      <c r="L214" s="313"/>
      <c r="M214" s="313"/>
      <c r="N214" s="315"/>
      <c r="O214" s="315"/>
      <c r="P214" s="315"/>
      <c r="Q214" s="315"/>
      <c r="R214" s="315"/>
      <c r="S214" s="315"/>
      <c r="T214" s="315"/>
      <c r="U214" s="315"/>
      <c r="V214" s="315"/>
      <c r="W214" s="315"/>
      <c r="X214" s="315"/>
      <c r="Y214" s="315"/>
      <c r="Z214" s="315"/>
    </row>
    <row r="215" spans="1:26" ht="14.25" customHeight="1">
      <c r="A215" s="316"/>
      <c r="B215" s="317"/>
      <c r="C215" s="313"/>
      <c r="D215" s="313"/>
      <c r="E215" s="313"/>
      <c r="F215" s="313"/>
      <c r="G215" s="313"/>
      <c r="H215" s="313"/>
      <c r="I215" s="313"/>
      <c r="J215" s="313"/>
      <c r="K215" s="313"/>
      <c r="L215" s="313"/>
      <c r="M215" s="313"/>
      <c r="N215" s="315"/>
      <c r="O215" s="315"/>
      <c r="P215" s="315"/>
      <c r="Q215" s="315"/>
      <c r="R215" s="315"/>
      <c r="S215" s="315"/>
      <c r="T215" s="315"/>
      <c r="U215" s="315"/>
      <c r="V215" s="315"/>
      <c r="W215" s="315"/>
      <c r="X215" s="315"/>
      <c r="Y215" s="315"/>
      <c r="Z215" s="315"/>
    </row>
    <row r="216" spans="1:26" ht="14.25" customHeight="1">
      <c r="A216" s="316"/>
      <c r="B216" s="317"/>
      <c r="C216" s="313"/>
      <c r="D216" s="313"/>
      <c r="E216" s="313"/>
      <c r="F216" s="313"/>
      <c r="G216" s="313"/>
      <c r="H216" s="313"/>
      <c r="I216" s="313"/>
      <c r="J216" s="313"/>
      <c r="K216" s="313"/>
      <c r="L216" s="313"/>
      <c r="M216" s="313"/>
      <c r="N216" s="315"/>
      <c r="O216" s="315"/>
      <c r="P216" s="315"/>
      <c r="Q216" s="315"/>
      <c r="R216" s="315"/>
      <c r="S216" s="315"/>
      <c r="T216" s="315"/>
      <c r="U216" s="315"/>
      <c r="V216" s="315"/>
      <c r="W216" s="315"/>
      <c r="X216" s="315"/>
      <c r="Y216" s="315"/>
      <c r="Z216" s="315"/>
    </row>
    <row r="217" spans="1:26" ht="14.25" customHeight="1">
      <c r="A217" s="316"/>
      <c r="B217" s="317"/>
      <c r="C217" s="313"/>
      <c r="D217" s="313"/>
      <c r="E217" s="313"/>
      <c r="F217" s="313"/>
      <c r="G217" s="313"/>
      <c r="H217" s="313"/>
      <c r="I217" s="313"/>
      <c r="J217" s="313"/>
      <c r="K217" s="313"/>
      <c r="L217" s="313"/>
      <c r="M217" s="313"/>
      <c r="N217" s="315"/>
      <c r="O217" s="315"/>
      <c r="P217" s="315"/>
      <c r="Q217" s="315"/>
      <c r="R217" s="315"/>
      <c r="S217" s="315"/>
      <c r="T217" s="315"/>
      <c r="U217" s="315"/>
      <c r="V217" s="315"/>
      <c r="W217" s="315"/>
      <c r="X217" s="315"/>
      <c r="Y217" s="315"/>
      <c r="Z217" s="315"/>
    </row>
    <row r="218" spans="1:26" ht="14.25" customHeight="1">
      <c r="A218" s="316"/>
      <c r="B218" s="317"/>
      <c r="C218" s="313"/>
      <c r="D218" s="313"/>
      <c r="E218" s="313"/>
      <c r="F218" s="313"/>
      <c r="G218" s="313"/>
      <c r="H218" s="313"/>
      <c r="I218" s="313"/>
      <c r="J218" s="313"/>
      <c r="K218" s="313"/>
      <c r="L218" s="313"/>
      <c r="M218" s="313"/>
      <c r="N218" s="315"/>
      <c r="O218" s="315"/>
      <c r="P218" s="315"/>
      <c r="Q218" s="315"/>
      <c r="R218" s="315"/>
      <c r="S218" s="315"/>
      <c r="T218" s="315"/>
      <c r="U218" s="315"/>
      <c r="V218" s="315"/>
      <c r="W218" s="315"/>
      <c r="X218" s="315"/>
      <c r="Y218" s="315"/>
      <c r="Z218" s="315"/>
    </row>
    <row r="219" spans="1:26" ht="14.25" customHeight="1">
      <c r="A219" s="316"/>
      <c r="B219" s="317"/>
      <c r="C219" s="313"/>
      <c r="D219" s="313"/>
      <c r="E219" s="313"/>
      <c r="F219" s="313"/>
      <c r="G219" s="313"/>
      <c r="H219" s="313"/>
      <c r="I219" s="313"/>
      <c r="J219" s="313"/>
      <c r="K219" s="313"/>
      <c r="L219" s="313"/>
      <c r="M219" s="313"/>
      <c r="N219" s="315"/>
      <c r="O219" s="315"/>
      <c r="P219" s="315"/>
      <c r="Q219" s="315"/>
      <c r="R219" s="315"/>
      <c r="S219" s="315"/>
      <c r="T219" s="315"/>
      <c r="U219" s="315"/>
      <c r="V219" s="315"/>
      <c r="W219" s="315"/>
      <c r="X219" s="315"/>
      <c r="Y219" s="315"/>
      <c r="Z219" s="315"/>
    </row>
    <row r="220" spans="1:26" ht="14.25" customHeight="1">
      <c r="A220" s="316"/>
      <c r="B220" s="317"/>
      <c r="C220" s="313"/>
      <c r="D220" s="313"/>
      <c r="E220" s="313"/>
      <c r="F220" s="313"/>
      <c r="G220" s="313"/>
      <c r="H220" s="313"/>
      <c r="I220" s="313"/>
      <c r="J220" s="313"/>
      <c r="K220" s="313"/>
      <c r="L220" s="313"/>
      <c r="M220" s="313"/>
      <c r="N220" s="315"/>
      <c r="O220" s="315"/>
      <c r="P220" s="315"/>
      <c r="Q220" s="315"/>
      <c r="R220" s="315"/>
      <c r="S220" s="315"/>
      <c r="T220" s="315"/>
      <c r="U220" s="315"/>
      <c r="V220" s="315"/>
      <c r="W220" s="315"/>
      <c r="X220" s="315"/>
      <c r="Y220" s="315"/>
      <c r="Z220" s="315"/>
    </row>
    <row r="221" spans="1:26" ht="14.25" customHeight="1">
      <c r="A221" s="316"/>
      <c r="B221" s="317"/>
      <c r="C221" s="313"/>
      <c r="D221" s="313"/>
      <c r="E221" s="313"/>
      <c r="F221" s="313"/>
      <c r="G221" s="313"/>
      <c r="H221" s="313"/>
      <c r="I221" s="313"/>
      <c r="J221" s="313"/>
      <c r="K221" s="313"/>
      <c r="L221" s="313"/>
      <c r="M221" s="313"/>
      <c r="N221" s="315"/>
      <c r="O221" s="315"/>
      <c r="P221" s="315"/>
      <c r="Q221" s="315"/>
      <c r="R221" s="315"/>
      <c r="S221" s="315"/>
      <c r="T221" s="315"/>
      <c r="U221" s="315"/>
      <c r="V221" s="315"/>
      <c r="W221" s="315"/>
      <c r="X221" s="315"/>
      <c r="Y221" s="315"/>
      <c r="Z221" s="315"/>
    </row>
    <row r="222" spans="1:26" ht="14.25" customHeight="1">
      <c r="A222" s="316"/>
      <c r="B222" s="317"/>
      <c r="C222" s="313"/>
      <c r="D222" s="313"/>
      <c r="E222" s="313"/>
      <c r="F222" s="313"/>
      <c r="G222" s="313"/>
      <c r="H222" s="313"/>
      <c r="I222" s="313"/>
      <c r="J222" s="313"/>
      <c r="K222" s="313"/>
      <c r="L222" s="313"/>
      <c r="M222" s="313"/>
      <c r="N222" s="315"/>
      <c r="O222" s="315"/>
      <c r="P222" s="315"/>
      <c r="Q222" s="315"/>
      <c r="R222" s="315"/>
      <c r="S222" s="315"/>
      <c r="T222" s="315"/>
      <c r="U222" s="315"/>
      <c r="V222" s="315"/>
      <c r="W222" s="315"/>
      <c r="X222" s="315"/>
      <c r="Y222" s="315"/>
      <c r="Z222" s="315"/>
    </row>
    <row r="223" spans="1:26" ht="14.25" customHeight="1">
      <c r="A223" s="316"/>
      <c r="B223" s="317"/>
      <c r="C223" s="313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5"/>
      <c r="O223" s="315"/>
      <c r="P223" s="315"/>
      <c r="Q223" s="315"/>
      <c r="R223" s="315"/>
      <c r="S223" s="315"/>
      <c r="T223" s="315"/>
      <c r="U223" s="315"/>
      <c r="V223" s="315"/>
      <c r="W223" s="315"/>
      <c r="X223" s="315"/>
      <c r="Y223" s="315"/>
      <c r="Z223" s="315"/>
    </row>
    <row r="224" spans="1:26" ht="14.25" customHeight="1">
      <c r="A224" s="316"/>
      <c r="B224" s="317"/>
      <c r="C224" s="313"/>
      <c r="D224" s="313"/>
      <c r="E224" s="313"/>
      <c r="F224" s="313"/>
      <c r="G224" s="313"/>
      <c r="H224" s="313"/>
      <c r="I224" s="313"/>
      <c r="J224" s="313"/>
      <c r="K224" s="313"/>
      <c r="L224" s="313"/>
      <c r="M224" s="313"/>
      <c r="N224" s="315"/>
      <c r="O224" s="315"/>
      <c r="P224" s="315"/>
      <c r="Q224" s="315"/>
      <c r="R224" s="315"/>
      <c r="S224" s="315"/>
      <c r="T224" s="315"/>
      <c r="U224" s="315"/>
      <c r="V224" s="315"/>
      <c r="W224" s="315"/>
      <c r="X224" s="315"/>
      <c r="Y224" s="315"/>
      <c r="Z224" s="315"/>
    </row>
    <row r="225" spans="1:26" ht="14.25" customHeight="1">
      <c r="A225" s="316"/>
      <c r="B225" s="317"/>
      <c r="C225" s="313"/>
      <c r="D225" s="313"/>
      <c r="E225" s="313"/>
      <c r="F225" s="313"/>
      <c r="G225" s="313"/>
      <c r="H225" s="313"/>
      <c r="I225" s="313"/>
      <c r="J225" s="313"/>
      <c r="K225" s="313"/>
      <c r="L225" s="313"/>
      <c r="M225" s="313"/>
      <c r="N225" s="315"/>
      <c r="O225" s="315"/>
      <c r="P225" s="315"/>
      <c r="Q225" s="315"/>
      <c r="R225" s="315"/>
      <c r="S225" s="315"/>
      <c r="T225" s="315"/>
      <c r="U225" s="315"/>
      <c r="V225" s="315"/>
      <c r="W225" s="315"/>
      <c r="X225" s="315"/>
      <c r="Y225" s="315"/>
      <c r="Z225" s="315"/>
    </row>
    <row r="226" spans="1:26" ht="14.25" customHeight="1">
      <c r="A226" s="316"/>
      <c r="B226" s="317"/>
      <c r="C226" s="313"/>
      <c r="D226" s="313"/>
      <c r="E226" s="313"/>
      <c r="F226" s="313"/>
      <c r="G226" s="313"/>
      <c r="H226" s="313"/>
      <c r="I226" s="313"/>
      <c r="J226" s="313"/>
      <c r="K226" s="313"/>
      <c r="L226" s="313"/>
      <c r="M226" s="313"/>
      <c r="N226" s="315"/>
      <c r="O226" s="315"/>
      <c r="P226" s="315"/>
      <c r="Q226" s="315"/>
      <c r="R226" s="315"/>
      <c r="S226" s="315"/>
      <c r="T226" s="315"/>
      <c r="U226" s="315"/>
      <c r="V226" s="315"/>
      <c r="W226" s="315"/>
      <c r="X226" s="315"/>
      <c r="Y226" s="315"/>
      <c r="Z226" s="315"/>
    </row>
    <row r="227" spans="1:26" ht="14.25" customHeight="1">
      <c r="A227" s="316"/>
      <c r="B227" s="317"/>
      <c r="C227" s="313"/>
      <c r="D227" s="313"/>
      <c r="E227" s="313"/>
      <c r="F227" s="313"/>
      <c r="G227" s="313"/>
      <c r="H227" s="313"/>
      <c r="I227" s="313"/>
      <c r="J227" s="313"/>
      <c r="K227" s="313"/>
      <c r="L227" s="313"/>
      <c r="M227" s="313"/>
      <c r="N227" s="315"/>
      <c r="O227" s="315"/>
      <c r="P227" s="315"/>
      <c r="Q227" s="315"/>
      <c r="R227" s="315"/>
      <c r="S227" s="315"/>
      <c r="T227" s="315"/>
      <c r="U227" s="315"/>
      <c r="V227" s="315"/>
      <c r="W227" s="315"/>
      <c r="X227" s="315"/>
      <c r="Y227" s="315"/>
      <c r="Z227" s="315"/>
    </row>
    <row r="228" spans="1:26" ht="14.25" customHeight="1">
      <c r="A228" s="316"/>
      <c r="B228" s="317"/>
      <c r="C228" s="313"/>
      <c r="D228" s="313"/>
      <c r="E228" s="313"/>
      <c r="F228" s="313"/>
      <c r="G228" s="313"/>
      <c r="H228" s="313"/>
      <c r="I228" s="313"/>
      <c r="J228" s="313"/>
      <c r="K228" s="313"/>
      <c r="L228" s="313"/>
      <c r="M228" s="313"/>
      <c r="N228" s="315"/>
      <c r="O228" s="315"/>
      <c r="P228" s="315"/>
      <c r="Q228" s="315"/>
      <c r="R228" s="315"/>
      <c r="S228" s="315"/>
      <c r="T228" s="315"/>
      <c r="U228" s="315"/>
      <c r="V228" s="315"/>
      <c r="W228" s="315"/>
      <c r="X228" s="315"/>
      <c r="Y228" s="315"/>
      <c r="Z228" s="315"/>
    </row>
    <row r="229" spans="1:26" ht="14.25" customHeight="1">
      <c r="A229" s="316"/>
      <c r="B229" s="317"/>
      <c r="C229" s="313"/>
      <c r="D229" s="313"/>
      <c r="E229" s="313"/>
      <c r="F229" s="313"/>
      <c r="G229" s="313"/>
      <c r="H229" s="313"/>
      <c r="I229" s="313"/>
      <c r="J229" s="313"/>
      <c r="K229" s="313"/>
      <c r="L229" s="313"/>
      <c r="M229" s="313"/>
      <c r="N229" s="315"/>
      <c r="O229" s="315"/>
      <c r="P229" s="315"/>
      <c r="Q229" s="315"/>
      <c r="R229" s="315"/>
      <c r="S229" s="315"/>
      <c r="T229" s="315"/>
      <c r="U229" s="315"/>
      <c r="V229" s="315"/>
      <c r="W229" s="315"/>
      <c r="X229" s="315"/>
      <c r="Y229" s="315"/>
      <c r="Z229" s="315"/>
    </row>
    <row r="230" spans="1:26" ht="14.25" customHeight="1">
      <c r="A230" s="316"/>
      <c r="B230" s="317"/>
      <c r="C230" s="313"/>
      <c r="D230" s="313"/>
      <c r="E230" s="313"/>
      <c r="F230" s="313"/>
      <c r="G230" s="313"/>
      <c r="H230" s="313"/>
      <c r="I230" s="313"/>
      <c r="J230" s="313"/>
      <c r="K230" s="313"/>
      <c r="L230" s="313"/>
      <c r="M230" s="313"/>
      <c r="N230" s="315"/>
      <c r="O230" s="315"/>
      <c r="P230" s="315"/>
      <c r="Q230" s="315"/>
      <c r="R230" s="315"/>
      <c r="S230" s="315"/>
      <c r="T230" s="315"/>
      <c r="U230" s="315"/>
      <c r="V230" s="315"/>
      <c r="W230" s="315"/>
      <c r="X230" s="315"/>
      <c r="Y230" s="315"/>
      <c r="Z230" s="315"/>
    </row>
    <row r="231" spans="1:26" ht="14.25" customHeight="1">
      <c r="A231" s="316"/>
      <c r="B231" s="317"/>
      <c r="C231" s="313"/>
      <c r="D231" s="313"/>
      <c r="E231" s="313"/>
      <c r="F231" s="313"/>
      <c r="G231" s="313"/>
      <c r="H231" s="313"/>
      <c r="I231" s="313"/>
      <c r="J231" s="313"/>
      <c r="K231" s="313"/>
      <c r="L231" s="313"/>
      <c r="M231" s="313"/>
      <c r="N231" s="315"/>
      <c r="O231" s="315"/>
      <c r="P231" s="315"/>
      <c r="Q231" s="315"/>
      <c r="R231" s="315"/>
      <c r="S231" s="315"/>
      <c r="T231" s="315"/>
      <c r="U231" s="315"/>
      <c r="V231" s="315"/>
      <c r="W231" s="315"/>
      <c r="X231" s="315"/>
      <c r="Y231" s="315"/>
      <c r="Z231" s="315"/>
    </row>
    <row r="232" spans="1:26" ht="14.25" customHeight="1">
      <c r="A232" s="316"/>
      <c r="B232" s="317"/>
      <c r="C232" s="313"/>
      <c r="D232" s="313"/>
      <c r="E232" s="313"/>
      <c r="F232" s="313"/>
      <c r="G232" s="313"/>
      <c r="H232" s="313"/>
      <c r="I232" s="313"/>
      <c r="J232" s="313"/>
      <c r="K232" s="313"/>
      <c r="L232" s="313"/>
      <c r="M232" s="313"/>
      <c r="N232" s="315"/>
      <c r="O232" s="315"/>
      <c r="P232" s="315"/>
      <c r="Q232" s="315"/>
      <c r="R232" s="315"/>
      <c r="S232" s="315"/>
      <c r="T232" s="315"/>
      <c r="U232" s="315"/>
      <c r="V232" s="315"/>
      <c r="W232" s="315"/>
      <c r="X232" s="315"/>
      <c r="Y232" s="315"/>
      <c r="Z232" s="315"/>
    </row>
    <row r="233" spans="1:26" ht="14.25" customHeight="1">
      <c r="A233" s="316"/>
      <c r="B233" s="317"/>
      <c r="C233" s="313"/>
      <c r="D233" s="313"/>
      <c r="E233" s="313"/>
      <c r="F233" s="313"/>
      <c r="G233" s="313"/>
      <c r="H233" s="313"/>
      <c r="I233" s="313"/>
      <c r="J233" s="313"/>
      <c r="K233" s="313"/>
      <c r="L233" s="313"/>
      <c r="M233" s="313"/>
      <c r="N233" s="315"/>
      <c r="O233" s="315"/>
      <c r="P233" s="315"/>
      <c r="Q233" s="315"/>
      <c r="R233" s="315"/>
      <c r="S233" s="315"/>
      <c r="T233" s="315"/>
      <c r="U233" s="315"/>
      <c r="V233" s="315"/>
      <c r="W233" s="315"/>
      <c r="X233" s="315"/>
      <c r="Y233" s="315"/>
      <c r="Z233" s="315"/>
    </row>
    <row r="234" spans="1:26" ht="14.25" customHeight="1">
      <c r="A234" s="316"/>
      <c r="B234" s="317"/>
      <c r="C234" s="313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5"/>
      <c r="O234" s="315"/>
      <c r="P234" s="315"/>
      <c r="Q234" s="315"/>
      <c r="R234" s="315"/>
      <c r="S234" s="315"/>
      <c r="T234" s="315"/>
      <c r="U234" s="315"/>
      <c r="V234" s="315"/>
      <c r="W234" s="315"/>
      <c r="X234" s="315"/>
      <c r="Y234" s="315"/>
      <c r="Z234" s="315"/>
    </row>
    <row r="235" spans="1:26" ht="14.25" customHeight="1">
      <c r="A235" s="316"/>
      <c r="B235" s="317"/>
      <c r="C235" s="313"/>
      <c r="D235" s="313"/>
      <c r="E235" s="313"/>
      <c r="F235" s="313"/>
      <c r="G235" s="313"/>
      <c r="H235" s="313"/>
      <c r="I235" s="313"/>
      <c r="J235" s="313"/>
      <c r="K235" s="313"/>
      <c r="L235" s="313"/>
      <c r="M235" s="313"/>
      <c r="N235" s="315"/>
      <c r="O235" s="315"/>
      <c r="P235" s="315"/>
      <c r="Q235" s="315"/>
      <c r="R235" s="315"/>
      <c r="S235" s="315"/>
      <c r="T235" s="315"/>
      <c r="U235" s="315"/>
      <c r="V235" s="315"/>
      <c r="W235" s="315"/>
      <c r="X235" s="315"/>
      <c r="Y235" s="315"/>
      <c r="Z235" s="315"/>
    </row>
    <row r="236" spans="1:26" ht="14.25" customHeight="1">
      <c r="A236" s="316"/>
      <c r="B236" s="317"/>
      <c r="C236" s="313"/>
      <c r="D236" s="313"/>
      <c r="E236" s="313"/>
      <c r="F236" s="313"/>
      <c r="G236" s="313"/>
      <c r="H236" s="313"/>
      <c r="I236" s="313"/>
      <c r="J236" s="313"/>
      <c r="K236" s="313"/>
      <c r="L236" s="313"/>
      <c r="M236" s="313"/>
      <c r="N236" s="315"/>
      <c r="O236" s="315"/>
      <c r="P236" s="315"/>
      <c r="Q236" s="315"/>
      <c r="R236" s="315"/>
      <c r="S236" s="315"/>
      <c r="T236" s="315"/>
      <c r="U236" s="315"/>
      <c r="V236" s="315"/>
      <c r="W236" s="315"/>
      <c r="X236" s="315"/>
      <c r="Y236" s="315"/>
      <c r="Z236" s="315"/>
    </row>
    <row r="237" spans="1:26" ht="14.25" customHeight="1">
      <c r="A237" s="316"/>
      <c r="B237" s="317"/>
      <c r="C237" s="313"/>
      <c r="D237" s="313"/>
      <c r="E237" s="313"/>
      <c r="F237" s="313"/>
      <c r="G237" s="313"/>
      <c r="H237" s="313"/>
      <c r="I237" s="313"/>
      <c r="J237" s="313"/>
      <c r="K237" s="313"/>
      <c r="L237" s="313"/>
      <c r="M237" s="313"/>
      <c r="N237" s="315"/>
      <c r="O237" s="315"/>
      <c r="P237" s="315"/>
      <c r="Q237" s="315"/>
      <c r="R237" s="315"/>
      <c r="S237" s="315"/>
      <c r="T237" s="315"/>
      <c r="U237" s="315"/>
      <c r="V237" s="315"/>
      <c r="W237" s="315"/>
      <c r="X237" s="315"/>
      <c r="Y237" s="315"/>
      <c r="Z237" s="315"/>
    </row>
    <row r="238" spans="1:26" ht="14.25" customHeight="1">
      <c r="A238" s="316"/>
      <c r="B238" s="317"/>
      <c r="C238" s="313"/>
      <c r="D238" s="313"/>
      <c r="E238" s="313"/>
      <c r="F238" s="313"/>
      <c r="G238" s="313"/>
      <c r="H238" s="313"/>
      <c r="I238" s="313"/>
      <c r="J238" s="313"/>
      <c r="K238" s="313"/>
      <c r="L238" s="313"/>
      <c r="M238" s="313"/>
      <c r="N238" s="315"/>
      <c r="O238" s="315"/>
      <c r="P238" s="315"/>
      <c r="Q238" s="315"/>
      <c r="R238" s="315"/>
      <c r="S238" s="315"/>
      <c r="T238" s="315"/>
      <c r="U238" s="315"/>
      <c r="V238" s="315"/>
      <c r="W238" s="315"/>
      <c r="X238" s="315"/>
      <c r="Y238" s="315"/>
      <c r="Z238" s="315"/>
    </row>
    <row r="239" spans="1:26" ht="14.25" customHeight="1">
      <c r="A239" s="316"/>
      <c r="B239" s="317"/>
      <c r="C239" s="313"/>
      <c r="D239" s="313"/>
      <c r="E239" s="313"/>
      <c r="F239" s="313"/>
      <c r="G239" s="313"/>
      <c r="H239" s="313"/>
      <c r="I239" s="313"/>
      <c r="J239" s="313"/>
      <c r="K239" s="313"/>
      <c r="L239" s="313"/>
      <c r="M239" s="313"/>
      <c r="N239" s="315"/>
      <c r="O239" s="315"/>
      <c r="P239" s="315"/>
      <c r="Q239" s="315"/>
      <c r="R239" s="315"/>
      <c r="S239" s="315"/>
      <c r="T239" s="315"/>
      <c r="U239" s="315"/>
      <c r="V239" s="315"/>
      <c r="W239" s="315"/>
      <c r="X239" s="315"/>
      <c r="Y239" s="315"/>
      <c r="Z239" s="315"/>
    </row>
    <row r="240" spans="1:26" ht="14.25" customHeight="1">
      <c r="A240" s="316"/>
      <c r="B240" s="317"/>
      <c r="C240" s="313"/>
      <c r="D240" s="313"/>
      <c r="E240" s="313"/>
      <c r="F240" s="313"/>
      <c r="G240" s="313"/>
      <c r="H240" s="313"/>
      <c r="I240" s="313"/>
      <c r="J240" s="313"/>
      <c r="K240" s="313"/>
      <c r="L240" s="313"/>
      <c r="M240" s="313"/>
      <c r="N240" s="315"/>
      <c r="O240" s="315"/>
      <c r="P240" s="315"/>
      <c r="Q240" s="315"/>
      <c r="R240" s="315"/>
      <c r="S240" s="315"/>
      <c r="T240" s="315"/>
      <c r="U240" s="315"/>
      <c r="V240" s="315"/>
      <c r="W240" s="315"/>
      <c r="X240" s="315"/>
      <c r="Y240" s="315"/>
      <c r="Z240" s="315"/>
    </row>
    <row r="241" spans="1:26" ht="14.25" customHeight="1">
      <c r="A241" s="316"/>
      <c r="B241" s="317"/>
      <c r="C241" s="313"/>
      <c r="D241" s="313"/>
      <c r="E241" s="313"/>
      <c r="F241" s="313"/>
      <c r="G241" s="313"/>
      <c r="H241" s="313"/>
      <c r="I241" s="313"/>
      <c r="J241" s="313"/>
      <c r="K241" s="313"/>
      <c r="L241" s="313"/>
      <c r="M241" s="313"/>
      <c r="N241" s="315"/>
      <c r="O241" s="315"/>
      <c r="P241" s="315"/>
      <c r="Q241" s="315"/>
      <c r="R241" s="315"/>
      <c r="S241" s="315"/>
      <c r="T241" s="315"/>
      <c r="U241" s="315"/>
      <c r="V241" s="315"/>
      <c r="W241" s="315"/>
      <c r="X241" s="315"/>
      <c r="Y241" s="315"/>
      <c r="Z241" s="315"/>
    </row>
    <row r="242" spans="1:26" ht="14.25" customHeight="1">
      <c r="A242" s="316"/>
      <c r="B242" s="317"/>
      <c r="C242" s="313"/>
      <c r="D242" s="313"/>
      <c r="E242" s="313"/>
      <c r="F242" s="313"/>
      <c r="G242" s="313"/>
      <c r="H242" s="313"/>
      <c r="I242" s="313"/>
      <c r="J242" s="313"/>
      <c r="K242" s="313"/>
      <c r="L242" s="313"/>
      <c r="M242" s="313"/>
      <c r="N242" s="315"/>
      <c r="O242" s="315"/>
      <c r="P242" s="315"/>
      <c r="Q242" s="315"/>
      <c r="R242" s="315"/>
      <c r="S242" s="315"/>
      <c r="T242" s="315"/>
      <c r="U242" s="315"/>
      <c r="V242" s="315"/>
      <c r="W242" s="315"/>
      <c r="X242" s="315"/>
      <c r="Y242" s="315"/>
      <c r="Z242" s="315"/>
    </row>
    <row r="243" spans="1:26" ht="14.25" customHeight="1">
      <c r="A243" s="316"/>
      <c r="B243" s="317"/>
      <c r="C243" s="313"/>
      <c r="D243" s="313"/>
      <c r="E243" s="313"/>
      <c r="F243" s="313"/>
      <c r="G243" s="313"/>
      <c r="H243" s="313"/>
      <c r="I243" s="313"/>
      <c r="J243" s="313"/>
      <c r="K243" s="313"/>
      <c r="L243" s="313"/>
      <c r="M243" s="313"/>
      <c r="N243" s="315"/>
      <c r="O243" s="315"/>
      <c r="P243" s="315"/>
      <c r="Q243" s="315"/>
      <c r="R243" s="315"/>
      <c r="S243" s="315"/>
      <c r="T243" s="315"/>
      <c r="U243" s="315"/>
      <c r="V243" s="315"/>
      <c r="W243" s="315"/>
      <c r="X243" s="315"/>
      <c r="Y243" s="315"/>
      <c r="Z243" s="315"/>
    </row>
    <row r="244" spans="1:26" ht="14.25" customHeight="1">
      <c r="A244" s="316"/>
      <c r="B244" s="317"/>
      <c r="C244" s="313"/>
      <c r="D244" s="313"/>
      <c r="E244" s="313"/>
      <c r="F244" s="313"/>
      <c r="G244" s="313"/>
      <c r="H244" s="313"/>
      <c r="I244" s="313"/>
      <c r="J244" s="313"/>
      <c r="K244" s="313"/>
      <c r="L244" s="313"/>
      <c r="M244" s="313"/>
      <c r="N244" s="315"/>
      <c r="O244" s="315"/>
      <c r="P244" s="315"/>
      <c r="Q244" s="315"/>
      <c r="R244" s="315"/>
      <c r="S244" s="315"/>
      <c r="T244" s="315"/>
      <c r="U244" s="315"/>
      <c r="V244" s="315"/>
      <c r="W244" s="315"/>
      <c r="X244" s="315"/>
      <c r="Y244" s="315"/>
      <c r="Z244" s="315"/>
    </row>
    <row r="245" spans="1:26" ht="14.25" customHeight="1">
      <c r="A245" s="316"/>
      <c r="B245" s="317"/>
      <c r="C245" s="313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5"/>
      <c r="O245" s="315"/>
      <c r="P245" s="315"/>
      <c r="Q245" s="315"/>
      <c r="R245" s="315"/>
      <c r="S245" s="315"/>
      <c r="T245" s="315"/>
      <c r="U245" s="315"/>
      <c r="V245" s="315"/>
      <c r="W245" s="315"/>
      <c r="X245" s="315"/>
      <c r="Y245" s="315"/>
      <c r="Z245" s="315"/>
    </row>
    <row r="246" spans="1:26" ht="14.25" customHeight="1">
      <c r="A246" s="316"/>
      <c r="B246" s="317"/>
      <c r="C246" s="313"/>
      <c r="D246" s="313"/>
      <c r="E246" s="313"/>
      <c r="F246" s="313"/>
      <c r="G246" s="313"/>
      <c r="H246" s="313"/>
      <c r="I246" s="313"/>
      <c r="J246" s="313"/>
      <c r="K246" s="313"/>
      <c r="L246" s="313"/>
      <c r="M246" s="313"/>
      <c r="N246" s="315"/>
      <c r="O246" s="315"/>
      <c r="P246" s="315"/>
      <c r="Q246" s="315"/>
      <c r="R246" s="315"/>
      <c r="S246" s="315"/>
      <c r="T246" s="315"/>
      <c r="U246" s="315"/>
      <c r="V246" s="315"/>
      <c r="W246" s="315"/>
      <c r="X246" s="315"/>
      <c r="Y246" s="315"/>
      <c r="Z246" s="315"/>
    </row>
    <row r="247" spans="1:26" ht="14.25" customHeight="1">
      <c r="A247" s="316"/>
      <c r="B247" s="317"/>
      <c r="C247" s="313"/>
      <c r="D247" s="313"/>
      <c r="E247" s="313"/>
      <c r="F247" s="313"/>
      <c r="G247" s="313"/>
      <c r="H247" s="313"/>
      <c r="I247" s="313"/>
      <c r="J247" s="313"/>
      <c r="K247" s="313"/>
      <c r="L247" s="313"/>
      <c r="M247" s="313"/>
      <c r="N247" s="315"/>
      <c r="O247" s="315"/>
      <c r="P247" s="315"/>
      <c r="Q247" s="315"/>
      <c r="R247" s="315"/>
      <c r="S247" s="315"/>
      <c r="T247" s="315"/>
      <c r="U247" s="315"/>
      <c r="V247" s="315"/>
      <c r="W247" s="315"/>
      <c r="X247" s="315"/>
      <c r="Y247" s="315"/>
      <c r="Z247" s="315"/>
    </row>
    <row r="248" spans="1:26" ht="14.25" customHeight="1">
      <c r="A248" s="316"/>
      <c r="B248" s="317"/>
      <c r="C248" s="313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5"/>
      <c r="O248" s="315"/>
      <c r="P248" s="315"/>
      <c r="Q248" s="315"/>
      <c r="R248" s="315"/>
      <c r="S248" s="315"/>
      <c r="T248" s="315"/>
      <c r="U248" s="315"/>
      <c r="V248" s="315"/>
      <c r="W248" s="315"/>
      <c r="X248" s="315"/>
      <c r="Y248" s="315"/>
      <c r="Z248" s="315"/>
    </row>
    <row r="249" spans="1:26" ht="14.25" customHeight="1">
      <c r="A249" s="316"/>
      <c r="B249" s="317"/>
      <c r="C249" s="313"/>
      <c r="D249" s="313"/>
      <c r="E249" s="313"/>
      <c r="F249" s="313"/>
      <c r="G249" s="313"/>
      <c r="H249" s="313"/>
      <c r="I249" s="313"/>
      <c r="J249" s="313"/>
      <c r="K249" s="313"/>
      <c r="L249" s="313"/>
      <c r="M249" s="313"/>
      <c r="N249" s="315"/>
      <c r="O249" s="315"/>
      <c r="P249" s="315"/>
      <c r="Q249" s="315"/>
      <c r="R249" s="315"/>
      <c r="S249" s="315"/>
      <c r="T249" s="315"/>
      <c r="U249" s="315"/>
      <c r="V249" s="315"/>
      <c r="W249" s="315"/>
      <c r="X249" s="315"/>
      <c r="Y249" s="315"/>
      <c r="Z249" s="315"/>
    </row>
    <row r="250" spans="1:26" ht="14.25" customHeight="1">
      <c r="A250" s="316"/>
      <c r="B250" s="317"/>
      <c r="C250" s="313"/>
      <c r="D250" s="313"/>
      <c r="E250" s="313"/>
      <c r="F250" s="313"/>
      <c r="G250" s="313"/>
      <c r="H250" s="313"/>
      <c r="I250" s="313"/>
      <c r="J250" s="313"/>
      <c r="K250" s="313"/>
      <c r="L250" s="313"/>
      <c r="M250" s="313"/>
      <c r="N250" s="315"/>
      <c r="O250" s="315"/>
      <c r="P250" s="315"/>
      <c r="Q250" s="315"/>
      <c r="R250" s="315"/>
      <c r="S250" s="315"/>
      <c r="T250" s="315"/>
      <c r="U250" s="315"/>
      <c r="V250" s="315"/>
      <c r="W250" s="315"/>
      <c r="X250" s="315"/>
      <c r="Y250" s="315"/>
      <c r="Z250" s="315"/>
    </row>
    <row r="251" spans="1:26" ht="14.25" customHeight="1">
      <c r="A251" s="316"/>
      <c r="B251" s="317"/>
      <c r="C251" s="313"/>
      <c r="D251" s="313"/>
      <c r="E251" s="313"/>
      <c r="F251" s="313"/>
      <c r="G251" s="313"/>
      <c r="H251" s="313"/>
      <c r="I251" s="313"/>
      <c r="J251" s="313"/>
      <c r="K251" s="313"/>
      <c r="L251" s="313"/>
      <c r="M251" s="313"/>
      <c r="N251" s="315"/>
      <c r="O251" s="315"/>
      <c r="P251" s="315"/>
      <c r="Q251" s="315"/>
      <c r="R251" s="315"/>
      <c r="S251" s="315"/>
      <c r="T251" s="315"/>
      <c r="U251" s="315"/>
      <c r="V251" s="315"/>
      <c r="W251" s="315"/>
      <c r="X251" s="315"/>
      <c r="Y251" s="315"/>
      <c r="Z251" s="315"/>
    </row>
    <row r="252" spans="1:26" ht="14.25" customHeight="1">
      <c r="A252" s="316"/>
      <c r="B252" s="317"/>
      <c r="C252" s="313"/>
      <c r="D252" s="313"/>
      <c r="E252" s="313"/>
      <c r="F252" s="313"/>
      <c r="G252" s="313"/>
      <c r="H252" s="313"/>
      <c r="I252" s="313"/>
      <c r="J252" s="313"/>
      <c r="K252" s="313"/>
      <c r="L252" s="313"/>
      <c r="M252" s="313"/>
      <c r="N252" s="315"/>
      <c r="O252" s="315"/>
      <c r="P252" s="315"/>
      <c r="Q252" s="315"/>
      <c r="R252" s="315"/>
      <c r="S252" s="315"/>
      <c r="T252" s="315"/>
      <c r="U252" s="315"/>
      <c r="V252" s="315"/>
      <c r="W252" s="315"/>
      <c r="X252" s="315"/>
      <c r="Y252" s="315"/>
      <c r="Z252" s="315"/>
    </row>
    <row r="253" spans="1:26" ht="14.25" customHeight="1">
      <c r="A253" s="316"/>
      <c r="B253" s="317"/>
      <c r="C253" s="313"/>
      <c r="D253" s="313"/>
      <c r="E253" s="313"/>
      <c r="F253" s="313"/>
      <c r="G253" s="313"/>
      <c r="H253" s="313"/>
      <c r="I253" s="313"/>
      <c r="J253" s="313"/>
      <c r="K253" s="313"/>
      <c r="L253" s="313"/>
      <c r="M253" s="313"/>
      <c r="N253" s="315"/>
      <c r="O253" s="315"/>
      <c r="P253" s="315"/>
      <c r="Q253" s="315"/>
      <c r="R253" s="315"/>
      <c r="S253" s="315"/>
      <c r="T253" s="315"/>
      <c r="U253" s="315"/>
      <c r="V253" s="315"/>
      <c r="W253" s="315"/>
      <c r="X253" s="315"/>
      <c r="Y253" s="315"/>
      <c r="Z253" s="315"/>
    </row>
    <row r="254" spans="1:26" ht="14.25" customHeight="1">
      <c r="A254" s="316"/>
      <c r="B254" s="317"/>
      <c r="C254" s="313"/>
      <c r="D254" s="313"/>
      <c r="E254" s="313"/>
      <c r="F254" s="313"/>
      <c r="G254" s="313"/>
      <c r="H254" s="313"/>
      <c r="I254" s="313"/>
      <c r="J254" s="313"/>
      <c r="K254" s="313"/>
      <c r="L254" s="313"/>
      <c r="M254" s="313"/>
      <c r="N254" s="315"/>
      <c r="O254" s="315"/>
      <c r="P254" s="315"/>
      <c r="Q254" s="315"/>
      <c r="R254" s="315"/>
      <c r="S254" s="315"/>
      <c r="T254" s="315"/>
      <c r="U254" s="315"/>
      <c r="V254" s="315"/>
      <c r="W254" s="315"/>
      <c r="X254" s="315"/>
      <c r="Y254" s="315"/>
      <c r="Z254" s="315"/>
    </row>
    <row r="255" spans="1:26" ht="14.25" customHeight="1">
      <c r="A255" s="316"/>
      <c r="B255" s="317"/>
      <c r="C255" s="313"/>
      <c r="D255" s="313"/>
      <c r="E255" s="313"/>
      <c r="F255" s="313"/>
      <c r="G255" s="313"/>
      <c r="H255" s="313"/>
      <c r="I255" s="313"/>
      <c r="J255" s="313"/>
      <c r="K255" s="313"/>
      <c r="L255" s="313"/>
      <c r="M255" s="313"/>
      <c r="N255" s="315"/>
      <c r="O255" s="315"/>
      <c r="P255" s="315"/>
      <c r="Q255" s="315"/>
      <c r="R255" s="315"/>
      <c r="S255" s="315"/>
      <c r="T255" s="315"/>
      <c r="U255" s="315"/>
      <c r="V255" s="315"/>
      <c r="W255" s="315"/>
      <c r="X255" s="315"/>
      <c r="Y255" s="315"/>
      <c r="Z255" s="315"/>
    </row>
    <row r="256" spans="1:26" ht="14.25" customHeight="1">
      <c r="A256" s="316"/>
      <c r="B256" s="317"/>
      <c r="C256" s="313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5"/>
      <c r="O256" s="315"/>
      <c r="P256" s="315"/>
      <c r="Q256" s="315"/>
      <c r="R256" s="315"/>
      <c r="S256" s="315"/>
      <c r="T256" s="315"/>
      <c r="U256" s="315"/>
      <c r="V256" s="315"/>
      <c r="W256" s="315"/>
      <c r="X256" s="315"/>
      <c r="Y256" s="315"/>
      <c r="Z256" s="315"/>
    </row>
    <row r="257" spans="1:26" ht="14.25" customHeight="1">
      <c r="A257" s="316"/>
      <c r="B257" s="317"/>
      <c r="C257" s="313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5"/>
      <c r="O257" s="315"/>
      <c r="P257" s="315"/>
      <c r="Q257" s="315"/>
      <c r="R257" s="315"/>
      <c r="S257" s="315"/>
      <c r="T257" s="315"/>
      <c r="U257" s="315"/>
      <c r="V257" s="315"/>
      <c r="W257" s="315"/>
      <c r="X257" s="315"/>
      <c r="Y257" s="315"/>
      <c r="Z257" s="315"/>
    </row>
    <row r="258" spans="1:26" ht="14.25" customHeight="1">
      <c r="A258" s="316"/>
      <c r="B258" s="317"/>
      <c r="C258" s="313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5"/>
      <c r="O258" s="315"/>
      <c r="P258" s="315"/>
      <c r="Q258" s="315"/>
      <c r="R258" s="315"/>
      <c r="S258" s="315"/>
      <c r="T258" s="315"/>
      <c r="U258" s="315"/>
      <c r="V258" s="315"/>
      <c r="W258" s="315"/>
      <c r="X258" s="315"/>
      <c r="Y258" s="315"/>
      <c r="Z258" s="315"/>
    </row>
    <row r="259" spans="1:26" ht="14.25" customHeight="1">
      <c r="A259" s="316"/>
      <c r="B259" s="317"/>
      <c r="C259" s="313"/>
      <c r="D259" s="313"/>
      <c r="E259" s="313"/>
      <c r="F259" s="313"/>
      <c r="G259" s="313"/>
      <c r="H259" s="313"/>
      <c r="I259" s="313"/>
      <c r="J259" s="313"/>
      <c r="K259" s="313"/>
      <c r="L259" s="313"/>
      <c r="M259" s="313"/>
      <c r="N259" s="315"/>
      <c r="O259" s="315"/>
      <c r="P259" s="315"/>
      <c r="Q259" s="315"/>
      <c r="R259" s="315"/>
      <c r="S259" s="315"/>
      <c r="T259" s="315"/>
      <c r="U259" s="315"/>
      <c r="V259" s="315"/>
      <c r="W259" s="315"/>
      <c r="X259" s="315"/>
      <c r="Y259" s="315"/>
      <c r="Z259" s="315"/>
    </row>
    <row r="260" spans="1:26" ht="14.25" customHeight="1">
      <c r="A260" s="316"/>
      <c r="B260" s="317"/>
      <c r="C260" s="313"/>
      <c r="D260" s="313"/>
      <c r="E260" s="313"/>
      <c r="F260" s="313"/>
      <c r="G260" s="313"/>
      <c r="H260" s="313"/>
      <c r="I260" s="313"/>
      <c r="J260" s="313"/>
      <c r="K260" s="313"/>
      <c r="L260" s="313"/>
      <c r="M260" s="313"/>
      <c r="N260" s="315"/>
      <c r="O260" s="315"/>
      <c r="P260" s="315"/>
      <c r="Q260" s="315"/>
      <c r="R260" s="315"/>
      <c r="S260" s="315"/>
      <c r="T260" s="315"/>
      <c r="U260" s="315"/>
      <c r="V260" s="315"/>
      <c r="W260" s="315"/>
      <c r="X260" s="315"/>
      <c r="Y260" s="315"/>
      <c r="Z260" s="315"/>
    </row>
    <row r="261" spans="1:26" ht="14.25" customHeight="1">
      <c r="A261" s="316"/>
      <c r="B261" s="317"/>
      <c r="C261" s="313"/>
      <c r="D261" s="313"/>
      <c r="E261" s="313"/>
      <c r="F261" s="313"/>
      <c r="G261" s="313"/>
      <c r="H261" s="313"/>
      <c r="I261" s="313"/>
      <c r="J261" s="313"/>
      <c r="K261" s="313"/>
      <c r="L261" s="313"/>
      <c r="M261" s="313"/>
      <c r="N261" s="315"/>
      <c r="O261" s="315"/>
      <c r="P261" s="315"/>
      <c r="Q261" s="315"/>
      <c r="R261" s="315"/>
      <c r="S261" s="315"/>
      <c r="T261" s="315"/>
      <c r="U261" s="315"/>
      <c r="V261" s="315"/>
      <c r="W261" s="315"/>
      <c r="X261" s="315"/>
      <c r="Y261" s="315"/>
      <c r="Z261" s="315"/>
    </row>
    <row r="262" spans="1:26" ht="14.25" customHeight="1">
      <c r="A262" s="316"/>
      <c r="B262" s="317"/>
      <c r="C262" s="313"/>
      <c r="D262" s="313"/>
      <c r="E262" s="313"/>
      <c r="F262" s="313"/>
      <c r="G262" s="313"/>
      <c r="H262" s="313"/>
      <c r="I262" s="313"/>
      <c r="J262" s="313"/>
      <c r="K262" s="313"/>
      <c r="L262" s="313"/>
      <c r="M262" s="313"/>
      <c r="N262" s="315"/>
      <c r="O262" s="315"/>
      <c r="P262" s="315"/>
      <c r="Q262" s="315"/>
      <c r="R262" s="315"/>
      <c r="S262" s="315"/>
      <c r="T262" s="315"/>
      <c r="U262" s="315"/>
      <c r="V262" s="315"/>
      <c r="W262" s="315"/>
      <c r="X262" s="315"/>
      <c r="Y262" s="315"/>
      <c r="Z262" s="315"/>
    </row>
    <row r="263" spans="1:26" ht="14.25" customHeight="1">
      <c r="A263" s="316"/>
      <c r="B263" s="317"/>
      <c r="C263" s="313"/>
      <c r="D263" s="313"/>
      <c r="E263" s="313"/>
      <c r="F263" s="313"/>
      <c r="G263" s="313"/>
      <c r="H263" s="313"/>
      <c r="I263" s="313"/>
      <c r="J263" s="313"/>
      <c r="K263" s="313"/>
      <c r="L263" s="313"/>
      <c r="M263" s="313"/>
      <c r="N263" s="315"/>
      <c r="O263" s="315"/>
      <c r="P263" s="315"/>
      <c r="Q263" s="315"/>
      <c r="R263" s="315"/>
      <c r="S263" s="315"/>
      <c r="T263" s="315"/>
      <c r="U263" s="315"/>
      <c r="V263" s="315"/>
      <c r="W263" s="315"/>
      <c r="X263" s="315"/>
      <c r="Y263" s="315"/>
      <c r="Z263" s="315"/>
    </row>
    <row r="264" spans="1:26" ht="14.25" customHeight="1">
      <c r="A264" s="316"/>
      <c r="B264" s="317"/>
      <c r="C264" s="313"/>
      <c r="D264" s="313"/>
      <c r="E264" s="313"/>
      <c r="F264" s="313"/>
      <c r="G264" s="313"/>
      <c r="H264" s="313"/>
      <c r="I264" s="313"/>
      <c r="J264" s="313"/>
      <c r="K264" s="313"/>
      <c r="L264" s="313"/>
      <c r="M264" s="313"/>
      <c r="N264" s="315"/>
      <c r="O264" s="315"/>
      <c r="P264" s="315"/>
      <c r="Q264" s="315"/>
      <c r="R264" s="315"/>
      <c r="S264" s="315"/>
      <c r="T264" s="315"/>
      <c r="U264" s="315"/>
      <c r="V264" s="315"/>
      <c r="W264" s="315"/>
      <c r="X264" s="315"/>
      <c r="Y264" s="315"/>
      <c r="Z264" s="315"/>
    </row>
    <row r="265" spans="1:26" ht="14.25" customHeight="1">
      <c r="A265" s="316"/>
      <c r="B265" s="317"/>
      <c r="C265" s="313"/>
      <c r="D265" s="313"/>
      <c r="E265" s="313"/>
      <c r="F265" s="313"/>
      <c r="G265" s="313"/>
      <c r="H265" s="313"/>
      <c r="I265" s="313"/>
      <c r="J265" s="313"/>
      <c r="K265" s="313"/>
      <c r="L265" s="313"/>
      <c r="M265" s="313"/>
      <c r="N265" s="315"/>
      <c r="O265" s="315"/>
      <c r="P265" s="315"/>
      <c r="Q265" s="315"/>
      <c r="R265" s="315"/>
      <c r="S265" s="315"/>
      <c r="T265" s="315"/>
      <c r="U265" s="315"/>
      <c r="V265" s="315"/>
      <c r="W265" s="315"/>
      <c r="X265" s="315"/>
      <c r="Y265" s="315"/>
      <c r="Z265" s="315"/>
    </row>
    <row r="266" spans="1:26" ht="14.25" customHeight="1">
      <c r="A266" s="316"/>
      <c r="B266" s="317"/>
      <c r="C266" s="313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5"/>
      <c r="O266" s="315"/>
      <c r="P266" s="315"/>
      <c r="Q266" s="315"/>
      <c r="R266" s="315"/>
      <c r="S266" s="315"/>
      <c r="T266" s="315"/>
      <c r="U266" s="315"/>
      <c r="V266" s="315"/>
      <c r="W266" s="315"/>
      <c r="X266" s="315"/>
      <c r="Y266" s="315"/>
      <c r="Z266" s="315"/>
    </row>
    <row r="267" spans="1:26" ht="14.25" customHeight="1">
      <c r="A267" s="316"/>
      <c r="B267" s="317"/>
      <c r="C267" s="313"/>
      <c r="D267" s="313"/>
      <c r="E267" s="313"/>
      <c r="F267" s="313"/>
      <c r="G267" s="313"/>
      <c r="H267" s="313"/>
      <c r="I267" s="313"/>
      <c r="J267" s="313"/>
      <c r="K267" s="313"/>
      <c r="L267" s="313"/>
      <c r="M267" s="313"/>
      <c r="N267" s="315"/>
      <c r="O267" s="315"/>
      <c r="P267" s="315"/>
      <c r="Q267" s="315"/>
      <c r="R267" s="315"/>
      <c r="S267" s="315"/>
      <c r="T267" s="315"/>
      <c r="U267" s="315"/>
      <c r="V267" s="315"/>
      <c r="W267" s="315"/>
      <c r="X267" s="315"/>
      <c r="Y267" s="315"/>
      <c r="Z267" s="315"/>
    </row>
    <row r="268" spans="1:26" ht="14.25" customHeight="1">
      <c r="A268" s="316"/>
      <c r="B268" s="317"/>
      <c r="C268" s="313"/>
      <c r="D268" s="313"/>
      <c r="E268" s="313"/>
      <c r="F268" s="313"/>
      <c r="G268" s="313"/>
      <c r="H268" s="313"/>
      <c r="I268" s="313"/>
      <c r="J268" s="313"/>
      <c r="K268" s="313"/>
      <c r="L268" s="313"/>
      <c r="M268" s="313"/>
      <c r="N268" s="315"/>
      <c r="O268" s="315"/>
      <c r="P268" s="315"/>
      <c r="Q268" s="315"/>
      <c r="R268" s="315"/>
      <c r="S268" s="315"/>
      <c r="T268" s="315"/>
      <c r="U268" s="315"/>
      <c r="V268" s="315"/>
      <c r="W268" s="315"/>
      <c r="X268" s="315"/>
      <c r="Y268" s="315"/>
      <c r="Z268" s="315"/>
    </row>
    <row r="269" spans="1:26" ht="14.25" customHeight="1">
      <c r="A269" s="316"/>
      <c r="B269" s="317"/>
      <c r="C269" s="313"/>
      <c r="D269" s="313"/>
      <c r="E269" s="313"/>
      <c r="F269" s="313"/>
      <c r="G269" s="313"/>
      <c r="H269" s="313"/>
      <c r="I269" s="313"/>
      <c r="J269" s="313"/>
      <c r="K269" s="313"/>
      <c r="L269" s="313"/>
      <c r="M269" s="313"/>
      <c r="N269" s="315"/>
      <c r="O269" s="315"/>
      <c r="P269" s="315"/>
      <c r="Q269" s="315"/>
      <c r="R269" s="315"/>
      <c r="S269" s="315"/>
      <c r="T269" s="315"/>
      <c r="U269" s="315"/>
      <c r="V269" s="315"/>
      <c r="W269" s="315"/>
      <c r="X269" s="315"/>
      <c r="Y269" s="315"/>
      <c r="Z269" s="315"/>
    </row>
    <row r="270" spans="1:26" ht="14.25" customHeight="1">
      <c r="A270" s="316"/>
      <c r="B270" s="317"/>
      <c r="C270" s="313"/>
      <c r="D270" s="313"/>
      <c r="E270" s="313"/>
      <c r="F270" s="313"/>
      <c r="G270" s="313"/>
      <c r="H270" s="313"/>
      <c r="I270" s="313"/>
      <c r="J270" s="313"/>
      <c r="K270" s="313"/>
      <c r="L270" s="313"/>
      <c r="M270" s="313"/>
      <c r="N270" s="315"/>
      <c r="O270" s="315"/>
      <c r="P270" s="315"/>
      <c r="Q270" s="315"/>
      <c r="R270" s="315"/>
      <c r="S270" s="315"/>
      <c r="T270" s="315"/>
      <c r="U270" s="315"/>
      <c r="V270" s="315"/>
      <c r="W270" s="315"/>
      <c r="X270" s="315"/>
      <c r="Y270" s="315"/>
      <c r="Z270" s="315"/>
    </row>
    <row r="271" spans="1:26" ht="14.25" customHeight="1">
      <c r="A271" s="316"/>
      <c r="B271" s="317"/>
      <c r="C271" s="313"/>
      <c r="D271" s="313"/>
      <c r="E271" s="313"/>
      <c r="F271" s="313"/>
      <c r="G271" s="313"/>
      <c r="H271" s="313"/>
      <c r="I271" s="313"/>
      <c r="J271" s="313"/>
      <c r="K271" s="313"/>
      <c r="L271" s="313"/>
      <c r="M271" s="313"/>
      <c r="N271" s="315"/>
      <c r="O271" s="315"/>
      <c r="P271" s="315"/>
      <c r="Q271" s="315"/>
      <c r="R271" s="315"/>
      <c r="S271" s="315"/>
      <c r="T271" s="315"/>
      <c r="U271" s="315"/>
      <c r="V271" s="315"/>
      <c r="W271" s="315"/>
      <c r="X271" s="315"/>
      <c r="Y271" s="315"/>
      <c r="Z271" s="315"/>
    </row>
    <row r="272" spans="1:26" ht="14.25" customHeight="1">
      <c r="A272" s="316"/>
      <c r="B272" s="317"/>
      <c r="C272" s="313"/>
      <c r="D272" s="313"/>
      <c r="E272" s="313"/>
      <c r="F272" s="313"/>
      <c r="G272" s="313"/>
      <c r="H272" s="313"/>
      <c r="I272" s="313"/>
      <c r="J272" s="313"/>
      <c r="K272" s="313"/>
      <c r="L272" s="313"/>
      <c r="M272" s="313"/>
      <c r="N272" s="315"/>
      <c r="O272" s="315"/>
      <c r="P272" s="315"/>
      <c r="Q272" s="315"/>
      <c r="R272" s="315"/>
      <c r="S272" s="315"/>
      <c r="T272" s="315"/>
      <c r="U272" s="315"/>
      <c r="V272" s="315"/>
      <c r="W272" s="315"/>
      <c r="X272" s="315"/>
      <c r="Y272" s="315"/>
      <c r="Z272" s="315"/>
    </row>
    <row r="273" spans="1:26" ht="14.25" customHeight="1">
      <c r="A273" s="316"/>
      <c r="B273" s="317"/>
      <c r="C273" s="313"/>
      <c r="D273" s="313"/>
      <c r="E273" s="313"/>
      <c r="F273" s="313"/>
      <c r="G273" s="313"/>
      <c r="H273" s="313"/>
      <c r="I273" s="313"/>
      <c r="J273" s="313"/>
      <c r="K273" s="313"/>
      <c r="L273" s="313"/>
      <c r="M273" s="313"/>
      <c r="N273" s="315"/>
      <c r="O273" s="315"/>
      <c r="P273" s="315"/>
      <c r="Q273" s="315"/>
      <c r="R273" s="315"/>
      <c r="S273" s="315"/>
      <c r="T273" s="315"/>
      <c r="U273" s="315"/>
      <c r="V273" s="315"/>
      <c r="W273" s="315"/>
      <c r="X273" s="315"/>
      <c r="Y273" s="315"/>
      <c r="Z273" s="315"/>
    </row>
    <row r="274" spans="1:26" ht="14.25" customHeight="1">
      <c r="A274" s="316"/>
      <c r="B274" s="317"/>
      <c r="C274" s="313"/>
      <c r="D274" s="313"/>
      <c r="E274" s="313"/>
      <c r="F274" s="313"/>
      <c r="G274" s="313"/>
      <c r="H274" s="313"/>
      <c r="I274" s="313"/>
      <c r="J274" s="313"/>
      <c r="K274" s="313"/>
      <c r="L274" s="313"/>
      <c r="M274" s="313"/>
      <c r="N274" s="315"/>
      <c r="O274" s="315"/>
      <c r="P274" s="315"/>
      <c r="Q274" s="315"/>
      <c r="R274" s="315"/>
      <c r="S274" s="315"/>
      <c r="T274" s="315"/>
      <c r="U274" s="315"/>
      <c r="V274" s="315"/>
      <c r="W274" s="315"/>
      <c r="X274" s="315"/>
      <c r="Y274" s="315"/>
      <c r="Z274" s="315"/>
    </row>
    <row r="275" spans="1:26" ht="14.25" customHeight="1">
      <c r="A275" s="316"/>
      <c r="B275" s="317"/>
      <c r="C275" s="313"/>
      <c r="D275" s="313"/>
      <c r="E275" s="313"/>
      <c r="F275" s="313"/>
      <c r="G275" s="313"/>
      <c r="H275" s="313"/>
      <c r="I275" s="313"/>
      <c r="J275" s="313"/>
      <c r="K275" s="313"/>
      <c r="L275" s="313"/>
      <c r="M275" s="313"/>
      <c r="N275" s="315"/>
      <c r="O275" s="315"/>
      <c r="P275" s="315"/>
      <c r="Q275" s="315"/>
      <c r="R275" s="315"/>
      <c r="S275" s="315"/>
      <c r="T275" s="315"/>
      <c r="U275" s="315"/>
      <c r="V275" s="315"/>
      <c r="W275" s="315"/>
      <c r="X275" s="315"/>
      <c r="Y275" s="315"/>
      <c r="Z275" s="315"/>
    </row>
    <row r="276" spans="1:26" ht="14.25" customHeight="1">
      <c r="A276" s="316"/>
      <c r="B276" s="317"/>
      <c r="C276" s="313"/>
      <c r="D276" s="313"/>
      <c r="E276" s="313"/>
      <c r="F276" s="313"/>
      <c r="G276" s="313"/>
      <c r="H276" s="313"/>
      <c r="I276" s="313"/>
      <c r="J276" s="313"/>
      <c r="K276" s="313"/>
      <c r="L276" s="313"/>
      <c r="M276" s="313"/>
      <c r="N276" s="315"/>
      <c r="O276" s="315"/>
      <c r="P276" s="315"/>
      <c r="Q276" s="315"/>
      <c r="R276" s="315"/>
      <c r="S276" s="315"/>
      <c r="T276" s="315"/>
      <c r="U276" s="315"/>
      <c r="V276" s="315"/>
      <c r="W276" s="315"/>
      <c r="X276" s="315"/>
      <c r="Y276" s="315"/>
      <c r="Z276" s="315"/>
    </row>
    <row r="277" spans="1:26" ht="14.25" customHeight="1">
      <c r="A277" s="316"/>
      <c r="B277" s="317"/>
      <c r="C277" s="313"/>
      <c r="D277" s="313"/>
      <c r="E277" s="313"/>
      <c r="F277" s="313"/>
      <c r="G277" s="313"/>
      <c r="H277" s="313"/>
      <c r="I277" s="313"/>
      <c r="J277" s="313"/>
      <c r="K277" s="313"/>
      <c r="L277" s="313"/>
      <c r="M277" s="313"/>
      <c r="N277" s="315"/>
      <c r="O277" s="315"/>
      <c r="P277" s="315"/>
      <c r="Q277" s="315"/>
      <c r="R277" s="315"/>
      <c r="S277" s="315"/>
      <c r="T277" s="315"/>
      <c r="U277" s="315"/>
      <c r="V277" s="315"/>
      <c r="W277" s="315"/>
      <c r="X277" s="315"/>
      <c r="Y277" s="315"/>
      <c r="Z277" s="315"/>
    </row>
    <row r="278" spans="1:26" ht="14.25" customHeight="1">
      <c r="A278" s="316"/>
      <c r="B278" s="317"/>
      <c r="C278" s="313"/>
      <c r="D278" s="313"/>
      <c r="E278" s="313"/>
      <c r="F278" s="313"/>
      <c r="G278" s="313"/>
      <c r="H278" s="313"/>
      <c r="I278" s="313"/>
      <c r="J278" s="313"/>
      <c r="K278" s="313"/>
      <c r="L278" s="313"/>
      <c r="M278" s="313"/>
      <c r="N278" s="315"/>
      <c r="O278" s="315"/>
      <c r="P278" s="315"/>
      <c r="Q278" s="315"/>
      <c r="R278" s="315"/>
      <c r="S278" s="315"/>
      <c r="T278" s="315"/>
      <c r="U278" s="315"/>
      <c r="V278" s="315"/>
      <c r="W278" s="315"/>
      <c r="X278" s="315"/>
      <c r="Y278" s="315"/>
      <c r="Z278" s="315"/>
    </row>
    <row r="279" spans="1:26" ht="14.25" customHeight="1">
      <c r="A279" s="316"/>
      <c r="B279" s="317"/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5"/>
      <c r="O279" s="315"/>
      <c r="P279" s="315"/>
      <c r="Q279" s="315"/>
      <c r="R279" s="315"/>
      <c r="S279" s="315"/>
      <c r="T279" s="315"/>
      <c r="U279" s="315"/>
      <c r="V279" s="315"/>
      <c r="W279" s="315"/>
      <c r="X279" s="315"/>
      <c r="Y279" s="315"/>
      <c r="Z279" s="315"/>
    </row>
    <row r="280" spans="1:26" ht="14.25" customHeight="1">
      <c r="A280" s="316"/>
      <c r="B280" s="317"/>
      <c r="C280" s="313"/>
      <c r="D280" s="313"/>
      <c r="E280" s="313"/>
      <c r="F280" s="313"/>
      <c r="G280" s="313"/>
      <c r="H280" s="313"/>
      <c r="I280" s="313"/>
      <c r="J280" s="313"/>
      <c r="K280" s="313"/>
      <c r="L280" s="313"/>
      <c r="M280" s="313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</row>
    <row r="281" spans="1:26" ht="14.25" customHeight="1">
      <c r="A281" s="316"/>
      <c r="B281" s="317"/>
      <c r="C281" s="313"/>
      <c r="D281" s="313"/>
      <c r="E281" s="313"/>
      <c r="F281" s="313"/>
      <c r="G281" s="313"/>
      <c r="H281" s="313"/>
      <c r="I281" s="313"/>
      <c r="J281" s="313"/>
      <c r="K281" s="313"/>
      <c r="L281" s="313"/>
      <c r="M281" s="313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15"/>
      <c r="Y281" s="315"/>
      <c r="Z281" s="315"/>
    </row>
    <row r="282" spans="1:26" ht="14.25" customHeight="1">
      <c r="A282" s="316"/>
      <c r="B282" s="317"/>
      <c r="C282" s="313"/>
      <c r="D282" s="313"/>
      <c r="E282" s="313"/>
      <c r="F282" s="313"/>
      <c r="G282" s="313"/>
      <c r="H282" s="313"/>
      <c r="I282" s="313"/>
      <c r="J282" s="313"/>
      <c r="K282" s="313"/>
      <c r="L282" s="313"/>
      <c r="M282" s="313"/>
      <c r="N282" s="315"/>
      <c r="O282" s="315"/>
      <c r="P282" s="315"/>
      <c r="Q282" s="315"/>
      <c r="R282" s="315"/>
      <c r="S282" s="315"/>
      <c r="T282" s="315"/>
      <c r="U282" s="315"/>
      <c r="V282" s="315"/>
      <c r="W282" s="315"/>
      <c r="X282" s="315"/>
      <c r="Y282" s="315"/>
      <c r="Z282" s="315"/>
    </row>
    <row r="283" spans="1:26" ht="14.25" customHeight="1">
      <c r="A283" s="316"/>
      <c r="B283" s="317"/>
      <c r="C283" s="313"/>
      <c r="D283" s="313"/>
      <c r="E283" s="313"/>
      <c r="F283" s="313"/>
      <c r="G283" s="313"/>
      <c r="H283" s="313"/>
      <c r="I283" s="313"/>
      <c r="J283" s="313"/>
      <c r="K283" s="313"/>
      <c r="L283" s="313"/>
      <c r="M283" s="313"/>
      <c r="N283" s="315"/>
      <c r="O283" s="315"/>
      <c r="P283" s="315"/>
      <c r="Q283" s="315"/>
      <c r="R283" s="315"/>
      <c r="S283" s="315"/>
      <c r="T283" s="315"/>
      <c r="U283" s="315"/>
      <c r="V283" s="315"/>
      <c r="W283" s="315"/>
      <c r="X283" s="315"/>
      <c r="Y283" s="315"/>
      <c r="Z283" s="315"/>
    </row>
    <row r="284" spans="1:26" ht="14.25" customHeight="1">
      <c r="A284" s="316"/>
      <c r="B284" s="317"/>
      <c r="C284" s="313"/>
      <c r="D284" s="313"/>
      <c r="E284" s="313"/>
      <c r="F284" s="313"/>
      <c r="G284" s="313"/>
      <c r="H284" s="313"/>
      <c r="I284" s="313"/>
      <c r="J284" s="313"/>
      <c r="K284" s="313"/>
      <c r="L284" s="313"/>
      <c r="M284" s="313"/>
      <c r="N284" s="315"/>
      <c r="O284" s="315"/>
      <c r="P284" s="315"/>
      <c r="Q284" s="315"/>
      <c r="R284" s="315"/>
      <c r="S284" s="315"/>
      <c r="T284" s="315"/>
      <c r="U284" s="315"/>
      <c r="V284" s="315"/>
      <c r="W284" s="315"/>
      <c r="X284" s="315"/>
      <c r="Y284" s="315"/>
      <c r="Z284" s="315"/>
    </row>
    <row r="285" spans="1:26" ht="14.25" customHeight="1">
      <c r="A285" s="316"/>
      <c r="B285" s="317"/>
      <c r="C285" s="313"/>
      <c r="D285" s="313"/>
      <c r="E285" s="313"/>
      <c r="F285" s="313"/>
      <c r="G285" s="313"/>
      <c r="H285" s="313"/>
      <c r="I285" s="313"/>
      <c r="J285" s="313"/>
      <c r="K285" s="313"/>
      <c r="L285" s="313"/>
      <c r="M285" s="313"/>
      <c r="N285" s="315"/>
      <c r="O285" s="315"/>
      <c r="P285" s="315"/>
      <c r="Q285" s="315"/>
      <c r="R285" s="315"/>
      <c r="S285" s="315"/>
      <c r="T285" s="315"/>
      <c r="U285" s="315"/>
      <c r="V285" s="315"/>
      <c r="W285" s="315"/>
      <c r="X285" s="315"/>
      <c r="Y285" s="315"/>
      <c r="Z285" s="315"/>
    </row>
    <row r="286" spans="1:26" ht="14.25" customHeight="1">
      <c r="A286" s="316"/>
      <c r="B286" s="317"/>
      <c r="C286" s="313"/>
      <c r="D286" s="313"/>
      <c r="E286" s="313"/>
      <c r="F286" s="313"/>
      <c r="G286" s="313"/>
      <c r="H286" s="313"/>
      <c r="I286" s="313"/>
      <c r="J286" s="313"/>
      <c r="K286" s="313"/>
      <c r="L286" s="313"/>
      <c r="M286" s="313"/>
      <c r="N286" s="315"/>
      <c r="O286" s="315"/>
      <c r="P286" s="315"/>
      <c r="Q286" s="315"/>
      <c r="R286" s="315"/>
      <c r="S286" s="315"/>
      <c r="T286" s="315"/>
      <c r="U286" s="315"/>
      <c r="V286" s="315"/>
      <c r="W286" s="315"/>
      <c r="X286" s="315"/>
      <c r="Y286" s="315"/>
      <c r="Z286" s="315"/>
    </row>
    <row r="287" spans="1:26" ht="14.25" customHeight="1">
      <c r="A287" s="316"/>
      <c r="B287" s="317"/>
      <c r="C287" s="313"/>
      <c r="D287" s="313"/>
      <c r="E287" s="313"/>
      <c r="F287" s="313"/>
      <c r="G287" s="313"/>
      <c r="H287" s="313"/>
      <c r="I287" s="313"/>
      <c r="J287" s="313"/>
      <c r="K287" s="313"/>
      <c r="L287" s="313"/>
      <c r="M287" s="313"/>
      <c r="N287" s="315"/>
      <c r="O287" s="315"/>
      <c r="P287" s="315"/>
      <c r="Q287" s="315"/>
      <c r="R287" s="315"/>
      <c r="S287" s="315"/>
      <c r="T287" s="315"/>
      <c r="U287" s="315"/>
      <c r="V287" s="315"/>
      <c r="W287" s="315"/>
      <c r="X287" s="315"/>
      <c r="Y287" s="315"/>
      <c r="Z287" s="315"/>
    </row>
    <row r="288" spans="1:26" ht="14.25" customHeight="1">
      <c r="A288" s="316"/>
      <c r="B288" s="317"/>
      <c r="C288" s="313"/>
      <c r="D288" s="313"/>
      <c r="E288" s="313"/>
      <c r="F288" s="313"/>
      <c r="G288" s="313"/>
      <c r="H288" s="313"/>
      <c r="I288" s="313"/>
      <c r="J288" s="313"/>
      <c r="K288" s="313"/>
      <c r="L288" s="313"/>
      <c r="M288" s="313"/>
      <c r="N288" s="315"/>
      <c r="O288" s="315"/>
      <c r="P288" s="315"/>
      <c r="Q288" s="315"/>
      <c r="R288" s="315"/>
      <c r="S288" s="315"/>
      <c r="T288" s="315"/>
      <c r="U288" s="315"/>
      <c r="V288" s="315"/>
      <c r="W288" s="315"/>
      <c r="X288" s="315"/>
      <c r="Y288" s="315"/>
      <c r="Z288" s="315"/>
    </row>
    <row r="289" spans="1:26" ht="14.25" customHeight="1">
      <c r="A289" s="316"/>
      <c r="B289" s="317"/>
      <c r="C289" s="313"/>
      <c r="D289" s="313"/>
      <c r="E289" s="313"/>
      <c r="F289" s="313"/>
      <c r="G289" s="313"/>
      <c r="H289" s="313"/>
      <c r="I289" s="313"/>
      <c r="J289" s="313"/>
      <c r="K289" s="313"/>
      <c r="L289" s="313"/>
      <c r="M289" s="313"/>
      <c r="N289" s="315"/>
      <c r="O289" s="315"/>
      <c r="P289" s="315"/>
      <c r="Q289" s="315"/>
      <c r="R289" s="315"/>
      <c r="S289" s="315"/>
      <c r="T289" s="315"/>
      <c r="U289" s="315"/>
      <c r="V289" s="315"/>
      <c r="W289" s="315"/>
      <c r="X289" s="315"/>
      <c r="Y289" s="315"/>
      <c r="Z289" s="315"/>
    </row>
    <row r="290" spans="1:26" ht="14.25" customHeight="1">
      <c r="A290" s="316"/>
      <c r="B290" s="317"/>
      <c r="C290" s="313"/>
      <c r="D290" s="313"/>
      <c r="E290" s="313"/>
      <c r="F290" s="313"/>
      <c r="G290" s="313"/>
      <c r="H290" s="313"/>
      <c r="I290" s="313"/>
      <c r="J290" s="313"/>
      <c r="K290" s="313"/>
      <c r="L290" s="313"/>
      <c r="M290" s="313"/>
      <c r="N290" s="315"/>
      <c r="O290" s="315"/>
      <c r="P290" s="315"/>
      <c r="Q290" s="315"/>
      <c r="R290" s="315"/>
      <c r="S290" s="315"/>
      <c r="T290" s="315"/>
      <c r="U290" s="315"/>
      <c r="V290" s="315"/>
      <c r="W290" s="315"/>
      <c r="X290" s="315"/>
      <c r="Y290" s="315"/>
      <c r="Z290" s="315"/>
    </row>
    <row r="291" spans="1:26" ht="14.25" customHeight="1">
      <c r="A291" s="316"/>
      <c r="B291" s="317"/>
      <c r="C291" s="313"/>
      <c r="D291" s="313"/>
      <c r="E291" s="313"/>
      <c r="F291" s="313"/>
      <c r="G291" s="313"/>
      <c r="H291" s="313"/>
      <c r="I291" s="313"/>
      <c r="J291" s="313"/>
      <c r="K291" s="313"/>
      <c r="L291" s="313"/>
      <c r="M291" s="313"/>
      <c r="N291" s="315"/>
      <c r="O291" s="315"/>
      <c r="P291" s="315"/>
      <c r="Q291" s="315"/>
      <c r="R291" s="315"/>
      <c r="S291" s="315"/>
      <c r="T291" s="315"/>
      <c r="U291" s="315"/>
      <c r="V291" s="315"/>
      <c r="W291" s="315"/>
      <c r="X291" s="315"/>
      <c r="Y291" s="315"/>
      <c r="Z291" s="315"/>
    </row>
    <row r="292" spans="1:26" ht="14.25" customHeight="1">
      <c r="A292" s="316"/>
      <c r="B292" s="317"/>
      <c r="C292" s="313"/>
      <c r="D292" s="313"/>
      <c r="E292" s="313"/>
      <c r="F292" s="313"/>
      <c r="G292" s="313"/>
      <c r="H292" s="313"/>
      <c r="I292" s="313"/>
      <c r="J292" s="313"/>
      <c r="K292" s="313"/>
      <c r="L292" s="313"/>
      <c r="M292" s="313"/>
      <c r="N292" s="315"/>
      <c r="O292" s="315"/>
      <c r="P292" s="315"/>
      <c r="Q292" s="315"/>
      <c r="R292" s="315"/>
      <c r="S292" s="315"/>
      <c r="T292" s="315"/>
      <c r="U292" s="315"/>
      <c r="V292" s="315"/>
      <c r="W292" s="315"/>
      <c r="X292" s="315"/>
      <c r="Y292" s="315"/>
      <c r="Z292" s="315"/>
    </row>
    <row r="293" spans="1:26" ht="14.25" customHeight="1">
      <c r="A293" s="316"/>
      <c r="B293" s="317"/>
      <c r="C293" s="313"/>
      <c r="D293" s="313"/>
      <c r="E293" s="313"/>
      <c r="F293" s="313"/>
      <c r="G293" s="313"/>
      <c r="H293" s="313"/>
      <c r="I293" s="313"/>
      <c r="J293" s="313"/>
      <c r="K293" s="313"/>
      <c r="L293" s="313"/>
      <c r="M293" s="313"/>
      <c r="N293" s="315"/>
      <c r="O293" s="315"/>
      <c r="P293" s="315"/>
      <c r="Q293" s="315"/>
      <c r="R293" s="315"/>
      <c r="S293" s="315"/>
      <c r="T293" s="315"/>
      <c r="U293" s="315"/>
      <c r="V293" s="315"/>
      <c r="W293" s="315"/>
      <c r="X293" s="315"/>
      <c r="Y293" s="315"/>
      <c r="Z293" s="315"/>
    </row>
    <row r="294" spans="1:26" ht="14.25" customHeight="1">
      <c r="A294" s="316"/>
      <c r="B294" s="317"/>
      <c r="C294" s="313"/>
      <c r="D294" s="313"/>
      <c r="E294" s="313"/>
      <c r="F294" s="313"/>
      <c r="G294" s="313"/>
      <c r="H294" s="313"/>
      <c r="I294" s="313"/>
      <c r="J294" s="313"/>
      <c r="K294" s="313"/>
      <c r="L294" s="313"/>
      <c r="M294" s="313"/>
      <c r="N294" s="315"/>
      <c r="O294" s="315"/>
      <c r="P294" s="315"/>
      <c r="Q294" s="315"/>
      <c r="R294" s="315"/>
      <c r="S294" s="315"/>
      <c r="T294" s="315"/>
      <c r="U294" s="315"/>
      <c r="V294" s="315"/>
      <c r="W294" s="315"/>
      <c r="X294" s="315"/>
      <c r="Y294" s="315"/>
      <c r="Z294" s="315"/>
    </row>
    <row r="295" spans="1:26" ht="14.25" customHeight="1">
      <c r="A295" s="316"/>
      <c r="B295" s="317"/>
      <c r="C295" s="313"/>
      <c r="D295" s="313"/>
      <c r="E295" s="313"/>
      <c r="F295" s="313"/>
      <c r="G295" s="313"/>
      <c r="H295" s="313"/>
      <c r="I295" s="313"/>
      <c r="J295" s="313"/>
      <c r="K295" s="313"/>
      <c r="L295" s="313"/>
      <c r="M295" s="313"/>
      <c r="N295" s="315"/>
      <c r="O295" s="315"/>
      <c r="P295" s="315"/>
      <c r="Q295" s="315"/>
      <c r="R295" s="315"/>
      <c r="S295" s="315"/>
      <c r="T295" s="315"/>
      <c r="U295" s="315"/>
      <c r="V295" s="315"/>
      <c r="W295" s="315"/>
      <c r="X295" s="315"/>
      <c r="Y295" s="315"/>
      <c r="Z295" s="315"/>
    </row>
    <row r="296" spans="1:26" ht="14.25" customHeight="1">
      <c r="A296" s="316"/>
      <c r="B296" s="317"/>
      <c r="C296" s="313"/>
      <c r="D296" s="313"/>
      <c r="E296" s="313"/>
      <c r="F296" s="313"/>
      <c r="G296" s="313"/>
      <c r="H296" s="313"/>
      <c r="I296" s="313"/>
      <c r="J296" s="313"/>
      <c r="K296" s="313"/>
      <c r="L296" s="313"/>
      <c r="M296" s="313"/>
      <c r="N296" s="315"/>
      <c r="O296" s="315"/>
      <c r="P296" s="315"/>
      <c r="Q296" s="315"/>
      <c r="R296" s="315"/>
      <c r="S296" s="315"/>
      <c r="T296" s="315"/>
      <c r="U296" s="315"/>
      <c r="V296" s="315"/>
      <c r="W296" s="315"/>
      <c r="X296" s="315"/>
      <c r="Y296" s="315"/>
      <c r="Z296" s="315"/>
    </row>
    <row r="297" spans="1:26" ht="14.25" customHeight="1">
      <c r="A297" s="316"/>
      <c r="B297" s="317"/>
      <c r="C297" s="313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315"/>
      <c r="O297" s="315"/>
      <c r="P297" s="315"/>
      <c r="Q297" s="315"/>
      <c r="R297" s="315"/>
      <c r="S297" s="315"/>
      <c r="T297" s="315"/>
      <c r="U297" s="315"/>
      <c r="V297" s="315"/>
      <c r="W297" s="315"/>
      <c r="X297" s="315"/>
      <c r="Y297" s="315"/>
      <c r="Z297" s="315"/>
    </row>
    <row r="298" spans="1:26" ht="14.25" customHeight="1">
      <c r="A298" s="316"/>
      <c r="B298" s="317"/>
      <c r="C298" s="313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315"/>
      <c r="O298" s="315"/>
      <c r="P298" s="315"/>
      <c r="Q298" s="315"/>
      <c r="R298" s="315"/>
      <c r="S298" s="315"/>
      <c r="T298" s="315"/>
      <c r="U298" s="315"/>
      <c r="V298" s="315"/>
      <c r="W298" s="315"/>
      <c r="X298" s="315"/>
      <c r="Y298" s="315"/>
      <c r="Z298" s="315"/>
    </row>
    <row r="299" spans="1:26" ht="14.25" customHeight="1">
      <c r="A299" s="316"/>
      <c r="B299" s="317"/>
      <c r="C299" s="313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5"/>
      <c r="O299" s="315"/>
      <c r="P299" s="315"/>
      <c r="Q299" s="315"/>
      <c r="R299" s="315"/>
      <c r="S299" s="315"/>
      <c r="T299" s="315"/>
      <c r="U299" s="315"/>
      <c r="V299" s="315"/>
      <c r="W299" s="315"/>
      <c r="X299" s="315"/>
      <c r="Y299" s="315"/>
      <c r="Z299" s="315"/>
    </row>
    <row r="300" spans="1:26" ht="14.25" customHeight="1">
      <c r="A300" s="316"/>
      <c r="B300" s="317"/>
      <c r="C300" s="313"/>
      <c r="D300" s="313"/>
      <c r="E300" s="313"/>
      <c r="F300" s="313"/>
      <c r="G300" s="313"/>
      <c r="H300" s="313"/>
      <c r="I300" s="313"/>
      <c r="J300" s="313"/>
      <c r="K300" s="313"/>
      <c r="L300" s="313"/>
      <c r="M300" s="313"/>
      <c r="N300" s="315"/>
      <c r="O300" s="315"/>
      <c r="P300" s="315"/>
      <c r="Q300" s="315"/>
      <c r="R300" s="315"/>
      <c r="S300" s="315"/>
      <c r="T300" s="315"/>
      <c r="U300" s="315"/>
      <c r="V300" s="315"/>
      <c r="W300" s="315"/>
      <c r="X300" s="315"/>
      <c r="Y300" s="315"/>
      <c r="Z300" s="315"/>
    </row>
    <row r="301" spans="1:26" ht="14.25" customHeight="1">
      <c r="A301" s="316"/>
      <c r="B301" s="317"/>
      <c r="C301" s="313"/>
      <c r="D301" s="313"/>
      <c r="E301" s="313"/>
      <c r="F301" s="313"/>
      <c r="G301" s="313"/>
      <c r="H301" s="313"/>
      <c r="I301" s="313"/>
      <c r="J301" s="313"/>
      <c r="K301" s="313"/>
      <c r="L301" s="313"/>
      <c r="M301" s="313"/>
      <c r="N301" s="315"/>
      <c r="O301" s="315"/>
      <c r="P301" s="315"/>
      <c r="Q301" s="315"/>
      <c r="R301" s="315"/>
      <c r="S301" s="315"/>
      <c r="T301" s="315"/>
      <c r="U301" s="315"/>
      <c r="V301" s="315"/>
      <c r="W301" s="315"/>
      <c r="X301" s="315"/>
      <c r="Y301" s="315"/>
      <c r="Z301" s="315"/>
    </row>
    <row r="302" spans="1:26" ht="14.25" customHeight="1">
      <c r="A302" s="316"/>
      <c r="B302" s="317"/>
      <c r="C302" s="313"/>
      <c r="D302" s="313"/>
      <c r="E302" s="313"/>
      <c r="F302" s="313"/>
      <c r="G302" s="313"/>
      <c r="H302" s="313"/>
      <c r="I302" s="313"/>
      <c r="J302" s="313"/>
      <c r="K302" s="313"/>
      <c r="L302" s="313"/>
      <c r="M302" s="313"/>
      <c r="N302" s="315"/>
      <c r="O302" s="315"/>
      <c r="P302" s="315"/>
      <c r="Q302" s="315"/>
      <c r="R302" s="315"/>
      <c r="S302" s="315"/>
      <c r="T302" s="315"/>
      <c r="U302" s="315"/>
      <c r="V302" s="315"/>
      <c r="W302" s="315"/>
      <c r="X302" s="315"/>
      <c r="Y302" s="315"/>
      <c r="Z302" s="315"/>
    </row>
    <row r="303" spans="1:26" ht="14.25" customHeight="1">
      <c r="A303" s="316"/>
      <c r="B303" s="317"/>
      <c r="C303" s="313"/>
      <c r="D303" s="313"/>
      <c r="E303" s="313"/>
      <c r="F303" s="313"/>
      <c r="G303" s="313"/>
      <c r="H303" s="313"/>
      <c r="I303" s="313"/>
      <c r="J303" s="313"/>
      <c r="K303" s="313"/>
      <c r="L303" s="313"/>
      <c r="M303" s="313"/>
      <c r="N303" s="315"/>
      <c r="O303" s="315"/>
      <c r="P303" s="315"/>
      <c r="Q303" s="315"/>
      <c r="R303" s="315"/>
      <c r="S303" s="315"/>
      <c r="T303" s="315"/>
      <c r="U303" s="315"/>
      <c r="V303" s="315"/>
      <c r="W303" s="315"/>
      <c r="X303" s="315"/>
      <c r="Y303" s="315"/>
      <c r="Z303" s="315"/>
    </row>
    <row r="304" spans="1:26" ht="14.25" customHeight="1">
      <c r="A304" s="316"/>
      <c r="B304" s="317"/>
      <c r="C304" s="313"/>
      <c r="D304" s="313"/>
      <c r="E304" s="313"/>
      <c r="F304" s="313"/>
      <c r="G304" s="313"/>
      <c r="H304" s="313"/>
      <c r="I304" s="313"/>
      <c r="J304" s="313"/>
      <c r="K304" s="313"/>
      <c r="L304" s="313"/>
      <c r="M304" s="313"/>
      <c r="N304" s="315"/>
      <c r="O304" s="315"/>
      <c r="P304" s="315"/>
      <c r="Q304" s="315"/>
      <c r="R304" s="315"/>
      <c r="S304" s="315"/>
      <c r="T304" s="315"/>
      <c r="U304" s="315"/>
      <c r="V304" s="315"/>
      <c r="W304" s="315"/>
      <c r="X304" s="315"/>
      <c r="Y304" s="315"/>
      <c r="Z304" s="315"/>
    </row>
    <row r="305" spans="1:26" ht="14.25" customHeight="1">
      <c r="A305" s="316"/>
      <c r="B305" s="317"/>
      <c r="C305" s="313"/>
      <c r="D305" s="313"/>
      <c r="E305" s="313"/>
      <c r="F305" s="313"/>
      <c r="G305" s="313"/>
      <c r="H305" s="313"/>
      <c r="I305" s="313"/>
      <c r="J305" s="313"/>
      <c r="K305" s="313"/>
      <c r="L305" s="313"/>
      <c r="M305" s="313"/>
      <c r="N305" s="315"/>
      <c r="O305" s="315"/>
      <c r="P305" s="315"/>
      <c r="Q305" s="315"/>
      <c r="R305" s="315"/>
      <c r="S305" s="315"/>
      <c r="T305" s="315"/>
      <c r="U305" s="315"/>
      <c r="V305" s="315"/>
      <c r="W305" s="315"/>
      <c r="X305" s="315"/>
      <c r="Y305" s="315"/>
      <c r="Z305" s="315"/>
    </row>
    <row r="306" spans="1:26" ht="14.25" customHeight="1">
      <c r="A306" s="316"/>
      <c r="B306" s="317"/>
      <c r="C306" s="313"/>
      <c r="D306" s="313"/>
      <c r="E306" s="313"/>
      <c r="F306" s="313"/>
      <c r="G306" s="313"/>
      <c r="H306" s="313"/>
      <c r="I306" s="313"/>
      <c r="J306" s="313"/>
      <c r="K306" s="313"/>
      <c r="L306" s="313"/>
      <c r="M306" s="313"/>
      <c r="N306" s="315"/>
      <c r="O306" s="315"/>
      <c r="P306" s="315"/>
      <c r="Q306" s="315"/>
      <c r="R306" s="315"/>
      <c r="S306" s="315"/>
      <c r="T306" s="315"/>
      <c r="U306" s="315"/>
      <c r="V306" s="315"/>
      <c r="W306" s="315"/>
      <c r="X306" s="315"/>
      <c r="Y306" s="315"/>
      <c r="Z306" s="315"/>
    </row>
    <row r="307" spans="1:26" ht="14.25" customHeight="1">
      <c r="A307" s="316"/>
      <c r="B307" s="317"/>
      <c r="C307" s="313"/>
      <c r="D307" s="313"/>
      <c r="E307" s="313"/>
      <c r="F307" s="313"/>
      <c r="G307" s="313"/>
      <c r="H307" s="313"/>
      <c r="I307" s="313"/>
      <c r="J307" s="313"/>
      <c r="K307" s="313"/>
      <c r="L307" s="313"/>
      <c r="M307" s="313"/>
      <c r="N307" s="315"/>
      <c r="O307" s="315"/>
      <c r="P307" s="315"/>
      <c r="Q307" s="315"/>
      <c r="R307" s="315"/>
      <c r="S307" s="315"/>
      <c r="T307" s="315"/>
      <c r="U307" s="315"/>
      <c r="V307" s="315"/>
      <c r="W307" s="315"/>
      <c r="X307" s="315"/>
      <c r="Y307" s="315"/>
      <c r="Z307" s="315"/>
    </row>
    <row r="308" spans="1:26" ht="14.25" customHeight="1">
      <c r="A308" s="316"/>
      <c r="B308" s="317"/>
      <c r="C308" s="313"/>
      <c r="D308" s="313"/>
      <c r="E308" s="313"/>
      <c r="F308" s="313"/>
      <c r="G308" s="313"/>
      <c r="H308" s="313"/>
      <c r="I308" s="313"/>
      <c r="J308" s="313"/>
      <c r="K308" s="313"/>
      <c r="L308" s="313"/>
      <c r="M308" s="313"/>
      <c r="N308" s="315"/>
      <c r="O308" s="315"/>
      <c r="P308" s="315"/>
      <c r="Q308" s="315"/>
      <c r="R308" s="315"/>
      <c r="S308" s="315"/>
      <c r="T308" s="315"/>
      <c r="U308" s="315"/>
      <c r="V308" s="315"/>
      <c r="W308" s="315"/>
      <c r="X308" s="315"/>
      <c r="Y308" s="315"/>
      <c r="Z308" s="315"/>
    </row>
    <row r="309" spans="1:26" ht="14.25" customHeight="1">
      <c r="A309" s="316"/>
      <c r="B309" s="317"/>
      <c r="C309" s="313"/>
      <c r="D309" s="313"/>
      <c r="E309" s="313"/>
      <c r="F309" s="313"/>
      <c r="G309" s="313"/>
      <c r="H309" s="313"/>
      <c r="I309" s="313"/>
      <c r="J309" s="313"/>
      <c r="K309" s="313"/>
      <c r="L309" s="313"/>
      <c r="M309" s="313"/>
      <c r="N309" s="315"/>
      <c r="O309" s="315"/>
      <c r="P309" s="315"/>
      <c r="Q309" s="315"/>
      <c r="R309" s="315"/>
      <c r="S309" s="315"/>
      <c r="T309" s="315"/>
      <c r="U309" s="315"/>
      <c r="V309" s="315"/>
      <c r="W309" s="315"/>
      <c r="X309" s="315"/>
      <c r="Y309" s="315"/>
      <c r="Z309" s="315"/>
    </row>
    <row r="310" spans="1:26" ht="14.25" customHeight="1">
      <c r="A310" s="316"/>
      <c r="B310" s="317"/>
      <c r="C310" s="313"/>
      <c r="D310" s="313"/>
      <c r="E310" s="313"/>
      <c r="F310" s="313"/>
      <c r="G310" s="313"/>
      <c r="H310" s="313"/>
      <c r="I310" s="313"/>
      <c r="J310" s="313"/>
      <c r="K310" s="313"/>
      <c r="L310" s="313"/>
      <c r="M310" s="313"/>
      <c r="N310" s="315"/>
      <c r="O310" s="315"/>
      <c r="P310" s="315"/>
      <c r="Q310" s="315"/>
      <c r="R310" s="315"/>
      <c r="S310" s="315"/>
      <c r="T310" s="315"/>
      <c r="U310" s="315"/>
      <c r="V310" s="315"/>
      <c r="W310" s="315"/>
      <c r="X310" s="315"/>
      <c r="Y310" s="315"/>
      <c r="Z310" s="315"/>
    </row>
    <row r="311" spans="1:26" ht="14.25" customHeight="1">
      <c r="A311" s="316"/>
      <c r="B311" s="317"/>
      <c r="C311" s="313"/>
      <c r="D311" s="313"/>
      <c r="E311" s="313"/>
      <c r="F311" s="313"/>
      <c r="G311" s="313"/>
      <c r="H311" s="313"/>
      <c r="I311" s="313"/>
      <c r="J311" s="313"/>
      <c r="K311" s="313"/>
      <c r="L311" s="313"/>
      <c r="M311" s="313"/>
      <c r="N311" s="315"/>
      <c r="O311" s="315"/>
      <c r="P311" s="315"/>
      <c r="Q311" s="315"/>
      <c r="R311" s="315"/>
      <c r="S311" s="315"/>
      <c r="T311" s="315"/>
      <c r="U311" s="315"/>
      <c r="V311" s="315"/>
      <c r="W311" s="315"/>
      <c r="X311" s="315"/>
      <c r="Y311" s="315"/>
      <c r="Z311" s="315"/>
    </row>
    <row r="312" spans="1:26" ht="14.25" customHeight="1">
      <c r="A312" s="316"/>
      <c r="B312" s="317"/>
      <c r="C312" s="313"/>
      <c r="D312" s="313"/>
      <c r="E312" s="313"/>
      <c r="F312" s="313"/>
      <c r="G312" s="313"/>
      <c r="H312" s="313"/>
      <c r="I312" s="313"/>
      <c r="J312" s="313"/>
      <c r="K312" s="313"/>
      <c r="L312" s="313"/>
      <c r="M312" s="313"/>
      <c r="N312" s="315"/>
      <c r="O312" s="315"/>
      <c r="P312" s="315"/>
      <c r="Q312" s="315"/>
      <c r="R312" s="315"/>
      <c r="S312" s="315"/>
      <c r="T312" s="315"/>
      <c r="U312" s="315"/>
      <c r="V312" s="315"/>
      <c r="W312" s="315"/>
      <c r="X312" s="315"/>
      <c r="Y312" s="315"/>
      <c r="Z312" s="315"/>
    </row>
    <row r="313" spans="1:26" ht="14.25" customHeight="1">
      <c r="A313" s="316"/>
      <c r="B313" s="317"/>
      <c r="C313" s="313"/>
      <c r="D313" s="313"/>
      <c r="E313" s="313"/>
      <c r="F313" s="313"/>
      <c r="G313" s="313"/>
      <c r="H313" s="313"/>
      <c r="I313" s="313"/>
      <c r="J313" s="313"/>
      <c r="K313" s="313"/>
      <c r="L313" s="313"/>
      <c r="M313" s="313"/>
      <c r="N313" s="315"/>
      <c r="O313" s="315"/>
      <c r="P313" s="315"/>
      <c r="Q313" s="315"/>
      <c r="R313" s="315"/>
      <c r="S313" s="315"/>
      <c r="T313" s="315"/>
      <c r="U313" s="315"/>
      <c r="V313" s="315"/>
      <c r="W313" s="315"/>
      <c r="X313" s="315"/>
      <c r="Y313" s="315"/>
      <c r="Z313" s="315"/>
    </row>
    <row r="314" spans="1:26" ht="14.25" customHeight="1">
      <c r="A314" s="316"/>
      <c r="B314" s="317"/>
      <c r="C314" s="313"/>
      <c r="D314" s="313"/>
      <c r="E314" s="313"/>
      <c r="F314" s="313"/>
      <c r="G314" s="313"/>
      <c r="H314" s="313"/>
      <c r="I314" s="313"/>
      <c r="J314" s="313"/>
      <c r="K314" s="313"/>
      <c r="L314" s="313"/>
      <c r="M314" s="313"/>
      <c r="N314" s="315"/>
      <c r="O314" s="315"/>
      <c r="P314" s="315"/>
      <c r="Q314" s="315"/>
      <c r="R314" s="315"/>
      <c r="S314" s="315"/>
      <c r="T314" s="315"/>
      <c r="U314" s="315"/>
      <c r="V314" s="315"/>
      <c r="W314" s="315"/>
      <c r="X314" s="315"/>
      <c r="Y314" s="315"/>
      <c r="Z314" s="315"/>
    </row>
    <row r="315" spans="1:26" ht="14.25" customHeight="1">
      <c r="A315" s="316"/>
      <c r="B315" s="317"/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5"/>
      <c r="O315" s="315"/>
      <c r="P315" s="315"/>
      <c r="Q315" s="315"/>
      <c r="R315" s="315"/>
      <c r="S315" s="315"/>
      <c r="T315" s="315"/>
      <c r="U315" s="315"/>
      <c r="V315" s="315"/>
      <c r="W315" s="315"/>
      <c r="X315" s="315"/>
      <c r="Y315" s="315"/>
      <c r="Z315" s="315"/>
    </row>
    <row r="316" spans="1:26" ht="14.25" customHeight="1">
      <c r="A316" s="316"/>
      <c r="B316" s="317"/>
      <c r="C316" s="313"/>
      <c r="D316" s="313"/>
      <c r="E316" s="313"/>
      <c r="F316" s="313"/>
      <c r="G316" s="313"/>
      <c r="H316" s="313"/>
      <c r="I316" s="313"/>
      <c r="J316" s="313"/>
      <c r="K316" s="313"/>
      <c r="L316" s="313"/>
      <c r="M316" s="313"/>
      <c r="N316" s="315"/>
      <c r="O316" s="315"/>
      <c r="P316" s="315"/>
      <c r="Q316" s="315"/>
      <c r="R316" s="315"/>
      <c r="S316" s="315"/>
      <c r="T316" s="315"/>
      <c r="U316" s="315"/>
      <c r="V316" s="315"/>
      <c r="W316" s="315"/>
      <c r="X316" s="315"/>
      <c r="Y316" s="315"/>
      <c r="Z316" s="315"/>
    </row>
    <row r="317" spans="1:26" ht="14.25" customHeight="1">
      <c r="A317" s="316"/>
      <c r="B317" s="317"/>
      <c r="C317" s="313"/>
      <c r="D317" s="313"/>
      <c r="E317" s="313"/>
      <c r="F317" s="313"/>
      <c r="G317" s="313"/>
      <c r="H317" s="313"/>
      <c r="I317" s="313"/>
      <c r="J317" s="313"/>
      <c r="K317" s="313"/>
      <c r="L317" s="313"/>
      <c r="M317" s="313"/>
      <c r="N317" s="315"/>
      <c r="O317" s="315"/>
      <c r="P317" s="315"/>
      <c r="Q317" s="315"/>
      <c r="R317" s="315"/>
      <c r="S317" s="315"/>
      <c r="T317" s="315"/>
      <c r="U317" s="315"/>
      <c r="V317" s="315"/>
      <c r="W317" s="315"/>
      <c r="X317" s="315"/>
      <c r="Y317" s="315"/>
      <c r="Z317" s="315"/>
    </row>
    <row r="318" spans="1:26" ht="14.25" customHeight="1">
      <c r="A318" s="316"/>
      <c r="B318" s="317"/>
      <c r="C318" s="313"/>
      <c r="D318" s="313"/>
      <c r="E318" s="313"/>
      <c r="F318" s="313"/>
      <c r="G318" s="313"/>
      <c r="H318" s="313"/>
      <c r="I318" s="313"/>
      <c r="J318" s="313"/>
      <c r="K318" s="313"/>
      <c r="L318" s="313"/>
      <c r="M318" s="313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</row>
    <row r="319" spans="1:26" ht="14.25" customHeight="1">
      <c r="A319" s="316"/>
      <c r="B319" s="317"/>
      <c r="C319" s="313"/>
      <c r="D319" s="313"/>
      <c r="E319" s="313"/>
      <c r="F319" s="313"/>
      <c r="G319" s="313"/>
      <c r="H319" s="313"/>
      <c r="I319" s="313"/>
      <c r="J319" s="313"/>
      <c r="K319" s="313"/>
      <c r="L319" s="313"/>
      <c r="M319" s="313"/>
      <c r="N319" s="315"/>
      <c r="O319" s="315"/>
      <c r="P319" s="315"/>
      <c r="Q319" s="315"/>
      <c r="R319" s="315"/>
      <c r="S319" s="315"/>
      <c r="T319" s="315"/>
      <c r="U319" s="315"/>
      <c r="V319" s="315"/>
      <c r="W319" s="315"/>
      <c r="X319" s="315"/>
      <c r="Y319" s="315"/>
      <c r="Z319" s="315"/>
    </row>
    <row r="320" spans="1:26" ht="14.25" customHeight="1">
      <c r="A320" s="316"/>
      <c r="B320" s="317"/>
      <c r="C320" s="313"/>
      <c r="D320" s="313"/>
      <c r="E320" s="313"/>
      <c r="F320" s="313"/>
      <c r="G320" s="313"/>
      <c r="H320" s="313"/>
      <c r="I320" s="313"/>
      <c r="J320" s="313"/>
      <c r="K320" s="313"/>
      <c r="L320" s="313"/>
      <c r="M320" s="313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</row>
    <row r="321" spans="1:26" ht="14.25" customHeight="1">
      <c r="A321" s="316"/>
      <c r="B321" s="317"/>
      <c r="C321" s="313"/>
      <c r="D321" s="313"/>
      <c r="E321" s="313"/>
      <c r="F321" s="313"/>
      <c r="G321" s="313"/>
      <c r="H321" s="313"/>
      <c r="I321" s="313"/>
      <c r="J321" s="313"/>
      <c r="K321" s="313"/>
      <c r="L321" s="313"/>
      <c r="M321" s="313"/>
      <c r="N321" s="315"/>
      <c r="O321" s="315"/>
      <c r="P321" s="315"/>
      <c r="Q321" s="315"/>
      <c r="R321" s="315"/>
      <c r="S321" s="315"/>
      <c r="T321" s="315"/>
      <c r="U321" s="315"/>
      <c r="V321" s="315"/>
      <c r="W321" s="315"/>
      <c r="X321" s="315"/>
      <c r="Y321" s="315"/>
      <c r="Z321" s="315"/>
    </row>
    <row r="322" spans="1:26" ht="14.25" customHeight="1">
      <c r="A322" s="316"/>
      <c r="B322" s="317"/>
      <c r="C322" s="313"/>
      <c r="D322" s="313"/>
      <c r="E322" s="313"/>
      <c r="F322" s="313"/>
      <c r="G322" s="313"/>
      <c r="H322" s="313"/>
      <c r="I322" s="313"/>
      <c r="J322" s="313"/>
      <c r="K322" s="313"/>
      <c r="L322" s="313"/>
      <c r="M322" s="313"/>
      <c r="N322" s="315"/>
      <c r="O322" s="315"/>
      <c r="P322" s="315"/>
      <c r="Q322" s="315"/>
      <c r="R322" s="315"/>
      <c r="S322" s="315"/>
      <c r="T322" s="315"/>
      <c r="U322" s="315"/>
      <c r="V322" s="315"/>
      <c r="W322" s="315"/>
      <c r="X322" s="315"/>
      <c r="Y322" s="315"/>
      <c r="Z322" s="315"/>
    </row>
    <row r="323" spans="1:26" ht="14.25" customHeight="1">
      <c r="A323" s="316"/>
      <c r="B323" s="317"/>
      <c r="C323" s="313"/>
      <c r="D323" s="313"/>
      <c r="E323" s="313"/>
      <c r="F323" s="313"/>
      <c r="G323" s="313"/>
      <c r="H323" s="313"/>
      <c r="I323" s="313"/>
      <c r="J323" s="313"/>
      <c r="K323" s="313"/>
      <c r="L323" s="313"/>
      <c r="M323" s="313"/>
      <c r="N323" s="315"/>
      <c r="O323" s="315"/>
      <c r="P323" s="315"/>
      <c r="Q323" s="315"/>
      <c r="R323" s="315"/>
      <c r="S323" s="315"/>
      <c r="T323" s="315"/>
      <c r="U323" s="315"/>
      <c r="V323" s="315"/>
      <c r="W323" s="315"/>
      <c r="X323" s="315"/>
      <c r="Y323" s="315"/>
      <c r="Z323" s="315"/>
    </row>
    <row r="324" spans="1:26" ht="14.25" customHeight="1">
      <c r="A324" s="316"/>
      <c r="B324" s="317"/>
      <c r="C324" s="313"/>
      <c r="D324" s="313"/>
      <c r="E324" s="313"/>
      <c r="F324" s="313"/>
      <c r="G324" s="313"/>
      <c r="H324" s="313"/>
      <c r="I324" s="313"/>
      <c r="J324" s="313"/>
      <c r="K324" s="313"/>
      <c r="L324" s="313"/>
      <c r="M324" s="313"/>
      <c r="N324" s="315"/>
      <c r="O324" s="315"/>
      <c r="P324" s="315"/>
      <c r="Q324" s="315"/>
      <c r="R324" s="315"/>
      <c r="S324" s="315"/>
      <c r="T324" s="315"/>
      <c r="U324" s="315"/>
      <c r="V324" s="315"/>
      <c r="W324" s="315"/>
      <c r="X324" s="315"/>
      <c r="Y324" s="315"/>
      <c r="Z324" s="315"/>
    </row>
    <row r="325" spans="1:26" ht="14.25" customHeight="1">
      <c r="A325" s="316"/>
      <c r="B325" s="317"/>
      <c r="C325" s="313"/>
      <c r="D325" s="313"/>
      <c r="E325" s="313"/>
      <c r="F325" s="313"/>
      <c r="G325" s="313"/>
      <c r="H325" s="313"/>
      <c r="I325" s="313"/>
      <c r="J325" s="313"/>
      <c r="K325" s="313"/>
      <c r="L325" s="313"/>
      <c r="M325" s="313"/>
      <c r="N325" s="315"/>
      <c r="O325" s="315"/>
      <c r="P325" s="315"/>
      <c r="Q325" s="315"/>
      <c r="R325" s="315"/>
      <c r="S325" s="315"/>
      <c r="T325" s="315"/>
      <c r="U325" s="315"/>
      <c r="V325" s="315"/>
      <c r="W325" s="315"/>
      <c r="X325" s="315"/>
      <c r="Y325" s="315"/>
      <c r="Z325" s="315"/>
    </row>
    <row r="326" spans="1:26" ht="14.25" customHeight="1">
      <c r="A326" s="316"/>
      <c r="B326" s="317"/>
      <c r="C326" s="313"/>
      <c r="D326" s="313"/>
      <c r="E326" s="313"/>
      <c r="F326" s="313"/>
      <c r="G326" s="313"/>
      <c r="H326" s="313"/>
      <c r="I326" s="313"/>
      <c r="J326" s="313"/>
      <c r="K326" s="313"/>
      <c r="L326" s="313"/>
      <c r="M326" s="313"/>
      <c r="N326" s="315"/>
      <c r="O326" s="315"/>
      <c r="P326" s="315"/>
      <c r="Q326" s="315"/>
      <c r="R326" s="315"/>
      <c r="S326" s="315"/>
      <c r="T326" s="315"/>
      <c r="U326" s="315"/>
      <c r="V326" s="315"/>
      <c r="W326" s="315"/>
      <c r="X326" s="315"/>
      <c r="Y326" s="315"/>
      <c r="Z326" s="315"/>
    </row>
    <row r="327" spans="1:26" ht="14.25" customHeight="1">
      <c r="A327" s="316"/>
      <c r="B327" s="317"/>
      <c r="C327" s="313"/>
      <c r="D327" s="313"/>
      <c r="E327" s="313"/>
      <c r="F327" s="313"/>
      <c r="G327" s="313"/>
      <c r="H327" s="313"/>
      <c r="I327" s="313"/>
      <c r="J327" s="313"/>
      <c r="K327" s="313"/>
      <c r="L327" s="313"/>
      <c r="M327" s="313"/>
      <c r="N327" s="315"/>
      <c r="O327" s="315"/>
      <c r="P327" s="315"/>
      <c r="Q327" s="315"/>
      <c r="R327" s="315"/>
      <c r="S327" s="315"/>
      <c r="T327" s="315"/>
      <c r="U327" s="315"/>
      <c r="V327" s="315"/>
      <c r="W327" s="315"/>
      <c r="X327" s="315"/>
      <c r="Y327" s="315"/>
      <c r="Z327" s="315"/>
    </row>
    <row r="328" spans="1:26" ht="14.25" customHeight="1">
      <c r="A328" s="316"/>
      <c r="B328" s="317"/>
      <c r="C328" s="313"/>
      <c r="D328" s="313"/>
      <c r="E328" s="313"/>
      <c r="F328" s="313"/>
      <c r="G328" s="313"/>
      <c r="H328" s="313"/>
      <c r="I328" s="313"/>
      <c r="J328" s="313"/>
      <c r="K328" s="313"/>
      <c r="L328" s="313"/>
      <c r="M328" s="313"/>
      <c r="N328" s="315"/>
      <c r="O328" s="315"/>
      <c r="P328" s="315"/>
      <c r="Q328" s="315"/>
      <c r="R328" s="315"/>
      <c r="S328" s="315"/>
      <c r="T328" s="315"/>
      <c r="U328" s="315"/>
      <c r="V328" s="315"/>
      <c r="W328" s="315"/>
      <c r="X328" s="315"/>
      <c r="Y328" s="315"/>
      <c r="Z328" s="315"/>
    </row>
    <row r="329" spans="1:26" ht="14.25" customHeight="1">
      <c r="A329" s="316"/>
      <c r="B329" s="317"/>
      <c r="C329" s="313"/>
      <c r="D329" s="313"/>
      <c r="E329" s="313"/>
      <c r="F329" s="313"/>
      <c r="G329" s="313"/>
      <c r="H329" s="313"/>
      <c r="I329" s="313"/>
      <c r="J329" s="313"/>
      <c r="K329" s="313"/>
      <c r="L329" s="313"/>
      <c r="M329" s="313"/>
      <c r="N329" s="315"/>
      <c r="O329" s="315"/>
      <c r="P329" s="315"/>
      <c r="Q329" s="315"/>
      <c r="R329" s="315"/>
      <c r="S329" s="315"/>
      <c r="T329" s="315"/>
      <c r="U329" s="315"/>
      <c r="V329" s="315"/>
      <c r="W329" s="315"/>
      <c r="X329" s="315"/>
      <c r="Y329" s="315"/>
      <c r="Z329" s="315"/>
    </row>
    <row r="330" spans="1:26" ht="14.25" customHeight="1">
      <c r="A330" s="316"/>
      <c r="B330" s="317"/>
      <c r="C330" s="313"/>
      <c r="D330" s="313"/>
      <c r="E330" s="313"/>
      <c r="F330" s="313"/>
      <c r="G330" s="313"/>
      <c r="H330" s="313"/>
      <c r="I330" s="313"/>
      <c r="J330" s="313"/>
      <c r="K330" s="313"/>
      <c r="L330" s="313"/>
      <c r="M330" s="313"/>
      <c r="N330" s="315"/>
      <c r="O330" s="315"/>
      <c r="P330" s="315"/>
      <c r="Q330" s="315"/>
      <c r="R330" s="315"/>
      <c r="S330" s="315"/>
      <c r="T330" s="315"/>
      <c r="U330" s="315"/>
      <c r="V330" s="315"/>
      <c r="W330" s="315"/>
      <c r="X330" s="315"/>
      <c r="Y330" s="315"/>
      <c r="Z330" s="315"/>
    </row>
    <row r="331" spans="1:26" ht="14.25" customHeight="1">
      <c r="A331" s="316"/>
      <c r="B331" s="317"/>
      <c r="C331" s="313"/>
      <c r="D331" s="313"/>
      <c r="E331" s="313"/>
      <c r="F331" s="313"/>
      <c r="G331" s="313"/>
      <c r="H331" s="313"/>
      <c r="I331" s="313"/>
      <c r="J331" s="313"/>
      <c r="K331" s="313"/>
      <c r="L331" s="313"/>
      <c r="M331" s="313"/>
      <c r="N331" s="315"/>
      <c r="O331" s="315"/>
      <c r="P331" s="315"/>
      <c r="Q331" s="315"/>
      <c r="R331" s="315"/>
      <c r="S331" s="315"/>
      <c r="T331" s="315"/>
      <c r="U331" s="315"/>
      <c r="V331" s="315"/>
      <c r="W331" s="315"/>
      <c r="X331" s="315"/>
      <c r="Y331" s="315"/>
      <c r="Z331" s="315"/>
    </row>
    <row r="332" spans="1:26" ht="14.25" customHeight="1">
      <c r="A332" s="316"/>
      <c r="B332" s="317"/>
      <c r="C332" s="313"/>
      <c r="D332" s="313"/>
      <c r="E332" s="313"/>
      <c r="F332" s="313"/>
      <c r="G332" s="313"/>
      <c r="H332" s="313"/>
      <c r="I332" s="313"/>
      <c r="J332" s="313"/>
      <c r="K332" s="313"/>
      <c r="L332" s="313"/>
      <c r="M332" s="313"/>
      <c r="N332" s="315"/>
      <c r="O332" s="315"/>
      <c r="P332" s="315"/>
      <c r="Q332" s="315"/>
      <c r="R332" s="315"/>
      <c r="S332" s="315"/>
      <c r="T332" s="315"/>
      <c r="U332" s="315"/>
      <c r="V332" s="315"/>
      <c r="W332" s="315"/>
      <c r="X332" s="315"/>
      <c r="Y332" s="315"/>
      <c r="Z332" s="315"/>
    </row>
    <row r="333" spans="1:26" ht="14.25" customHeight="1">
      <c r="A333" s="316"/>
      <c r="B333" s="317"/>
      <c r="C333" s="313"/>
      <c r="D333" s="313"/>
      <c r="E333" s="313"/>
      <c r="F333" s="313"/>
      <c r="G333" s="313"/>
      <c r="H333" s="313"/>
      <c r="I333" s="313"/>
      <c r="J333" s="313"/>
      <c r="K333" s="313"/>
      <c r="L333" s="313"/>
      <c r="M333" s="313"/>
      <c r="N333" s="315"/>
      <c r="O333" s="315"/>
      <c r="P333" s="315"/>
      <c r="Q333" s="315"/>
      <c r="R333" s="315"/>
      <c r="S333" s="315"/>
      <c r="T333" s="315"/>
      <c r="U333" s="315"/>
      <c r="V333" s="315"/>
      <c r="W333" s="315"/>
      <c r="X333" s="315"/>
      <c r="Y333" s="315"/>
      <c r="Z333" s="315"/>
    </row>
    <row r="334" spans="1:26" ht="14.25" customHeight="1">
      <c r="A334" s="316"/>
      <c r="B334" s="317"/>
      <c r="C334" s="313"/>
      <c r="D334" s="313"/>
      <c r="E334" s="313"/>
      <c r="F334" s="313"/>
      <c r="G334" s="313"/>
      <c r="H334" s="313"/>
      <c r="I334" s="313"/>
      <c r="J334" s="313"/>
      <c r="K334" s="313"/>
      <c r="L334" s="313"/>
      <c r="M334" s="313"/>
      <c r="N334" s="315"/>
      <c r="O334" s="315"/>
      <c r="P334" s="315"/>
      <c r="Q334" s="315"/>
      <c r="R334" s="315"/>
      <c r="S334" s="315"/>
      <c r="T334" s="315"/>
      <c r="U334" s="315"/>
      <c r="V334" s="315"/>
      <c r="W334" s="315"/>
      <c r="X334" s="315"/>
      <c r="Y334" s="315"/>
      <c r="Z334" s="315"/>
    </row>
    <row r="335" spans="1:26" ht="14.25" customHeight="1">
      <c r="A335" s="316"/>
      <c r="B335" s="317"/>
      <c r="C335" s="313"/>
      <c r="D335" s="313"/>
      <c r="E335" s="313"/>
      <c r="F335" s="313"/>
      <c r="G335" s="313"/>
      <c r="H335" s="313"/>
      <c r="I335" s="313"/>
      <c r="J335" s="313"/>
      <c r="K335" s="313"/>
      <c r="L335" s="313"/>
      <c r="M335" s="313"/>
      <c r="N335" s="315"/>
      <c r="O335" s="315"/>
      <c r="P335" s="315"/>
      <c r="Q335" s="315"/>
      <c r="R335" s="315"/>
      <c r="S335" s="315"/>
      <c r="T335" s="315"/>
      <c r="U335" s="315"/>
      <c r="V335" s="315"/>
      <c r="W335" s="315"/>
      <c r="X335" s="315"/>
      <c r="Y335" s="315"/>
      <c r="Z335" s="315"/>
    </row>
    <row r="336" spans="1:26" ht="14.25" customHeight="1">
      <c r="A336" s="316"/>
      <c r="B336" s="317"/>
      <c r="C336" s="313"/>
      <c r="D336" s="313"/>
      <c r="E336" s="313"/>
      <c r="F336" s="313"/>
      <c r="G336" s="313"/>
      <c r="H336" s="313"/>
      <c r="I336" s="313"/>
      <c r="J336" s="313"/>
      <c r="K336" s="313"/>
      <c r="L336" s="313"/>
      <c r="M336" s="313"/>
      <c r="N336" s="315"/>
      <c r="O336" s="315"/>
      <c r="P336" s="315"/>
      <c r="Q336" s="315"/>
      <c r="R336" s="315"/>
      <c r="S336" s="315"/>
      <c r="T336" s="315"/>
      <c r="U336" s="315"/>
      <c r="V336" s="315"/>
      <c r="W336" s="315"/>
      <c r="X336" s="315"/>
      <c r="Y336" s="315"/>
      <c r="Z336" s="315"/>
    </row>
    <row r="337" spans="1:26" ht="14.25" customHeight="1">
      <c r="A337" s="316"/>
      <c r="B337" s="317"/>
      <c r="C337" s="313"/>
      <c r="D337" s="313"/>
      <c r="E337" s="313"/>
      <c r="F337" s="313"/>
      <c r="G337" s="313"/>
      <c r="H337" s="313"/>
      <c r="I337" s="313"/>
      <c r="J337" s="313"/>
      <c r="K337" s="313"/>
      <c r="L337" s="313"/>
      <c r="M337" s="313"/>
      <c r="N337" s="315"/>
      <c r="O337" s="315"/>
      <c r="P337" s="315"/>
      <c r="Q337" s="315"/>
      <c r="R337" s="315"/>
      <c r="S337" s="315"/>
      <c r="T337" s="315"/>
      <c r="U337" s="315"/>
      <c r="V337" s="315"/>
      <c r="W337" s="315"/>
      <c r="X337" s="315"/>
      <c r="Y337" s="315"/>
      <c r="Z337" s="315"/>
    </row>
    <row r="338" spans="1:26" ht="14.25" customHeight="1">
      <c r="A338" s="316"/>
      <c r="B338" s="317"/>
      <c r="C338" s="313"/>
      <c r="D338" s="313"/>
      <c r="E338" s="313"/>
      <c r="F338" s="313"/>
      <c r="G338" s="313"/>
      <c r="H338" s="313"/>
      <c r="I338" s="313"/>
      <c r="J338" s="313"/>
      <c r="K338" s="313"/>
      <c r="L338" s="313"/>
      <c r="M338" s="313"/>
      <c r="N338" s="315"/>
      <c r="O338" s="315"/>
      <c r="P338" s="315"/>
      <c r="Q338" s="315"/>
      <c r="R338" s="315"/>
      <c r="S338" s="315"/>
      <c r="T338" s="315"/>
      <c r="U338" s="315"/>
      <c r="V338" s="315"/>
      <c r="W338" s="315"/>
      <c r="X338" s="315"/>
      <c r="Y338" s="315"/>
      <c r="Z338" s="315"/>
    </row>
    <row r="339" spans="1:26" ht="14.25" customHeight="1">
      <c r="A339" s="316"/>
      <c r="B339" s="317"/>
      <c r="C339" s="313"/>
      <c r="D339" s="313"/>
      <c r="E339" s="313"/>
      <c r="F339" s="313"/>
      <c r="G339" s="313"/>
      <c r="H339" s="313"/>
      <c r="I339" s="313"/>
      <c r="J339" s="313"/>
      <c r="K339" s="313"/>
      <c r="L339" s="313"/>
      <c r="M339" s="313"/>
      <c r="N339" s="315"/>
      <c r="O339" s="315"/>
      <c r="P339" s="315"/>
      <c r="Q339" s="315"/>
      <c r="R339" s="315"/>
      <c r="S339" s="315"/>
      <c r="T339" s="315"/>
      <c r="U339" s="315"/>
      <c r="V339" s="315"/>
      <c r="W339" s="315"/>
      <c r="X339" s="315"/>
      <c r="Y339" s="315"/>
      <c r="Z339" s="315"/>
    </row>
    <row r="340" spans="1:26" ht="14.25" customHeight="1">
      <c r="A340" s="316"/>
      <c r="B340" s="317"/>
      <c r="C340" s="313"/>
      <c r="D340" s="313"/>
      <c r="E340" s="313"/>
      <c r="F340" s="313"/>
      <c r="G340" s="313"/>
      <c r="H340" s="313"/>
      <c r="I340" s="313"/>
      <c r="J340" s="313"/>
      <c r="K340" s="313"/>
      <c r="L340" s="313"/>
      <c r="M340" s="313"/>
      <c r="N340" s="315"/>
      <c r="O340" s="315"/>
      <c r="P340" s="315"/>
      <c r="Q340" s="315"/>
      <c r="R340" s="315"/>
      <c r="S340" s="315"/>
      <c r="T340" s="315"/>
      <c r="U340" s="315"/>
      <c r="V340" s="315"/>
      <c r="W340" s="315"/>
      <c r="X340" s="315"/>
      <c r="Y340" s="315"/>
      <c r="Z340" s="315"/>
    </row>
    <row r="341" spans="1:26" ht="14.25" customHeight="1">
      <c r="A341" s="316"/>
      <c r="B341" s="317"/>
      <c r="C341" s="313"/>
      <c r="D341" s="313"/>
      <c r="E341" s="313"/>
      <c r="F341" s="313"/>
      <c r="G341" s="313"/>
      <c r="H341" s="313"/>
      <c r="I341" s="313"/>
      <c r="J341" s="313"/>
      <c r="K341" s="313"/>
      <c r="L341" s="313"/>
      <c r="M341" s="313"/>
      <c r="N341" s="315"/>
      <c r="O341" s="315"/>
      <c r="P341" s="315"/>
      <c r="Q341" s="315"/>
      <c r="R341" s="315"/>
      <c r="S341" s="315"/>
      <c r="T341" s="315"/>
      <c r="U341" s="315"/>
      <c r="V341" s="315"/>
      <c r="W341" s="315"/>
      <c r="X341" s="315"/>
      <c r="Y341" s="315"/>
      <c r="Z341" s="315"/>
    </row>
    <row r="342" spans="1:26" ht="14.25" customHeight="1">
      <c r="A342" s="316"/>
      <c r="B342" s="317"/>
      <c r="C342" s="313"/>
      <c r="D342" s="313"/>
      <c r="E342" s="313"/>
      <c r="F342" s="313"/>
      <c r="G342" s="313"/>
      <c r="H342" s="313"/>
      <c r="I342" s="313"/>
      <c r="J342" s="313"/>
      <c r="K342" s="313"/>
      <c r="L342" s="313"/>
      <c r="M342" s="313"/>
      <c r="N342" s="315"/>
      <c r="O342" s="315"/>
      <c r="P342" s="315"/>
      <c r="Q342" s="315"/>
      <c r="R342" s="315"/>
      <c r="S342" s="315"/>
      <c r="T342" s="315"/>
      <c r="U342" s="315"/>
      <c r="V342" s="315"/>
      <c r="W342" s="315"/>
      <c r="X342" s="315"/>
      <c r="Y342" s="315"/>
      <c r="Z342" s="315"/>
    </row>
    <row r="343" spans="1:26" ht="14.25" customHeight="1">
      <c r="A343" s="316"/>
      <c r="B343" s="317"/>
      <c r="C343" s="313"/>
      <c r="D343" s="313"/>
      <c r="E343" s="313"/>
      <c r="F343" s="313"/>
      <c r="G343" s="313"/>
      <c r="H343" s="313"/>
      <c r="I343" s="313"/>
      <c r="J343" s="313"/>
      <c r="K343" s="313"/>
      <c r="L343" s="313"/>
      <c r="M343" s="313"/>
      <c r="N343" s="315"/>
      <c r="O343" s="315"/>
      <c r="P343" s="315"/>
      <c r="Q343" s="315"/>
      <c r="R343" s="315"/>
      <c r="S343" s="315"/>
      <c r="T343" s="315"/>
      <c r="U343" s="315"/>
      <c r="V343" s="315"/>
      <c r="W343" s="315"/>
      <c r="X343" s="315"/>
      <c r="Y343" s="315"/>
      <c r="Z343" s="315"/>
    </row>
    <row r="344" spans="1:26" ht="14.25" customHeight="1">
      <c r="A344" s="316"/>
      <c r="B344" s="317"/>
      <c r="C344" s="313"/>
      <c r="D344" s="313"/>
      <c r="E344" s="313"/>
      <c r="F344" s="313"/>
      <c r="G344" s="313"/>
      <c r="H344" s="313"/>
      <c r="I344" s="313"/>
      <c r="J344" s="313"/>
      <c r="K344" s="313"/>
      <c r="L344" s="313"/>
      <c r="M344" s="313"/>
      <c r="N344" s="315"/>
      <c r="O344" s="315"/>
      <c r="P344" s="315"/>
      <c r="Q344" s="315"/>
      <c r="R344" s="315"/>
      <c r="S344" s="315"/>
      <c r="T344" s="315"/>
      <c r="U344" s="315"/>
      <c r="V344" s="315"/>
      <c r="W344" s="315"/>
      <c r="X344" s="315"/>
      <c r="Y344" s="315"/>
      <c r="Z344" s="315"/>
    </row>
    <row r="345" spans="1:26" ht="14.25" customHeight="1">
      <c r="A345" s="316"/>
      <c r="B345" s="317"/>
      <c r="C345" s="313"/>
      <c r="D345" s="313"/>
      <c r="E345" s="313"/>
      <c r="F345" s="313"/>
      <c r="G345" s="313"/>
      <c r="H345" s="313"/>
      <c r="I345" s="313"/>
      <c r="J345" s="313"/>
      <c r="K345" s="313"/>
      <c r="L345" s="313"/>
      <c r="M345" s="313"/>
      <c r="N345" s="315"/>
      <c r="O345" s="315"/>
      <c r="P345" s="315"/>
      <c r="Q345" s="315"/>
      <c r="R345" s="315"/>
      <c r="S345" s="315"/>
      <c r="T345" s="315"/>
      <c r="U345" s="315"/>
      <c r="V345" s="315"/>
      <c r="W345" s="315"/>
      <c r="X345" s="315"/>
      <c r="Y345" s="315"/>
      <c r="Z345" s="315"/>
    </row>
    <row r="346" spans="1:26" ht="14.25" customHeight="1">
      <c r="A346" s="316"/>
      <c r="B346" s="317"/>
      <c r="C346" s="313"/>
      <c r="D346" s="313"/>
      <c r="E346" s="313"/>
      <c r="F346" s="313"/>
      <c r="G346" s="313"/>
      <c r="H346" s="313"/>
      <c r="I346" s="313"/>
      <c r="J346" s="313"/>
      <c r="K346" s="313"/>
      <c r="L346" s="313"/>
      <c r="M346" s="313"/>
      <c r="N346" s="315"/>
      <c r="O346" s="315"/>
      <c r="P346" s="315"/>
      <c r="Q346" s="315"/>
      <c r="R346" s="315"/>
      <c r="S346" s="315"/>
      <c r="T346" s="315"/>
      <c r="U346" s="315"/>
      <c r="V346" s="315"/>
      <c r="W346" s="315"/>
      <c r="X346" s="315"/>
      <c r="Y346" s="315"/>
      <c r="Z346" s="315"/>
    </row>
    <row r="347" spans="1:26" ht="14.25" customHeight="1">
      <c r="A347" s="316"/>
      <c r="B347" s="317"/>
      <c r="C347" s="313"/>
      <c r="D347" s="313"/>
      <c r="E347" s="313"/>
      <c r="F347" s="313"/>
      <c r="G347" s="313"/>
      <c r="H347" s="313"/>
      <c r="I347" s="313"/>
      <c r="J347" s="313"/>
      <c r="K347" s="313"/>
      <c r="L347" s="313"/>
      <c r="M347" s="313"/>
      <c r="N347" s="315"/>
      <c r="O347" s="315"/>
      <c r="P347" s="315"/>
      <c r="Q347" s="315"/>
      <c r="R347" s="315"/>
      <c r="S347" s="315"/>
      <c r="T347" s="315"/>
      <c r="U347" s="315"/>
      <c r="V347" s="315"/>
      <c r="W347" s="315"/>
      <c r="X347" s="315"/>
      <c r="Y347" s="315"/>
      <c r="Z347" s="315"/>
    </row>
    <row r="348" spans="1:26" ht="14.25" customHeight="1">
      <c r="A348" s="316"/>
      <c r="B348" s="317"/>
      <c r="C348" s="313"/>
      <c r="D348" s="313"/>
      <c r="E348" s="313"/>
      <c r="F348" s="313"/>
      <c r="G348" s="313"/>
      <c r="H348" s="313"/>
      <c r="I348" s="313"/>
      <c r="J348" s="313"/>
      <c r="K348" s="313"/>
      <c r="L348" s="313"/>
      <c r="M348" s="313"/>
      <c r="N348" s="315"/>
      <c r="O348" s="315"/>
      <c r="P348" s="315"/>
      <c r="Q348" s="315"/>
      <c r="R348" s="315"/>
      <c r="S348" s="315"/>
      <c r="T348" s="315"/>
      <c r="U348" s="315"/>
      <c r="V348" s="315"/>
      <c r="W348" s="315"/>
      <c r="X348" s="315"/>
      <c r="Y348" s="315"/>
      <c r="Z348" s="315"/>
    </row>
    <row r="349" spans="1:26" ht="14.25" customHeight="1">
      <c r="A349" s="316"/>
      <c r="B349" s="317"/>
      <c r="C349" s="313"/>
      <c r="D349" s="313"/>
      <c r="E349" s="313"/>
      <c r="F349" s="313"/>
      <c r="G349" s="313"/>
      <c r="H349" s="313"/>
      <c r="I349" s="313"/>
      <c r="J349" s="313"/>
      <c r="K349" s="313"/>
      <c r="L349" s="313"/>
      <c r="M349" s="313"/>
      <c r="N349" s="315"/>
      <c r="O349" s="315"/>
      <c r="P349" s="315"/>
      <c r="Q349" s="315"/>
      <c r="R349" s="315"/>
      <c r="S349" s="315"/>
      <c r="T349" s="315"/>
      <c r="U349" s="315"/>
      <c r="V349" s="315"/>
      <c r="W349" s="315"/>
      <c r="X349" s="315"/>
      <c r="Y349" s="315"/>
      <c r="Z349" s="315"/>
    </row>
    <row r="350" spans="1:26" ht="14.25" customHeight="1">
      <c r="A350" s="316"/>
      <c r="B350" s="317"/>
      <c r="C350" s="313"/>
      <c r="D350" s="313"/>
      <c r="E350" s="313"/>
      <c r="F350" s="313"/>
      <c r="G350" s="313"/>
      <c r="H350" s="313"/>
      <c r="I350" s="313"/>
      <c r="J350" s="313"/>
      <c r="K350" s="313"/>
      <c r="L350" s="313"/>
      <c r="M350" s="313"/>
      <c r="N350" s="315"/>
      <c r="O350" s="315"/>
      <c r="P350" s="315"/>
      <c r="Q350" s="315"/>
      <c r="R350" s="315"/>
      <c r="S350" s="315"/>
      <c r="T350" s="315"/>
      <c r="U350" s="315"/>
      <c r="V350" s="315"/>
      <c r="W350" s="315"/>
      <c r="X350" s="315"/>
      <c r="Y350" s="315"/>
      <c r="Z350" s="315"/>
    </row>
    <row r="351" spans="1:26" ht="14.25" customHeight="1">
      <c r="A351" s="316"/>
      <c r="B351" s="317"/>
      <c r="C351" s="313"/>
      <c r="D351" s="313"/>
      <c r="E351" s="313"/>
      <c r="F351" s="313"/>
      <c r="G351" s="313"/>
      <c r="H351" s="313"/>
      <c r="I351" s="313"/>
      <c r="J351" s="313"/>
      <c r="K351" s="313"/>
      <c r="L351" s="313"/>
      <c r="M351" s="313"/>
      <c r="N351" s="315"/>
      <c r="O351" s="315"/>
      <c r="P351" s="315"/>
      <c r="Q351" s="315"/>
      <c r="R351" s="315"/>
      <c r="S351" s="315"/>
      <c r="T351" s="315"/>
      <c r="U351" s="315"/>
      <c r="V351" s="315"/>
      <c r="W351" s="315"/>
      <c r="X351" s="315"/>
      <c r="Y351" s="315"/>
      <c r="Z351" s="315"/>
    </row>
    <row r="352" spans="1:26" ht="14.25" customHeight="1">
      <c r="A352" s="316"/>
      <c r="B352" s="317"/>
      <c r="C352" s="313"/>
      <c r="D352" s="313"/>
      <c r="E352" s="313"/>
      <c r="F352" s="313"/>
      <c r="G352" s="313"/>
      <c r="H352" s="313"/>
      <c r="I352" s="313"/>
      <c r="J352" s="313"/>
      <c r="K352" s="313"/>
      <c r="L352" s="313"/>
      <c r="M352" s="313"/>
      <c r="N352" s="315"/>
      <c r="O352" s="315"/>
      <c r="P352" s="315"/>
      <c r="Q352" s="315"/>
      <c r="R352" s="315"/>
      <c r="S352" s="315"/>
      <c r="T352" s="315"/>
      <c r="U352" s="315"/>
      <c r="V352" s="315"/>
      <c r="W352" s="315"/>
      <c r="X352" s="315"/>
      <c r="Y352" s="315"/>
      <c r="Z352" s="315"/>
    </row>
    <row r="353" spans="1:26" ht="14.25" customHeight="1">
      <c r="A353" s="316"/>
      <c r="B353" s="317"/>
      <c r="C353" s="313"/>
      <c r="D353" s="313"/>
      <c r="E353" s="313"/>
      <c r="F353" s="313"/>
      <c r="G353" s="313"/>
      <c r="H353" s="313"/>
      <c r="I353" s="313"/>
      <c r="J353" s="313"/>
      <c r="K353" s="313"/>
      <c r="L353" s="313"/>
      <c r="M353" s="313"/>
      <c r="N353" s="315"/>
      <c r="O353" s="315"/>
      <c r="P353" s="315"/>
      <c r="Q353" s="315"/>
      <c r="R353" s="315"/>
      <c r="S353" s="315"/>
      <c r="T353" s="315"/>
      <c r="U353" s="315"/>
      <c r="V353" s="315"/>
      <c r="W353" s="315"/>
      <c r="X353" s="315"/>
      <c r="Y353" s="315"/>
      <c r="Z353" s="315"/>
    </row>
    <row r="354" spans="1:26" ht="14.25" customHeight="1">
      <c r="A354" s="316"/>
      <c r="B354" s="317"/>
      <c r="C354" s="313"/>
      <c r="D354" s="313"/>
      <c r="E354" s="313"/>
      <c r="F354" s="313"/>
      <c r="G354" s="313"/>
      <c r="H354" s="313"/>
      <c r="I354" s="313"/>
      <c r="J354" s="313"/>
      <c r="K354" s="313"/>
      <c r="L354" s="313"/>
      <c r="M354" s="313"/>
      <c r="N354" s="315"/>
      <c r="O354" s="315"/>
      <c r="P354" s="315"/>
      <c r="Q354" s="315"/>
      <c r="R354" s="315"/>
      <c r="S354" s="315"/>
      <c r="T354" s="315"/>
      <c r="U354" s="315"/>
      <c r="V354" s="315"/>
      <c r="W354" s="315"/>
      <c r="X354" s="315"/>
      <c r="Y354" s="315"/>
      <c r="Z354" s="315"/>
    </row>
    <row r="355" spans="1:26" ht="14.25" customHeight="1">
      <c r="A355" s="316"/>
      <c r="B355" s="317"/>
      <c r="C355" s="313"/>
      <c r="D355" s="313"/>
      <c r="E355" s="313"/>
      <c r="F355" s="313"/>
      <c r="G355" s="313"/>
      <c r="H355" s="313"/>
      <c r="I355" s="313"/>
      <c r="J355" s="313"/>
      <c r="K355" s="313"/>
      <c r="L355" s="313"/>
      <c r="M355" s="313"/>
      <c r="N355" s="315"/>
      <c r="O355" s="315"/>
      <c r="P355" s="315"/>
      <c r="Q355" s="315"/>
      <c r="R355" s="315"/>
      <c r="S355" s="315"/>
      <c r="T355" s="315"/>
      <c r="U355" s="315"/>
      <c r="V355" s="315"/>
      <c r="W355" s="315"/>
      <c r="X355" s="315"/>
      <c r="Y355" s="315"/>
      <c r="Z355" s="315"/>
    </row>
    <row r="356" spans="1:26" ht="14.25" customHeight="1">
      <c r="A356" s="316"/>
      <c r="B356" s="317"/>
      <c r="C356" s="313"/>
      <c r="D356" s="313"/>
      <c r="E356" s="313"/>
      <c r="F356" s="313"/>
      <c r="G356" s="313"/>
      <c r="H356" s="313"/>
      <c r="I356" s="313"/>
      <c r="J356" s="313"/>
      <c r="K356" s="313"/>
      <c r="L356" s="313"/>
      <c r="M356" s="313"/>
      <c r="N356" s="315"/>
      <c r="O356" s="315"/>
      <c r="P356" s="315"/>
      <c r="Q356" s="315"/>
      <c r="R356" s="315"/>
      <c r="S356" s="315"/>
      <c r="T356" s="315"/>
      <c r="U356" s="315"/>
      <c r="V356" s="315"/>
      <c r="W356" s="315"/>
      <c r="X356" s="315"/>
      <c r="Y356" s="315"/>
      <c r="Z356" s="315"/>
    </row>
    <row r="357" spans="1:26" ht="14.25" customHeight="1">
      <c r="A357" s="316"/>
      <c r="B357" s="317"/>
      <c r="C357" s="313"/>
      <c r="D357" s="313"/>
      <c r="E357" s="313"/>
      <c r="F357" s="313"/>
      <c r="G357" s="313"/>
      <c r="H357" s="313"/>
      <c r="I357" s="313"/>
      <c r="J357" s="313"/>
      <c r="K357" s="313"/>
      <c r="L357" s="313"/>
      <c r="M357" s="313"/>
      <c r="N357" s="315"/>
      <c r="O357" s="315"/>
      <c r="P357" s="315"/>
      <c r="Q357" s="315"/>
      <c r="R357" s="315"/>
      <c r="S357" s="315"/>
      <c r="T357" s="315"/>
      <c r="U357" s="315"/>
      <c r="V357" s="315"/>
      <c r="W357" s="315"/>
      <c r="X357" s="315"/>
      <c r="Y357" s="315"/>
      <c r="Z357" s="315"/>
    </row>
    <row r="358" spans="1:26" ht="14.25" customHeight="1">
      <c r="A358" s="316"/>
      <c r="B358" s="317"/>
      <c r="C358" s="313"/>
      <c r="D358" s="313"/>
      <c r="E358" s="313"/>
      <c r="F358" s="313"/>
      <c r="G358" s="313"/>
      <c r="H358" s="313"/>
      <c r="I358" s="313"/>
      <c r="J358" s="313"/>
      <c r="K358" s="313"/>
      <c r="L358" s="313"/>
      <c r="M358" s="313"/>
      <c r="N358" s="315"/>
      <c r="O358" s="315"/>
      <c r="P358" s="315"/>
      <c r="Q358" s="315"/>
      <c r="R358" s="315"/>
      <c r="S358" s="315"/>
      <c r="T358" s="315"/>
      <c r="U358" s="315"/>
      <c r="V358" s="315"/>
      <c r="W358" s="315"/>
      <c r="X358" s="315"/>
      <c r="Y358" s="315"/>
      <c r="Z358" s="315"/>
    </row>
    <row r="359" spans="1:26" ht="14.25" customHeight="1">
      <c r="A359" s="316"/>
      <c r="B359" s="317"/>
      <c r="C359" s="313"/>
      <c r="D359" s="313"/>
      <c r="E359" s="313"/>
      <c r="F359" s="313"/>
      <c r="G359" s="313"/>
      <c r="H359" s="313"/>
      <c r="I359" s="313"/>
      <c r="J359" s="313"/>
      <c r="K359" s="313"/>
      <c r="L359" s="313"/>
      <c r="M359" s="313"/>
      <c r="N359" s="315"/>
      <c r="O359" s="315"/>
      <c r="P359" s="315"/>
      <c r="Q359" s="315"/>
      <c r="R359" s="315"/>
      <c r="S359" s="315"/>
      <c r="T359" s="315"/>
      <c r="U359" s="315"/>
      <c r="V359" s="315"/>
      <c r="W359" s="315"/>
      <c r="X359" s="315"/>
      <c r="Y359" s="315"/>
      <c r="Z359" s="315"/>
    </row>
    <row r="360" spans="1:26" ht="14.25" customHeight="1">
      <c r="A360" s="316"/>
      <c r="B360" s="317"/>
      <c r="C360" s="313"/>
      <c r="D360" s="313"/>
      <c r="E360" s="313"/>
      <c r="F360" s="313"/>
      <c r="G360" s="313"/>
      <c r="H360" s="313"/>
      <c r="I360" s="313"/>
      <c r="J360" s="313"/>
      <c r="K360" s="313"/>
      <c r="L360" s="313"/>
      <c r="M360" s="313"/>
      <c r="N360" s="315"/>
      <c r="O360" s="315"/>
      <c r="P360" s="315"/>
      <c r="Q360" s="315"/>
      <c r="R360" s="315"/>
      <c r="S360" s="315"/>
      <c r="T360" s="315"/>
      <c r="U360" s="315"/>
      <c r="V360" s="315"/>
      <c r="W360" s="315"/>
      <c r="X360" s="315"/>
      <c r="Y360" s="315"/>
      <c r="Z360" s="315"/>
    </row>
    <row r="361" spans="1:26" ht="14.25" customHeight="1">
      <c r="A361" s="316"/>
      <c r="B361" s="317"/>
      <c r="C361" s="313"/>
      <c r="D361" s="313"/>
      <c r="E361" s="313"/>
      <c r="F361" s="313"/>
      <c r="G361" s="313"/>
      <c r="H361" s="313"/>
      <c r="I361" s="313"/>
      <c r="J361" s="313"/>
      <c r="K361" s="313"/>
      <c r="L361" s="313"/>
      <c r="M361" s="313"/>
      <c r="N361" s="315"/>
      <c r="O361" s="315"/>
      <c r="P361" s="315"/>
      <c r="Q361" s="315"/>
      <c r="R361" s="315"/>
      <c r="S361" s="315"/>
      <c r="T361" s="315"/>
      <c r="U361" s="315"/>
      <c r="V361" s="315"/>
      <c r="W361" s="315"/>
      <c r="X361" s="315"/>
      <c r="Y361" s="315"/>
      <c r="Z361" s="315"/>
    </row>
    <row r="362" spans="1:26" ht="14.25" customHeight="1">
      <c r="A362" s="316"/>
      <c r="B362" s="317"/>
      <c r="C362" s="313"/>
      <c r="D362" s="313"/>
      <c r="E362" s="313"/>
      <c r="F362" s="313"/>
      <c r="G362" s="313"/>
      <c r="H362" s="313"/>
      <c r="I362" s="313"/>
      <c r="J362" s="313"/>
      <c r="K362" s="313"/>
      <c r="L362" s="313"/>
      <c r="M362" s="313"/>
      <c r="N362" s="315"/>
      <c r="O362" s="315"/>
      <c r="P362" s="315"/>
      <c r="Q362" s="315"/>
      <c r="R362" s="315"/>
      <c r="S362" s="315"/>
      <c r="T362" s="315"/>
      <c r="U362" s="315"/>
      <c r="V362" s="315"/>
      <c r="W362" s="315"/>
      <c r="X362" s="315"/>
      <c r="Y362" s="315"/>
      <c r="Z362" s="315"/>
    </row>
    <row r="363" spans="1:26" ht="14.25" customHeight="1">
      <c r="A363" s="316"/>
      <c r="B363" s="317"/>
      <c r="C363" s="313"/>
      <c r="D363" s="313"/>
      <c r="E363" s="313"/>
      <c r="F363" s="313"/>
      <c r="G363" s="313"/>
      <c r="H363" s="313"/>
      <c r="I363" s="313"/>
      <c r="J363" s="313"/>
      <c r="K363" s="313"/>
      <c r="L363" s="313"/>
      <c r="M363" s="313"/>
      <c r="N363" s="315"/>
      <c r="O363" s="315"/>
      <c r="P363" s="315"/>
      <c r="Q363" s="315"/>
      <c r="R363" s="315"/>
      <c r="S363" s="315"/>
      <c r="T363" s="315"/>
      <c r="U363" s="315"/>
      <c r="V363" s="315"/>
      <c r="W363" s="315"/>
      <c r="X363" s="315"/>
      <c r="Y363" s="315"/>
      <c r="Z363" s="315"/>
    </row>
    <row r="364" spans="1:26" ht="14.25" customHeight="1">
      <c r="A364" s="316"/>
      <c r="B364" s="317"/>
      <c r="C364" s="313"/>
      <c r="D364" s="313"/>
      <c r="E364" s="313"/>
      <c r="F364" s="313"/>
      <c r="G364" s="313"/>
      <c r="H364" s="313"/>
      <c r="I364" s="313"/>
      <c r="J364" s="313"/>
      <c r="K364" s="313"/>
      <c r="L364" s="313"/>
      <c r="M364" s="313"/>
      <c r="N364" s="315"/>
      <c r="O364" s="315"/>
      <c r="P364" s="315"/>
      <c r="Q364" s="315"/>
      <c r="R364" s="315"/>
      <c r="S364" s="315"/>
      <c r="T364" s="315"/>
      <c r="U364" s="315"/>
      <c r="V364" s="315"/>
      <c r="W364" s="315"/>
      <c r="X364" s="315"/>
      <c r="Y364" s="315"/>
      <c r="Z364" s="315"/>
    </row>
    <row r="365" spans="1:26" ht="14.25" customHeight="1">
      <c r="A365" s="316"/>
      <c r="B365" s="317"/>
      <c r="C365" s="313"/>
      <c r="D365" s="313"/>
      <c r="E365" s="313"/>
      <c r="F365" s="313"/>
      <c r="G365" s="313"/>
      <c r="H365" s="313"/>
      <c r="I365" s="313"/>
      <c r="J365" s="313"/>
      <c r="K365" s="313"/>
      <c r="L365" s="313"/>
      <c r="M365" s="313"/>
      <c r="N365" s="315"/>
      <c r="O365" s="315"/>
      <c r="P365" s="315"/>
      <c r="Q365" s="315"/>
      <c r="R365" s="315"/>
      <c r="S365" s="315"/>
      <c r="T365" s="315"/>
      <c r="U365" s="315"/>
      <c r="V365" s="315"/>
      <c r="W365" s="315"/>
      <c r="X365" s="315"/>
      <c r="Y365" s="315"/>
      <c r="Z365" s="315"/>
    </row>
    <row r="366" spans="1:26" ht="14.25" customHeight="1">
      <c r="A366" s="316"/>
      <c r="B366" s="317"/>
      <c r="C366" s="313"/>
      <c r="D366" s="313"/>
      <c r="E366" s="313"/>
      <c r="F366" s="313"/>
      <c r="G366" s="313"/>
      <c r="H366" s="313"/>
      <c r="I366" s="313"/>
      <c r="J366" s="313"/>
      <c r="K366" s="313"/>
      <c r="L366" s="313"/>
      <c r="M366" s="313"/>
      <c r="N366" s="315"/>
      <c r="O366" s="315"/>
      <c r="P366" s="315"/>
      <c r="Q366" s="315"/>
      <c r="R366" s="315"/>
      <c r="S366" s="315"/>
      <c r="T366" s="315"/>
      <c r="U366" s="315"/>
      <c r="V366" s="315"/>
      <c r="W366" s="315"/>
      <c r="X366" s="315"/>
      <c r="Y366" s="315"/>
      <c r="Z366" s="315"/>
    </row>
    <row r="367" spans="1:26" ht="14.25" customHeight="1">
      <c r="A367" s="316"/>
      <c r="B367" s="317"/>
      <c r="C367" s="313"/>
      <c r="D367" s="313"/>
      <c r="E367" s="313"/>
      <c r="F367" s="313"/>
      <c r="G367" s="313"/>
      <c r="H367" s="313"/>
      <c r="I367" s="313"/>
      <c r="J367" s="313"/>
      <c r="K367" s="313"/>
      <c r="L367" s="313"/>
      <c r="M367" s="313"/>
      <c r="N367" s="315"/>
      <c r="O367" s="315"/>
      <c r="P367" s="315"/>
      <c r="Q367" s="315"/>
      <c r="R367" s="315"/>
      <c r="S367" s="315"/>
      <c r="T367" s="315"/>
      <c r="U367" s="315"/>
      <c r="V367" s="315"/>
      <c r="W367" s="315"/>
      <c r="X367" s="315"/>
      <c r="Y367" s="315"/>
      <c r="Z367" s="315"/>
    </row>
    <row r="368" spans="1:26" ht="14.25" customHeight="1">
      <c r="A368" s="316"/>
      <c r="B368" s="317"/>
      <c r="C368" s="313"/>
      <c r="D368" s="313"/>
      <c r="E368" s="313"/>
      <c r="F368" s="313"/>
      <c r="G368" s="313"/>
      <c r="H368" s="313"/>
      <c r="I368" s="313"/>
      <c r="J368" s="313"/>
      <c r="K368" s="313"/>
      <c r="L368" s="313"/>
      <c r="M368" s="313"/>
      <c r="N368" s="315"/>
      <c r="O368" s="315"/>
      <c r="P368" s="315"/>
      <c r="Q368" s="315"/>
      <c r="R368" s="315"/>
      <c r="S368" s="315"/>
      <c r="T368" s="315"/>
      <c r="U368" s="315"/>
      <c r="V368" s="315"/>
      <c r="W368" s="315"/>
      <c r="X368" s="315"/>
      <c r="Y368" s="315"/>
      <c r="Z368" s="315"/>
    </row>
    <row r="369" spans="1:26" ht="14.25" customHeight="1">
      <c r="A369" s="316"/>
      <c r="B369" s="317"/>
      <c r="C369" s="313"/>
      <c r="D369" s="313"/>
      <c r="E369" s="313"/>
      <c r="F369" s="313"/>
      <c r="G369" s="313"/>
      <c r="H369" s="313"/>
      <c r="I369" s="313"/>
      <c r="J369" s="313"/>
      <c r="K369" s="313"/>
      <c r="L369" s="313"/>
      <c r="M369" s="313"/>
      <c r="N369" s="315"/>
      <c r="O369" s="315"/>
      <c r="P369" s="315"/>
      <c r="Q369" s="315"/>
      <c r="R369" s="315"/>
      <c r="S369" s="315"/>
      <c r="T369" s="315"/>
      <c r="U369" s="315"/>
      <c r="V369" s="315"/>
      <c r="W369" s="315"/>
      <c r="X369" s="315"/>
      <c r="Y369" s="315"/>
      <c r="Z369" s="315"/>
    </row>
    <row r="370" spans="1:26" ht="14.25" customHeight="1">
      <c r="A370" s="316"/>
      <c r="B370" s="317"/>
      <c r="C370" s="313"/>
      <c r="D370" s="313"/>
      <c r="E370" s="313"/>
      <c r="F370" s="313"/>
      <c r="G370" s="313"/>
      <c r="H370" s="313"/>
      <c r="I370" s="313"/>
      <c r="J370" s="313"/>
      <c r="K370" s="313"/>
      <c r="L370" s="313"/>
      <c r="M370" s="313"/>
      <c r="N370" s="315"/>
      <c r="O370" s="315"/>
      <c r="P370" s="315"/>
      <c r="Q370" s="315"/>
      <c r="R370" s="315"/>
      <c r="S370" s="315"/>
      <c r="T370" s="315"/>
      <c r="U370" s="315"/>
      <c r="V370" s="315"/>
      <c r="W370" s="315"/>
      <c r="X370" s="315"/>
      <c r="Y370" s="315"/>
      <c r="Z370" s="315"/>
    </row>
    <row r="371" spans="1:26" ht="14.25" customHeight="1">
      <c r="A371" s="316"/>
      <c r="B371" s="317"/>
      <c r="C371" s="313"/>
      <c r="D371" s="313"/>
      <c r="E371" s="313"/>
      <c r="F371" s="313"/>
      <c r="G371" s="313"/>
      <c r="H371" s="313"/>
      <c r="I371" s="313"/>
      <c r="J371" s="313"/>
      <c r="K371" s="313"/>
      <c r="L371" s="313"/>
      <c r="M371" s="313"/>
      <c r="N371" s="315"/>
      <c r="O371" s="315"/>
      <c r="P371" s="315"/>
      <c r="Q371" s="315"/>
      <c r="R371" s="315"/>
      <c r="S371" s="315"/>
      <c r="T371" s="315"/>
      <c r="U371" s="315"/>
      <c r="V371" s="315"/>
      <c r="W371" s="315"/>
      <c r="X371" s="315"/>
      <c r="Y371" s="315"/>
      <c r="Z371" s="315"/>
    </row>
    <row r="372" spans="1:26" ht="14.25" customHeight="1">
      <c r="A372" s="316"/>
      <c r="B372" s="317"/>
      <c r="C372" s="313"/>
      <c r="D372" s="313"/>
      <c r="E372" s="313"/>
      <c r="F372" s="313"/>
      <c r="G372" s="313"/>
      <c r="H372" s="313"/>
      <c r="I372" s="313"/>
      <c r="J372" s="313"/>
      <c r="K372" s="313"/>
      <c r="L372" s="313"/>
      <c r="M372" s="313"/>
      <c r="N372" s="315"/>
      <c r="O372" s="315"/>
      <c r="P372" s="315"/>
      <c r="Q372" s="315"/>
      <c r="R372" s="315"/>
      <c r="S372" s="315"/>
      <c r="T372" s="315"/>
      <c r="U372" s="315"/>
      <c r="V372" s="315"/>
      <c r="W372" s="315"/>
      <c r="X372" s="315"/>
      <c r="Y372" s="315"/>
      <c r="Z372" s="315"/>
    </row>
    <row r="373" spans="1:26" ht="14.25" customHeight="1">
      <c r="A373" s="316"/>
      <c r="B373" s="317"/>
      <c r="C373" s="313"/>
      <c r="D373" s="313"/>
      <c r="E373" s="313"/>
      <c r="F373" s="313"/>
      <c r="G373" s="313"/>
      <c r="H373" s="313"/>
      <c r="I373" s="313"/>
      <c r="J373" s="313"/>
      <c r="K373" s="313"/>
      <c r="L373" s="313"/>
      <c r="M373" s="313"/>
      <c r="N373" s="315"/>
      <c r="O373" s="315"/>
      <c r="P373" s="315"/>
      <c r="Q373" s="315"/>
      <c r="R373" s="315"/>
      <c r="S373" s="315"/>
      <c r="T373" s="315"/>
      <c r="U373" s="315"/>
      <c r="V373" s="315"/>
      <c r="W373" s="315"/>
      <c r="X373" s="315"/>
      <c r="Y373" s="315"/>
      <c r="Z373" s="315"/>
    </row>
    <row r="374" spans="1:26" ht="14.25" customHeight="1">
      <c r="A374" s="316"/>
      <c r="B374" s="317"/>
      <c r="C374" s="313"/>
      <c r="D374" s="313"/>
      <c r="E374" s="313"/>
      <c r="F374" s="313"/>
      <c r="G374" s="313"/>
      <c r="H374" s="313"/>
      <c r="I374" s="313"/>
      <c r="J374" s="313"/>
      <c r="K374" s="313"/>
      <c r="L374" s="313"/>
      <c r="M374" s="313"/>
      <c r="N374" s="315"/>
      <c r="O374" s="315"/>
      <c r="P374" s="315"/>
      <c r="Q374" s="315"/>
      <c r="R374" s="315"/>
      <c r="S374" s="315"/>
      <c r="T374" s="315"/>
      <c r="U374" s="315"/>
      <c r="V374" s="315"/>
      <c r="W374" s="315"/>
      <c r="X374" s="315"/>
      <c r="Y374" s="315"/>
      <c r="Z374" s="315"/>
    </row>
    <row r="375" spans="1:26" ht="14.25" customHeight="1">
      <c r="A375" s="316"/>
      <c r="B375" s="317"/>
      <c r="C375" s="313"/>
      <c r="D375" s="313"/>
      <c r="E375" s="313"/>
      <c r="F375" s="313"/>
      <c r="G375" s="313"/>
      <c r="H375" s="313"/>
      <c r="I375" s="313"/>
      <c r="J375" s="313"/>
      <c r="K375" s="313"/>
      <c r="L375" s="313"/>
      <c r="M375" s="313"/>
      <c r="N375" s="315"/>
      <c r="O375" s="315"/>
      <c r="P375" s="315"/>
      <c r="Q375" s="315"/>
      <c r="R375" s="315"/>
      <c r="S375" s="315"/>
      <c r="T375" s="315"/>
      <c r="U375" s="315"/>
      <c r="V375" s="315"/>
      <c r="W375" s="315"/>
      <c r="X375" s="315"/>
      <c r="Y375" s="315"/>
      <c r="Z375" s="315"/>
    </row>
    <row r="376" spans="1:26" ht="14.25" customHeight="1">
      <c r="A376" s="316"/>
      <c r="B376" s="317"/>
      <c r="C376" s="313"/>
      <c r="D376" s="313"/>
      <c r="E376" s="313"/>
      <c r="F376" s="313"/>
      <c r="G376" s="313"/>
      <c r="H376" s="313"/>
      <c r="I376" s="313"/>
      <c r="J376" s="313"/>
      <c r="K376" s="313"/>
      <c r="L376" s="313"/>
      <c r="M376" s="313"/>
      <c r="N376" s="315"/>
      <c r="O376" s="315"/>
      <c r="P376" s="315"/>
      <c r="Q376" s="315"/>
      <c r="R376" s="315"/>
      <c r="S376" s="315"/>
      <c r="T376" s="315"/>
      <c r="U376" s="315"/>
      <c r="V376" s="315"/>
      <c r="W376" s="315"/>
      <c r="X376" s="315"/>
      <c r="Y376" s="315"/>
      <c r="Z376" s="315"/>
    </row>
    <row r="377" spans="1:26" ht="14.25" customHeight="1">
      <c r="A377" s="316"/>
      <c r="B377" s="317"/>
      <c r="C377" s="313"/>
      <c r="D377" s="313"/>
      <c r="E377" s="313"/>
      <c r="F377" s="313"/>
      <c r="G377" s="313"/>
      <c r="H377" s="313"/>
      <c r="I377" s="313"/>
      <c r="J377" s="313"/>
      <c r="K377" s="313"/>
      <c r="L377" s="313"/>
      <c r="M377" s="313"/>
      <c r="N377" s="315"/>
      <c r="O377" s="315"/>
      <c r="P377" s="315"/>
      <c r="Q377" s="315"/>
      <c r="R377" s="315"/>
      <c r="S377" s="315"/>
      <c r="T377" s="315"/>
      <c r="U377" s="315"/>
      <c r="V377" s="315"/>
      <c r="W377" s="315"/>
      <c r="X377" s="315"/>
      <c r="Y377" s="315"/>
      <c r="Z377" s="315"/>
    </row>
    <row r="378" spans="1:26" ht="14.25" customHeight="1">
      <c r="A378" s="316"/>
      <c r="B378" s="317"/>
      <c r="C378" s="313"/>
      <c r="D378" s="313"/>
      <c r="E378" s="313"/>
      <c r="F378" s="313"/>
      <c r="G378" s="313"/>
      <c r="H378" s="313"/>
      <c r="I378" s="313"/>
      <c r="J378" s="313"/>
      <c r="K378" s="313"/>
      <c r="L378" s="313"/>
      <c r="M378" s="313"/>
      <c r="N378" s="315"/>
      <c r="O378" s="315"/>
      <c r="P378" s="315"/>
      <c r="Q378" s="315"/>
      <c r="R378" s="315"/>
      <c r="S378" s="315"/>
      <c r="T378" s="315"/>
      <c r="U378" s="315"/>
      <c r="V378" s="315"/>
      <c r="W378" s="315"/>
      <c r="X378" s="315"/>
      <c r="Y378" s="315"/>
      <c r="Z378" s="315"/>
    </row>
    <row r="379" spans="1:26" ht="14.25" customHeight="1">
      <c r="A379" s="316"/>
      <c r="B379" s="317"/>
      <c r="C379" s="313"/>
      <c r="D379" s="313"/>
      <c r="E379" s="313"/>
      <c r="F379" s="313"/>
      <c r="G379" s="313"/>
      <c r="H379" s="313"/>
      <c r="I379" s="313"/>
      <c r="J379" s="313"/>
      <c r="K379" s="313"/>
      <c r="L379" s="313"/>
      <c r="M379" s="313"/>
      <c r="N379" s="315"/>
      <c r="O379" s="315"/>
      <c r="P379" s="315"/>
      <c r="Q379" s="315"/>
      <c r="R379" s="315"/>
      <c r="S379" s="315"/>
      <c r="T379" s="315"/>
      <c r="U379" s="315"/>
      <c r="V379" s="315"/>
      <c r="W379" s="315"/>
      <c r="X379" s="315"/>
      <c r="Y379" s="315"/>
      <c r="Z379" s="315"/>
    </row>
    <row r="380" spans="1:26" ht="14.25" customHeight="1">
      <c r="A380" s="316"/>
      <c r="B380" s="317"/>
      <c r="C380" s="313"/>
      <c r="D380" s="313"/>
      <c r="E380" s="313"/>
      <c r="F380" s="313"/>
      <c r="G380" s="313"/>
      <c r="H380" s="313"/>
      <c r="I380" s="313"/>
      <c r="J380" s="313"/>
      <c r="K380" s="313"/>
      <c r="L380" s="313"/>
      <c r="M380" s="313"/>
      <c r="N380" s="315"/>
      <c r="O380" s="315"/>
      <c r="P380" s="315"/>
      <c r="Q380" s="315"/>
      <c r="R380" s="315"/>
      <c r="S380" s="315"/>
      <c r="T380" s="315"/>
      <c r="U380" s="315"/>
      <c r="V380" s="315"/>
      <c r="W380" s="315"/>
      <c r="X380" s="315"/>
      <c r="Y380" s="315"/>
      <c r="Z380" s="315"/>
    </row>
    <row r="381" spans="1:26" ht="14.25" customHeight="1">
      <c r="A381" s="316"/>
      <c r="B381" s="317"/>
      <c r="C381" s="313"/>
      <c r="D381" s="313"/>
      <c r="E381" s="313"/>
      <c r="F381" s="313"/>
      <c r="G381" s="313"/>
      <c r="H381" s="313"/>
      <c r="I381" s="313"/>
      <c r="J381" s="313"/>
      <c r="K381" s="313"/>
      <c r="L381" s="313"/>
      <c r="M381" s="313"/>
      <c r="N381" s="315"/>
      <c r="O381" s="315"/>
      <c r="P381" s="315"/>
      <c r="Q381" s="315"/>
      <c r="R381" s="315"/>
      <c r="S381" s="315"/>
      <c r="T381" s="315"/>
      <c r="U381" s="315"/>
      <c r="V381" s="315"/>
      <c r="W381" s="315"/>
      <c r="X381" s="315"/>
      <c r="Y381" s="315"/>
      <c r="Z381" s="315"/>
    </row>
    <row r="382" spans="1:26" ht="14.25" customHeight="1">
      <c r="A382" s="316"/>
      <c r="B382" s="317"/>
      <c r="C382" s="313"/>
      <c r="D382" s="313"/>
      <c r="E382" s="313"/>
      <c r="F382" s="313"/>
      <c r="G382" s="313"/>
      <c r="H382" s="313"/>
      <c r="I382" s="313"/>
      <c r="J382" s="313"/>
      <c r="K382" s="313"/>
      <c r="L382" s="313"/>
      <c r="M382" s="313"/>
      <c r="N382" s="315"/>
      <c r="O382" s="315"/>
      <c r="P382" s="315"/>
      <c r="Q382" s="315"/>
      <c r="R382" s="315"/>
      <c r="S382" s="315"/>
      <c r="T382" s="315"/>
      <c r="U382" s="315"/>
      <c r="V382" s="315"/>
      <c r="W382" s="315"/>
      <c r="X382" s="315"/>
      <c r="Y382" s="315"/>
      <c r="Z382" s="315"/>
    </row>
    <row r="383" spans="1:26" ht="14.25" customHeight="1">
      <c r="A383" s="316"/>
      <c r="B383" s="317"/>
      <c r="C383" s="313"/>
      <c r="D383" s="313"/>
      <c r="E383" s="313"/>
      <c r="F383" s="313"/>
      <c r="G383" s="313"/>
      <c r="H383" s="313"/>
      <c r="I383" s="313"/>
      <c r="J383" s="313"/>
      <c r="K383" s="313"/>
      <c r="L383" s="313"/>
      <c r="M383" s="313"/>
      <c r="N383" s="315"/>
      <c r="O383" s="315"/>
      <c r="P383" s="315"/>
      <c r="Q383" s="315"/>
      <c r="R383" s="315"/>
      <c r="S383" s="315"/>
      <c r="T383" s="315"/>
      <c r="U383" s="315"/>
      <c r="V383" s="315"/>
      <c r="W383" s="315"/>
      <c r="X383" s="315"/>
      <c r="Y383" s="315"/>
      <c r="Z383" s="315"/>
    </row>
    <row r="384" spans="1:26" ht="14.25" customHeight="1">
      <c r="A384" s="316"/>
      <c r="B384" s="317"/>
      <c r="C384" s="313"/>
      <c r="D384" s="313"/>
      <c r="E384" s="313"/>
      <c r="F384" s="313"/>
      <c r="G384" s="313"/>
      <c r="H384" s="313"/>
      <c r="I384" s="313"/>
      <c r="J384" s="313"/>
      <c r="K384" s="313"/>
      <c r="L384" s="313"/>
      <c r="M384" s="313"/>
      <c r="N384" s="315"/>
      <c r="O384" s="315"/>
      <c r="P384" s="315"/>
      <c r="Q384" s="315"/>
      <c r="R384" s="315"/>
      <c r="S384" s="315"/>
      <c r="T384" s="315"/>
      <c r="U384" s="315"/>
      <c r="V384" s="315"/>
      <c r="W384" s="315"/>
      <c r="X384" s="315"/>
      <c r="Y384" s="315"/>
      <c r="Z384" s="315"/>
    </row>
    <row r="385" spans="1:26" ht="14.25" customHeight="1">
      <c r="A385" s="316"/>
      <c r="B385" s="317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5"/>
      <c r="O385" s="315"/>
      <c r="P385" s="315"/>
      <c r="Q385" s="315"/>
      <c r="R385" s="315"/>
      <c r="S385" s="315"/>
      <c r="T385" s="315"/>
      <c r="U385" s="315"/>
      <c r="V385" s="315"/>
      <c r="W385" s="315"/>
      <c r="X385" s="315"/>
      <c r="Y385" s="315"/>
      <c r="Z385" s="315"/>
    </row>
    <row r="386" spans="1:26" ht="14.25" customHeight="1">
      <c r="A386" s="316"/>
      <c r="B386" s="317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5"/>
      <c r="O386" s="315"/>
      <c r="P386" s="315"/>
      <c r="Q386" s="315"/>
      <c r="R386" s="315"/>
      <c r="S386" s="315"/>
      <c r="T386" s="315"/>
      <c r="U386" s="315"/>
      <c r="V386" s="315"/>
      <c r="W386" s="315"/>
      <c r="X386" s="315"/>
      <c r="Y386" s="315"/>
      <c r="Z386" s="315"/>
    </row>
    <row r="387" spans="1:26" ht="14.25" customHeight="1">
      <c r="A387" s="316"/>
      <c r="B387" s="317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5"/>
      <c r="O387" s="315"/>
      <c r="P387" s="315"/>
      <c r="Q387" s="315"/>
      <c r="R387" s="315"/>
      <c r="S387" s="315"/>
      <c r="T387" s="315"/>
      <c r="U387" s="315"/>
      <c r="V387" s="315"/>
      <c r="W387" s="315"/>
      <c r="X387" s="315"/>
      <c r="Y387" s="315"/>
      <c r="Z387" s="315"/>
    </row>
    <row r="388" spans="1:26" ht="14.25" customHeight="1">
      <c r="A388" s="316"/>
      <c r="B388" s="317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5"/>
      <c r="O388" s="315"/>
      <c r="P388" s="315"/>
      <c r="Q388" s="315"/>
      <c r="R388" s="315"/>
      <c r="S388" s="315"/>
      <c r="T388" s="315"/>
      <c r="U388" s="315"/>
      <c r="V388" s="315"/>
      <c r="W388" s="315"/>
      <c r="X388" s="315"/>
      <c r="Y388" s="315"/>
      <c r="Z388" s="315"/>
    </row>
    <row r="389" spans="1:26" ht="14.25" customHeight="1">
      <c r="A389" s="316"/>
      <c r="B389" s="317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5"/>
      <c r="O389" s="315"/>
      <c r="P389" s="315"/>
      <c r="Q389" s="315"/>
      <c r="R389" s="315"/>
      <c r="S389" s="315"/>
      <c r="T389" s="315"/>
      <c r="U389" s="315"/>
      <c r="V389" s="315"/>
      <c r="W389" s="315"/>
      <c r="X389" s="315"/>
      <c r="Y389" s="315"/>
      <c r="Z389" s="315"/>
    </row>
    <row r="390" spans="1:26" ht="14.25" customHeight="1">
      <c r="A390" s="316"/>
      <c r="B390" s="317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5"/>
      <c r="O390" s="315"/>
      <c r="P390" s="315"/>
      <c r="Q390" s="315"/>
      <c r="R390" s="315"/>
      <c r="S390" s="315"/>
      <c r="T390" s="315"/>
      <c r="U390" s="315"/>
      <c r="V390" s="315"/>
      <c r="W390" s="315"/>
      <c r="X390" s="315"/>
      <c r="Y390" s="315"/>
      <c r="Z390" s="315"/>
    </row>
    <row r="391" spans="1:26" ht="14.25" customHeight="1">
      <c r="A391" s="316"/>
      <c r="B391" s="317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5"/>
      <c r="O391" s="315"/>
      <c r="P391" s="315"/>
      <c r="Q391" s="315"/>
      <c r="R391" s="315"/>
      <c r="S391" s="315"/>
      <c r="T391" s="315"/>
      <c r="U391" s="315"/>
      <c r="V391" s="315"/>
      <c r="W391" s="315"/>
      <c r="X391" s="315"/>
      <c r="Y391" s="315"/>
      <c r="Z391" s="315"/>
    </row>
    <row r="392" spans="1:26" ht="14.25" customHeight="1">
      <c r="A392" s="316"/>
      <c r="B392" s="317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5"/>
      <c r="O392" s="315"/>
      <c r="P392" s="315"/>
      <c r="Q392" s="315"/>
      <c r="R392" s="315"/>
      <c r="S392" s="315"/>
      <c r="T392" s="315"/>
      <c r="U392" s="315"/>
      <c r="V392" s="315"/>
      <c r="W392" s="315"/>
      <c r="X392" s="315"/>
      <c r="Y392" s="315"/>
      <c r="Z392" s="315"/>
    </row>
    <row r="393" spans="1:26" ht="14.25" customHeight="1">
      <c r="A393" s="316"/>
      <c r="B393" s="317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5"/>
      <c r="O393" s="315"/>
      <c r="P393" s="315"/>
      <c r="Q393" s="315"/>
      <c r="R393" s="315"/>
      <c r="S393" s="315"/>
      <c r="T393" s="315"/>
      <c r="U393" s="315"/>
      <c r="V393" s="315"/>
      <c r="W393" s="315"/>
      <c r="X393" s="315"/>
      <c r="Y393" s="315"/>
      <c r="Z393" s="315"/>
    </row>
    <row r="394" spans="1:26" ht="14.25" customHeight="1">
      <c r="A394" s="316"/>
      <c r="B394" s="317"/>
      <c r="C394" s="313"/>
      <c r="D394" s="313"/>
      <c r="E394" s="313"/>
      <c r="F394" s="313"/>
      <c r="G394" s="313"/>
      <c r="H394" s="313"/>
      <c r="I394" s="313"/>
      <c r="J394" s="313"/>
      <c r="K394" s="313"/>
      <c r="L394" s="313"/>
      <c r="M394" s="313"/>
      <c r="N394" s="315"/>
      <c r="O394" s="315"/>
      <c r="P394" s="315"/>
      <c r="Q394" s="315"/>
      <c r="R394" s="315"/>
      <c r="S394" s="315"/>
      <c r="T394" s="315"/>
      <c r="U394" s="315"/>
      <c r="V394" s="315"/>
      <c r="W394" s="315"/>
      <c r="X394" s="315"/>
      <c r="Y394" s="315"/>
      <c r="Z394" s="315"/>
    </row>
    <row r="395" spans="1:26" ht="14.25" customHeight="1">
      <c r="A395" s="316"/>
      <c r="B395" s="317"/>
      <c r="C395" s="313"/>
      <c r="D395" s="313"/>
      <c r="E395" s="313"/>
      <c r="F395" s="313"/>
      <c r="G395" s="313"/>
      <c r="H395" s="313"/>
      <c r="I395" s="313"/>
      <c r="J395" s="313"/>
      <c r="K395" s="313"/>
      <c r="L395" s="313"/>
      <c r="M395" s="313"/>
      <c r="N395" s="315"/>
      <c r="O395" s="315"/>
      <c r="P395" s="315"/>
      <c r="Q395" s="315"/>
      <c r="R395" s="315"/>
      <c r="S395" s="315"/>
      <c r="T395" s="315"/>
      <c r="U395" s="315"/>
      <c r="V395" s="315"/>
      <c r="W395" s="315"/>
      <c r="X395" s="315"/>
      <c r="Y395" s="315"/>
      <c r="Z395" s="315"/>
    </row>
    <row r="396" spans="1:26" ht="14.25" customHeight="1">
      <c r="A396" s="316"/>
      <c r="B396" s="317"/>
      <c r="C396" s="313"/>
      <c r="D396" s="313"/>
      <c r="E396" s="313"/>
      <c r="F396" s="313"/>
      <c r="G396" s="313"/>
      <c r="H396" s="313"/>
      <c r="I396" s="313"/>
      <c r="J396" s="313"/>
      <c r="K396" s="313"/>
      <c r="L396" s="313"/>
      <c r="M396" s="313"/>
      <c r="N396" s="315"/>
      <c r="O396" s="315"/>
      <c r="P396" s="315"/>
      <c r="Q396" s="315"/>
      <c r="R396" s="315"/>
      <c r="S396" s="315"/>
      <c r="T396" s="315"/>
      <c r="U396" s="315"/>
      <c r="V396" s="315"/>
      <c r="W396" s="315"/>
      <c r="X396" s="315"/>
      <c r="Y396" s="315"/>
      <c r="Z396" s="315"/>
    </row>
    <row r="397" spans="1:26" ht="14.25" customHeight="1">
      <c r="A397" s="316"/>
      <c r="B397" s="317"/>
      <c r="C397" s="313"/>
      <c r="D397" s="313"/>
      <c r="E397" s="313"/>
      <c r="F397" s="313"/>
      <c r="G397" s="313"/>
      <c r="H397" s="313"/>
      <c r="I397" s="313"/>
      <c r="J397" s="313"/>
      <c r="K397" s="313"/>
      <c r="L397" s="313"/>
      <c r="M397" s="313"/>
      <c r="N397" s="315"/>
      <c r="O397" s="315"/>
      <c r="P397" s="315"/>
      <c r="Q397" s="315"/>
      <c r="R397" s="315"/>
      <c r="S397" s="315"/>
      <c r="T397" s="315"/>
      <c r="U397" s="315"/>
      <c r="V397" s="315"/>
      <c r="W397" s="315"/>
      <c r="X397" s="315"/>
      <c r="Y397" s="315"/>
      <c r="Z397" s="315"/>
    </row>
    <row r="398" spans="1:26" ht="14.25" customHeight="1">
      <c r="A398" s="316"/>
      <c r="B398" s="317"/>
      <c r="C398" s="313"/>
      <c r="D398" s="313"/>
      <c r="E398" s="313"/>
      <c r="F398" s="313"/>
      <c r="G398" s="313"/>
      <c r="H398" s="313"/>
      <c r="I398" s="313"/>
      <c r="J398" s="313"/>
      <c r="K398" s="313"/>
      <c r="L398" s="313"/>
      <c r="M398" s="313"/>
      <c r="N398" s="315"/>
      <c r="O398" s="315"/>
      <c r="P398" s="315"/>
      <c r="Q398" s="315"/>
      <c r="R398" s="315"/>
      <c r="S398" s="315"/>
      <c r="T398" s="315"/>
      <c r="U398" s="315"/>
      <c r="V398" s="315"/>
      <c r="W398" s="315"/>
      <c r="X398" s="315"/>
      <c r="Y398" s="315"/>
      <c r="Z398" s="315"/>
    </row>
    <row r="399" spans="1:26" ht="14.25" customHeight="1">
      <c r="A399" s="316"/>
      <c r="B399" s="317"/>
      <c r="C399" s="313"/>
      <c r="D399" s="313"/>
      <c r="E399" s="313"/>
      <c r="F399" s="313"/>
      <c r="G399" s="313"/>
      <c r="H399" s="313"/>
      <c r="I399" s="313"/>
      <c r="J399" s="313"/>
      <c r="K399" s="313"/>
      <c r="L399" s="313"/>
      <c r="M399" s="313"/>
      <c r="N399" s="315"/>
      <c r="O399" s="315"/>
      <c r="P399" s="315"/>
      <c r="Q399" s="315"/>
      <c r="R399" s="315"/>
      <c r="S399" s="315"/>
      <c r="T399" s="315"/>
      <c r="U399" s="315"/>
      <c r="V399" s="315"/>
      <c r="W399" s="315"/>
      <c r="X399" s="315"/>
      <c r="Y399" s="315"/>
      <c r="Z399" s="315"/>
    </row>
    <row r="400" spans="1:26" ht="14.25" customHeight="1">
      <c r="A400" s="316"/>
      <c r="B400" s="317"/>
      <c r="C400" s="313"/>
      <c r="D400" s="313"/>
      <c r="E400" s="313"/>
      <c r="F400" s="313"/>
      <c r="G400" s="313"/>
      <c r="H400" s="313"/>
      <c r="I400" s="313"/>
      <c r="J400" s="313"/>
      <c r="K400" s="313"/>
      <c r="L400" s="313"/>
      <c r="M400" s="313"/>
      <c r="N400" s="315"/>
      <c r="O400" s="315"/>
      <c r="P400" s="315"/>
      <c r="Q400" s="315"/>
      <c r="R400" s="315"/>
      <c r="S400" s="315"/>
      <c r="T400" s="315"/>
      <c r="U400" s="315"/>
      <c r="V400" s="315"/>
      <c r="W400" s="315"/>
      <c r="X400" s="315"/>
      <c r="Y400" s="315"/>
      <c r="Z400" s="315"/>
    </row>
    <row r="401" spans="1:26" ht="14.25" customHeight="1">
      <c r="A401" s="316"/>
      <c r="B401" s="317"/>
      <c r="C401" s="313"/>
      <c r="D401" s="313"/>
      <c r="E401" s="313"/>
      <c r="F401" s="313"/>
      <c r="G401" s="313"/>
      <c r="H401" s="313"/>
      <c r="I401" s="313"/>
      <c r="J401" s="313"/>
      <c r="K401" s="313"/>
      <c r="L401" s="313"/>
      <c r="M401" s="313"/>
      <c r="N401" s="315"/>
      <c r="O401" s="315"/>
      <c r="P401" s="315"/>
      <c r="Q401" s="315"/>
      <c r="R401" s="315"/>
      <c r="S401" s="315"/>
      <c r="T401" s="315"/>
      <c r="U401" s="315"/>
      <c r="V401" s="315"/>
      <c r="W401" s="315"/>
      <c r="X401" s="315"/>
      <c r="Y401" s="315"/>
      <c r="Z401" s="315"/>
    </row>
    <row r="402" spans="1:26" ht="14.25" customHeight="1">
      <c r="A402" s="316"/>
      <c r="B402" s="317"/>
      <c r="C402" s="313"/>
      <c r="D402" s="313"/>
      <c r="E402" s="313"/>
      <c r="F402" s="313"/>
      <c r="G402" s="313"/>
      <c r="H402" s="313"/>
      <c r="I402" s="313"/>
      <c r="J402" s="313"/>
      <c r="K402" s="313"/>
      <c r="L402" s="313"/>
      <c r="M402" s="313"/>
      <c r="N402" s="315"/>
      <c r="O402" s="315"/>
      <c r="P402" s="315"/>
      <c r="Q402" s="315"/>
      <c r="R402" s="315"/>
      <c r="S402" s="315"/>
      <c r="T402" s="315"/>
      <c r="U402" s="315"/>
      <c r="V402" s="315"/>
      <c r="W402" s="315"/>
      <c r="X402" s="315"/>
      <c r="Y402" s="315"/>
      <c r="Z402" s="315"/>
    </row>
    <row r="403" spans="1:26" ht="14.25" customHeight="1">
      <c r="A403" s="316"/>
      <c r="B403" s="317"/>
      <c r="C403" s="313"/>
      <c r="D403" s="313"/>
      <c r="E403" s="313"/>
      <c r="F403" s="313"/>
      <c r="G403" s="313"/>
      <c r="H403" s="313"/>
      <c r="I403" s="313"/>
      <c r="J403" s="313"/>
      <c r="K403" s="313"/>
      <c r="L403" s="313"/>
      <c r="M403" s="313"/>
      <c r="N403" s="315"/>
      <c r="O403" s="315"/>
      <c r="P403" s="315"/>
      <c r="Q403" s="315"/>
      <c r="R403" s="315"/>
      <c r="S403" s="315"/>
      <c r="T403" s="315"/>
      <c r="U403" s="315"/>
      <c r="V403" s="315"/>
      <c r="W403" s="315"/>
      <c r="X403" s="315"/>
      <c r="Y403" s="315"/>
      <c r="Z403" s="315"/>
    </row>
    <row r="404" spans="1:26" ht="14.25" customHeight="1">
      <c r="A404" s="316"/>
      <c r="B404" s="317"/>
      <c r="C404" s="313"/>
      <c r="D404" s="313"/>
      <c r="E404" s="313"/>
      <c r="F404" s="313"/>
      <c r="G404" s="313"/>
      <c r="H404" s="313"/>
      <c r="I404" s="313"/>
      <c r="J404" s="313"/>
      <c r="K404" s="313"/>
      <c r="L404" s="313"/>
      <c r="M404" s="313"/>
      <c r="N404" s="315"/>
      <c r="O404" s="315"/>
      <c r="P404" s="315"/>
      <c r="Q404" s="315"/>
      <c r="R404" s="315"/>
      <c r="S404" s="315"/>
      <c r="T404" s="315"/>
      <c r="U404" s="315"/>
      <c r="V404" s="315"/>
      <c r="W404" s="315"/>
      <c r="X404" s="315"/>
      <c r="Y404" s="315"/>
      <c r="Z404" s="315"/>
    </row>
    <row r="405" spans="1:26" ht="14.25" customHeight="1">
      <c r="A405" s="316"/>
      <c r="B405" s="317"/>
      <c r="C405" s="313"/>
      <c r="D405" s="313"/>
      <c r="E405" s="313"/>
      <c r="F405" s="313"/>
      <c r="G405" s="313"/>
      <c r="H405" s="313"/>
      <c r="I405" s="313"/>
      <c r="J405" s="313"/>
      <c r="K405" s="313"/>
      <c r="L405" s="313"/>
      <c r="M405" s="313"/>
      <c r="N405" s="315"/>
      <c r="O405" s="315"/>
      <c r="P405" s="315"/>
      <c r="Q405" s="315"/>
      <c r="R405" s="315"/>
      <c r="S405" s="315"/>
      <c r="T405" s="315"/>
      <c r="U405" s="315"/>
      <c r="V405" s="315"/>
      <c r="W405" s="315"/>
      <c r="X405" s="315"/>
      <c r="Y405" s="315"/>
      <c r="Z405" s="315"/>
    </row>
    <row r="406" spans="1:26" ht="14.25" customHeight="1">
      <c r="A406" s="316"/>
      <c r="B406" s="317"/>
      <c r="C406" s="313"/>
      <c r="D406" s="313"/>
      <c r="E406" s="313"/>
      <c r="F406" s="313"/>
      <c r="G406" s="313"/>
      <c r="H406" s="313"/>
      <c r="I406" s="313"/>
      <c r="J406" s="313"/>
      <c r="K406" s="313"/>
      <c r="L406" s="313"/>
      <c r="M406" s="313"/>
      <c r="N406" s="315"/>
      <c r="O406" s="315"/>
      <c r="P406" s="315"/>
      <c r="Q406" s="315"/>
      <c r="R406" s="315"/>
      <c r="S406" s="315"/>
      <c r="T406" s="315"/>
      <c r="U406" s="315"/>
      <c r="V406" s="315"/>
      <c r="W406" s="315"/>
      <c r="X406" s="315"/>
      <c r="Y406" s="315"/>
      <c r="Z406" s="315"/>
    </row>
    <row r="407" spans="1:26" ht="14.25" customHeight="1">
      <c r="A407" s="316"/>
      <c r="B407" s="317"/>
      <c r="C407" s="313"/>
      <c r="D407" s="313"/>
      <c r="E407" s="313"/>
      <c r="F407" s="313"/>
      <c r="G407" s="313"/>
      <c r="H407" s="313"/>
      <c r="I407" s="313"/>
      <c r="J407" s="313"/>
      <c r="K407" s="313"/>
      <c r="L407" s="313"/>
      <c r="M407" s="313"/>
      <c r="N407" s="315"/>
      <c r="O407" s="315"/>
      <c r="P407" s="315"/>
      <c r="Q407" s="315"/>
      <c r="R407" s="315"/>
      <c r="S407" s="315"/>
      <c r="T407" s="315"/>
      <c r="U407" s="315"/>
      <c r="V407" s="315"/>
      <c r="W407" s="315"/>
      <c r="X407" s="315"/>
      <c r="Y407" s="315"/>
      <c r="Z407" s="315"/>
    </row>
    <row r="408" spans="1:26" ht="14.25" customHeight="1">
      <c r="A408" s="316"/>
      <c r="B408" s="317"/>
      <c r="C408" s="313"/>
      <c r="D408" s="313"/>
      <c r="E408" s="313"/>
      <c r="F408" s="313"/>
      <c r="G408" s="313"/>
      <c r="H408" s="313"/>
      <c r="I408" s="313"/>
      <c r="J408" s="313"/>
      <c r="K408" s="313"/>
      <c r="L408" s="313"/>
      <c r="M408" s="313"/>
      <c r="N408" s="315"/>
      <c r="O408" s="315"/>
      <c r="P408" s="315"/>
      <c r="Q408" s="315"/>
      <c r="R408" s="315"/>
      <c r="S408" s="315"/>
      <c r="T408" s="315"/>
      <c r="U408" s="315"/>
      <c r="V408" s="315"/>
      <c r="W408" s="315"/>
      <c r="X408" s="315"/>
      <c r="Y408" s="315"/>
      <c r="Z408" s="315"/>
    </row>
    <row r="409" spans="1:26" ht="14.25" customHeight="1">
      <c r="A409" s="316"/>
      <c r="B409" s="317"/>
      <c r="C409" s="313"/>
      <c r="D409" s="313"/>
      <c r="E409" s="313"/>
      <c r="F409" s="313"/>
      <c r="G409" s="313"/>
      <c r="H409" s="313"/>
      <c r="I409" s="313"/>
      <c r="J409" s="313"/>
      <c r="K409" s="313"/>
      <c r="L409" s="313"/>
      <c r="M409" s="313"/>
      <c r="N409" s="315"/>
      <c r="O409" s="315"/>
      <c r="P409" s="315"/>
      <c r="Q409" s="315"/>
      <c r="R409" s="315"/>
      <c r="S409" s="315"/>
      <c r="T409" s="315"/>
      <c r="U409" s="315"/>
      <c r="V409" s="315"/>
      <c r="W409" s="315"/>
      <c r="X409" s="315"/>
      <c r="Y409" s="315"/>
      <c r="Z409" s="315"/>
    </row>
    <row r="410" spans="1:26" ht="14.25" customHeight="1">
      <c r="A410" s="316"/>
      <c r="B410" s="317"/>
      <c r="C410" s="313"/>
      <c r="D410" s="313"/>
      <c r="E410" s="313"/>
      <c r="F410" s="313"/>
      <c r="G410" s="313"/>
      <c r="H410" s="313"/>
      <c r="I410" s="313"/>
      <c r="J410" s="313"/>
      <c r="K410" s="313"/>
      <c r="L410" s="313"/>
      <c r="M410" s="313"/>
      <c r="N410" s="315"/>
      <c r="O410" s="315"/>
      <c r="P410" s="315"/>
      <c r="Q410" s="315"/>
      <c r="R410" s="315"/>
      <c r="S410" s="315"/>
      <c r="T410" s="315"/>
      <c r="U410" s="315"/>
      <c r="V410" s="315"/>
      <c r="W410" s="315"/>
      <c r="X410" s="315"/>
      <c r="Y410" s="315"/>
      <c r="Z410" s="315"/>
    </row>
    <row r="411" spans="1:26" ht="14.25" customHeight="1">
      <c r="A411" s="316"/>
      <c r="B411" s="317"/>
      <c r="C411" s="313"/>
      <c r="D411" s="313"/>
      <c r="E411" s="313"/>
      <c r="F411" s="313"/>
      <c r="G411" s="313"/>
      <c r="H411" s="313"/>
      <c r="I411" s="313"/>
      <c r="J411" s="313"/>
      <c r="K411" s="313"/>
      <c r="L411" s="313"/>
      <c r="M411" s="313"/>
      <c r="N411" s="315"/>
      <c r="O411" s="315"/>
      <c r="P411" s="315"/>
      <c r="Q411" s="315"/>
      <c r="R411" s="315"/>
      <c r="S411" s="315"/>
      <c r="T411" s="315"/>
      <c r="U411" s="315"/>
      <c r="V411" s="315"/>
      <c r="W411" s="315"/>
      <c r="X411" s="315"/>
      <c r="Y411" s="315"/>
      <c r="Z411" s="315"/>
    </row>
    <row r="412" spans="1:26" ht="14.25" customHeight="1">
      <c r="A412" s="316"/>
      <c r="B412" s="317"/>
      <c r="C412" s="313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315"/>
      <c r="O412" s="315"/>
      <c r="P412" s="315"/>
      <c r="Q412" s="315"/>
      <c r="R412" s="315"/>
      <c r="S412" s="315"/>
      <c r="T412" s="315"/>
      <c r="U412" s="315"/>
      <c r="V412" s="315"/>
      <c r="W412" s="315"/>
      <c r="X412" s="315"/>
      <c r="Y412" s="315"/>
      <c r="Z412" s="315"/>
    </row>
    <row r="413" spans="1:26" ht="14.25" customHeight="1">
      <c r="A413" s="316"/>
      <c r="B413" s="317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5"/>
      <c r="O413" s="315"/>
      <c r="P413" s="315"/>
      <c r="Q413" s="315"/>
      <c r="R413" s="315"/>
      <c r="S413" s="315"/>
      <c r="T413" s="315"/>
      <c r="U413" s="315"/>
      <c r="V413" s="315"/>
      <c r="W413" s="315"/>
      <c r="X413" s="315"/>
      <c r="Y413" s="315"/>
      <c r="Z413" s="315"/>
    </row>
    <row r="414" spans="1:26" ht="14.25" customHeight="1">
      <c r="A414" s="316"/>
      <c r="B414" s="317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5"/>
      <c r="O414" s="315"/>
      <c r="P414" s="315"/>
      <c r="Q414" s="315"/>
      <c r="R414" s="315"/>
      <c r="S414" s="315"/>
      <c r="T414" s="315"/>
      <c r="U414" s="315"/>
      <c r="V414" s="315"/>
      <c r="W414" s="315"/>
      <c r="X414" s="315"/>
      <c r="Y414" s="315"/>
      <c r="Z414" s="315"/>
    </row>
    <row r="415" spans="1:26" ht="14.25" customHeight="1">
      <c r="A415" s="316"/>
      <c r="B415" s="317"/>
      <c r="C415" s="313"/>
      <c r="D415" s="313"/>
      <c r="E415" s="313"/>
      <c r="F415" s="313"/>
      <c r="G415" s="313"/>
      <c r="H415" s="313"/>
      <c r="I415" s="313"/>
      <c r="J415" s="313"/>
      <c r="K415" s="313"/>
      <c r="L415" s="313"/>
      <c r="M415" s="313"/>
      <c r="N415" s="315"/>
      <c r="O415" s="315"/>
      <c r="P415" s="315"/>
      <c r="Q415" s="315"/>
      <c r="R415" s="315"/>
      <c r="S415" s="315"/>
      <c r="T415" s="315"/>
      <c r="U415" s="315"/>
      <c r="V415" s="315"/>
      <c r="W415" s="315"/>
      <c r="X415" s="315"/>
      <c r="Y415" s="315"/>
      <c r="Z415" s="315"/>
    </row>
    <row r="416" spans="1:26" ht="14.25" customHeight="1">
      <c r="A416" s="316"/>
      <c r="B416" s="317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5"/>
      <c r="O416" s="315"/>
      <c r="P416" s="315"/>
      <c r="Q416" s="315"/>
      <c r="R416" s="315"/>
      <c r="S416" s="315"/>
      <c r="T416" s="315"/>
      <c r="U416" s="315"/>
      <c r="V416" s="315"/>
      <c r="W416" s="315"/>
      <c r="X416" s="315"/>
      <c r="Y416" s="315"/>
      <c r="Z416" s="315"/>
    </row>
    <row r="417" spans="1:26" ht="14.25" customHeight="1">
      <c r="A417" s="316"/>
      <c r="B417" s="317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5"/>
      <c r="O417" s="315"/>
      <c r="P417" s="315"/>
      <c r="Q417" s="315"/>
      <c r="R417" s="315"/>
      <c r="S417" s="315"/>
      <c r="T417" s="315"/>
      <c r="U417" s="315"/>
      <c r="V417" s="315"/>
      <c r="W417" s="315"/>
      <c r="X417" s="315"/>
      <c r="Y417" s="315"/>
      <c r="Z417" s="315"/>
    </row>
    <row r="418" spans="1:26" ht="14.25" customHeight="1">
      <c r="A418" s="316"/>
      <c r="B418" s="317"/>
      <c r="C418" s="313"/>
      <c r="D418" s="313"/>
      <c r="E418" s="313"/>
      <c r="F418" s="313"/>
      <c r="G418" s="313"/>
      <c r="H418" s="313"/>
      <c r="I418" s="313"/>
      <c r="J418" s="313"/>
      <c r="K418" s="313"/>
      <c r="L418" s="313"/>
      <c r="M418" s="313"/>
      <c r="N418" s="315"/>
      <c r="O418" s="315"/>
      <c r="P418" s="315"/>
      <c r="Q418" s="315"/>
      <c r="R418" s="315"/>
      <c r="S418" s="315"/>
      <c r="T418" s="315"/>
      <c r="U418" s="315"/>
      <c r="V418" s="315"/>
      <c r="W418" s="315"/>
      <c r="X418" s="315"/>
      <c r="Y418" s="315"/>
      <c r="Z418" s="315"/>
    </row>
    <row r="419" spans="1:26" ht="14.25" customHeight="1">
      <c r="A419" s="316"/>
      <c r="B419" s="317"/>
      <c r="C419" s="313"/>
      <c r="D419" s="313"/>
      <c r="E419" s="313"/>
      <c r="F419" s="313"/>
      <c r="G419" s="313"/>
      <c r="H419" s="313"/>
      <c r="I419" s="313"/>
      <c r="J419" s="313"/>
      <c r="K419" s="313"/>
      <c r="L419" s="313"/>
      <c r="M419" s="313"/>
      <c r="N419" s="315"/>
      <c r="O419" s="315"/>
      <c r="P419" s="315"/>
      <c r="Q419" s="315"/>
      <c r="R419" s="315"/>
      <c r="S419" s="315"/>
      <c r="T419" s="315"/>
      <c r="U419" s="315"/>
      <c r="V419" s="315"/>
      <c r="W419" s="315"/>
      <c r="X419" s="315"/>
      <c r="Y419" s="315"/>
      <c r="Z419" s="315"/>
    </row>
    <row r="420" spans="1:26" ht="14.25" customHeight="1">
      <c r="A420" s="316"/>
      <c r="B420" s="317"/>
      <c r="C420" s="313"/>
      <c r="D420" s="313"/>
      <c r="E420" s="313"/>
      <c r="F420" s="313"/>
      <c r="G420" s="313"/>
      <c r="H420" s="313"/>
      <c r="I420" s="313"/>
      <c r="J420" s="313"/>
      <c r="K420" s="313"/>
      <c r="L420" s="313"/>
      <c r="M420" s="313"/>
      <c r="N420" s="315"/>
      <c r="O420" s="315"/>
      <c r="P420" s="315"/>
      <c r="Q420" s="315"/>
      <c r="R420" s="315"/>
      <c r="S420" s="315"/>
      <c r="T420" s="315"/>
      <c r="U420" s="315"/>
      <c r="V420" s="315"/>
      <c r="W420" s="315"/>
      <c r="X420" s="315"/>
      <c r="Y420" s="315"/>
      <c r="Z420" s="315"/>
    </row>
    <row r="421" spans="1:26" ht="14.25" customHeight="1">
      <c r="A421" s="316"/>
      <c r="B421" s="317"/>
      <c r="C421" s="313"/>
      <c r="D421" s="313"/>
      <c r="E421" s="313"/>
      <c r="F421" s="313"/>
      <c r="G421" s="313"/>
      <c r="H421" s="313"/>
      <c r="I421" s="313"/>
      <c r="J421" s="313"/>
      <c r="K421" s="313"/>
      <c r="L421" s="313"/>
      <c r="M421" s="313"/>
      <c r="N421" s="315"/>
      <c r="O421" s="315"/>
      <c r="P421" s="315"/>
      <c r="Q421" s="315"/>
      <c r="R421" s="315"/>
      <c r="S421" s="315"/>
      <c r="T421" s="315"/>
      <c r="U421" s="315"/>
      <c r="V421" s="315"/>
      <c r="W421" s="315"/>
      <c r="X421" s="315"/>
      <c r="Y421" s="315"/>
      <c r="Z421" s="315"/>
    </row>
    <row r="422" spans="1:26" ht="14.25" customHeight="1">
      <c r="A422" s="316"/>
      <c r="B422" s="317"/>
      <c r="C422" s="313"/>
      <c r="D422" s="313"/>
      <c r="E422" s="313"/>
      <c r="F422" s="313"/>
      <c r="G422" s="313"/>
      <c r="H422" s="313"/>
      <c r="I422" s="313"/>
      <c r="J422" s="313"/>
      <c r="K422" s="313"/>
      <c r="L422" s="313"/>
      <c r="M422" s="313"/>
      <c r="N422" s="315"/>
      <c r="O422" s="315"/>
      <c r="P422" s="315"/>
      <c r="Q422" s="315"/>
      <c r="R422" s="315"/>
      <c r="S422" s="315"/>
      <c r="T422" s="315"/>
      <c r="U422" s="315"/>
      <c r="V422" s="315"/>
      <c r="W422" s="315"/>
      <c r="X422" s="315"/>
      <c r="Y422" s="315"/>
      <c r="Z422" s="315"/>
    </row>
    <row r="423" spans="1:26" ht="14.25" customHeight="1">
      <c r="A423" s="316"/>
      <c r="B423" s="317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5"/>
      <c r="O423" s="315"/>
      <c r="P423" s="315"/>
      <c r="Q423" s="315"/>
      <c r="R423" s="315"/>
      <c r="S423" s="315"/>
      <c r="T423" s="315"/>
      <c r="U423" s="315"/>
      <c r="V423" s="315"/>
      <c r="W423" s="315"/>
      <c r="X423" s="315"/>
      <c r="Y423" s="315"/>
      <c r="Z423" s="315"/>
    </row>
    <row r="424" spans="1:26" ht="14.25" customHeight="1">
      <c r="A424" s="316"/>
      <c r="B424" s="317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5"/>
      <c r="O424" s="315"/>
      <c r="P424" s="315"/>
      <c r="Q424" s="315"/>
      <c r="R424" s="315"/>
      <c r="S424" s="315"/>
      <c r="T424" s="315"/>
      <c r="U424" s="315"/>
      <c r="V424" s="315"/>
      <c r="W424" s="315"/>
      <c r="X424" s="315"/>
      <c r="Y424" s="315"/>
      <c r="Z424" s="315"/>
    </row>
    <row r="425" spans="1:26" ht="14.25" customHeight="1">
      <c r="A425" s="316"/>
      <c r="B425" s="317"/>
      <c r="C425" s="313"/>
      <c r="D425" s="313"/>
      <c r="E425" s="313"/>
      <c r="F425" s="313"/>
      <c r="G425" s="313"/>
      <c r="H425" s="313"/>
      <c r="I425" s="313"/>
      <c r="J425" s="313"/>
      <c r="K425" s="313"/>
      <c r="L425" s="313"/>
      <c r="M425" s="313"/>
      <c r="N425" s="315"/>
      <c r="O425" s="315"/>
      <c r="P425" s="315"/>
      <c r="Q425" s="315"/>
      <c r="R425" s="315"/>
      <c r="S425" s="315"/>
      <c r="T425" s="315"/>
      <c r="U425" s="315"/>
      <c r="V425" s="315"/>
      <c r="W425" s="315"/>
      <c r="X425" s="315"/>
      <c r="Y425" s="315"/>
      <c r="Z425" s="315"/>
    </row>
    <row r="426" spans="1:26" ht="14.25" customHeight="1">
      <c r="A426" s="316"/>
      <c r="B426" s="317"/>
      <c r="C426" s="313"/>
      <c r="D426" s="313"/>
      <c r="E426" s="313"/>
      <c r="F426" s="313"/>
      <c r="G426" s="313"/>
      <c r="H426" s="313"/>
      <c r="I426" s="313"/>
      <c r="J426" s="313"/>
      <c r="K426" s="313"/>
      <c r="L426" s="313"/>
      <c r="M426" s="313"/>
      <c r="N426" s="315"/>
      <c r="O426" s="315"/>
      <c r="P426" s="315"/>
      <c r="Q426" s="315"/>
      <c r="R426" s="315"/>
      <c r="S426" s="315"/>
      <c r="T426" s="315"/>
      <c r="U426" s="315"/>
      <c r="V426" s="315"/>
      <c r="W426" s="315"/>
      <c r="X426" s="315"/>
      <c r="Y426" s="315"/>
      <c r="Z426" s="315"/>
    </row>
    <row r="427" spans="1:26" ht="14.25" customHeight="1">
      <c r="A427" s="316"/>
      <c r="B427" s="317"/>
      <c r="C427" s="313"/>
      <c r="D427" s="313"/>
      <c r="E427" s="313"/>
      <c r="F427" s="313"/>
      <c r="G427" s="313"/>
      <c r="H427" s="313"/>
      <c r="I427" s="313"/>
      <c r="J427" s="313"/>
      <c r="K427" s="313"/>
      <c r="L427" s="313"/>
      <c r="M427" s="313"/>
      <c r="N427" s="315"/>
      <c r="O427" s="315"/>
      <c r="P427" s="315"/>
      <c r="Q427" s="315"/>
      <c r="R427" s="315"/>
      <c r="S427" s="315"/>
      <c r="T427" s="315"/>
      <c r="U427" s="315"/>
      <c r="V427" s="315"/>
      <c r="W427" s="315"/>
      <c r="X427" s="315"/>
      <c r="Y427" s="315"/>
      <c r="Z427" s="315"/>
    </row>
    <row r="428" spans="1:26" ht="14.25" customHeight="1">
      <c r="A428" s="316"/>
      <c r="B428" s="317"/>
      <c r="C428" s="313"/>
      <c r="D428" s="313"/>
      <c r="E428" s="313"/>
      <c r="F428" s="313"/>
      <c r="G428" s="313"/>
      <c r="H428" s="313"/>
      <c r="I428" s="313"/>
      <c r="J428" s="313"/>
      <c r="K428" s="313"/>
      <c r="L428" s="313"/>
      <c r="M428" s="313"/>
      <c r="N428" s="315"/>
      <c r="O428" s="315"/>
      <c r="P428" s="315"/>
      <c r="Q428" s="315"/>
      <c r="R428" s="315"/>
      <c r="S428" s="315"/>
      <c r="T428" s="315"/>
      <c r="U428" s="315"/>
      <c r="V428" s="315"/>
      <c r="W428" s="315"/>
      <c r="X428" s="315"/>
      <c r="Y428" s="315"/>
      <c r="Z428" s="315"/>
    </row>
    <row r="429" spans="1:26" ht="14.25" customHeight="1">
      <c r="A429" s="316"/>
      <c r="B429" s="317"/>
      <c r="C429" s="313"/>
      <c r="D429" s="313"/>
      <c r="E429" s="313"/>
      <c r="F429" s="313"/>
      <c r="G429" s="313"/>
      <c r="H429" s="313"/>
      <c r="I429" s="313"/>
      <c r="J429" s="313"/>
      <c r="K429" s="313"/>
      <c r="L429" s="313"/>
      <c r="M429" s="313"/>
      <c r="N429" s="315"/>
      <c r="O429" s="315"/>
      <c r="P429" s="315"/>
      <c r="Q429" s="315"/>
      <c r="R429" s="315"/>
      <c r="S429" s="315"/>
      <c r="T429" s="315"/>
      <c r="U429" s="315"/>
      <c r="V429" s="315"/>
      <c r="W429" s="315"/>
      <c r="X429" s="315"/>
      <c r="Y429" s="315"/>
      <c r="Z429" s="315"/>
    </row>
    <row r="430" spans="1:26" ht="14.25" customHeight="1">
      <c r="A430" s="316"/>
      <c r="B430" s="317"/>
      <c r="C430" s="313"/>
      <c r="D430" s="313"/>
      <c r="E430" s="313"/>
      <c r="F430" s="313"/>
      <c r="G430" s="313"/>
      <c r="H430" s="313"/>
      <c r="I430" s="313"/>
      <c r="J430" s="313"/>
      <c r="K430" s="313"/>
      <c r="L430" s="313"/>
      <c r="M430" s="313"/>
      <c r="N430" s="315"/>
      <c r="O430" s="315"/>
      <c r="P430" s="315"/>
      <c r="Q430" s="315"/>
      <c r="R430" s="315"/>
      <c r="S430" s="315"/>
      <c r="T430" s="315"/>
      <c r="U430" s="315"/>
      <c r="V430" s="315"/>
      <c r="W430" s="315"/>
      <c r="X430" s="315"/>
      <c r="Y430" s="315"/>
      <c r="Z430" s="315"/>
    </row>
    <row r="431" spans="1:26" ht="14.25" customHeight="1">
      <c r="A431" s="316"/>
      <c r="B431" s="317"/>
      <c r="C431" s="313"/>
      <c r="D431" s="313"/>
      <c r="E431" s="313"/>
      <c r="F431" s="313"/>
      <c r="G431" s="313"/>
      <c r="H431" s="313"/>
      <c r="I431" s="313"/>
      <c r="J431" s="313"/>
      <c r="K431" s="313"/>
      <c r="L431" s="313"/>
      <c r="M431" s="313"/>
      <c r="N431" s="315"/>
      <c r="O431" s="315"/>
      <c r="P431" s="315"/>
      <c r="Q431" s="315"/>
      <c r="R431" s="315"/>
      <c r="S431" s="315"/>
      <c r="T431" s="315"/>
      <c r="U431" s="315"/>
      <c r="V431" s="315"/>
      <c r="W431" s="315"/>
      <c r="X431" s="315"/>
      <c r="Y431" s="315"/>
      <c r="Z431" s="315"/>
    </row>
    <row r="432" spans="1:26" ht="14.25" customHeight="1">
      <c r="A432" s="316"/>
      <c r="B432" s="317"/>
      <c r="C432" s="313"/>
      <c r="D432" s="313"/>
      <c r="E432" s="313"/>
      <c r="F432" s="313"/>
      <c r="G432" s="313"/>
      <c r="H432" s="313"/>
      <c r="I432" s="313"/>
      <c r="J432" s="313"/>
      <c r="K432" s="313"/>
      <c r="L432" s="313"/>
      <c r="M432" s="313"/>
      <c r="N432" s="315"/>
      <c r="O432" s="315"/>
      <c r="P432" s="315"/>
      <c r="Q432" s="315"/>
      <c r="R432" s="315"/>
      <c r="S432" s="315"/>
      <c r="T432" s="315"/>
      <c r="U432" s="315"/>
      <c r="V432" s="315"/>
      <c r="W432" s="315"/>
      <c r="X432" s="315"/>
      <c r="Y432" s="315"/>
      <c r="Z432" s="315"/>
    </row>
    <row r="433" spans="1:26" ht="14.25" customHeight="1">
      <c r="A433" s="316"/>
      <c r="B433" s="317"/>
      <c r="C433" s="313"/>
      <c r="D433" s="313"/>
      <c r="E433" s="313"/>
      <c r="F433" s="313"/>
      <c r="G433" s="313"/>
      <c r="H433" s="313"/>
      <c r="I433" s="313"/>
      <c r="J433" s="313"/>
      <c r="K433" s="313"/>
      <c r="L433" s="313"/>
      <c r="M433" s="313"/>
      <c r="N433" s="315"/>
      <c r="O433" s="315"/>
      <c r="P433" s="315"/>
      <c r="Q433" s="315"/>
      <c r="R433" s="315"/>
      <c r="S433" s="315"/>
      <c r="T433" s="315"/>
      <c r="U433" s="315"/>
      <c r="V433" s="315"/>
      <c r="W433" s="315"/>
      <c r="X433" s="315"/>
      <c r="Y433" s="315"/>
      <c r="Z433" s="315"/>
    </row>
    <row r="434" spans="1:26" ht="14.25" customHeight="1">
      <c r="A434" s="316"/>
      <c r="B434" s="317"/>
      <c r="C434" s="313"/>
      <c r="D434" s="313"/>
      <c r="E434" s="313"/>
      <c r="F434" s="313"/>
      <c r="G434" s="313"/>
      <c r="H434" s="313"/>
      <c r="I434" s="313"/>
      <c r="J434" s="313"/>
      <c r="K434" s="313"/>
      <c r="L434" s="313"/>
      <c r="M434" s="313"/>
      <c r="N434" s="315"/>
      <c r="O434" s="315"/>
      <c r="P434" s="315"/>
      <c r="Q434" s="315"/>
      <c r="R434" s="315"/>
      <c r="S434" s="315"/>
      <c r="T434" s="315"/>
      <c r="U434" s="315"/>
      <c r="V434" s="315"/>
      <c r="W434" s="315"/>
      <c r="X434" s="315"/>
      <c r="Y434" s="315"/>
      <c r="Z434" s="315"/>
    </row>
    <row r="435" spans="1:26" ht="14.25" customHeight="1">
      <c r="A435" s="316"/>
      <c r="B435" s="317"/>
      <c r="C435" s="313"/>
      <c r="D435" s="313"/>
      <c r="E435" s="313"/>
      <c r="F435" s="313"/>
      <c r="G435" s="313"/>
      <c r="H435" s="313"/>
      <c r="I435" s="313"/>
      <c r="J435" s="313"/>
      <c r="K435" s="313"/>
      <c r="L435" s="313"/>
      <c r="M435" s="313"/>
      <c r="N435" s="315"/>
      <c r="O435" s="315"/>
      <c r="P435" s="315"/>
      <c r="Q435" s="315"/>
      <c r="R435" s="315"/>
      <c r="S435" s="315"/>
      <c r="T435" s="315"/>
      <c r="U435" s="315"/>
      <c r="V435" s="315"/>
      <c r="W435" s="315"/>
      <c r="X435" s="315"/>
      <c r="Y435" s="315"/>
      <c r="Z435" s="315"/>
    </row>
    <row r="436" spans="1:26" ht="14.25" customHeight="1">
      <c r="A436" s="316"/>
      <c r="B436" s="317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5"/>
      <c r="O436" s="315"/>
      <c r="P436" s="315"/>
      <c r="Q436" s="315"/>
      <c r="R436" s="315"/>
      <c r="S436" s="315"/>
      <c r="T436" s="315"/>
      <c r="U436" s="315"/>
      <c r="V436" s="315"/>
      <c r="W436" s="315"/>
      <c r="X436" s="315"/>
      <c r="Y436" s="315"/>
      <c r="Z436" s="315"/>
    </row>
    <row r="437" spans="1:26" ht="14.25" customHeight="1">
      <c r="A437" s="316"/>
      <c r="B437" s="317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5"/>
      <c r="O437" s="315"/>
      <c r="P437" s="315"/>
      <c r="Q437" s="315"/>
      <c r="R437" s="315"/>
      <c r="S437" s="315"/>
      <c r="T437" s="315"/>
      <c r="U437" s="315"/>
      <c r="V437" s="315"/>
      <c r="W437" s="315"/>
      <c r="X437" s="315"/>
      <c r="Y437" s="315"/>
      <c r="Z437" s="315"/>
    </row>
    <row r="438" spans="1:26" ht="14.25" customHeight="1">
      <c r="A438" s="316"/>
      <c r="B438" s="317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5"/>
      <c r="O438" s="315"/>
      <c r="P438" s="315"/>
      <c r="Q438" s="315"/>
      <c r="R438" s="315"/>
      <c r="S438" s="315"/>
      <c r="T438" s="315"/>
      <c r="U438" s="315"/>
      <c r="V438" s="315"/>
      <c r="W438" s="315"/>
      <c r="X438" s="315"/>
      <c r="Y438" s="315"/>
      <c r="Z438" s="315"/>
    </row>
    <row r="439" spans="1:26" ht="14.25" customHeight="1">
      <c r="A439" s="316"/>
      <c r="B439" s="317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5"/>
      <c r="O439" s="315"/>
      <c r="P439" s="315"/>
      <c r="Q439" s="315"/>
      <c r="R439" s="315"/>
      <c r="S439" s="315"/>
      <c r="T439" s="315"/>
      <c r="U439" s="315"/>
      <c r="V439" s="315"/>
      <c r="W439" s="315"/>
      <c r="X439" s="315"/>
      <c r="Y439" s="315"/>
      <c r="Z439" s="315"/>
    </row>
    <row r="440" spans="1:26" ht="14.25" customHeight="1">
      <c r="A440" s="316"/>
      <c r="B440" s="317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5"/>
      <c r="O440" s="315"/>
      <c r="P440" s="315"/>
      <c r="Q440" s="315"/>
      <c r="R440" s="315"/>
      <c r="S440" s="315"/>
      <c r="T440" s="315"/>
      <c r="U440" s="315"/>
      <c r="V440" s="315"/>
      <c r="W440" s="315"/>
      <c r="X440" s="315"/>
      <c r="Y440" s="315"/>
      <c r="Z440" s="315"/>
    </row>
    <row r="441" spans="1:26" ht="14.25" customHeight="1">
      <c r="A441" s="316"/>
      <c r="B441" s="317"/>
      <c r="C441" s="313"/>
      <c r="D441" s="313"/>
      <c r="E441" s="313"/>
      <c r="F441" s="313"/>
      <c r="G441" s="313"/>
      <c r="H441" s="313"/>
      <c r="I441" s="313"/>
      <c r="J441" s="313"/>
      <c r="K441" s="313"/>
      <c r="L441" s="313"/>
      <c r="M441" s="313"/>
      <c r="N441" s="315"/>
      <c r="O441" s="315"/>
      <c r="P441" s="315"/>
      <c r="Q441" s="315"/>
      <c r="R441" s="315"/>
      <c r="S441" s="315"/>
      <c r="T441" s="315"/>
      <c r="U441" s="315"/>
      <c r="V441" s="315"/>
      <c r="W441" s="315"/>
      <c r="X441" s="315"/>
      <c r="Y441" s="315"/>
      <c r="Z441" s="315"/>
    </row>
    <row r="442" spans="1:26" ht="14.25" customHeight="1">
      <c r="A442" s="316"/>
      <c r="B442" s="317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5"/>
      <c r="O442" s="315"/>
      <c r="P442" s="315"/>
      <c r="Q442" s="315"/>
      <c r="R442" s="315"/>
      <c r="S442" s="315"/>
      <c r="T442" s="315"/>
      <c r="U442" s="315"/>
      <c r="V442" s="315"/>
      <c r="W442" s="315"/>
      <c r="X442" s="315"/>
      <c r="Y442" s="315"/>
      <c r="Z442" s="315"/>
    </row>
    <row r="443" spans="1:26" ht="14.25" customHeight="1">
      <c r="A443" s="316"/>
      <c r="B443" s="317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5"/>
      <c r="O443" s="315"/>
      <c r="P443" s="315"/>
      <c r="Q443" s="315"/>
      <c r="R443" s="315"/>
      <c r="S443" s="315"/>
      <c r="T443" s="315"/>
      <c r="U443" s="315"/>
      <c r="V443" s="315"/>
      <c r="W443" s="315"/>
      <c r="X443" s="315"/>
      <c r="Y443" s="315"/>
      <c r="Z443" s="315"/>
    </row>
    <row r="444" spans="1:26" ht="14.25" customHeight="1">
      <c r="A444" s="316"/>
      <c r="B444" s="317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5"/>
      <c r="O444" s="315"/>
      <c r="P444" s="315"/>
      <c r="Q444" s="315"/>
      <c r="R444" s="315"/>
      <c r="S444" s="315"/>
      <c r="T444" s="315"/>
      <c r="U444" s="315"/>
      <c r="V444" s="315"/>
      <c r="W444" s="315"/>
      <c r="X444" s="315"/>
      <c r="Y444" s="315"/>
      <c r="Z444" s="315"/>
    </row>
    <row r="445" spans="1:26" ht="14.25" customHeight="1">
      <c r="A445" s="316"/>
      <c r="B445" s="317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5"/>
      <c r="O445" s="315"/>
      <c r="P445" s="315"/>
      <c r="Q445" s="315"/>
      <c r="R445" s="315"/>
      <c r="S445" s="315"/>
      <c r="T445" s="315"/>
      <c r="U445" s="315"/>
      <c r="V445" s="315"/>
      <c r="W445" s="315"/>
      <c r="X445" s="315"/>
      <c r="Y445" s="315"/>
      <c r="Z445" s="315"/>
    </row>
    <row r="446" spans="1:26" ht="14.25" customHeight="1">
      <c r="A446" s="316"/>
      <c r="B446" s="317"/>
      <c r="C446" s="313"/>
      <c r="D446" s="313"/>
      <c r="E446" s="313"/>
      <c r="F446" s="313"/>
      <c r="G446" s="313"/>
      <c r="H446" s="313"/>
      <c r="I446" s="313"/>
      <c r="J446" s="313"/>
      <c r="K446" s="313"/>
      <c r="L446" s="313"/>
      <c r="M446" s="313"/>
      <c r="N446" s="315"/>
      <c r="O446" s="315"/>
      <c r="P446" s="315"/>
      <c r="Q446" s="315"/>
      <c r="R446" s="315"/>
      <c r="S446" s="315"/>
      <c r="T446" s="315"/>
      <c r="U446" s="315"/>
      <c r="V446" s="315"/>
      <c r="W446" s="315"/>
      <c r="X446" s="315"/>
      <c r="Y446" s="315"/>
      <c r="Z446" s="315"/>
    </row>
    <row r="447" spans="1:26" ht="14.25" customHeight="1">
      <c r="A447" s="316"/>
      <c r="B447" s="317"/>
      <c r="C447" s="313"/>
      <c r="D447" s="313"/>
      <c r="E447" s="313"/>
      <c r="F447" s="313"/>
      <c r="G447" s="313"/>
      <c r="H447" s="313"/>
      <c r="I447" s="313"/>
      <c r="J447" s="313"/>
      <c r="K447" s="313"/>
      <c r="L447" s="313"/>
      <c r="M447" s="313"/>
      <c r="N447" s="315"/>
      <c r="O447" s="315"/>
      <c r="P447" s="315"/>
      <c r="Q447" s="315"/>
      <c r="R447" s="315"/>
      <c r="S447" s="315"/>
      <c r="T447" s="315"/>
      <c r="U447" s="315"/>
      <c r="V447" s="315"/>
      <c r="W447" s="315"/>
      <c r="X447" s="315"/>
      <c r="Y447" s="315"/>
      <c r="Z447" s="315"/>
    </row>
    <row r="448" spans="1:26" ht="14.25" customHeight="1">
      <c r="A448" s="316"/>
      <c r="B448" s="317"/>
      <c r="C448" s="313"/>
      <c r="D448" s="313"/>
      <c r="E448" s="313"/>
      <c r="F448" s="313"/>
      <c r="G448" s="313"/>
      <c r="H448" s="313"/>
      <c r="I448" s="313"/>
      <c r="J448" s="313"/>
      <c r="K448" s="313"/>
      <c r="L448" s="313"/>
      <c r="M448" s="313"/>
      <c r="N448" s="315"/>
      <c r="O448" s="315"/>
      <c r="P448" s="315"/>
      <c r="Q448" s="315"/>
      <c r="R448" s="315"/>
      <c r="S448" s="315"/>
      <c r="T448" s="315"/>
      <c r="U448" s="315"/>
      <c r="V448" s="315"/>
      <c r="W448" s="315"/>
      <c r="X448" s="315"/>
      <c r="Y448" s="315"/>
      <c r="Z448" s="315"/>
    </row>
    <row r="449" spans="1:26" ht="14.25" customHeight="1">
      <c r="A449" s="316"/>
      <c r="B449" s="317"/>
      <c r="C449" s="313"/>
      <c r="D449" s="313"/>
      <c r="E449" s="313"/>
      <c r="F449" s="313"/>
      <c r="G449" s="313"/>
      <c r="H449" s="313"/>
      <c r="I449" s="313"/>
      <c r="J449" s="313"/>
      <c r="K449" s="313"/>
      <c r="L449" s="313"/>
      <c r="M449" s="313"/>
      <c r="N449" s="315"/>
      <c r="O449" s="315"/>
      <c r="P449" s="315"/>
      <c r="Q449" s="315"/>
      <c r="R449" s="315"/>
      <c r="S449" s="315"/>
      <c r="T449" s="315"/>
      <c r="U449" s="315"/>
      <c r="V449" s="315"/>
      <c r="W449" s="315"/>
      <c r="X449" s="315"/>
      <c r="Y449" s="315"/>
      <c r="Z449" s="315"/>
    </row>
    <row r="450" spans="1:26" ht="14.25" customHeight="1">
      <c r="A450" s="316"/>
      <c r="B450" s="317"/>
      <c r="C450" s="313"/>
      <c r="D450" s="313"/>
      <c r="E450" s="313"/>
      <c r="F450" s="313"/>
      <c r="G450" s="313"/>
      <c r="H450" s="313"/>
      <c r="I450" s="313"/>
      <c r="J450" s="313"/>
      <c r="K450" s="313"/>
      <c r="L450" s="313"/>
      <c r="M450" s="313"/>
      <c r="N450" s="315"/>
      <c r="O450" s="315"/>
      <c r="P450" s="315"/>
      <c r="Q450" s="315"/>
      <c r="R450" s="315"/>
      <c r="S450" s="315"/>
      <c r="T450" s="315"/>
      <c r="U450" s="315"/>
      <c r="V450" s="315"/>
      <c r="W450" s="315"/>
      <c r="X450" s="315"/>
      <c r="Y450" s="315"/>
      <c r="Z450" s="315"/>
    </row>
    <row r="451" spans="1:26" ht="14.25" customHeight="1">
      <c r="A451" s="316"/>
      <c r="B451" s="317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5"/>
      <c r="O451" s="315"/>
      <c r="P451" s="315"/>
      <c r="Q451" s="315"/>
      <c r="R451" s="315"/>
      <c r="S451" s="315"/>
      <c r="T451" s="315"/>
      <c r="U451" s="315"/>
      <c r="V451" s="315"/>
      <c r="W451" s="315"/>
      <c r="X451" s="315"/>
      <c r="Y451" s="315"/>
      <c r="Z451" s="315"/>
    </row>
    <row r="452" spans="1:26" ht="14.25" customHeight="1">
      <c r="A452" s="316"/>
      <c r="B452" s="317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5"/>
      <c r="O452" s="315"/>
      <c r="P452" s="315"/>
      <c r="Q452" s="315"/>
      <c r="R452" s="315"/>
      <c r="S452" s="315"/>
      <c r="T452" s="315"/>
      <c r="U452" s="315"/>
      <c r="V452" s="315"/>
      <c r="W452" s="315"/>
      <c r="X452" s="315"/>
      <c r="Y452" s="315"/>
      <c r="Z452" s="315"/>
    </row>
    <row r="453" spans="1:26" ht="14.25" customHeight="1">
      <c r="A453" s="316"/>
      <c r="B453" s="317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5"/>
      <c r="O453" s="315"/>
      <c r="P453" s="315"/>
      <c r="Q453" s="315"/>
      <c r="R453" s="315"/>
      <c r="S453" s="315"/>
      <c r="T453" s="315"/>
      <c r="U453" s="315"/>
      <c r="V453" s="315"/>
      <c r="W453" s="315"/>
      <c r="X453" s="315"/>
      <c r="Y453" s="315"/>
      <c r="Z453" s="315"/>
    </row>
    <row r="454" spans="1:26" ht="14.25" customHeight="1">
      <c r="A454" s="316"/>
      <c r="B454" s="317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5"/>
      <c r="O454" s="315"/>
      <c r="P454" s="315"/>
      <c r="Q454" s="315"/>
      <c r="R454" s="315"/>
      <c r="S454" s="315"/>
      <c r="T454" s="315"/>
      <c r="U454" s="315"/>
      <c r="V454" s="315"/>
      <c r="W454" s="315"/>
      <c r="X454" s="315"/>
      <c r="Y454" s="315"/>
      <c r="Z454" s="315"/>
    </row>
    <row r="455" spans="1:26" ht="14.25" customHeight="1">
      <c r="A455" s="316"/>
      <c r="B455" s="317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5"/>
      <c r="O455" s="315"/>
      <c r="P455" s="315"/>
      <c r="Q455" s="315"/>
      <c r="R455" s="315"/>
      <c r="S455" s="315"/>
      <c r="T455" s="315"/>
      <c r="U455" s="315"/>
      <c r="V455" s="315"/>
      <c r="W455" s="315"/>
      <c r="X455" s="315"/>
      <c r="Y455" s="315"/>
      <c r="Z455" s="315"/>
    </row>
    <row r="456" spans="1:26" ht="14.25" customHeight="1">
      <c r="A456" s="316"/>
      <c r="B456" s="317"/>
      <c r="C456" s="313"/>
      <c r="D456" s="313"/>
      <c r="E456" s="313"/>
      <c r="F456" s="313"/>
      <c r="G456" s="313"/>
      <c r="H456" s="313"/>
      <c r="I456" s="313"/>
      <c r="J456" s="313"/>
      <c r="K456" s="313"/>
      <c r="L456" s="313"/>
      <c r="M456" s="313"/>
      <c r="N456" s="315"/>
      <c r="O456" s="315"/>
      <c r="P456" s="315"/>
      <c r="Q456" s="315"/>
      <c r="R456" s="315"/>
      <c r="S456" s="315"/>
      <c r="T456" s="315"/>
      <c r="U456" s="315"/>
      <c r="V456" s="315"/>
      <c r="W456" s="315"/>
      <c r="X456" s="315"/>
      <c r="Y456" s="315"/>
      <c r="Z456" s="315"/>
    </row>
    <row r="457" spans="1:26" ht="14.25" customHeight="1">
      <c r="A457" s="316"/>
      <c r="B457" s="317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5"/>
      <c r="O457" s="315"/>
      <c r="P457" s="315"/>
      <c r="Q457" s="315"/>
      <c r="R457" s="315"/>
      <c r="S457" s="315"/>
      <c r="T457" s="315"/>
      <c r="U457" s="315"/>
      <c r="V457" s="315"/>
      <c r="W457" s="315"/>
      <c r="X457" s="315"/>
      <c r="Y457" s="315"/>
      <c r="Z457" s="315"/>
    </row>
    <row r="458" spans="1:26" ht="14.25" customHeight="1">
      <c r="A458" s="316"/>
      <c r="B458" s="317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5"/>
      <c r="O458" s="315"/>
      <c r="P458" s="315"/>
      <c r="Q458" s="315"/>
      <c r="R458" s="315"/>
      <c r="S458" s="315"/>
      <c r="T458" s="315"/>
      <c r="U458" s="315"/>
      <c r="V458" s="315"/>
      <c r="W458" s="315"/>
      <c r="X458" s="315"/>
      <c r="Y458" s="315"/>
      <c r="Z458" s="315"/>
    </row>
    <row r="459" spans="1:26" ht="14.25" customHeight="1">
      <c r="A459" s="316"/>
      <c r="B459" s="317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5"/>
      <c r="O459" s="315"/>
      <c r="P459" s="315"/>
      <c r="Q459" s="315"/>
      <c r="R459" s="315"/>
      <c r="S459" s="315"/>
      <c r="T459" s="315"/>
      <c r="U459" s="315"/>
      <c r="V459" s="315"/>
      <c r="W459" s="315"/>
      <c r="X459" s="315"/>
      <c r="Y459" s="315"/>
      <c r="Z459" s="315"/>
    </row>
    <row r="460" spans="1:26" ht="14.25" customHeight="1">
      <c r="A460" s="316"/>
      <c r="B460" s="317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5"/>
      <c r="O460" s="315"/>
      <c r="P460" s="315"/>
      <c r="Q460" s="315"/>
      <c r="R460" s="315"/>
      <c r="S460" s="315"/>
      <c r="T460" s="315"/>
      <c r="U460" s="315"/>
      <c r="V460" s="315"/>
      <c r="W460" s="315"/>
      <c r="X460" s="315"/>
      <c r="Y460" s="315"/>
      <c r="Z460" s="315"/>
    </row>
    <row r="461" spans="1:26" ht="14.25" customHeight="1">
      <c r="A461" s="316"/>
      <c r="B461" s="317"/>
      <c r="C461" s="313"/>
      <c r="D461" s="313"/>
      <c r="E461" s="313"/>
      <c r="F461" s="313"/>
      <c r="G461" s="313"/>
      <c r="H461" s="313"/>
      <c r="I461" s="313"/>
      <c r="J461" s="313"/>
      <c r="K461" s="313"/>
      <c r="L461" s="313"/>
      <c r="M461" s="313"/>
      <c r="N461" s="315"/>
      <c r="O461" s="315"/>
      <c r="P461" s="315"/>
      <c r="Q461" s="315"/>
      <c r="R461" s="315"/>
      <c r="S461" s="315"/>
      <c r="T461" s="315"/>
      <c r="U461" s="315"/>
      <c r="V461" s="315"/>
      <c r="W461" s="315"/>
      <c r="X461" s="315"/>
      <c r="Y461" s="315"/>
      <c r="Z461" s="315"/>
    </row>
    <row r="462" spans="1:26" ht="14.25" customHeight="1">
      <c r="A462" s="316"/>
      <c r="B462" s="317"/>
      <c r="C462" s="313"/>
      <c r="D462" s="313"/>
      <c r="E462" s="313"/>
      <c r="F462" s="313"/>
      <c r="G462" s="313"/>
      <c r="H462" s="313"/>
      <c r="I462" s="313"/>
      <c r="J462" s="313"/>
      <c r="K462" s="313"/>
      <c r="L462" s="313"/>
      <c r="M462" s="313"/>
      <c r="N462" s="315"/>
      <c r="O462" s="315"/>
      <c r="P462" s="315"/>
      <c r="Q462" s="315"/>
      <c r="R462" s="315"/>
      <c r="S462" s="315"/>
      <c r="T462" s="315"/>
      <c r="U462" s="315"/>
      <c r="V462" s="315"/>
      <c r="W462" s="315"/>
      <c r="X462" s="315"/>
      <c r="Y462" s="315"/>
      <c r="Z462" s="315"/>
    </row>
    <row r="463" spans="1:26" ht="14.25" customHeight="1">
      <c r="A463" s="316"/>
      <c r="B463" s="317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5"/>
      <c r="O463" s="315"/>
      <c r="P463" s="315"/>
      <c r="Q463" s="315"/>
      <c r="R463" s="315"/>
      <c r="S463" s="315"/>
      <c r="T463" s="315"/>
      <c r="U463" s="315"/>
      <c r="V463" s="315"/>
      <c r="W463" s="315"/>
      <c r="X463" s="315"/>
      <c r="Y463" s="315"/>
      <c r="Z463" s="315"/>
    </row>
    <row r="464" spans="1:26" ht="14.25" customHeight="1">
      <c r="A464" s="316"/>
      <c r="B464" s="317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5"/>
      <c r="O464" s="315"/>
      <c r="P464" s="315"/>
      <c r="Q464" s="315"/>
      <c r="R464" s="315"/>
      <c r="S464" s="315"/>
      <c r="T464" s="315"/>
      <c r="U464" s="315"/>
      <c r="V464" s="315"/>
      <c r="W464" s="315"/>
      <c r="X464" s="315"/>
      <c r="Y464" s="315"/>
      <c r="Z464" s="315"/>
    </row>
    <row r="465" spans="1:26" ht="14.25" customHeight="1">
      <c r="A465" s="316"/>
      <c r="B465" s="317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5"/>
      <c r="O465" s="315"/>
      <c r="P465" s="315"/>
      <c r="Q465" s="315"/>
      <c r="R465" s="315"/>
      <c r="S465" s="315"/>
      <c r="T465" s="315"/>
      <c r="U465" s="315"/>
      <c r="V465" s="315"/>
      <c r="W465" s="315"/>
      <c r="X465" s="315"/>
      <c r="Y465" s="315"/>
      <c r="Z465" s="315"/>
    </row>
    <row r="466" spans="1:26" ht="14.25" customHeight="1">
      <c r="A466" s="316"/>
      <c r="B466" s="317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5"/>
      <c r="O466" s="315"/>
      <c r="P466" s="315"/>
      <c r="Q466" s="315"/>
      <c r="R466" s="315"/>
      <c r="S466" s="315"/>
      <c r="T466" s="315"/>
      <c r="U466" s="315"/>
      <c r="V466" s="315"/>
      <c r="W466" s="315"/>
      <c r="X466" s="315"/>
      <c r="Y466" s="315"/>
      <c r="Z466" s="315"/>
    </row>
    <row r="467" spans="1:26" ht="14.25" customHeight="1">
      <c r="A467" s="316"/>
      <c r="B467" s="317"/>
      <c r="C467" s="313"/>
      <c r="D467" s="313"/>
      <c r="E467" s="313"/>
      <c r="F467" s="313"/>
      <c r="G467" s="313"/>
      <c r="H467" s="313"/>
      <c r="I467" s="313"/>
      <c r="J467" s="313"/>
      <c r="K467" s="313"/>
      <c r="L467" s="313"/>
      <c r="M467" s="313"/>
      <c r="N467" s="315"/>
      <c r="O467" s="315"/>
      <c r="P467" s="315"/>
      <c r="Q467" s="315"/>
      <c r="R467" s="315"/>
      <c r="S467" s="315"/>
      <c r="T467" s="315"/>
      <c r="U467" s="315"/>
      <c r="V467" s="315"/>
      <c r="W467" s="315"/>
      <c r="X467" s="315"/>
      <c r="Y467" s="315"/>
      <c r="Z467" s="315"/>
    </row>
    <row r="468" spans="1:26" ht="14.25" customHeight="1">
      <c r="A468" s="316"/>
      <c r="B468" s="317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5"/>
      <c r="O468" s="315"/>
      <c r="P468" s="315"/>
      <c r="Q468" s="315"/>
      <c r="R468" s="315"/>
      <c r="S468" s="315"/>
      <c r="T468" s="315"/>
      <c r="U468" s="315"/>
      <c r="V468" s="315"/>
      <c r="W468" s="315"/>
      <c r="X468" s="315"/>
      <c r="Y468" s="315"/>
      <c r="Z468" s="315"/>
    </row>
    <row r="469" spans="1:26" ht="14.25" customHeight="1">
      <c r="A469" s="316"/>
      <c r="B469" s="317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5"/>
      <c r="O469" s="315"/>
      <c r="P469" s="315"/>
      <c r="Q469" s="315"/>
      <c r="R469" s="315"/>
      <c r="S469" s="315"/>
      <c r="T469" s="315"/>
      <c r="U469" s="315"/>
      <c r="V469" s="315"/>
      <c r="W469" s="315"/>
      <c r="X469" s="315"/>
      <c r="Y469" s="315"/>
      <c r="Z469" s="315"/>
    </row>
    <row r="470" spans="1:26" ht="14.25" customHeight="1">
      <c r="A470" s="316"/>
      <c r="B470" s="317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5"/>
      <c r="O470" s="315"/>
      <c r="P470" s="315"/>
      <c r="Q470" s="315"/>
      <c r="R470" s="315"/>
      <c r="S470" s="315"/>
      <c r="T470" s="315"/>
      <c r="U470" s="315"/>
      <c r="V470" s="315"/>
      <c r="W470" s="315"/>
      <c r="X470" s="315"/>
      <c r="Y470" s="315"/>
      <c r="Z470" s="315"/>
    </row>
    <row r="471" spans="1:26" ht="14.25" customHeight="1">
      <c r="A471" s="316"/>
      <c r="B471" s="317"/>
      <c r="C471" s="313"/>
      <c r="D471" s="313"/>
      <c r="E471" s="313"/>
      <c r="F471" s="313"/>
      <c r="G471" s="313"/>
      <c r="H471" s="313"/>
      <c r="I471" s="313"/>
      <c r="J471" s="313"/>
      <c r="K471" s="313"/>
      <c r="L471" s="313"/>
      <c r="M471" s="313"/>
      <c r="N471" s="315"/>
      <c r="O471" s="315"/>
      <c r="P471" s="315"/>
      <c r="Q471" s="315"/>
      <c r="R471" s="315"/>
      <c r="S471" s="315"/>
      <c r="T471" s="315"/>
      <c r="U471" s="315"/>
      <c r="V471" s="315"/>
      <c r="W471" s="315"/>
      <c r="X471" s="315"/>
      <c r="Y471" s="315"/>
      <c r="Z471" s="315"/>
    </row>
    <row r="472" spans="1:26" ht="14.25" customHeight="1">
      <c r="A472" s="316"/>
      <c r="B472" s="317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5"/>
      <c r="O472" s="315"/>
      <c r="P472" s="315"/>
      <c r="Q472" s="315"/>
      <c r="R472" s="315"/>
      <c r="S472" s="315"/>
      <c r="T472" s="315"/>
      <c r="U472" s="315"/>
      <c r="V472" s="315"/>
      <c r="W472" s="315"/>
      <c r="X472" s="315"/>
      <c r="Y472" s="315"/>
      <c r="Z472" s="315"/>
    </row>
    <row r="473" spans="1:26" ht="14.25" customHeight="1">
      <c r="A473" s="316"/>
      <c r="B473" s="317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5"/>
      <c r="O473" s="315"/>
      <c r="P473" s="315"/>
      <c r="Q473" s="315"/>
      <c r="R473" s="315"/>
      <c r="S473" s="315"/>
      <c r="T473" s="315"/>
      <c r="U473" s="315"/>
      <c r="V473" s="315"/>
      <c r="W473" s="315"/>
      <c r="X473" s="315"/>
      <c r="Y473" s="315"/>
      <c r="Z473" s="315"/>
    </row>
    <row r="474" spans="1:26" ht="14.25" customHeight="1">
      <c r="A474" s="316"/>
      <c r="B474" s="317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5"/>
      <c r="O474" s="315"/>
      <c r="P474" s="315"/>
      <c r="Q474" s="315"/>
      <c r="R474" s="315"/>
      <c r="S474" s="315"/>
      <c r="T474" s="315"/>
      <c r="U474" s="315"/>
      <c r="V474" s="315"/>
      <c r="W474" s="315"/>
      <c r="X474" s="315"/>
      <c r="Y474" s="315"/>
      <c r="Z474" s="315"/>
    </row>
    <row r="475" spans="1:26" ht="14.25" customHeight="1">
      <c r="A475" s="316"/>
      <c r="B475" s="317"/>
      <c r="C475" s="313"/>
      <c r="D475" s="313"/>
      <c r="E475" s="313"/>
      <c r="F475" s="313"/>
      <c r="G475" s="313"/>
      <c r="H475" s="313"/>
      <c r="I475" s="313"/>
      <c r="J475" s="313"/>
      <c r="K475" s="313"/>
      <c r="L475" s="313"/>
      <c r="M475" s="313"/>
      <c r="N475" s="315"/>
      <c r="O475" s="315"/>
      <c r="P475" s="315"/>
      <c r="Q475" s="315"/>
      <c r="R475" s="315"/>
      <c r="S475" s="315"/>
      <c r="T475" s="315"/>
      <c r="U475" s="315"/>
      <c r="V475" s="315"/>
      <c r="W475" s="315"/>
      <c r="X475" s="315"/>
      <c r="Y475" s="315"/>
      <c r="Z475" s="315"/>
    </row>
    <row r="476" spans="1:26" ht="14.25" customHeight="1">
      <c r="A476" s="316"/>
      <c r="B476" s="317"/>
      <c r="C476" s="313"/>
      <c r="D476" s="313"/>
      <c r="E476" s="313"/>
      <c r="F476" s="313"/>
      <c r="G476" s="313"/>
      <c r="H476" s="313"/>
      <c r="I476" s="313"/>
      <c r="J476" s="313"/>
      <c r="K476" s="313"/>
      <c r="L476" s="313"/>
      <c r="M476" s="313"/>
      <c r="N476" s="315"/>
      <c r="O476" s="315"/>
      <c r="P476" s="315"/>
      <c r="Q476" s="315"/>
      <c r="R476" s="315"/>
      <c r="S476" s="315"/>
      <c r="T476" s="315"/>
      <c r="U476" s="315"/>
      <c r="V476" s="315"/>
      <c r="W476" s="315"/>
      <c r="X476" s="315"/>
      <c r="Y476" s="315"/>
      <c r="Z476" s="315"/>
    </row>
    <row r="477" spans="1:26" ht="14.25" customHeight="1">
      <c r="A477" s="316"/>
      <c r="B477" s="317"/>
      <c r="C477" s="313"/>
      <c r="D477" s="313"/>
      <c r="E477" s="313"/>
      <c r="F477" s="313"/>
      <c r="G477" s="313"/>
      <c r="H477" s="313"/>
      <c r="I477" s="313"/>
      <c r="J477" s="313"/>
      <c r="K477" s="313"/>
      <c r="L477" s="313"/>
      <c r="M477" s="313"/>
      <c r="N477" s="315"/>
      <c r="O477" s="315"/>
      <c r="P477" s="315"/>
      <c r="Q477" s="315"/>
      <c r="R477" s="315"/>
      <c r="S477" s="315"/>
      <c r="T477" s="315"/>
      <c r="U477" s="315"/>
      <c r="V477" s="315"/>
      <c r="W477" s="315"/>
      <c r="X477" s="315"/>
      <c r="Y477" s="315"/>
      <c r="Z477" s="315"/>
    </row>
    <row r="478" spans="1:26" ht="14.25" customHeight="1">
      <c r="A478" s="316"/>
      <c r="B478" s="317"/>
      <c r="C478" s="313"/>
      <c r="D478" s="313"/>
      <c r="E478" s="313"/>
      <c r="F478" s="313"/>
      <c r="G478" s="313"/>
      <c r="H478" s="313"/>
      <c r="I478" s="313"/>
      <c r="J478" s="313"/>
      <c r="K478" s="313"/>
      <c r="L478" s="313"/>
      <c r="M478" s="313"/>
      <c r="N478" s="315"/>
      <c r="O478" s="315"/>
      <c r="P478" s="315"/>
      <c r="Q478" s="315"/>
      <c r="R478" s="315"/>
      <c r="S478" s="315"/>
      <c r="T478" s="315"/>
      <c r="U478" s="315"/>
      <c r="V478" s="315"/>
      <c r="W478" s="315"/>
      <c r="X478" s="315"/>
      <c r="Y478" s="315"/>
      <c r="Z478" s="315"/>
    </row>
    <row r="479" spans="1:26" ht="14.25" customHeight="1">
      <c r="A479" s="316"/>
      <c r="B479" s="317"/>
      <c r="C479" s="313"/>
      <c r="D479" s="313"/>
      <c r="E479" s="313"/>
      <c r="F479" s="313"/>
      <c r="G479" s="313"/>
      <c r="H479" s="313"/>
      <c r="I479" s="313"/>
      <c r="J479" s="313"/>
      <c r="K479" s="313"/>
      <c r="L479" s="313"/>
      <c r="M479" s="313"/>
      <c r="N479" s="315"/>
      <c r="O479" s="315"/>
      <c r="P479" s="315"/>
      <c r="Q479" s="315"/>
      <c r="R479" s="315"/>
      <c r="S479" s="315"/>
      <c r="T479" s="315"/>
      <c r="U479" s="315"/>
      <c r="V479" s="315"/>
      <c r="W479" s="315"/>
      <c r="X479" s="315"/>
      <c r="Y479" s="315"/>
      <c r="Z479" s="315"/>
    </row>
    <row r="480" spans="1:26" ht="14.25" customHeight="1">
      <c r="A480" s="316"/>
      <c r="B480" s="317"/>
      <c r="C480" s="313"/>
      <c r="D480" s="313"/>
      <c r="E480" s="313"/>
      <c r="F480" s="313"/>
      <c r="G480" s="313"/>
      <c r="H480" s="313"/>
      <c r="I480" s="313"/>
      <c r="J480" s="313"/>
      <c r="K480" s="313"/>
      <c r="L480" s="313"/>
      <c r="M480" s="313"/>
      <c r="N480" s="315"/>
      <c r="O480" s="315"/>
      <c r="P480" s="315"/>
      <c r="Q480" s="315"/>
      <c r="R480" s="315"/>
      <c r="S480" s="315"/>
      <c r="T480" s="315"/>
      <c r="U480" s="315"/>
      <c r="V480" s="315"/>
      <c r="W480" s="315"/>
      <c r="X480" s="315"/>
      <c r="Y480" s="315"/>
      <c r="Z480" s="315"/>
    </row>
    <row r="481" spans="1:26" ht="14.25" customHeight="1">
      <c r="A481" s="316"/>
      <c r="B481" s="317"/>
      <c r="C481" s="313"/>
      <c r="D481" s="313"/>
      <c r="E481" s="313"/>
      <c r="F481" s="313"/>
      <c r="G481" s="313"/>
      <c r="H481" s="313"/>
      <c r="I481" s="313"/>
      <c r="J481" s="313"/>
      <c r="K481" s="313"/>
      <c r="L481" s="313"/>
      <c r="M481" s="313"/>
      <c r="N481" s="315"/>
      <c r="O481" s="315"/>
      <c r="P481" s="315"/>
      <c r="Q481" s="315"/>
      <c r="R481" s="315"/>
      <c r="S481" s="315"/>
      <c r="T481" s="315"/>
      <c r="U481" s="315"/>
      <c r="V481" s="315"/>
      <c r="W481" s="315"/>
      <c r="X481" s="315"/>
      <c r="Y481" s="315"/>
      <c r="Z481" s="315"/>
    </row>
    <row r="482" spans="1:26" ht="14.25" customHeight="1">
      <c r="A482" s="316"/>
      <c r="B482" s="317"/>
      <c r="C482" s="313"/>
      <c r="D482" s="313"/>
      <c r="E482" s="313"/>
      <c r="F482" s="313"/>
      <c r="G482" s="313"/>
      <c r="H482" s="313"/>
      <c r="I482" s="313"/>
      <c r="J482" s="313"/>
      <c r="K482" s="313"/>
      <c r="L482" s="313"/>
      <c r="M482" s="313"/>
      <c r="N482" s="315"/>
      <c r="O482" s="315"/>
      <c r="P482" s="315"/>
      <c r="Q482" s="315"/>
      <c r="R482" s="315"/>
      <c r="S482" s="315"/>
      <c r="T482" s="315"/>
      <c r="U482" s="315"/>
      <c r="V482" s="315"/>
      <c r="W482" s="315"/>
      <c r="X482" s="315"/>
      <c r="Y482" s="315"/>
      <c r="Z482" s="315"/>
    </row>
    <row r="483" spans="1:26" ht="14.25" customHeight="1">
      <c r="A483" s="316"/>
      <c r="B483" s="317"/>
      <c r="C483" s="313"/>
      <c r="D483" s="313"/>
      <c r="E483" s="313"/>
      <c r="F483" s="313"/>
      <c r="G483" s="313"/>
      <c r="H483" s="313"/>
      <c r="I483" s="313"/>
      <c r="J483" s="313"/>
      <c r="K483" s="313"/>
      <c r="L483" s="313"/>
      <c r="M483" s="313"/>
      <c r="N483" s="315"/>
      <c r="O483" s="315"/>
      <c r="P483" s="315"/>
      <c r="Q483" s="315"/>
      <c r="R483" s="315"/>
      <c r="S483" s="315"/>
      <c r="T483" s="315"/>
      <c r="U483" s="315"/>
      <c r="V483" s="315"/>
      <c r="W483" s="315"/>
      <c r="X483" s="315"/>
      <c r="Y483" s="315"/>
      <c r="Z483" s="315"/>
    </row>
    <row r="484" spans="1:26" ht="14.25" customHeight="1">
      <c r="A484" s="316"/>
      <c r="B484" s="317"/>
      <c r="C484" s="313"/>
      <c r="D484" s="313"/>
      <c r="E484" s="313"/>
      <c r="F484" s="313"/>
      <c r="G484" s="313"/>
      <c r="H484" s="313"/>
      <c r="I484" s="313"/>
      <c r="J484" s="313"/>
      <c r="K484" s="313"/>
      <c r="L484" s="313"/>
      <c r="M484" s="313"/>
      <c r="N484" s="315"/>
      <c r="O484" s="315"/>
      <c r="P484" s="315"/>
      <c r="Q484" s="315"/>
      <c r="R484" s="315"/>
      <c r="S484" s="315"/>
      <c r="T484" s="315"/>
      <c r="U484" s="315"/>
      <c r="V484" s="315"/>
      <c r="W484" s="315"/>
      <c r="X484" s="315"/>
      <c r="Y484" s="315"/>
      <c r="Z484" s="315"/>
    </row>
    <row r="485" spans="1:26" ht="14.25" customHeight="1">
      <c r="A485" s="316"/>
      <c r="B485" s="317"/>
      <c r="C485" s="313"/>
      <c r="D485" s="313"/>
      <c r="E485" s="313"/>
      <c r="F485" s="313"/>
      <c r="G485" s="313"/>
      <c r="H485" s="313"/>
      <c r="I485" s="313"/>
      <c r="J485" s="313"/>
      <c r="K485" s="313"/>
      <c r="L485" s="313"/>
      <c r="M485" s="313"/>
      <c r="N485" s="315"/>
      <c r="O485" s="315"/>
      <c r="P485" s="315"/>
      <c r="Q485" s="315"/>
      <c r="R485" s="315"/>
      <c r="S485" s="315"/>
      <c r="T485" s="315"/>
      <c r="U485" s="315"/>
      <c r="V485" s="315"/>
      <c r="W485" s="315"/>
      <c r="X485" s="315"/>
      <c r="Y485" s="315"/>
      <c r="Z485" s="315"/>
    </row>
    <row r="486" spans="1:26" ht="14.25" customHeight="1">
      <c r="A486" s="316"/>
      <c r="B486" s="317"/>
      <c r="C486" s="313"/>
      <c r="D486" s="313"/>
      <c r="E486" s="313"/>
      <c r="F486" s="313"/>
      <c r="G486" s="313"/>
      <c r="H486" s="313"/>
      <c r="I486" s="313"/>
      <c r="J486" s="313"/>
      <c r="K486" s="313"/>
      <c r="L486" s="313"/>
      <c r="M486" s="313"/>
      <c r="N486" s="315"/>
      <c r="O486" s="315"/>
      <c r="P486" s="315"/>
      <c r="Q486" s="315"/>
      <c r="R486" s="315"/>
      <c r="S486" s="315"/>
      <c r="T486" s="315"/>
      <c r="U486" s="315"/>
      <c r="V486" s="315"/>
      <c r="W486" s="315"/>
      <c r="X486" s="315"/>
      <c r="Y486" s="315"/>
      <c r="Z486" s="315"/>
    </row>
    <row r="487" spans="1:26" ht="14.25" customHeight="1">
      <c r="A487" s="316"/>
      <c r="B487" s="317"/>
      <c r="C487" s="313"/>
      <c r="D487" s="313"/>
      <c r="E487" s="313"/>
      <c r="F487" s="313"/>
      <c r="G487" s="313"/>
      <c r="H487" s="313"/>
      <c r="I487" s="313"/>
      <c r="J487" s="313"/>
      <c r="K487" s="313"/>
      <c r="L487" s="313"/>
      <c r="M487" s="313"/>
      <c r="N487" s="315"/>
      <c r="O487" s="315"/>
      <c r="P487" s="315"/>
      <c r="Q487" s="315"/>
      <c r="R487" s="315"/>
      <c r="S487" s="315"/>
      <c r="T487" s="315"/>
      <c r="U487" s="315"/>
      <c r="V487" s="315"/>
      <c r="W487" s="315"/>
      <c r="X487" s="315"/>
      <c r="Y487" s="315"/>
      <c r="Z487" s="315"/>
    </row>
    <row r="488" spans="1:26" ht="14.25" customHeight="1">
      <c r="A488" s="316"/>
      <c r="B488" s="317"/>
      <c r="C488" s="313"/>
      <c r="D488" s="313"/>
      <c r="E488" s="313"/>
      <c r="F488" s="313"/>
      <c r="G488" s="313"/>
      <c r="H488" s="313"/>
      <c r="I488" s="313"/>
      <c r="J488" s="313"/>
      <c r="K488" s="313"/>
      <c r="L488" s="313"/>
      <c r="M488" s="313"/>
      <c r="N488" s="315"/>
      <c r="O488" s="315"/>
      <c r="P488" s="315"/>
      <c r="Q488" s="315"/>
      <c r="R488" s="315"/>
      <c r="S488" s="315"/>
      <c r="T488" s="315"/>
      <c r="U488" s="315"/>
      <c r="V488" s="315"/>
      <c r="W488" s="315"/>
      <c r="X488" s="315"/>
      <c r="Y488" s="315"/>
      <c r="Z488" s="315"/>
    </row>
    <row r="489" spans="1:26" ht="14.25" customHeight="1">
      <c r="A489" s="316"/>
      <c r="B489" s="317"/>
      <c r="C489" s="313"/>
      <c r="D489" s="313"/>
      <c r="E489" s="313"/>
      <c r="F489" s="313"/>
      <c r="G489" s="313"/>
      <c r="H489" s="313"/>
      <c r="I489" s="313"/>
      <c r="J489" s="313"/>
      <c r="K489" s="313"/>
      <c r="L489" s="313"/>
      <c r="M489" s="313"/>
      <c r="N489" s="315"/>
      <c r="O489" s="315"/>
      <c r="P489" s="315"/>
      <c r="Q489" s="315"/>
      <c r="R489" s="315"/>
      <c r="S489" s="315"/>
      <c r="T489" s="315"/>
      <c r="U489" s="315"/>
      <c r="V489" s="315"/>
      <c r="W489" s="315"/>
      <c r="X489" s="315"/>
      <c r="Y489" s="315"/>
      <c r="Z489" s="315"/>
    </row>
    <row r="490" spans="1:26" ht="14.25" customHeight="1">
      <c r="A490" s="316"/>
      <c r="B490" s="317"/>
      <c r="C490" s="313"/>
      <c r="D490" s="313"/>
      <c r="E490" s="313"/>
      <c r="F490" s="313"/>
      <c r="G490" s="313"/>
      <c r="H490" s="313"/>
      <c r="I490" s="313"/>
      <c r="J490" s="313"/>
      <c r="K490" s="313"/>
      <c r="L490" s="313"/>
      <c r="M490" s="313"/>
      <c r="N490" s="315"/>
      <c r="O490" s="315"/>
      <c r="P490" s="315"/>
      <c r="Q490" s="315"/>
      <c r="R490" s="315"/>
      <c r="S490" s="315"/>
      <c r="T490" s="315"/>
      <c r="U490" s="315"/>
      <c r="V490" s="315"/>
      <c r="W490" s="315"/>
      <c r="X490" s="315"/>
      <c r="Y490" s="315"/>
      <c r="Z490" s="315"/>
    </row>
    <row r="491" spans="1:26" ht="14.25" customHeight="1">
      <c r="A491" s="316"/>
      <c r="B491" s="317"/>
      <c r="C491" s="313"/>
      <c r="D491" s="313"/>
      <c r="E491" s="313"/>
      <c r="F491" s="313"/>
      <c r="G491" s="313"/>
      <c r="H491" s="313"/>
      <c r="I491" s="313"/>
      <c r="J491" s="313"/>
      <c r="K491" s="313"/>
      <c r="L491" s="313"/>
      <c r="M491" s="313"/>
      <c r="N491" s="315"/>
      <c r="O491" s="315"/>
      <c r="P491" s="315"/>
      <c r="Q491" s="315"/>
      <c r="R491" s="315"/>
      <c r="S491" s="315"/>
      <c r="T491" s="315"/>
      <c r="U491" s="315"/>
      <c r="V491" s="315"/>
      <c r="W491" s="315"/>
      <c r="X491" s="315"/>
      <c r="Y491" s="315"/>
      <c r="Z491" s="315"/>
    </row>
    <row r="492" spans="1:26" ht="14.25" customHeight="1">
      <c r="A492" s="316"/>
      <c r="B492" s="317"/>
      <c r="C492" s="313"/>
      <c r="D492" s="313"/>
      <c r="E492" s="313"/>
      <c r="F492" s="313"/>
      <c r="G492" s="313"/>
      <c r="H492" s="313"/>
      <c r="I492" s="313"/>
      <c r="J492" s="313"/>
      <c r="K492" s="313"/>
      <c r="L492" s="313"/>
      <c r="M492" s="313"/>
      <c r="N492" s="315"/>
      <c r="O492" s="315"/>
      <c r="P492" s="315"/>
      <c r="Q492" s="315"/>
      <c r="R492" s="315"/>
      <c r="S492" s="315"/>
      <c r="T492" s="315"/>
      <c r="U492" s="315"/>
      <c r="V492" s="315"/>
      <c r="W492" s="315"/>
      <c r="X492" s="315"/>
      <c r="Y492" s="315"/>
      <c r="Z492" s="315"/>
    </row>
    <row r="493" spans="1:26" ht="14.25" customHeight="1">
      <c r="A493" s="316"/>
      <c r="B493" s="317"/>
      <c r="C493" s="313"/>
      <c r="D493" s="313"/>
      <c r="E493" s="313"/>
      <c r="F493" s="313"/>
      <c r="G493" s="313"/>
      <c r="H493" s="313"/>
      <c r="I493" s="313"/>
      <c r="J493" s="313"/>
      <c r="K493" s="313"/>
      <c r="L493" s="313"/>
      <c r="M493" s="313"/>
      <c r="N493" s="315"/>
      <c r="O493" s="315"/>
      <c r="P493" s="315"/>
      <c r="Q493" s="315"/>
      <c r="R493" s="315"/>
      <c r="S493" s="315"/>
      <c r="T493" s="315"/>
      <c r="U493" s="315"/>
      <c r="V493" s="315"/>
      <c r="W493" s="315"/>
      <c r="X493" s="315"/>
      <c r="Y493" s="315"/>
      <c r="Z493" s="315"/>
    </row>
    <row r="494" spans="1:26" ht="14.25" customHeight="1">
      <c r="A494" s="316"/>
      <c r="B494" s="317"/>
      <c r="C494" s="313"/>
      <c r="D494" s="313"/>
      <c r="E494" s="313"/>
      <c r="F494" s="313"/>
      <c r="G494" s="313"/>
      <c r="H494" s="313"/>
      <c r="I494" s="313"/>
      <c r="J494" s="313"/>
      <c r="K494" s="313"/>
      <c r="L494" s="313"/>
      <c r="M494" s="313"/>
      <c r="N494" s="315"/>
      <c r="O494" s="315"/>
      <c r="P494" s="315"/>
      <c r="Q494" s="315"/>
      <c r="R494" s="315"/>
      <c r="S494" s="315"/>
      <c r="T494" s="315"/>
      <c r="U494" s="315"/>
      <c r="V494" s="315"/>
      <c r="W494" s="315"/>
      <c r="X494" s="315"/>
      <c r="Y494" s="315"/>
      <c r="Z494" s="315"/>
    </row>
    <row r="495" spans="1:26" ht="14.25" customHeight="1">
      <c r="A495" s="316"/>
      <c r="B495" s="317"/>
      <c r="C495" s="313"/>
      <c r="D495" s="313"/>
      <c r="E495" s="313"/>
      <c r="F495" s="313"/>
      <c r="G495" s="313"/>
      <c r="H495" s="313"/>
      <c r="I495" s="313"/>
      <c r="J495" s="313"/>
      <c r="K495" s="313"/>
      <c r="L495" s="313"/>
      <c r="M495" s="313"/>
      <c r="N495" s="315"/>
      <c r="O495" s="315"/>
      <c r="P495" s="315"/>
      <c r="Q495" s="315"/>
      <c r="R495" s="315"/>
      <c r="S495" s="315"/>
      <c r="T495" s="315"/>
      <c r="U495" s="315"/>
      <c r="V495" s="315"/>
      <c r="W495" s="315"/>
      <c r="X495" s="315"/>
      <c r="Y495" s="315"/>
      <c r="Z495" s="315"/>
    </row>
    <row r="496" spans="1:26" ht="14.25" customHeight="1">
      <c r="A496" s="316"/>
      <c r="B496" s="317"/>
      <c r="C496" s="313"/>
      <c r="D496" s="313"/>
      <c r="E496" s="313"/>
      <c r="F496" s="313"/>
      <c r="G496" s="313"/>
      <c r="H496" s="313"/>
      <c r="I496" s="313"/>
      <c r="J496" s="313"/>
      <c r="K496" s="313"/>
      <c r="L496" s="313"/>
      <c r="M496" s="313"/>
      <c r="N496" s="315"/>
      <c r="O496" s="315"/>
      <c r="P496" s="315"/>
      <c r="Q496" s="315"/>
      <c r="R496" s="315"/>
      <c r="S496" s="315"/>
      <c r="T496" s="315"/>
      <c r="U496" s="315"/>
      <c r="V496" s="315"/>
      <c r="W496" s="315"/>
      <c r="X496" s="315"/>
      <c r="Y496" s="315"/>
      <c r="Z496" s="315"/>
    </row>
    <row r="497" spans="1:26" ht="14.25" customHeight="1">
      <c r="A497" s="316"/>
      <c r="B497" s="317"/>
      <c r="C497" s="313"/>
      <c r="D497" s="313"/>
      <c r="E497" s="313"/>
      <c r="F497" s="313"/>
      <c r="G497" s="313"/>
      <c r="H497" s="313"/>
      <c r="I497" s="313"/>
      <c r="J497" s="313"/>
      <c r="K497" s="313"/>
      <c r="L497" s="313"/>
      <c r="M497" s="313"/>
      <c r="N497" s="315"/>
      <c r="O497" s="315"/>
      <c r="P497" s="315"/>
      <c r="Q497" s="315"/>
      <c r="R497" s="315"/>
      <c r="S497" s="315"/>
      <c r="T497" s="315"/>
      <c r="U497" s="315"/>
      <c r="V497" s="315"/>
      <c r="W497" s="315"/>
      <c r="X497" s="315"/>
      <c r="Y497" s="315"/>
      <c r="Z497" s="315"/>
    </row>
    <row r="498" spans="1:26" ht="14.25" customHeight="1">
      <c r="A498" s="316"/>
      <c r="B498" s="317"/>
      <c r="C498" s="313"/>
      <c r="D498" s="313"/>
      <c r="E498" s="313"/>
      <c r="F498" s="313"/>
      <c r="G498" s="313"/>
      <c r="H498" s="313"/>
      <c r="I498" s="313"/>
      <c r="J498" s="313"/>
      <c r="K498" s="313"/>
      <c r="L498" s="313"/>
      <c r="M498" s="313"/>
      <c r="N498" s="315"/>
      <c r="O498" s="315"/>
      <c r="P498" s="315"/>
      <c r="Q498" s="315"/>
      <c r="R498" s="315"/>
      <c r="S498" s="315"/>
      <c r="T498" s="315"/>
      <c r="U498" s="315"/>
      <c r="V498" s="315"/>
      <c r="W498" s="315"/>
      <c r="X498" s="315"/>
      <c r="Y498" s="315"/>
      <c r="Z498" s="315"/>
    </row>
    <row r="499" spans="1:26" ht="14.25" customHeight="1">
      <c r="A499" s="316"/>
      <c r="B499" s="317"/>
      <c r="C499" s="313"/>
      <c r="D499" s="313"/>
      <c r="E499" s="313"/>
      <c r="F499" s="313"/>
      <c r="G499" s="313"/>
      <c r="H499" s="313"/>
      <c r="I499" s="313"/>
      <c r="J499" s="313"/>
      <c r="K499" s="313"/>
      <c r="L499" s="313"/>
      <c r="M499" s="313"/>
      <c r="N499" s="315"/>
      <c r="O499" s="315"/>
      <c r="P499" s="315"/>
      <c r="Q499" s="315"/>
      <c r="R499" s="315"/>
      <c r="S499" s="315"/>
      <c r="T499" s="315"/>
      <c r="U499" s="315"/>
      <c r="V499" s="315"/>
      <c r="W499" s="315"/>
      <c r="X499" s="315"/>
      <c r="Y499" s="315"/>
      <c r="Z499" s="315"/>
    </row>
    <row r="500" spans="1:26" ht="14.25" customHeight="1">
      <c r="A500" s="316"/>
      <c r="B500" s="317"/>
      <c r="C500" s="313"/>
      <c r="D500" s="313"/>
      <c r="E500" s="313"/>
      <c r="F500" s="313"/>
      <c r="G500" s="313"/>
      <c r="H500" s="313"/>
      <c r="I500" s="313"/>
      <c r="J500" s="313"/>
      <c r="K500" s="313"/>
      <c r="L500" s="313"/>
      <c r="M500" s="313"/>
      <c r="N500" s="315"/>
      <c r="O500" s="315"/>
      <c r="P500" s="315"/>
      <c r="Q500" s="315"/>
      <c r="R500" s="315"/>
      <c r="S500" s="315"/>
      <c r="T500" s="315"/>
      <c r="U500" s="315"/>
      <c r="V500" s="315"/>
      <c r="W500" s="315"/>
      <c r="X500" s="315"/>
      <c r="Y500" s="315"/>
      <c r="Z500" s="315"/>
    </row>
    <row r="501" spans="1:26" ht="14.25" customHeight="1">
      <c r="A501" s="316"/>
      <c r="B501" s="317"/>
      <c r="C501" s="313"/>
      <c r="D501" s="313"/>
      <c r="E501" s="313"/>
      <c r="F501" s="313"/>
      <c r="G501" s="313"/>
      <c r="H501" s="313"/>
      <c r="I501" s="313"/>
      <c r="J501" s="313"/>
      <c r="K501" s="313"/>
      <c r="L501" s="313"/>
      <c r="M501" s="313"/>
      <c r="N501" s="315"/>
      <c r="O501" s="315"/>
      <c r="P501" s="315"/>
      <c r="Q501" s="315"/>
      <c r="R501" s="315"/>
      <c r="S501" s="315"/>
      <c r="T501" s="315"/>
      <c r="U501" s="315"/>
      <c r="V501" s="315"/>
      <c r="W501" s="315"/>
      <c r="X501" s="315"/>
      <c r="Y501" s="315"/>
      <c r="Z501" s="315"/>
    </row>
    <row r="502" spans="1:26" ht="14.25" customHeight="1">
      <c r="A502" s="316"/>
      <c r="B502" s="317"/>
      <c r="C502" s="313"/>
      <c r="D502" s="313"/>
      <c r="E502" s="313"/>
      <c r="F502" s="313"/>
      <c r="G502" s="313"/>
      <c r="H502" s="313"/>
      <c r="I502" s="313"/>
      <c r="J502" s="313"/>
      <c r="K502" s="313"/>
      <c r="L502" s="313"/>
      <c r="M502" s="313"/>
      <c r="N502" s="315"/>
      <c r="O502" s="315"/>
      <c r="P502" s="315"/>
      <c r="Q502" s="315"/>
      <c r="R502" s="315"/>
      <c r="S502" s="315"/>
      <c r="T502" s="315"/>
      <c r="U502" s="315"/>
      <c r="V502" s="315"/>
      <c r="W502" s="315"/>
      <c r="X502" s="315"/>
      <c r="Y502" s="315"/>
      <c r="Z502" s="315"/>
    </row>
    <row r="503" spans="1:26" ht="14.25" customHeight="1">
      <c r="A503" s="316"/>
      <c r="B503" s="317"/>
      <c r="C503" s="313"/>
      <c r="D503" s="313"/>
      <c r="E503" s="313"/>
      <c r="F503" s="313"/>
      <c r="G503" s="313"/>
      <c r="H503" s="313"/>
      <c r="I503" s="313"/>
      <c r="J503" s="313"/>
      <c r="K503" s="313"/>
      <c r="L503" s="313"/>
      <c r="M503" s="313"/>
      <c r="N503" s="315"/>
      <c r="O503" s="315"/>
      <c r="P503" s="315"/>
      <c r="Q503" s="315"/>
      <c r="R503" s="315"/>
      <c r="S503" s="315"/>
      <c r="T503" s="315"/>
      <c r="U503" s="315"/>
      <c r="V503" s="315"/>
      <c r="W503" s="315"/>
      <c r="X503" s="315"/>
      <c r="Y503" s="315"/>
      <c r="Z503" s="315"/>
    </row>
    <row r="504" spans="1:26" ht="14.25" customHeight="1">
      <c r="A504" s="316"/>
      <c r="B504" s="317"/>
      <c r="C504" s="313"/>
      <c r="D504" s="313"/>
      <c r="E504" s="313"/>
      <c r="F504" s="313"/>
      <c r="G504" s="313"/>
      <c r="H504" s="313"/>
      <c r="I504" s="313"/>
      <c r="J504" s="313"/>
      <c r="K504" s="313"/>
      <c r="L504" s="313"/>
      <c r="M504" s="313"/>
      <c r="N504" s="315"/>
      <c r="O504" s="315"/>
      <c r="P504" s="315"/>
      <c r="Q504" s="315"/>
      <c r="R504" s="315"/>
      <c r="S504" s="315"/>
      <c r="T504" s="315"/>
      <c r="U504" s="315"/>
      <c r="V504" s="315"/>
      <c r="W504" s="315"/>
      <c r="X504" s="315"/>
      <c r="Y504" s="315"/>
      <c r="Z504" s="315"/>
    </row>
    <row r="505" spans="1:26" ht="14.25" customHeight="1">
      <c r="A505" s="316"/>
      <c r="B505" s="317"/>
      <c r="C505" s="313"/>
      <c r="D505" s="313"/>
      <c r="E505" s="313"/>
      <c r="F505" s="313"/>
      <c r="G505" s="313"/>
      <c r="H505" s="313"/>
      <c r="I505" s="313"/>
      <c r="J505" s="313"/>
      <c r="K505" s="313"/>
      <c r="L505" s="313"/>
      <c r="M505" s="313"/>
      <c r="N505" s="315"/>
      <c r="O505" s="315"/>
      <c r="P505" s="315"/>
      <c r="Q505" s="315"/>
      <c r="R505" s="315"/>
      <c r="S505" s="315"/>
      <c r="T505" s="315"/>
      <c r="U505" s="315"/>
      <c r="V505" s="315"/>
      <c r="W505" s="315"/>
      <c r="X505" s="315"/>
      <c r="Y505" s="315"/>
      <c r="Z505" s="315"/>
    </row>
    <row r="506" spans="1:26" ht="14.25" customHeight="1">
      <c r="A506" s="316"/>
      <c r="B506" s="317"/>
      <c r="C506" s="313"/>
      <c r="D506" s="313"/>
      <c r="E506" s="313"/>
      <c r="F506" s="313"/>
      <c r="G506" s="313"/>
      <c r="H506" s="313"/>
      <c r="I506" s="313"/>
      <c r="J506" s="313"/>
      <c r="K506" s="313"/>
      <c r="L506" s="313"/>
      <c r="M506" s="313"/>
      <c r="N506" s="315"/>
      <c r="O506" s="315"/>
      <c r="P506" s="315"/>
      <c r="Q506" s="315"/>
      <c r="R506" s="315"/>
      <c r="S506" s="315"/>
      <c r="T506" s="315"/>
      <c r="U506" s="315"/>
      <c r="V506" s="315"/>
      <c r="W506" s="315"/>
      <c r="X506" s="315"/>
      <c r="Y506" s="315"/>
      <c r="Z506" s="315"/>
    </row>
    <row r="507" spans="1:26" ht="14.25" customHeight="1">
      <c r="A507" s="316"/>
      <c r="B507" s="317"/>
      <c r="C507" s="313"/>
      <c r="D507" s="313"/>
      <c r="E507" s="313"/>
      <c r="F507" s="313"/>
      <c r="G507" s="313"/>
      <c r="H507" s="313"/>
      <c r="I507" s="313"/>
      <c r="J507" s="313"/>
      <c r="K507" s="313"/>
      <c r="L507" s="313"/>
      <c r="M507" s="313"/>
      <c r="N507" s="315"/>
      <c r="O507" s="315"/>
      <c r="P507" s="315"/>
      <c r="Q507" s="315"/>
      <c r="R507" s="315"/>
      <c r="S507" s="315"/>
      <c r="T507" s="315"/>
      <c r="U507" s="315"/>
      <c r="V507" s="315"/>
      <c r="W507" s="315"/>
      <c r="X507" s="315"/>
      <c r="Y507" s="315"/>
      <c r="Z507" s="315"/>
    </row>
    <row r="508" spans="1:26" ht="14.25" customHeight="1">
      <c r="A508" s="316"/>
      <c r="B508" s="317"/>
      <c r="C508" s="313"/>
      <c r="D508" s="313"/>
      <c r="E508" s="313"/>
      <c r="F508" s="313"/>
      <c r="G508" s="313"/>
      <c r="H508" s="313"/>
      <c r="I508" s="313"/>
      <c r="J508" s="313"/>
      <c r="K508" s="313"/>
      <c r="L508" s="313"/>
      <c r="M508" s="313"/>
      <c r="N508" s="315"/>
      <c r="O508" s="315"/>
      <c r="P508" s="315"/>
      <c r="Q508" s="315"/>
      <c r="R508" s="315"/>
      <c r="S508" s="315"/>
      <c r="T508" s="315"/>
      <c r="U508" s="315"/>
      <c r="V508" s="315"/>
      <c r="W508" s="315"/>
      <c r="X508" s="315"/>
      <c r="Y508" s="315"/>
      <c r="Z508" s="315"/>
    </row>
    <row r="509" spans="1:26" ht="14.25" customHeight="1">
      <c r="A509" s="316"/>
      <c r="B509" s="317"/>
      <c r="C509" s="313"/>
      <c r="D509" s="313"/>
      <c r="E509" s="313"/>
      <c r="F509" s="313"/>
      <c r="G509" s="313"/>
      <c r="H509" s="313"/>
      <c r="I509" s="313"/>
      <c r="J509" s="313"/>
      <c r="K509" s="313"/>
      <c r="L509" s="313"/>
      <c r="M509" s="313"/>
      <c r="N509" s="315"/>
      <c r="O509" s="315"/>
      <c r="P509" s="315"/>
      <c r="Q509" s="315"/>
      <c r="R509" s="315"/>
      <c r="S509" s="315"/>
      <c r="T509" s="315"/>
      <c r="U509" s="315"/>
      <c r="V509" s="315"/>
      <c r="W509" s="315"/>
      <c r="X509" s="315"/>
      <c r="Y509" s="315"/>
      <c r="Z509" s="315"/>
    </row>
    <row r="510" spans="1:26" ht="14.25" customHeight="1">
      <c r="A510" s="316"/>
      <c r="B510" s="317"/>
      <c r="C510" s="313"/>
      <c r="D510" s="313"/>
      <c r="E510" s="313"/>
      <c r="F510" s="313"/>
      <c r="G510" s="313"/>
      <c r="H510" s="313"/>
      <c r="I510" s="313"/>
      <c r="J510" s="313"/>
      <c r="K510" s="313"/>
      <c r="L510" s="313"/>
      <c r="M510" s="313"/>
      <c r="N510" s="315"/>
      <c r="O510" s="315"/>
      <c r="P510" s="315"/>
      <c r="Q510" s="315"/>
      <c r="R510" s="315"/>
      <c r="S510" s="315"/>
      <c r="T510" s="315"/>
      <c r="U510" s="315"/>
      <c r="V510" s="315"/>
      <c r="W510" s="315"/>
      <c r="X510" s="315"/>
      <c r="Y510" s="315"/>
      <c r="Z510" s="315"/>
    </row>
    <row r="511" spans="1:26" ht="14.25" customHeight="1">
      <c r="A511" s="316"/>
      <c r="B511" s="317"/>
      <c r="C511" s="313"/>
      <c r="D511" s="313"/>
      <c r="E511" s="313"/>
      <c r="F511" s="313"/>
      <c r="G511" s="313"/>
      <c r="H511" s="313"/>
      <c r="I511" s="313"/>
      <c r="J511" s="313"/>
      <c r="K511" s="313"/>
      <c r="L511" s="313"/>
      <c r="M511" s="313"/>
      <c r="N511" s="315"/>
      <c r="O511" s="315"/>
      <c r="P511" s="315"/>
      <c r="Q511" s="315"/>
      <c r="R511" s="315"/>
      <c r="S511" s="315"/>
      <c r="T511" s="315"/>
      <c r="U511" s="315"/>
      <c r="V511" s="315"/>
      <c r="W511" s="315"/>
      <c r="X511" s="315"/>
      <c r="Y511" s="315"/>
      <c r="Z511" s="315"/>
    </row>
    <row r="512" spans="1:26" ht="14.25" customHeight="1">
      <c r="A512" s="316"/>
      <c r="B512" s="317"/>
      <c r="C512" s="313"/>
      <c r="D512" s="313"/>
      <c r="E512" s="313"/>
      <c r="F512" s="313"/>
      <c r="G512" s="313"/>
      <c r="H512" s="313"/>
      <c r="I512" s="313"/>
      <c r="J512" s="313"/>
      <c r="K512" s="313"/>
      <c r="L512" s="313"/>
      <c r="M512" s="313"/>
      <c r="N512" s="315"/>
      <c r="O512" s="315"/>
      <c r="P512" s="315"/>
      <c r="Q512" s="315"/>
      <c r="R512" s="315"/>
      <c r="S512" s="315"/>
      <c r="T512" s="315"/>
      <c r="U512" s="315"/>
      <c r="V512" s="315"/>
      <c r="W512" s="315"/>
      <c r="X512" s="315"/>
      <c r="Y512" s="315"/>
      <c r="Z512" s="315"/>
    </row>
    <row r="513" spans="1:26" ht="14.25" customHeight="1">
      <c r="A513" s="316"/>
      <c r="B513" s="317"/>
      <c r="C513" s="313"/>
      <c r="D513" s="313"/>
      <c r="E513" s="313"/>
      <c r="F513" s="313"/>
      <c r="G513" s="313"/>
      <c r="H513" s="313"/>
      <c r="I513" s="313"/>
      <c r="J513" s="313"/>
      <c r="K513" s="313"/>
      <c r="L513" s="313"/>
      <c r="M513" s="313"/>
      <c r="N513" s="315"/>
      <c r="O513" s="315"/>
      <c r="P513" s="315"/>
      <c r="Q513" s="315"/>
      <c r="R513" s="315"/>
      <c r="S513" s="315"/>
      <c r="T513" s="315"/>
      <c r="U513" s="315"/>
      <c r="V513" s="315"/>
      <c r="W513" s="315"/>
      <c r="X513" s="315"/>
      <c r="Y513" s="315"/>
      <c r="Z513" s="315"/>
    </row>
    <row r="514" spans="1:26" ht="14.25" customHeight="1">
      <c r="A514" s="316"/>
      <c r="B514" s="317"/>
      <c r="C514" s="313"/>
      <c r="D514" s="313"/>
      <c r="E514" s="313"/>
      <c r="F514" s="313"/>
      <c r="G514" s="313"/>
      <c r="H514" s="313"/>
      <c r="I514" s="313"/>
      <c r="J514" s="313"/>
      <c r="K514" s="313"/>
      <c r="L514" s="313"/>
      <c r="M514" s="313"/>
      <c r="N514" s="315"/>
      <c r="O514" s="315"/>
      <c r="P514" s="315"/>
      <c r="Q514" s="315"/>
      <c r="R514" s="315"/>
      <c r="S514" s="315"/>
      <c r="T514" s="315"/>
      <c r="U514" s="315"/>
      <c r="V514" s="315"/>
      <c r="W514" s="315"/>
      <c r="X514" s="315"/>
      <c r="Y514" s="315"/>
      <c r="Z514" s="315"/>
    </row>
    <row r="515" spans="1:26" ht="14.25" customHeight="1">
      <c r="A515" s="316"/>
      <c r="B515" s="317"/>
      <c r="C515" s="313"/>
      <c r="D515" s="313"/>
      <c r="E515" s="313"/>
      <c r="F515" s="313"/>
      <c r="G515" s="313"/>
      <c r="H515" s="313"/>
      <c r="I515" s="313"/>
      <c r="J515" s="313"/>
      <c r="K515" s="313"/>
      <c r="L515" s="313"/>
      <c r="M515" s="313"/>
      <c r="N515" s="315"/>
      <c r="O515" s="315"/>
      <c r="P515" s="315"/>
      <c r="Q515" s="315"/>
      <c r="R515" s="315"/>
      <c r="S515" s="315"/>
      <c r="T515" s="315"/>
      <c r="U515" s="315"/>
      <c r="V515" s="315"/>
      <c r="W515" s="315"/>
      <c r="X515" s="315"/>
      <c r="Y515" s="315"/>
      <c r="Z515" s="315"/>
    </row>
    <row r="516" spans="1:26" ht="14.25" customHeight="1">
      <c r="A516" s="316"/>
      <c r="B516" s="317"/>
      <c r="C516" s="313"/>
      <c r="D516" s="313"/>
      <c r="E516" s="313"/>
      <c r="F516" s="313"/>
      <c r="G516" s="313"/>
      <c r="H516" s="313"/>
      <c r="I516" s="313"/>
      <c r="J516" s="313"/>
      <c r="K516" s="313"/>
      <c r="L516" s="313"/>
      <c r="M516" s="313"/>
      <c r="N516" s="315"/>
      <c r="O516" s="315"/>
      <c r="P516" s="315"/>
      <c r="Q516" s="315"/>
      <c r="R516" s="315"/>
      <c r="S516" s="315"/>
      <c r="T516" s="315"/>
      <c r="U516" s="315"/>
      <c r="V516" s="315"/>
      <c r="W516" s="315"/>
      <c r="X516" s="315"/>
      <c r="Y516" s="315"/>
      <c r="Z516" s="315"/>
    </row>
    <row r="517" spans="1:26" ht="14.25" customHeight="1">
      <c r="A517" s="316"/>
      <c r="B517" s="317"/>
      <c r="C517" s="313"/>
      <c r="D517" s="313"/>
      <c r="E517" s="313"/>
      <c r="F517" s="313"/>
      <c r="G517" s="313"/>
      <c r="H517" s="313"/>
      <c r="I517" s="313"/>
      <c r="J517" s="313"/>
      <c r="K517" s="313"/>
      <c r="L517" s="313"/>
      <c r="M517" s="313"/>
      <c r="N517" s="315"/>
      <c r="O517" s="315"/>
      <c r="P517" s="315"/>
      <c r="Q517" s="315"/>
      <c r="R517" s="315"/>
      <c r="S517" s="315"/>
      <c r="T517" s="315"/>
      <c r="U517" s="315"/>
      <c r="V517" s="315"/>
      <c r="W517" s="315"/>
      <c r="X517" s="315"/>
      <c r="Y517" s="315"/>
      <c r="Z517" s="315"/>
    </row>
    <row r="518" spans="1:26" ht="14.25" customHeight="1">
      <c r="A518" s="316"/>
      <c r="B518" s="317"/>
      <c r="C518" s="313"/>
      <c r="D518" s="313"/>
      <c r="E518" s="313"/>
      <c r="F518" s="313"/>
      <c r="G518" s="313"/>
      <c r="H518" s="313"/>
      <c r="I518" s="313"/>
      <c r="J518" s="313"/>
      <c r="K518" s="313"/>
      <c r="L518" s="313"/>
      <c r="M518" s="313"/>
      <c r="N518" s="315"/>
      <c r="O518" s="315"/>
      <c r="P518" s="315"/>
      <c r="Q518" s="315"/>
      <c r="R518" s="315"/>
      <c r="S518" s="315"/>
      <c r="T518" s="315"/>
      <c r="U518" s="315"/>
      <c r="V518" s="315"/>
      <c r="W518" s="315"/>
      <c r="X518" s="315"/>
      <c r="Y518" s="315"/>
      <c r="Z518" s="315"/>
    </row>
    <row r="519" spans="1:26" ht="14.25" customHeight="1">
      <c r="A519" s="316"/>
      <c r="B519" s="317"/>
      <c r="C519" s="313"/>
      <c r="D519" s="313"/>
      <c r="E519" s="313"/>
      <c r="F519" s="313"/>
      <c r="G519" s="313"/>
      <c r="H519" s="313"/>
      <c r="I519" s="313"/>
      <c r="J519" s="313"/>
      <c r="K519" s="313"/>
      <c r="L519" s="313"/>
      <c r="M519" s="313"/>
      <c r="N519" s="315"/>
      <c r="O519" s="315"/>
      <c r="P519" s="315"/>
      <c r="Q519" s="315"/>
      <c r="R519" s="315"/>
      <c r="S519" s="315"/>
      <c r="T519" s="315"/>
      <c r="U519" s="315"/>
      <c r="V519" s="315"/>
      <c r="W519" s="315"/>
      <c r="X519" s="315"/>
      <c r="Y519" s="315"/>
      <c r="Z519" s="315"/>
    </row>
    <row r="520" spans="1:26" ht="14.25" customHeight="1">
      <c r="A520" s="316"/>
      <c r="B520" s="317"/>
      <c r="C520" s="313"/>
      <c r="D520" s="313"/>
      <c r="E520" s="313"/>
      <c r="F520" s="313"/>
      <c r="G520" s="313"/>
      <c r="H520" s="313"/>
      <c r="I520" s="313"/>
      <c r="J520" s="313"/>
      <c r="K520" s="313"/>
      <c r="L520" s="313"/>
      <c r="M520" s="313"/>
      <c r="N520" s="315"/>
      <c r="O520" s="315"/>
      <c r="P520" s="315"/>
      <c r="Q520" s="315"/>
      <c r="R520" s="315"/>
      <c r="S520" s="315"/>
      <c r="T520" s="315"/>
      <c r="U520" s="315"/>
      <c r="V520" s="315"/>
      <c r="W520" s="315"/>
      <c r="X520" s="315"/>
      <c r="Y520" s="315"/>
      <c r="Z520" s="315"/>
    </row>
    <row r="521" spans="1:26" ht="14.25" customHeight="1">
      <c r="A521" s="316"/>
      <c r="B521" s="317"/>
      <c r="C521" s="313"/>
      <c r="D521" s="313"/>
      <c r="E521" s="313"/>
      <c r="F521" s="313"/>
      <c r="G521" s="313"/>
      <c r="H521" s="313"/>
      <c r="I521" s="313"/>
      <c r="J521" s="313"/>
      <c r="K521" s="313"/>
      <c r="L521" s="313"/>
      <c r="M521" s="313"/>
      <c r="N521" s="315"/>
      <c r="O521" s="315"/>
      <c r="P521" s="315"/>
      <c r="Q521" s="315"/>
      <c r="R521" s="315"/>
      <c r="S521" s="315"/>
      <c r="T521" s="315"/>
      <c r="U521" s="315"/>
      <c r="V521" s="315"/>
      <c r="W521" s="315"/>
      <c r="X521" s="315"/>
      <c r="Y521" s="315"/>
      <c r="Z521" s="315"/>
    </row>
    <row r="522" spans="1:26" ht="14.25" customHeight="1">
      <c r="A522" s="316"/>
      <c r="B522" s="317"/>
      <c r="C522" s="313"/>
      <c r="D522" s="313"/>
      <c r="E522" s="313"/>
      <c r="F522" s="313"/>
      <c r="G522" s="313"/>
      <c r="H522" s="313"/>
      <c r="I522" s="313"/>
      <c r="J522" s="313"/>
      <c r="K522" s="313"/>
      <c r="L522" s="313"/>
      <c r="M522" s="313"/>
      <c r="N522" s="315"/>
      <c r="O522" s="315"/>
      <c r="P522" s="315"/>
      <c r="Q522" s="315"/>
      <c r="R522" s="315"/>
      <c r="S522" s="315"/>
      <c r="T522" s="315"/>
      <c r="U522" s="315"/>
      <c r="V522" s="315"/>
      <c r="W522" s="315"/>
      <c r="X522" s="315"/>
      <c r="Y522" s="315"/>
      <c r="Z522" s="315"/>
    </row>
    <row r="523" spans="1:26" ht="14.25" customHeight="1">
      <c r="A523" s="316"/>
      <c r="B523" s="317"/>
      <c r="C523" s="313"/>
      <c r="D523" s="313"/>
      <c r="E523" s="313"/>
      <c r="F523" s="313"/>
      <c r="G523" s="313"/>
      <c r="H523" s="313"/>
      <c r="I523" s="313"/>
      <c r="J523" s="313"/>
      <c r="K523" s="313"/>
      <c r="L523" s="313"/>
      <c r="M523" s="313"/>
      <c r="N523" s="315"/>
      <c r="O523" s="315"/>
      <c r="P523" s="315"/>
      <c r="Q523" s="315"/>
      <c r="R523" s="315"/>
      <c r="S523" s="315"/>
      <c r="T523" s="315"/>
      <c r="U523" s="315"/>
      <c r="V523" s="315"/>
      <c r="W523" s="315"/>
      <c r="X523" s="315"/>
      <c r="Y523" s="315"/>
      <c r="Z523" s="315"/>
    </row>
    <row r="524" spans="1:26" ht="14.25" customHeight="1">
      <c r="A524" s="316"/>
      <c r="B524" s="317"/>
      <c r="C524" s="313"/>
      <c r="D524" s="313"/>
      <c r="E524" s="313"/>
      <c r="F524" s="313"/>
      <c r="G524" s="313"/>
      <c r="H524" s="313"/>
      <c r="I524" s="313"/>
      <c r="J524" s="313"/>
      <c r="K524" s="313"/>
      <c r="L524" s="313"/>
      <c r="M524" s="313"/>
      <c r="N524" s="315"/>
      <c r="O524" s="315"/>
      <c r="P524" s="315"/>
      <c r="Q524" s="315"/>
      <c r="R524" s="315"/>
      <c r="S524" s="315"/>
      <c r="T524" s="315"/>
      <c r="U524" s="315"/>
      <c r="V524" s="315"/>
      <c r="W524" s="315"/>
      <c r="X524" s="315"/>
      <c r="Y524" s="315"/>
      <c r="Z524" s="315"/>
    </row>
    <row r="525" spans="1:26" ht="14.25" customHeight="1">
      <c r="A525" s="316"/>
      <c r="B525" s="317"/>
      <c r="C525" s="313"/>
      <c r="D525" s="313"/>
      <c r="E525" s="313"/>
      <c r="F525" s="313"/>
      <c r="G525" s="313"/>
      <c r="H525" s="313"/>
      <c r="I525" s="313"/>
      <c r="J525" s="313"/>
      <c r="K525" s="313"/>
      <c r="L525" s="313"/>
      <c r="M525" s="313"/>
      <c r="N525" s="315"/>
      <c r="O525" s="315"/>
      <c r="P525" s="315"/>
      <c r="Q525" s="315"/>
      <c r="R525" s="315"/>
      <c r="S525" s="315"/>
      <c r="T525" s="315"/>
      <c r="U525" s="315"/>
      <c r="V525" s="315"/>
      <c r="W525" s="315"/>
      <c r="X525" s="315"/>
      <c r="Y525" s="315"/>
      <c r="Z525" s="315"/>
    </row>
    <row r="526" spans="1:26" ht="14.25" customHeight="1">
      <c r="A526" s="316"/>
      <c r="B526" s="317"/>
      <c r="C526" s="313"/>
      <c r="D526" s="313"/>
      <c r="E526" s="313"/>
      <c r="F526" s="313"/>
      <c r="G526" s="313"/>
      <c r="H526" s="313"/>
      <c r="I526" s="313"/>
      <c r="J526" s="313"/>
      <c r="K526" s="313"/>
      <c r="L526" s="313"/>
      <c r="M526" s="313"/>
      <c r="N526" s="315"/>
      <c r="O526" s="315"/>
      <c r="P526" s="315"/>
      <c r="Q526" s="315"/>
      <c r="R526" s="315"/>
      <c r="S526" s="315"/>
      <c r="T526" s="315"/>
      <c r="U526" s="315"/>
      <c r="V526" s="315"/>
      <c r="W526" s="315"/>
      <c r="X526" s="315"/>
      <c r="Y526" s="315"/>
      <c r="Z526" s="315"/>
    </row>
    <row r="527" spans="1:26" ht="14.25" customHeight="1">
      <c r="A527" s="316"/>
      <c r="B527" s="317"/>
      <c r="C527" s="313"/>
      <c r="D527" s="313"/>
      <c r="E527" s="313"/>
      <c r="F527" s="313"/>
      <c r="G527" s="313"/>
      <c r="H527" s="313"/>
      <c r="I527" s="313"/>
      <c r="J527" s="313"/>
      <c r="K527" s="313"/>
      <c r="L527" s="313"/>
      <c r="M527" s="313"/>
      <c r="N527" s="315"/>
      <c r="O527" s="315"/>
      <c r="P527" s="315"/>
      <c r="Q527" s="315"/>
      <c r="R527" s="315"/>
      <c r="S527" s="315"/>
      <c r="T527" s="315"/>
      <c r="U527" s="315"/>
      <c r="V527" s="315"/>
      <c r="W527" s="315"/>
      <c r="X527" s="315"/>
      <c r="Y527" s="315"/>
      <c r="Z527" s="315"/>
    </row>
    <row r="528" spans="1:26" ht="14.25" customHeight="1">
      <c r="A528" s="316"/>
      <c r="B528" s="317"/>
      <c r="C528" s="313"/>
      <c r="D528" s="313"/>
      <c r="E528" s="313"/>
      <c r="F528" s="313"/>
      <c r="G528" s="313"/>
      <c r="H528" s="313"/>
      <c r="I528" s="313"/>
      <c r="J528" s="313"/>
      <c r="K528" s="313"/>
      <c r="L528" s="313"/>
      <c r="M528" s="313"/>
      <c r="N528" s="315"/>
      <c r="O528" s="315"/>
      <c r="P528" s="315"/>
      <c r="Q528" s="315"/>
      <c r="R528" s="315"/>
      <c r="S528" s="315"/>
      <c r="T528" s="315"/>
      <c r="U528" s="315"/>
      <c r="V528" s="315"/>
      <c r="W528" s="315"/>
      <c r="X528" s="315"/>
      <c r="Y528" s="315"/>
      <c r="Z528" s="315"/>
    </row>
    <row r="529" spans="1:26" ht="14.25" customHeight="1">
      <c r="A529" s="316"/>
      <c r="B529" s="317"/>
      <c r="C529" s="313"/>
      <c r="D529" s="313"/>
      <c r="E529" s="313"/>
      <c r="F529" s="313"/>
      <c r="G529" s="313"/>
      <c r="H529" s="313"/>
      <c r="I529" s="313"/>
      <c r="J529" s="313"/>
      <c r="K529" s="313"/>
      <c r="L529" s="313"/>
      <c r="M529" s="313"/>
      <c r="N529" s="315"/>
      <c r="O529" s="315"/>
      <c r="P529" s="315"/>
      <c r="Q529" s="315"/>
      <c r="R529" s="315"/>
      <c r="S529" s="315"/>
      <c r="T529" s="315"/>
      <c r="U529" s="315"/>
      <c r="V529" s="315"/>
      <c r="W529" s="315"/>
      <c r="X529" s="315"/>
      <c r="Y529" s="315"/>
      <c r="Z529" s="315"/>
    </row>
    <row r="530" spans="1:26" ht="14.25" customHeight="1">
      <c r="A530" s="316"/>
      <c r="B530" s="317"/>
      <c r="C530" s="313"/>
      <c r="D530" s="313"/>
      <c r="E530" s="313"/>
      <c r="F530" s="313"/>
      <c r="G530" s="313"/>
      <c r="H530" s="313"/>
      <c r="I530" s="313"/>
      <c r="J530" s="313"/>
      <c r="K530" s="313"/>
      <c r="L530" s="313"/>
      <c r="M530" s="313"/>
      <c r="N530" s="315"/>
      <c r="O530" s="315"/>
      <c r="P530" s="315"/>
      <c r="Q530" s="315"/>
      <c r="R530" s="315"/>
      <c r="S530" s="315"/>
      <c r="T530" s="315"/>
      <c r="U530" s="315"/>
      <c r="V530" s="315"/>
      <c r="W530" s="315"/>
      <c r="X530" s="315"/>
      <c r="Y530" s="315"/>
      <c r="Z530" s="315"/>
    </row>
    <row r="531" spans="1:26" ht="14.25" customHeight="1">
      <c r="A531" s="316"/>
      <c r="B531" s="317"/>
      <c r="C531" s="313"/>
      <c r="D531" s="313"/>
      <c r="E531" s="313"/>
      <c r="F531" s="313"/>
      <c r="G531" s="313"/>
      <c r="H531" s="313"/>
      <c r="I531" s="313"/>
      <c r="J531" s="313"/>
      <c r="K531" s="313"/>
      <c r="L531" s="313"/>
      <c r="M531" s="313"/>
      <c r="N531" s="315"/>
      <c r="O531" s="315"/>
      <c r="P531" s="315"/>
      <c r="Q531" s="315"/>
      <c r="R531" s="315"/>
      <c r="S531" s="315"/>
      <c r="T531" s="315"/>
      <c r="U531" s="315"/>
      <c r="V531" s="315"/>
      <c r="W531" s="315"/>
      <c r="X531" s="315"/>
      <c r="Y531" s="315"/>
      <c r="Z531" s="315"/>
    </row>
    <row r="532" spans="1:26" ht="14.25" customHeight="1">
      <c r="A532" s="316"/>
      <c r="B532" s="317"/>
      <c r="C532" s="313"/>
      <c r="D532" s="313"/>
      <c r="E532" s="313"/>
      <c r="F532" s="313"/>
      <c r="G532" s="313"/>
      <c r="H532" s="313"/>
      <c r="I532" s="313"/>
      <c r="J532" s="313"/>
      <c r="K532" s="313"/>
      <c r="L532" s="313"/>
      <c r="M532" s="313"/>
      <c r="N532" s="315"/>
      <c r="O532" s="315"/>
      <c r="P532" s="315"/>
      <c r="Q532" s="315"/>
      <c r="R532" s="315"/>
      <c r="S532" s="315"/>
      <c r="T532" s="315"/>
      <c r="U532" s="315"/>
      <c r="V532" s="315"/>
      <c r="W532" s="315"/>
      <c r="X532" s="315"/>
      <c r="Y532" s="315"/>
      <c r="Z532" s="315"/>
    </row>
    <row r="533" spans="1:26" ht="14.25" customHeight="1">
      <c r="A533" s="316"/>
      <c r="B533" s="317"/>
      <c r="C533" s="313"/>
      <c r="D533" s="313"/>
      <c r="E533" s="313"/>
      <c r="F533" s="313"/>
      <c r="G533" s="313"/>
      <c r="H533" s="313"/>
      <c r="I533" s="313"/>
      <c r="J533" s="313"/>
      <c r="K533" s="313"/>
      <c r="L533" s="313"/>
      <c r="M533" s="313"/>
      <c r="N533" s="315"/>
      <c r="O533" s="315"/>
      <c r="P533" s="315"/>
      <c r="Q533" s="315"/>
      <c r="R533" s="315"/>
      <c r="S533" s="315"/>
      <c r="T533" s="315"/>
      <c r="U533" s="315"/>
      <c r="V533" s="315"/>
      <c r="W533" s="315"/>
      <c r="X533" s="315"/>
      <c r="Y533" s="315"/>
      <c r="Z533" s="315"/>
    </row>
    <row r="534" spans="1:26" ht="14.25" customHeight="1">
      <c r="A534" s="316"/>
      <c r="B534" s="317"/>
      <c r="C534" s="313"/>
      <c r="D534" s="313"/>
      <c r="E534" s="313"/>
      <c r="F534" s="313"/>
      <c r="G534" s="313"/>
      <c r="H534" s="313"/>
      <c r="I534" s="313"/>
      <c r="J534" s="313"/>
      <c r="K534" s="313"/>
      <c r="L534" s="313"/>
      <c r="M534" s="313"/>
      <c r="N534" s="315"/>
      <c r="O534" s="315"/>
      <c r="P534" s="315"/>
      <c r="Q534" s="315"/>
      <c r="R534" s="315"/>
      <c r="S534" s="315"/>
      <c r="T534" s="315"/>
      <c r="U534" s="315"/>
      <c r="V534" s="315"/>
      <c r="W534" s="315"/>
      <c r="X534" s="315"/>
      <c r="Y534" s="315"/>
      <c r="Z534" s="315"/>
    </row>
    <row r="535" spans="1:26" ht="14.25" customHeight="1">
      <c r="A535" s="316"/>
      <c r="B535" s="317"/>
      <c r="C535" s="313"/>
      <c r="D535" s="313"/>
      <c r="E535" s="313"/>
      <c r="F535" s="313"/>
      <c r="G535" s="313"/>
      <c r="H535" s="313"/>
      <c r="I535" s="313"/>
      <c r="J535" s="313"/>
      <c r="K535" s="313"/>
      <c r="L535" s="313"/>
      <c r="M535" s="313"/>
      <c r="N535" s="315"/>
      <c r="O535" s="315"/>
      <c r="P535" s="315"/>
      <c r="Q535" s="315"/>
      <c r="R535" s="315"/>
      <c r="S535" s="315"/>
      <c r="T535" s="315"/>
      <c r="U535" s="315"/>
      <c r="V535" s="315"/>
      <c r="W535" s="315"/>
      <c r="X535" s="315"/>
      <c r="Y535" s="315"/>
      <c r="Z535" s="315"/>
    </row>
    <row r="536" spans="1:26" ht="14.25" customHeight="1">
      <c r="A536" s="316"/>
      <c r="B536" s="317"/>
      <c r="C536" s="313"/>
      <c r="D536" s="313"/>
      <c r="E536" s="313"/>
      <c r="F536" s="313"/>
      <c r="G536" s="313"/>
      <c r="H536" s="313"/>
      <c r="I536" s="313"/>
      <c r="J536" s="313"/>
      <c r="K536" s="313"/>
      <c r="L536" s="313"/>
      <c r="M536" s="313"/>
      <c r="N536" s="315"/>
      <c r="O536" s="315"/>
      <c r="P536" s="315"/>
      <c r="Q536" s="315"/>
      <c r="R536" s="315"/>
      <c r="S536" s="315"/>
      <c r="T536" s="315"/>
      <c r="U536" s="315"/>
      <c r="V536" s="315"/>
      <c r="W536" s="315"/>
      <c r="X536" s="315"/>
      <c r="Y536" s="315"/>
      <c r="Z536" s="315"/>
    </row>
    <row r="537" spans="1:26" ht="14.25" customHeight="1">
      <c r="A537" s="316"/>
      <c r="B537" s="317"/>
      <c r="C537" s="313"/>
      <c r="D537" s="313"/>
      <c r="E537" s="313"/>
      <c r="F537" s="313"/>
      <c r="G537" s="313"/>
      <c r="H537" s="313"/>
      <c r="I537" s="313"/>
      <c r="J537" s="313"/>
      <c r="K537" s="313"/>
      <c r="L537" s="313"/>
      <c r="M537" s="313"/>
      <c r="N537" s="315"/>
      <c r="O537" s="315"/>
      <c r="P537" s="315"/>
      <c r="Q537" s="315"/>
      <c r="R537" s="315"/>
      <c r="S537" s="315"/>
      <c r="T537" s="315"/>
      <c r="U537" s="315"/>
      <c r="V537" s="315"/>
      <c r="W537" s="315"/>
      <c r="X537" s="315"/>
      <c r="Y537" s="315"/>
      <c r="Z537" s="315"/>
    </row>
    <row r="538" spans="1:26" ht="14.25" customHeight="1">
      <c r="A538" s="316"/>
      <c r="B538" s="317"/>
      <c r="C538" s="313"/>
      <c r="D538" s="313"/>
      <c r="E538" s="313"/>
      <c r="F538" s="313"/>
      <c r="G538" s="313"/>
      <c r="H538" s="313"/>
      <c r="I538" s="313"/>
      <c r="J538" s="313"/>
      <c r="K538" s="313"/>
      <c r="L538" s="313"/>
      <c r="M538" s="313"/>
      <c r="N538" s="315"/>
      <c r="O538" s="315"/>
      <c r="P538" s="315"/>
      <c r="Q538" s="315"/>
      <c r="R538" s="315"/>
      <c r="S538" s="315"/>
      <c r="T538" s="315"/>
      <c r="U538" s="315"/>
      <c r="V538" s="315"/>
      <c r="W538" s="315"/>
      <c r="X538" s="315"/>
      <c r="Y538" s="315"/>
      <c r="Z538" s="315"/>
    </row>
    <row r="539" spans="1:26" ht="14.25" customHeight="1">
      <c r="A539" s="316"/>
      <c r="B539" s="317"/>
      <c r="C539" s="313"/>
      <c r="D539" s="313"/>
      <c r="E539" s="313"/>
      <c r="F539" s="313"/>
      <c r="G539" s="313"/>
      <c r="H539" s="313"/>
      <c r="I539" s="313"/>
      <c r="J539" s="313"/>
      <c r="K539" s="313"/>
      <c r="L539" s="313"/>
      <c r="M539" s="313"/>
      <c r="N539" s="315"/>
      <c r="O539" s="315"/>
      <c r="P539" s="315"/>
      <c r="Q539" s="315"/>
      <c r="R539" s="315"/>
      <c r="S539" s="315"/>
      <c r="T539" s="315"/>
      <c r="U539" s="315"/>
      <c r="V539" s="315"/>
      <c r="W539" s="315"/>
      <c r="X539" s="315"/>
      <c r="Y539" s="315"/>
      <c r="Z539" s="315"/>
    </row>
    <row r="540" spans="1:26" ht="14.25" customHeight="1">
      <c r="A540" s="316"/>
      <c r="B540" s="317"/>
      <c r="C540" s="313"/>
      <c r="D540" s="313"/>
      <c r="E540" s="313"/>
      <c r="F540" s="313"/>
      <c r="G540" s="313"/>
      <c r="H540" s="313"/>
      <c r="I540" s="313"/>
      <c r="J540" s="313"/>
      <c r="K540" s="313"/>
      <c r="L540" s="313"/>
      <c r="M540" s="313"/>
      <c r="N540" s="315"/>
      <c r="O540" s="315"/>
      <c r="P540" s="315"/>
      <c r="Q540" s="315"/>
      <c r="R540" s="315"/>
      <c r="S540" s="315"/>
      <c r="T540" s="315"/>
      <c r="U540" s="315"/>
      <c r="V540" s="315"/>
      <c r="W540" s="315"/>
      <c r="X540" s="315"/>
      <c r="Y540" s="315"/>
      <c r="Z540" s="315"/>
    </row>
    <row r="541" spans="1:26" ht="14.25" customHeight="1">
      <c r="A541" s="316"/>
      <c r="B541" s="317"/>
      <c r="C541" s="313"/>
      <c r="D541" s="313"/>
      <c r="E541" s="313"/>
      <c r="F541" s="313"/>
      <c r="G541" s="313"/>
      <c r="H541" s="313"/>
      <c r="I541" s="313"/>
      <c r="J541" s="313"/>
      <c r="K541" s="313"/>
      <c r="L541" s="313"/>
      <c r="M541" s="313"/>
      <c r="N541" s="315"/>
      <c r="O541" s="315"/>
      <c r="P541" s="315"/>
      <c r="Q541" s="315"/>
      <c r="R541" s="315"/>
      <c r="S541" s="315"/>
      <c r="T541" s="315"/>
      <c r="U541" s="315"/>
      <c r="V541" s="315"/>
      <c r="W541" s="315"/>
      <c r="X541" s="315"/>
      <c r="Y541" s="315"/>
      <c r="Z541" s="315"/>
    </row>
    <row r="542" spans="1:26" ht="14.25" customHeight="1">
      <c r="A542" s="316"/>
      <c r="B542" s="317"/>
      <c r="C542" s="313"/>
      <c r="D542" s="313"/>
      <c r="E542" s="313"/>
      <c r="F542" s="313"/>
      <c r="G542" s="313"/>
      <c r="H542" s="313"/>
      <c r="I542" s="313"/>
      <c r="J542" s="313"/>
      <c r="K542" s="313"/>
      <c r="L542" s="313"/>
      <c r="M542" s="313"/>
      <c r="N542" s="315"/>
      <c r="O542" s="315"/>
      <c r="P542" s="315"/>
      <c r="Q542" s="315"/>
      <c r="R542" s="315"/>
      <c r="S542" s="315"/>
      <c r="T542" s="315"/>
      <c r="U542" s="315"/>
      <c r="V542" s="315"/>
      <c r="W542" s="315"/>
      <c r="X542" s="315"/>
      <c r="Y542" s="315"/>
      <c r="Z542" s="315"/>
    </row>
    <row r="543" spans="1:26" ht="14.25" customHeight="1">
      <c r="A543" s="316"/>
      <c r="B543" s="317"/>
      <c r="C543" s="313"/>
      <c r="D543" s="313"/>
      <c r="E543" s="313"/>
      <c r="F543" s="313"/>
      <c r="G543" s="313"/>
      <c r="H543" s="313"/>
      <c r="I543" s="313"/>
      <c r="J543" s="313"/>
      <c r="K543" s="313"/>
      <c r="L543" s="313"/>
      <c r="M543" s="313"/>
      <c r="N543" s="315"/>
      <c r="O543" s="315"/>
      <c r="P543" s="315"/>
      <c r="Q543" s="315"/>
      <c r="R543" s="315"/>
      <c r="S543" s="315"/>
      <c r="T543" s="315"/>
      <c r="U543" s="315"/>
      <c r="V543" s="315"/>
      <c r="W543" s="315"/>
      <c r="X543" s="315"/>
      <c r="Y543" s="315"/>
      <c r="Z543" s="315"/>
    </row>
    <row r="544" spans="1:26" ht="14.25" customHeight="1">
      <c r="A544" s="316"/>
      <c r="B544" s="317"/>
      <c r="C544" s="313"/>
      <c r="D544" s="313"/>
      <c r="E544" s="313"/>
      <c r="F544" s="313"/>
      <c r="G544" s="313"/>
      <c r="H544" s="313"/>
      <c r="I544" s="313"/>
      <c r="J544" s="313"/>
      <c r="K544" s="313"/>
      <c r="L544" s="313"/>
      <c r="M544" s="313"/>
      <c r="N544" s="315"/>
      <c r="O544" s="315"/>
      <c r="P544" s="315"/>
      <c r="Q544" s="315"/>
      <c r="R544" s="315"/>
      <c r="S544" s="315"/>
      <c r="T544" s="315"/>
      <c r="U544" s="315"/>
      <c r="V544" s="315"/>
      <c r="W544" s="315"/>
      <c r="X544" s="315"/>
      <c r="Y544" s="315"/>
      <c r="Z544" s="315"/>
    </row>
    <row r="545" spans="1:26" ht="14.25" customHeight="1">
      <c r="A545" s="316"/>
      <c r="B545" s="317"/>
      <c r="C545" s="313"/>
      <c r="D545" s="313"/>
      <c r="E545" s="313"/>
      <c r="F545" s="313"/>
      <c r="G545" s="313"/>
      <c r="H545" s="313"/>
      <c r="I545" s="313"/>
      <c r="J545" s="313"/>
      <c r="K545" s="313"/>
      <c r="L545" s="313"/>
      <c r="M545" s="313"/>
      <c r="N545" s="315"/>
      <c r="O545" s="315"/>
      <c r="P545" s="315"/>
      <c r="Q545" s="315"/>
      <c r="R545" s="315"/>
      <c r="S545" s="315"/>
      <c r="T545" s="315"/>
      <c r="U545" s="315"/>
      <c r="V545" s="315"/>
      <c r="W545" s="315"/>
      <c r="X545" s="315"/>
      <c r="Y545" s="315"/>
      <c r="Z545" s="315"/>
    </row>
    <row r="546" spans="1:26" ht="14.25" customHeight="1">
      <c r="A546" s="316"/>
      <c r="B546" s="317"/>
      <c r="C546" s="313"/>
      <c r="D546" s="313"/>
      <c r="E546" s="313"/>
      <c r="F546" s="313"/>
      <c r="G546" s="313"/>
      <c r="H546" s="313"/>
      <c r="I546" s="313"/>
      <c r="J546" s="313"/>
      <c r="K546" s="313"/>
      <c r="L546" s="313"/>
      <c r="M546" s="313"/>
      <c r="N546" s="315"/>
      <c r="O546" s="315"/>
      <c r="P546" s="315"/>
      <c r="Q546" s="315"/>
      <c r="R546" s="315"/>
      <c r="S546" s="315"/>
      <c r="T546" s="315"/>
      <c r="U546" s="315"/>
      <c r="V546" s="315"/>
      <c r="W546" s="315"/>
      <c r="X546" s="315"/>
      <c r="Y546" s="315"/>
      <c r="Z546" s="315"/>
    </row>
    <row r="547" spans="1:26" ht="14.25" customHeight="1">
      <c r="A547" s="316"/>
      <c r="B547" s="317"/>
      <c r="C547" s="313"/>
      <c r="D547" s="313"/>
      <c r="E547" s="313"/>
      <c r="F547" s="313"/>
      <c r="G547" s="313"/>
      <c r="H547" s="313"/>
      <c r="I547" s="313"/>
      <c r="J547" s="313"/>
      <c r="K547" s="313"/>
      <c r="L547" s="313"/>
      <c r="M547" s="313"/>
      <c r="N547" s="315"/>
      <c r="O547" s="315"/>
      <c r="P547" s="315"/>
      <c r="Q547" s="315"/>
      <c r="R547" s="315"/>
      <c r="S547" s="315"/>
      <c r="T547" s="315"/>
      <c r="U547" s="315"/>
      <c r="V547" s="315"/>
      <c r="W547" s="315"/>
      <c r="X547" s="315"/>
      <c r="Y547" s="315"/>
      <c r="Z547" s="315"/>
    </row>
    <row r="548" spans="1:26" ht="14.25" customHeight="1">
      <c r="A548" s="316"/>
      <c r="B548" s="317"/>
      <c r="C548" s="313"/>
      <c r="D548" s="313"/>
      <c r="E548" s="313"/>
      <c r="F548" s="313"/>
      <c r="G548" s="313"/>
      <c r="H548" s="313"/>
      <c r="I548" s="313"/>
      <c r="J548" s="313"/>
      <c r="K548" s="313"/>
      <c r="L548" s="313"/>
      <c r="M548" s="313"/>
      <c r="N548" s="315"/>
      <c r="O548" s="315"/>
      <c r="P548" s="315"/>
      <c r="Q548" s="315"/>
      <c r="R548" s="315"/>
      <c r="S548" s="315"/>
      <c r="T548" s="315"/>
      <c r="U548" s="315"/>
      <c r="V548" s="315"/>
      <c r="W548" s="315"/>
      <c r="X548" s="315"/>
      <c r="Y548" s="315"/>
      <c r="Z548" s="315"/>
    </row>
    <row r="549" spans="1:26" ht="14.25" customHeight="1">
      <c r="A549" s="316"/>
      <c r="B549" s="317"/>
      <c r="C549" s="313"/>
      <c r="D549" s="313"/>
      <c r="E549" s="313"/>
      <c r="F549" s="313"/>
      <c r="G549" s="313"/>
      <c r="H549" s="313"/>
      <c r="I549" s="313"/>
      <c r="J549" s="313"/>
      <c r="K549" s="313"/>
      <c r="L549" s="313"/>
      <c r="M549" s="313"/>
      <c r="N549" s="315"/>
      <c r="O549" s="315"/>
      <c r="P549" s="315"/>
      <c r="Q549" s="315"/>
      <c r="R549" s="315"/>
      <c r="S549" s="315"/>
      <c r="T549" s="315"/>
      <c r="U549" s="315"/>
      <c r="V549" s="315"/>
      <c r="W549" s="315"/>
      <c r="X549" s="315"/>
      <c r="Y549" s="315"/>
      <c r="Z549" s="315"/>
    </row>
    <row r="550" spans="1:26" ht="14.25" customHeight="1">
      <c r="A550" s="316"/>
      <c r="B550" s="317"/>
      <c r="C550" s="313"/>
      <c r="D550" s="313"/>
      <c r="E550" s="313"/>
      <c r="F550" s="313"/>
      <c r="G550" s="313"/>
      <c r="H550" s="313"/>
      <c r="I550" s="313"/>
      <c r="J550" s="313"/>
      <c r="K550" s="313"/>
      <c r="L550" s="313"/>
      <c r="M550" s="313"/>
      <c r="N550" s="315"/>
      <c r="O550" s="315"/>
      <c r="P550" s="315"/>
      <c r="Q550" s="315"/>
      <c r="R550" s="315"/>
      <c r="S550" s="315"/>
      <c r="T550" s="315"/>
      <c r="U550" s="315"/>
      <c r="V550" s="315"/>
      <c r="W550" s="315"/>
      <c r="X550" s="315"/>
      <c r="Y550" s="315"/>
      <c r="Z550" s="315"/>
    </row>
    <row r="551" spans="1:26" ht="14.25" customHeight="1">
      <c r="A551" s="316"/>
      <c r="B551" s="317"/>
      <c r="C551" s="313"/>
      <c r="D551" s="313"/>
      <c r="E551" s="313"/>
      <c r="F551" s="313"/>
      <c r="G551" s="313"/>
      <c r="H551" s="313"/>
      <c r="I551" s="313"/>
      <c r="J551" s="313"/>
      <c r="K551" s="313"/>
      <c r="L551" s="313"/>
      <c r="M551" s="313"/>
      <c r="N551" s="315"/>
      <c r="O551" s="315"/>
      <c r="P551" s="315"/>
      <c r="Q551" s="315"/>
      <c r="R551" s="315"/>
      <c r="S551" s="315"/>
      <c r="T551" s="315"/>
      <c r="U551" s="315"/>
      <c r="V551" s="315"/>
      <c r="W551" s="315"/>
      <c r="X551" s="315"/>
      <c r="Y551" s="315"/>
      <c r="Z551" s="315"/>
    </row>
    <row r="552" spans="1:26" ht="14.25" customHeight="1">
      <c r="A552" s="316"/>
      <c r="B552" s="317"/>
      <c r="C552" s="313"/>
      <c r="D552" s="313"/>
      <c r="E552" s="313"/>
      <c r="F552" s="313"/>
      <c r="G552" s="313"/>
      <c r="H552" s="313"/>
      <c r="I552" s="313"/>
      <c r="J552" s="313"/>
      <c r="K552" s="313"/>
      <c r="L552" s="313"/>
      <c r="M552" s="313"/>
      <c r="N552" s="315"/>
      <c r="O552" s="315"/>
      <c r="P552" s="315"/>
      <c r="Q552" s="315"/>
      <c r="R552" s="315"/>
      <c r="S552" s="315"/>
      <c r="T552" s="315"/>
      <c r="U552" s="315"/>
      <c r="V552" s="315"/>
      <c r="W552" s="315"/>
      <c r="X552" s="315"/>
      <c r="Y552" s="315"/>
      <c r="Z552" s="315"/>
    </row>
    <row r="553" spans="1:26" ht="14.25" customHeight="1">
      <c r="A553" s="316"/>
      <c r="B553" s="317"/>
      <c r="C553" s="313"/>
      <c r="D553" s="313"/>
      <c r="E553" s="313"/>
      <c r="F553" s="313"/>
      <c r="G553" s="313"/>
      <c r="H553" s="313"/>
      <c r="I553" s="313"/>
      <c r="J553" s="313"/>
      <c r="K553" s="313"/>
      <c r="L553" s="313"/>
      <c r="M553" s="313"/>
      <c r="N553" s="315"/>
      <c r="O553" s="315"/>
      <c r="P553" s="315"/>
      <c r="Q553" s="315"/>
      <c r="R553" s="315"/>
      <c r="S553" s="315"/>
      <c r="T553" s="315"/>
      <c r="U553" s="315"/>
      <c r="V553" s="315"/>
      <c r="W553" s="315"/>
      <c r="X553" s="315"/>
      <c r="Y553" s="315"/>
      <c r="Z553" s="315"/>
    </row>
    <row r="554" spans="1:26" ht="14.25" customHeight="1">
      <c r="A554" s="316"/>
      <c r="B554" s="317"/>
      <c r="C554" s="313"/>
      <c r="D554" s="313"/>
      <c r="E554" s="313"/>
      <c r="F554" s="313"/>
      <c r="G554" s="313"/>
      <c r="H554" s="313"/>
      <c r="I554" s="313"/>
      <c r="J554" s="313"/>
      <c r="K554" s="313"/>
      <c r="L554" s="313"/>
      <c r="M554" s="313"/>
      <c r="N554" s="315"/>
      <c r="O554" s="315"/>
      <c r="P554" s="315"/>
      <c r="Q554" s="315"/>
      <c r="R554" s="315"/>
      <c r="S554" s="315"/>
      <c r="T554" s="315"/>
      <c r="U554" s="315"/>
      <c r="V554" s="315"/>
      <c r="W554" s="315"/>
      <c r="X554" s="315"/>
      <c r="Y554" s="315"/>
      <c r="Z554" s="315"/>
    </row>
    <row r="555" spans="1:26" ht="14.25" customHeight="1">
      <c r="A555" s="316"/>
      <c r="B555" s="317"/>
      <c r="C555" s="313"/>
      <c r="D555" s="313"/>
      <c r="E555" s="313"/>
      <c r="F555" s="313"/>
      <c r="G555" s="313"/>
      <c r="H555" s="313"/>
      <c r="I555" s="313"/>
      <c r="J555" s="313"/>
      <c r="K555" s="313"/>
      <c r="L555" s="313"/>
      <c r="M555" s="313"/>
      <c r="N555" s="315"/>
      <c r="O555" s="315"/>
      <c r="P555" s="315"/>
      <c r="Q555" s="315"/>
      <c r="R555" s="315"/>
      <c r="S555" s="315"/>
      <c r="T555" s="315"/>
      <c r="U555" s="315"/>
      <c r="V555" s="315"/>
      <c r="W555" s="315"/>
      <c r="X555" s="315"/>
      <c r="Y555" s="315"/>
      <c r="Z555" s="315"/>
    </row>
    <row r="556" spans="1:26" ht="14.25" customHeight="1">
      <c r="A556" s="316"/>
      <c r="B556" s="317"/>
      <c r="C556" s="313"/>
      <c r="D556" s="313"/>
      <c r="E556" s="313"/>
      <c r="F556" s="313"/>
      <c r="G556" s="313"/>
      <c r="H556" s="313"/>
      <c r="I556" s="313"/>
      <c r="J556" s="313"/>
      <c r="K556" s="313"/>
      <c r="L556" s="313"/>
      <c r="M556" s="313"/>
      <c r="N556" s="315"/>
      <c r="O556" s="315"/>
      <c r="P556" s="315"/>
      <c r="Q556" s="315"/>
      <c r="R556" s="315"/>
      <c r="S556" s="315"/>
      <c r="T556" s="315"/>
      <c r="U556" s="315"/>
      <c r="V556" s="315"/>
      <c r="W556" s="315"/>
      <c r="X556" s="315"/>
      <c r="Y556" s="315"/>
      <c r="Z556" s="315"/>
    </row>
    <row r="557" spans="1:26" ht="14.25" customHeight="1">
      <c r="A557" s="316"/>
      <c r="B557" s="317"/>
      <c r="C557" s="313"/>
      <c r="D557" s="313"/>
      <c r="E557" s="313"/>
      <c r="F557" s="313"/>
      <c r="G557" s="313"/>
      <c r="H557" s="313"/>
      <c r="I557" s="313"/>
      <c r="J557" s="313"/>
      <c r="K557" s="313"/>
      <c r="L557" s="313"/>
      <c r="M557" s="313"/>
      <c r="N557" s="315"/>
      <c r="O557" s="315"/>
      <c r="P557" s="315"/>
      <c r="Q557" s="315"/>
      <c r="R557" s="315"/>
      <c r="S557" s="315"/>
      <c r="T557" s="315"/>
      <c r="U557" s="315"/>
      <c r="V557" s="315"/>
      <c r="W557" s="315"/>
      <c r="X557" s="315"/>
      <c r="Y557" s="315"/>
      <c r="Z557" s="315"/>
    </row>
    <row r="558" spans="1:26" ht="14.25" customHeight="1">
      <c r="A558" s="316"/>
      <c r="B558" s="317"/>
      <c r="C558" s="313"/>
      <c r="D558" s="313"/>
      <c r="E558" s="313"/>
      <c r="F558" s="313"/>
      <c r="G558" s="313"/>
      <c r="H558" s="313"/>
      <c r="I558" s="313"/>
      <c r="J558" s="313"/>
      <c r="K558" s="313"/>
      <c r="L558" s="313"/>
      <c r="M558" s="313"/>
      <c r="N558" s="315"/>
      <c r="O558" s="315"/>
      <c r="P558" s="315"/>
      <c r="Q558" s="315"/>
      <c r="R558" s="315"/>
      <c r="S558" s="315"/>
      <c r="T558" s="315"/>
      <c r="U558" s="315"/>
      <c r="V558" s="315"/>
      <c r="W558" s="315"/>
      <c r="X558" s="315"/>
      <c r="Y558" s="315"/>
      <c r="Z558" s="315"/>
    </row>
    <row r="559" spans="1:26" ht="14.25" customHeight="1">
      <c r="A559" s="316"/>
      <c r="B559" s="317"/>
      <c r="C559" s="313"/>
      <c r="D559" s="313"/>
      <c r="E559" s="313"/>
      <c r="F559" s="313"/>
      <c r="G559" s="313"/>
      <c r="H559" s="313"/>
      <c r="I559" s="313"/>
      <c r="J559" s="313"/>
      <c r="K559" s="313"/>
      <c r="L559" s="313"/>
      <c r="M559" s="313"/>
      <c r="N559" s="315"/>
      <c r="O559" s="315"/>
      <c r="P559" s="315"/>
      <c r="Q559" s="315"/>
      <c r="R559" s="315"/>
      <c r="S559" s="315"/>
      <c r="T559" s="315"/>
      <c r="U559" s="315"/>
      <c r="V559" s="315"/>
      <c r="W559" s="315"/>
      <c r="X559" s="315"/>
      <c r="Y559" s="315"/>
      <c r="Z559" s="315"/>
    </row>
    <row r="560" spans="1:26" ht="14.25" customHeight="1">
      <c r="A560" s="316"/>
      <c r="B560" s="317"/>
      <c r="C560" s="313"/>
      <c r="D560" s="313"/>
      <c r="E560" s="313"/>
      <c r="F560" s="313"/>
      <c r="G560" s="313"/>
      <c r="H560" s="313"/>
      <c r="I560" s="313"/>
      <c r="J560" s="313"/>
      <c r="K560" s="313"/>
      <c r="L560" s="313"/>
      <c r="M560" s="313"/>
      <c r="N560" s="315"/>
      <c r="O560" s="315"/>
      <c r="P560" s="315"/>
      <c r="Q560" s="315"/>
      <c r="R560" s="315"/>
      <c r="S560" s="315"/>
      <c r="T560" s="315"/>
      <c r="U560" s="315"/>
      <c r="V560" s="315"/>
      <c r="W560" s="315"/>
      <c r="X560" s="315"/>
      <c r="Y560" s="315"/>
      <c r="Z560" s="315"/>
    </row>
    <row r="561" spans="1:26" ht="14.25" customHeight="1">
      <c r="A561" s="316"/>
      <c r="B561" s="317"/>
      <c r="C561" s="313"/>
      <c r="D561" s="313"/>
      <c r="E561" s="313"/>
      <c r="F561" s="313"/>
      <c r="G561" s="313"/>
      <c r="H561" s="313"/>
      <c r="I561" s="313"/>
      <c r="J561" s="313"/>
      <c r="K561" s="313"/>
      <c r="L561" s="313"/>
      <c r="M561" s="313"/>
      <c r="N561" s="315"/>
      <c r="O561" s="315"/>
      <c r="P561" s="315"/>
      <c r="Q561" s="315"/>
      <c r="R561" s="315"/>
      <c r="S561" s="315"/>
      <c r="T561" s="315"/>
      <c r="U561" s="315"/>
      <c r="V561" s="315"/>
      <c r="W561" s="315"/>
      <c r="X561" s="315"/>
      <c r="Y561" s="315"/>
      <c r="Z561" s="315"/>
    </row>
    <row r="562" spans="1:26" ht="14.25" customHeight="1">
      <c r="A562" s="316"/>
      <c r="B562" s="317"/>
      <c r="C562" s="313"/>
      <c r="D562" s="313"/>
      <c r="E562" s="313"/>
      <c r="F562" s="313"/>
      <c r="G562" s="313"/>
      <c r="H562" s="313"/>
      <c r="I562" s="313"/>
      <c r="J562" s="313"/>
      <c r="K562" s="313"/>
      <c r="L562" s="313"/>
      <c r="M562" s="313"/>
      <c r="N562" s="315"/>
      <c r="O562" s="315"/>
      <c r="P562" s="315"/>
      <c r="Q562" s="315"/>
      <c r="R562" s="315"/>
      <c r="S562" s="315"/>
      <c r="T562" s="315"/>
      <c r="U562" s="315"/>
      <c r="V562" s="315"/>
      <c r="W562" s="315"/>
      <c r="X562" s="315"/>
      <c r="Y562" s="315"/>
      <c r="Z562" s="315"/>
    </row>
    <row r="563" spans="1:26" ht="14.25" customHeight="1">
      <c r="A563" s="316"/>
      <c r="B563" s="317"/>
      <c r="C563" s="313"/>
      <c r="D563" s="313"/>
      <c r="E563" s="313"/>
      <c r="F563" s="313"/>
      <c r="G563" s="313"/>
      <c r="H563" s="313"/>
      <c r="I563" s="313"/>
      <c r="J563" s="313"/>
      <c r="K563" s="313"/>
      <c r="L563" s="313"/>
      <c r="M563" s="313"/>
      <c r="N563" s="315"/>
      <c r="O563" s="315"/>
      <c r="P563" s="315"/>
      <c r="Q563" s="315"/>
      <c r="R563" s="315"/>
      <c r="S563" s="315"/>
      <c r="T563" s="315"/>
      <c r="U563" s="315"/>
      <c r="V563" s="315"/>
      <c r="W563" s="315"/>
      <c r="X563" s="315"/>
      <c r="Y563" s="315"/>
      <c r="Z563" s="315"/>
    </row>
    <row r="564" spans="1:26" ht="14.25" customHeight="1">
      <c r="A564" s="316"/>
      <c r="B564" s="317"/>
      <c r="C564" s="313"/>
      <c r="D564" s="313"/>
      <c r="E564" s="313"/>
      <c r="F564" s="313"/>
      <c r="G564" s="313"/>
      <c r="H564" s="313"/>
      <c r="I564" s="313"/>
      <c r="J564" s="313"/>
      <c r="K564" s="313"/>
      <c r="L564" s="313"/>
      <c r="M564" s="313"/>
      <c r="N564" s="315"/>
      <c r="O564" s="315"/>
      <c r="P564" s="315"/>
      <c r="Q564" s="315"/>
      <c r="R564" s="315"/>
      <c r="S564" s="315"/>
      <c r="T564" s="315"/>
      <c r="U564" s="315"/>
      <c r="V564" s="315"/>
      <c r="W564" s="315"/>
      <c r="X564" s="315"/>
      <c r="Y564" s="315"/>
      <c r="Z564" s="315"/>
    </row>
    <row r="565" spans="1:26" ht="14.25" customHeight="1">
      <c r="A565" s="316"/>
      <c r="B565" s="317"/>
      <c r="C565" s="313"/>
      <c r="D565" s="313"/>
      <c r="E565" s="313"/>
      <c r="F565" s="313"/>
      <c r="G565" s="313"/>
      <c r="H565" s="313"/>
      <c r="I565" s="313"/>
      <c r="J565" s="313"/>
      <c r="K565" s="313"/>
      <c r="L565" s="313"/>
      <c r="M565" s="313"/>
      <c r="N565" s="315"/>
      <c r="O565" s="315"/>
      <c r="P565" s="315"/>
      <c r="Q565" s="315"/>
      <c r="R565" s="315"/>
      <c r="S565" s="315"/>
      <c r="T565" s="315"/>
      <c r="U565" s="315"/>
      <c r="V565" s="315"/>
      <c r="W565" s="315"/>
      <c r="X565" s="315"/>
      <c r="Y565" s="315"/>
      <c r="Z565" s="315"/>
    </row>
    <row r="566" spans="1:26" ht="14.25" customHeight="1">
      <c r="A566" s="316"/>
      <c r="B566" s="317"/>
      <c r="C566" s="313"/>
      <c r="D566" s="313"/>
      <c r="E566" s="313"/>
      <c r="F566" s="313"/>
      <c r="G566" s="313"/>
      <c r="H566" s="313"/>
      <c r="I566" s="313"/>
      <c r="J566" s="313"/>
      <c r="K566" s="313"/>
      <c r="L566" s="313"/>
      <c r="M566" s="313"/>
      <c r="N566" s="315"/>
      <c r="O566" s="315"/>
      <c r="P566" s="315"/>
      <c r="Q566" s="315"/>
      <c r="R566" s="315"/>
      <c r="S566" s="315"/>
      <c r="T566" s="315"/>
      <c r="U566" s="315"/>
      <c r="V566" s="315"/>
      <c r="W566" s="315"/>
      <c r="X566" s="315"/>
      <c r="Y566" s="315"/>
      <c r="Z566" s="315"/>
    </row>
    <row r="567" spans="1:26" ht="14.25" customHeight="1">
      <c r="A567" s="316"/>
      <c r="B567" s="317"/>
      <c r="C567" s="313"/>
      <c r="D567" s="313"/>
      <c r="E567" s="313"/>
      <c r="F567" s="313"/>
      <c r="G567" s="313"/>
      <c r="H567" s="313"/>
      <c r="I567" s="313"/>
      <c r="J567" s="313"/>
      <c r="K567" s="313"/>
      <c r="L567" s="313"/>
      <c r="M567" s="313"/>
      <c r="N567" s="315"/>
      <c r="O567" s="315"/>
      <c r="P567" s="315"/>
      <c r="Q567" s="315"/>
      <c r="R567" s="315"/>
      <c r="S567" s="315"/>
      <c r="T567" s="315"/>
      <c r="U567" s="315"/>
      <c r="V567" s="315"/>
      <c r="W567" s="315"/>
      <c r="X567" s="315"/>
      <c r="Y567" s="315"/>
      <c r="Z567" s="315"/>
    </row>
    <row r="568" spans="1:26" ht="14.25" customHeight="1">
      <c r="A568" s="316"/>
      <c r="B568" s="317"/>
      <c r="C568" s="313"/>
      <c r="D568" s="313"/>
      <c r="E568" s="313"/>
      <c r="F568" s="313"/>
      <c r="G568" s="313"/>
      <c r="H568" s="313"/>
      <c r="I568" s="313"/>
      <c r="J568" s="313"/>
      <c r="K568" s="313"/>
      <c r="L568" s="313"/>
      <c r="M568" s="313"/>
      <c r="N568" s="315"/>
      <c r="O568" s="315"/>
      <c r="P568" s="315"/>
      <c r="Q568" s="315"/>
      <c r="R568" s="315"/>
      <c r="S568" s="315"/>
      <c r="T568" s="315"/>
      <c r="U568" s="315"/>
      <c r="V568" s="315"/>
      <c r="W568" s="315"/>
      <c r="X568" s="315"/>
      <c r="Y568" s="315"/>
      <c r="Z568" s="315"/>
    </row>
    <row r="569" spans="1:26" ht="14.25" customHeight="1">
      <c r="A569" s="316"/>
      <c r="B569" s="317"/>
      <c r="C569" s="313"/>
      <c r="D569" s="313"/>
      <c r="E569" s="313"/>
      <c r="F569" s="313"/>
      <c r="G569" s="313"/>
      <c r="H569" s="313"/>
      <c r="I569" s="313"/>
      <c r="J569" s="313"/>
      <c r="K569" s="313"/>
      <c r="L569" s="313"/>
      <c r="M569" s="313"/>
      <c r="N569" s="315"/>
      <c r="O569" s="315"/>
      <c r="P569" s="315"/>
      <c r="Q569" s="315"/>
      <c r="R569" s="315"/>
      <c r="S569" s="315"/>
      <c r="T569" s="315"/>
      <c r="U569" s="315"/>
      <c r="V569" s="315"/>
      <c r="W569" s="315"/>
      <c r="X569" s="315"/>
      <c r="Y569" s="315"/>
      <c r="Z569" s="315"/>
    </row>
    <row r="570" spans="1:26" ht="14.25" customHeight="1">
      <c r="A570" s="316"/>
      <c r="B570" s="317"/>
      <c r="C570" s="313"/>
      <c r="D570" s="313"/>
      <c r="E570" s="313"/>
      <c r="F570" s="313"/>
      <c r="G570" s="313"/>
      <c r="H570" s="313"/>
      <c r="I570" s="313"/>
      <c r="J570" s="313"/>
      <c r="K570" s="313"/>
      <c r="L570" s="313"/>
      <c r="M570" s="313"/>
      <c r="N570" s="315"/>
      <c r="O570" s="315"/>
      <c r="P570" s="315"/>
      <c r="Q570" s="315"/>
      <c r="R570" s="315"/>
      <c r="S570" s="315"/>
      <c r="T570" s="315"/>
      <c r="U570" s="315"/>
      <c r="V570" s="315"/>
      <c r="W570" s="315"/>
      <c r="X570" s="315"/>
      <c r="Y570" s="315"/>
      <c r="Z570" s="315"/>
    </row>
    <row r="571" spans="1:26" ht="14.25" customHeight="1">
      <c r="A571" s="316"/>
      <c r="B571" s="317"/>
      <c r="C571" s="313"/>
      <c r="D571" s="313"/>
      <c r="E571" s="313"/>
      <c r="F571" s="313"/>
      <c r="G571" s="313"/>
      <c r="H571" s="313"/>
      <c r="I571" s="313"/>
      <c r="J571" s="313"/>
      <c r="K571" s="313"/>
      <c r="L571" s="313"/>
      <c r="M571" s="313"/>
      <c r="N571" s="315"/>
      <c r="O571" s="315"/>
      <c r="P571" s="315"/>
      <c r="Q571" s="315"/>
      <c r="R571" s="315"/>
      <c r="S571" s="315"/>
      <c r="T571" s="315"/>
      <c r="U571" s="315"/>
      <c r="V571" s="315"/>
      <c r="W571" s="315"/>
      <c r="X571" s="315"/>
      <c r="Y571" s="315"/>
      <c r="Z571" s="315"/>
    </row>
    <row r="572" spans="1:26" ht="14.25" customHeight="1">
      <c r="A572" s="316"/>
      <c r="B572" s="317"/>
      <c r="C572" s="313"/>
      <c r="D572" s="313"/>
      <c r="E572" s="313"/>
      <c r="F572" s="313"/>
      <c r="G572" s="313"/>
      <c r="H572" s="313"/>
      <c r="I572" s="313"/>
      <c r="J572" s="313"/>
      <c r="K572" s="313"/>
      <c r="L572" s="313"/>
      <c r="M572" s="313"/>
      <c r="N572" s="315"/>
      <c r="O572" s="315"/>
      <c r="P572" s="315"/>
      <c r="Q572" s="315"/>
      <c r="R572" s="315"/>
      <c r="S572" s="315"/>
      <c r="T572" s="315"/>
      <c r="U572" s="315"/>
      <c r="V572" s="315"/>
      <c r="W572" s="315"/>
      <c r="X572" s="315"/>
      <c r="Y572" s="315"/>
      <c r="Z572" s="315"/>
    </row>
    <row r="573" spans="1:26" ht="14.25" customHeight="1">
      <c r="A573" s="316"/>
      <c r="B573" s="317"/>
      <c r="C573" s="313"/>
      <c r="D573" s="313"/>
      <c r="E573" s="313"/>
      <c r="F573" s="313"/>
      <c r="G573" s="313"/>
      <c r="H573" s="313"/>
      <c r="I573" s="313"/>
      <c r="J573" s="313"/>
      <c r="K573" s="313"/>
      <c r="L573" s="313"/>
      <c r="M573" s="313"/>
      <c r="N573" s="315"/>
      <c r="O573" s="315"/>
      <c r="P573" s="315"/>
      <c r="Q573" s="315"/>
      <c r="R573" s="315"/>
      <c r="S573" s="315"/>
      <c r="T573" s="315"/>
      <c r="U573" s="315"/>
      <c r="V573" s="315"/>
      <c r="W573" s="315"/>
      <c r="X573" s="315"/>
      <c r="Y573" s="315"/>
      <c r="Z573" s="315"/>
    </row>
    <row r="574" spans="1:26" ht="14.25" customHeight="1">
      <c r="A574" s="316"/>
      <c r="B574" s="317"/>
      <c r="C574" s="313"/>
      <c r="D574" s="313"/>
      <c r="E574" s="313"/>
      <c r="F574" s="313"/>
      <c r="G574" s="313"/>
      <c r="H574" s="313"/>
      <c r="I574" s="313"/>
      <c r="J574" s="313"/>
      <c r="K574" s="313"/>
      <c r="L574" s="313"/>
      <c r="M574" s="313"/>
      <c r="N574" s="315"/>
      <c r="O574" s="315"/>
      <c r="P574" s="315"/>
      <c r="Q574" s="315"/>
      <c r="R574" s="315"/>
      <c r="S574" s="315"/>
      <c r="T574" s="315"/>
      <c r="U574" s="315"/>
      <c r="V574" s="315"/>
      <c r="W574" s="315"/>
      <c r="X574" s="315"/>
      <c r="Y574" s="315"/>
      <c r="Z574" s="315"/>
    </row>
    <row r="575" spans="1:26" ht="14.25" customHeight="1">
      <c r="A575" s="316"/>
      <c r="B575" s="317"/>
      <c r="C575" s="313"/>
      <c r="D575" s="313"/>
      <c r="E575" s="313"/>
      <c r="F575" s="313"/>
      <c r="G575" s="313"/>
      <c r="H575" s="313"/>
      <c r="I575" s="313"/>
      <c r="J575" s="313"/>
      <c r="K575" s="313"/>
      <c r="L575" s="313"/>
      <c r="M575" s="313"/>
      <c r="N575" s="315"/>
      <c r="O575" s="315"/>
      <c r="P575" s="315"/>
      <c r="Q575" s="315"/>
      <c r="R575" s="315"/>
      <c r="S575" s="315"/>
      <c r="T575" s="315"/>
      <c r="U575" s="315"/>
      <c r="V575" s="315"/>
      <c r="W575" s="315"/>
      <c r="X575" s="315"/>
      <c r="Y575" s="315"/>
      <c r="Z575" s="315"/>
    </row>
    <row r="576" spans="1:26" ht="14.25" customHeight="1">
      <c r="A576" s="316"/>
      <c r="B576" s="317"/>
      <c r="C576" s="313"/>
      <c r="D576" s="313"/>
      <c r="E576" s="313"/>
      <c r="F576" s="313"/>
      <c r="G576" s="313"/>
      <c r="H576" s="313"/>
      <c r="I576" s="313"/>
      <c r="J576" s="313"/>
      <c r="K576" s="313"/>
      <c r="L576" s="313"/>
      <c r="M576" s="313"/>
      <c r="N576" s="315"/>
      <c r="O576" s="315"/>
      <c r="P576" s="315"/>
      <c r="Q576" s="315"/>
      <c r="R576" s="315"/>
      <c r="S576" s="315"/>
      <c r="T576" s="315"/>
      <c r="U576" s="315"/>
      <c r="V576" s="315"/>
      <c r="W576" s="315"/>
      <c r="X576" s="315"/>
      <c r="Y576" s="315"/>
      <c r="Z576" s="315"/>
    </row>
    <row r="577" spans="1:26" ht="14.25" customHeight="1">
      <c r="A577" s="316"/>
      <c r="B577" s="317"/>
      <c r="C577" s="313"/>
      <c r="D577" s="313"/>
      <c r="E577" s="313"/>
      <c r="F577" s="313"/>
      <c r="G577" s="313"/>
      <c r="H577" s="313"/>
      <c r="I577" s="313"/>
      <c r="J577" s="313"/>
      <c r="K577" s="313"/>
      <c r="L577" s="313"/>
      <c r="M577" s="313"/>
      <c r="N577" s="315"/>
      <c r="O577" s="315"/>
      <c r="P577" s="315"/>
      <c r="Q577" s="315"/>
      <c r="R577" s="315"/>
      <c r="S577" s="315"/>
      <c r="T577" s="315"/>
      <c r="U577" s="315"/>
      <c r="V577" s="315"/>
      <c r="W577" s="315"/>
      <c r="X577" s="315"/>
      <c r="Y577" s="315"/>
      <c r="Z577" s="315"/>
    </row>
    <row r="578" spans="1:26" ht="14.25" customHeight="1">
      <c r="A578" s="316"/>
      <c r="B578" s="317"/>
      <c r="C578" s="313"/>
      <c r="D578" s="313"/>
      <c r="E578" s="313"/>
      <c r="F578" s="313"/>
      <c r="G578" s="313"/>
      <c r="H578" s="313"/>
      <c r="I578" s="313"/>
      <c r="J578" s="313"/>
      <c r="K578" s="313"/>
      <c r="L578" s="313"/>
      <c r="M578" s="313"/>
      <c r="N578" s="315"/>
      <c r="O578" s="315"/>
      <c r="P578" s="315"/>
      <c r="Q578" s="315"/>
      <c r="R578" s="315"/>
      <c r="S578" s="315"/>
      <c r="T578" s="315"/>
      <c r="U578" s="315"/>
      <c r="V578" s="315"/>
      <c r="W578" s="315"/>
      <c r="X578" s="315"/>
      <c r="Y578" s="315"/>
      <c r="Z578" s="315"/>
    </row>
    <row r="579" spans="1:26" ht="14.25" customHeight="1">
      <c r="A579" s="316"/>
      <c r="B579" s="317"/>
      <c r="C579" s="313"/>
      <c r="D579" s="313"/>
      <c r="E579" s="313"/>
      <c r="F579" s="313"/>
      <c r="G579" s="313"/>
      <c r="H579" s="313"/>
      <c r="I579" s="313"/>
      <c r="J579" s="313"/>
      <c r="K579" s="313"/>
      <c r="L579" s="313"/>
      <c r="M579" s="313"/>
      <c r="N579" s="315"/>
      <c r="O579" s="315"/>
      <c r="P579" s="315"/>
      <c r="Q579" s="315"/>
      <c r="R579" s="315"/>
      <c r="S579" s="315"/>
      <c r="T579" s="315"/>
      <c r="U579" s="315"/>
      <c r="V579" s="315"/>
      <c r="W579" s="315"/>
      <c r="X579" s="315"/>
      <c r="Y579" s="315"/>
      <c r="Z579" s="315"/>
    </row>
    <row r="580" spans="1:26" ht="14.25" customHeight="1">
      <c r="A580" s="316"/>
      <c r="B580" s="317"/>
      <c r="C580" s="313"/>
      <c r="D580" s="313"/>
      <c r="E580" s="313"/>
      <c r="F580" s="313"/>
      <c r="G580" s="313"/>
      <c r="H580" s="313"/>
      <c r="I580" s="313"/>
      <c r="J580" s="313"/>
      <c r="K580" s="313"/>
      <c r="L580" s="313"/>
      <c r="M580" s="313"/>
      <c r="N580" s="315"/>
      <c r="O580" s="315"/>
      <c r="P580" s="315"/>
      <c r="Q580" s="315"/>
      <c r="R580" s="315"/>
      <c r="S580" s="315"/>
      <c r="T580" s="315"/>
      <c r="U580" s="315"/>
      <c r="V580" s="315"/>
      <c r="W580" s="315"/>
      <c r="X580" s="315"/>
      <c r="Y580" s="315"/>
      <c r="Z580" s="315"/>
    </row>
    <row r="581" spans="1:26" ht="14.25" customHeight="1">
      <c r="A581" s="316"/>
      <c r="B581" s="317"/>
      <c r="C581" s="313"/>
      <c r="D581" s="313"/>
      <c r="E581" s="313"/>
      <c r="F581" s="313"/>
      <c r="G581" s="313"/>
      <c r="H581" s="313"/>
      <c r="I581" s="313"/>
      <c r="J581" s="313"/>
      <c r="K581" s="313"/>
      <c r="L581" s="313"/>
      <c r="M581" s="313"/>
      <c r="N581" s="315"/>
      <c r="O581" s="315"/>
      <c r="P581" s="315"/>
      <c r="Q581" s="315"/>
      <c r="R581" s="315"/>
      <c r="S581" s="315"/>
      <c r="T581" s="315"/>
      <c r="U581" s="315"/>
      <c r="V581" s="315"/>
      <c r="W581" s="315"/>
      <c r="X581" s="315"/>
      <c r="Y581" s="315"/>
      <c r="Z581" s="315"/>
    </row>
    <row r="582" spans="1:26" ht="14.25" customHeight="1">
      <c r="A582" s="316"/>
      <c r="B582" s="317"/>
      <c r="C582" s="313"/>
      <c r="D582" s="313"/>
      <c r="E582" s="313"/>
      <c r="F582" s="313"/>
      <c r="G582" s="313"/>
      <c r="H582" s="313"/>
      <c r="I582" s="313"/>
      <c r="J582" s="313"/>
      <c r="K582" s="313"/>
      <c r="L582" s="313"/>
      <c r="M582" s="313"/>
      <c r="N582" s="315"/>
      <c r="O582" s="315"/>
      <c r="P582" s="315"/>
      <c r="Q582" s="315"/>
      <c r="R582" s="315"/>
      <c r="S582" s="315"/>
      <c r="T582" s="315"/>
      <c r="U582" s="315"/>
      <c r="V582" s="315"/>
      <c r="W582" s="315"/>
      <c r="X582" s="315"/>
      <c r="Y582" s="315"/>
      <c r="Z582" s="315"/>
    </row>
    <row r="583" spans="1:26" ht="14.25" customHeight="1">
      <c r="A583" s="316"/>
      <c r="B583" s="317"/>
      <c r="C583" s="313"/>
      <c r="D583" s="313"/>
      <c r="E583" s="313"/>
      <c r="F583" s="313"/>
      <c r="G583" s="313"/>
      <c r="H583" s="313"/>
      <c r="I583" s="313"/>
      <c r="J583" s="313"/>
      <c r="K583" s="313"/>
      <c r="L583" s="313"/>
      <c r="M583" s="313"/>
      <c r="N583" s="315"/>
      <c r="O583" s="315"/>
      <c r="P583" s="315"/>
      <c r="Q583" s="315"/>
      <c r="R583" s="315"/>
      <c r="S583" s="315"/>
      <c r="T583" s="315"/>
      <c r="U583" s="315"/>
      <c r="V583" s="315"/>
      <c r="W583" s="315"/>
      <c r="X583" s="315"/>
      <c r="Y583" s="315"/>
      <c r="Z583" s="315"/>
    </row>
    <row r="584" spans="1:26" ht="14.25" customHeight="1">
      <c r="A584" s="316"/>
      <c r="B584" s="317"/>
      <c r="C584" s="313"/>
      <c r="D584" s="313"/>
      <c r="E584" s="313"/>
      <c r="F584" s="313"/>
      <c r="G584" s="313"/>
      <c r="H584" s="313"/>
      <c r="I584" s="313"/>
      <c r="J584" s="313"/>
      <c r="K584" s="313"/>
      <c r="L584" s="313"/>
      <c r="M584" s="313"/>
      <c r="N584" s="315"/>
      <c r="O584" s="315"/>
      <c r="P584" s="315"/>
      <c r="Q584" s="315"/>
      <c r="R584" s="315"/>
      <c r="S584" s="315"/>
      <c r="T584" s="315"/>
      <c r="U584" s="315"/>
      <c r="V584" s="315"/>
      <c r="W584" s="315"/>
      <c r="X584" s="315"/>
      <c r="Y584" s="315"/>
      <c r="Z584" s="315"/>
    </row>
    <row r="585" spans="1:26" ht="14.25" customHeight="1">
      <c r="A585" s="316"/>
      <c r="B585" s="317"/>
      <c r="C585" s="313"/>
      <c r="D585" s="313"/>
      <c r="E585" s="313"/>
      <c r="F585" s="313"/>
      <c r="G585" s="313"/>
      <c r="H585" s="313"/>
      <c r="I585" s="313"/>
      <c r="J585" s="313"/>
      <c r="K585" s="313"/>
      <c r="L585" s="313"/>
      <c r="M585" s="313"/>
      <c r="N585" s="315"/>
      <c r="O585" s="315"/>
      <c r="P585" s="315"/>
      <c r="Q585" s="315"/>
      <c r="R585" s="315"/>
      <c r="S585" s="315"/>
      <c r="T585" s="315"/>
      <c r="U585" s="315"/>
      <c r="V585" s="315"/>
      <c r="W585" s="315"/>
      <c r="X585" s="315"/>
      <c r="Y585" s="315"/>
      <c r="Z585" s="315"/>
    </row>
    <row r="586" spans="1:26" ht="14.25" customHeight="1">
      <c r="A586" s="316"/>
      <c r="B586" s="317"/>
      <c r="C586" s="313"/>
      <c r="D586" s="313"/>
      <c r="E586" s="313"/>
      <c r="F586" s="313"/>
      <c r="G586" s="313"/>
      <c r="H586" s="313"/>
      <c r="I586" s="313"/>
      <c r="J586" s="313"/>
      <c r="K586" s="313"/>
      <c r="L586" s="313"/>
      <c r="M586" s="313"/>
      <c r="N586" s="315"/>
      <c r="O586" s="315"/>
      <c r="P586" s="315"/>
      <c r="Q586" s="315"/>
      <c r="R586" s="315"/>
      <c r="S586" s="315"/>
      <c r="T586" s="315"/>
      <c r="U586" s="315"/>
      <c r="V586" s="315"/>
      <c r="W586" s="315"/>
      <c r="X586" s="315"/>
      <c r="Y586" s="315"/>
      <c r="Z586" s="315"/>
    </row>
    <row r="587" spans="1:26" ht="14.25" customHeight="1">
      <c r="A587" s="316"/>
      <c r="B587" s="317"/>
      <c r="C587" s="313"/>
      <c r="D587" s="313"/>
      <c r="E587" s="313"/>
      <c r="F587" s="313"/>
      <c r="G587" s="313"/>
      <c r="H587" s="313"/>
      <c r="I587" s="313"/>
      <c r="J587" s="313"/>
      <c r="K587" s="313"/>
      <c r="L587" s="313"/>
      <c r="M587" s="313"/>
      <c r="N587" s="315"/>
      <c r="O587" s="315"/>
      <c r="P587" s="315"/>
      <c r="Q587" s="315"/>
      <c r="R587" s="315"/>
      <c r="S587" s="315"/>
      <c r="T587" s="315"/>
      <c r="U587" s="315"/>
      <c r="V587" s="315"/>
      <c r="W587" s="315"/>
      <c r="X587" s="315"/>
      <c r="Y587" s="315"/>
      <c r="Z587" s="315"/>
    </row>
    <row r="588" spans="1:26" ht="14.25" customHeight="1">
      <c r="A588" s="316"/>
      <c r="B588" s="317"/>
      <c r="C588" s="313"/>
      <c r="D588" s="313"/>
      <c r="E588" s="313"/>
      <c r="F588" s="313"/>
      <c r="G588" s="313"/>
      <c r="H588" s="313"/>
      <c r="I588" s="313"/>
      <c r="J588" s="313"/>
      <c r="K588" s="313"/>
      <c r="L588" s="313"/>
      <c r="M588" s="313"/>
      <c r="N588" s="315"/>
      <c r="O588" s="315"/>
      <c r="P588" s="315"/>
      <c r="Q588" s="315"/>
      <c r="R588" s="315"/>
      <c r="S588" s="315"/>
      <c r="T588" s="315"/>
      <c r="U588" s="315"/>
      <c r="V588" s="315"/>
      <c r="W588" s="315"/>
      <c r="X588" s="315"/>
      <c r="Y588" s="315"/>
      <c r="Z588" s="315"/>
    </row>
    <row r="589" spans="1:26" ht="14.25" customHeight="1">
      <c r="A589" s="316"/>
      <c r="B589" s="317"/>
      <c r="C589" s="313"/>
      <c r="D589" s="313"/>
      <c r="E589" s="313"/>
      <c r="F589" s="313"/>
      <c r="G589" s="313"/>
      <c r="H589" s="313"/>
      <c r="I589" s="313"/>
      <c r="J589" s="313"/>
      <c r="K589" s="313"/>
      <c r="L589" s="313"/>
      <c r="M589" s="313"/>
      <c r="N589" s="315"/>
      <c r="O589" s="315"/>
      <c r="P589" s="315"/>
      <c r="Q589" s="315"/>
      <c r="R589" s="315"/>
      <c r="S589" s="315"/>
      <c r="T589" s="315"/>
      <c r="U589" s="315"/>
      <c r="V589" s="315"/>
      <c r="W589" s="315"/>
      <c r="X589" s="315"/>
      <c r="Y589" s="315"/>
      <c r="Z589" s="315"/>
    </row>
    <row r="590" spans="1:26" ht="14.25" customHeight="1">
      <c r="A590" s="316"/>
      <c r="B590" s="317"/>
      <c r="C590" s="313"/>
      <c r="D590" s="313"/>
      <c r="E590" s="313"/>
      <c r="F590" s="313"/>
      <c r="G590" s="313"/>
      <c r="H590" s="313"/>
      <c r="I590" s="313"/>
      <c r="J590" s="313"/>
      <c r="K590" s="313"/>
      <c r="L590" s="313"/>
      <c r="M590" s="313"/>
      <c r="N590" s="315"/>
      <c r="O590" s="315"/>
      <c r="P590" s="315"/>
      <c r="Q590" s="315"/>
      <c r="R590" s="315"/>
      <c r="S590" s="315"/>
      <c r="T590" s="315"/>
      <c r="U590" s="315"/>
      <c r="V590" s="315"/>
      <c r="W590" s="315"/>
      <c r="X590" s="315"/>
      <c r="Y590" s="315"/>
      <c r="Z590" s="315"/>
    </row>
    <row r="591" spans="1:26" ht="14.25" customHeight="1">
      <c r="A591" s="316"/>
      <c r="B591" s="317"/>
      <c r="C591" s="313"/>
      <c r="D591" s="313"/>
      <c r="E591" s="313"/>
      <c r="F591" s="313"/>
      <c r="G591" s="313"/>
      <c r="H591" s="313"/>
      <c r="I591" s="313"/>
      <c r="J591" s="313"/>
      <c r="K591" s="313"/>
      <c r="L591" s="313"/>
      <c r="M591" s="313"/>
      <c r="N591" s="315"/>
      <c r="O591" s="315"/>
      <c r="P591" s="315"/>
      <c r="Q591" s="315"/>
      <c r="R591" s="315"/>
      <c r="S591" s="315"/>
      <c r="T591" s="315"/>
      <c r="U591" s="315"/>
      <c r="V591" s="315"/>
      <c r="W591" s="315"/>
      <c r="X591" s="315"/>
      <c r="Y591" s="315"/>
      <c r="Z591" s="315"/>
    </row>
    <row r="592" spans="1:26" ht="14.25" customHeight="1">
      <c r="A592" s="316"/>
      <c r="B592" s="317"/>
      <c r="C592" s="313"/>
      <c r="D592" s="313"/>
      <c r="E592" s="313"/>
      <c r="F592" s="313"/>
      <c r="G592" s="313"/>
      <c r="H592" s="313"/>
      <c r="I592" s="313"/>
      <c r="J592" s="313"/>
      <c r="K592" s="313"/>
      <c r="L592" s="313"/>
      <c r="M592" s="313"/>
      <c r="N592" s="315"/>
      <c r="O592" s="315"/>
      <c r="P592" s="315"/>
      <c r="Q592" s="315"/>
      <c r="R592" s="315"/>
      <c r="S592" s="315"/>
      <c r="T592" s="315"/>
      <c r="U592" s="315"/>
      <c r="V592" s="315"/>
      <c r="W592" s="315"/>
      <c r="X592" s="315"/>
      <c r="Y592" s="315"/>
      <c r="Z592" s="315"/>
    </row>
    <row r="593" spans="1:26" ht="14.25" customHeight="1">
      <c r="A593" s="316"/>
      <c r="B593" s="317"/>
      <c r="C593" s="313"/>
      <c r="D593" s="313"/>
      <c r="E593" s="313"/>
      <c r="F593" s="313"/>
      <c r="G593" s="313"/>
      <c r="H593" s="313"/>
      <c r="I593" s="313"/>
      <c r="J593" s="313"/>
      <c r="K593" s="313"/>
      <c r="L593" s="313"/>
      <c r="M593" s="313"/>
      <c r="N593" s="315"/>
      <c r="O593" s="315"/>
      <c r="P593" s="315"/>
      <c r="Q593" s="315"/>
      <c r="R593" s="315"/>
      <c r="S593" s="315"/>
      <c r="T593" s="315"/>
      <c r="U593" s="315"/>
      <c r="V593" s="315"/>
      <c r="W593" s="315"/>
      <c r="X593" s="315"/>
      <c r="Y593" s="315"/>
      <c r="Z593" s="315"/>
    </row>
    <row r="594" spans="1:26" ht="14.25" customHeight="1">
      <c r="A594" s="316"/>
      <c r="B594" s="317"/>
      <c r="C594" s="313"/>
      <c r="D594" s="313"/>
      <c r="E594" s="313"/>
      <c r="F594" s="313"/>
      <c r="G594" s="313"/>
      <c r="H594" s="313"/>
      <c r="I594" s="313"/>
      <c r="J594" s="313"/>
      <c r="K594" s="313"/>
      <c r="L594" s="313"/>
      <c r="M594" s="313"/>
      <c r="N594" s="315"/>
      <c r="O594" s="315"/>
      <c r="P594" s="315"/>
      <c r="Q594" s="315"/>
      <c r="R594" s="315"/>
      <c r="S594" s="315"/>
      <c r="T594" s="315"/>
      <c r="U594" s="315"/>
      <c r="V594" s="315"/>
      <c r="W594" s="315"/>
      <c r="X594" s="315"/>
      <c r="Y594" s="315"/>
      <c r="Z594" s="315"/>
    </row>
    <row r="595" spans="1:26" ht="14.25" customHeight="1">
      <c r="A595" s="316"/>
      <c r="B595" s="317"/>
      <c r="C595" s="313"/>
      <c r="D595" s="313"/>
      <c r="E595" s="313"/>
      <c r="F595" s="313"/>
      <c r="G595" s="313"/>
      <c r="H595" s="313"/>
      <c r="I595" s="313"/>
      <c r="J595" s="313"/>
      <c r="K595" s="313"/>
      <c r="L595" s="313"/>
      <c r="M595" s="313"/>
      <c r="N595" s="315"/>
      <c r="O595" s="315"/>
      <c r="P595" s="315"/>
      <c r="Q595" s="315"/>
      <c r="R595" s="315"/>
      <c r="S595" s="315"/>
      <c r="T595" s="315"/>
      <c r="U595" s="315"/>
      <c r="V595" s="315"/>
      <c r="W595" s="315"/>
      <c r="X595" s="315"/>
      <c r="Y595" s="315"/>
      <c r="Z595" s="315"/>
    </row>
    <row r="596" spans="1:26" ht="14.25" customHeight="1">
      <c r="A596" s="316"/>
      <c r="B596" s="317"/>
      <c r="C596" s="313"/>
      <c r="D596" s="313"/>
      <c r="E596" s="313"/>
      <c r="F596" s="313"/>
      <c r="G596" s="313"/>
      <c r="H596" s="313"/>
      <c r="I596" s="313"/>
      <c r="J596" s="313"/>
      <c r="K596" s="313"/>
      <c r="L596" s="313"/>
      <c r="M596" s="313"/>
      <c r="N596" s="315"/>
      <c r="O596" s="315"/>
      <c r="P596" s="315"/>
      <c r="Q596" s="315"/>
      <c r="R596" s="315"/>
      <c r="S596" s="315"/>
      <c r="T596" s="315"/>
      <c r="U596" s="315"/>
      <c r="V596" s="315"/>
      <c r="W596" s="315"/>
      <c r="X596" s="315"/>
      <c r="Y596" s="315"/>
      <c r="Z596" s="315"/>
    </row>
    <row r="597" spans="1:26" ht="14.25" customHeight="1">
      <c r="A597" s="316"/>
      <c r="B597" s="317"/>
      <c r="C597" s="313"/>
      <c r="D597" s="313"/>
      <c r="E597" s="313"/>
      <c r="F597" s="313"/>
      <c r="G597" s="313"/>
      <c r="H597" s="313"/>
      <c r="I597" s="313"/>
      <c r="J597" s="313"/>
      <c r="K597" s="313"/>
      <c r="L597" s="313"/>
      <c r="M597" s="313"/>
      <c r="N597" s="315"/>
      <c r="O597" s="315"/>
      <c r="P597" s="315"/>
      <c r="Q597" s="315"/>
      <c r="R597" s="315"/>
      <c r="S597" s="315"/>
      <c r="T597" s="315"/>
      <c r="U597" s="315"/>
      <c r="V597" s="315"/>
      <c r="W597" s="315"/>
      <c r="X597" s="315"/>
      <c r="Y597" s="315"/>
      <c r="Z597" s="315"/>
    </row>
    <row r="598" spans="1:26" ht="14.25" customHeight="1">
      <c r="A598" s="316"/>
      <c r="B598" s="317"/>
      <c r="C598" s="313"/>
      <c r="D598" s="313"/>
      <c r="E598" s="313"/>
      <c r="F598" s="313"/>
      <c r="G598" s="313"/>
      <c r="H598" s="313"/>
      <c r="I598" s="313"/>
      <c r="J598" s="313"/>
      <c r="K598" s="313"/>
      <c r="L598" s="313"/>
      <c r="M598" s="313"/>
      <c r="N598" s="315"/>
      <c r="O598" s="315"/>
      <c r="P598" s="315"/>
      <c r="Q598" s="315"/>
      <c r="R598" s="315"/>
      <c r="S598" s="315"/>
      <c r="T598" s="315"/>
      <c r="U598" s="315"/>
      <c r="V598" s="315"/>
      <c r="W598" s="315"/>
      <c r="X598" s="315"/>
      <c r="Y598" s="315"/>
      <c r="Z598" s="315"/>
    </row>
    <row r="599" spans="1:26" ht="14.25" customHeight="1">
      <c r="A599" s="316"/>
      <c r="B599" s="317"/>
      <c r="C599" s="313"/>
      <c r="D599" s="313"/>
      <c r="E599" s="313"/>
      <c r="F599" s="313"/>
      <c r="G599" s="313"/>
      <c r="H599" s="313"/>
      <c r="I599" s="313"/>
      <c r="J599" s="313"/>
      <c r="K599" s="313"/>
      <c r="L599" s="313"/>
      <c r="M599" s="313"/>
      <c r="N599" s="315"/>
      <c r="O599" s="315"/>
      <c r="P599" s="315"/>
      <c r="Q599" s="315"/>
      <c r="R599" s="315"/>
      <c r="S599" s="315"/>
      <c r="T599" s="315"/>
      <c r="U599" s="315"/>
      <c r="V599" s="315"/>
      <c r="W599" s="315"/>
      <c r="X599" s="315"/>
      <c r="Y599" s="315"/>
      <c r="Z599" s="315"/>
    </row>
    <row r="600" spans="1:26" ht="14.25" customHeight="1">
      <c r="A600" s="316"/>
      <c r="B600" s="317"/>
      <c r="C600" s="313"/>
      <c r="D600" s="313"/>
      <c r="E600" s="313"/>
      <c r="F600" s="313"/>
      <c r="G600" s="313"/>
      <c r="H600" s="313"/>
      <c r="I600" s="313"/>
      <c r="J600" s="313"/>
      <c r="K600" s="313"/>
      <c r="L600" s="313"/>
      <c r="M600" s="313"/>
      <c r="N600" s="315"/>
      <c r="O600" s="315"/>
      <c r="P600" s="315"/>
      <c r="Q600" s="315"/>
      <c r="R600" s="315"/>
      <c r="S600" s="315"/>
      <c r="T600" s="315"/>
      <c r="U600" s="315"/>
      <c r="V600" s="315"/>
      <c r="W600" s="315"/>
      <c r="X600" s="315"/>
      <c r="Y600" s="315"/>
      <c r="Z600" s="315"/>
    </row>
    <row r="601" spans="1:26" ht="14.25" customHeight="1">
      <c r="A601" s="316"/>
      <c r="B601" s="317"/>
      <c r="C601" s="313"/>
      <c r="D601" s="313"/>
      <c r="E601" s="313"/>
      <c r="F601" s="313"/>
      <c r="G601" s="313"/>
      <c r="H601" s="313"/>
      <c r="I601" s="313"/>
      <c r="J601" s="313"/>
      <c r="K601" s="313"/>
      <c r="L601" s="313"/>
      <c r="M601" s="313"/>
      <c r="N601" s="315"/>
      <c r="O601" s="315"/>
      <c r="P601" s="315"/>
      <c r="Q601" s="315"/>
      <c r="R601" s="315"/>
      <c r="S601" s="315"/>
      <c r="T601" s="315"/>
      <c r="U601" s="315"/>
      <c r="V601" s="315"/>
      <c r="W601" s="315"/>
      <c r="X601" s="315"/>
      <c r="Y601" s="315"/>
      <c r="Z601" s="315"/>
    </row>
    <row r="602" spans="1:26" ht="14.25" customHeight="1">
      <c r="A602" s="316"/>
      <c r="B602" s="317"/>
      <c r="C602" s="313"/>
      <c r="D602" s="313"/>
      <c r="E602" s="313"/>
      <c r="F602" s="313"/>
      <c r="G602" s="313"/>
      <c r="H602" s="313"/>
      <c r="I602" s="313"/>
      <c r="J602" s="313"/>
      <c r="K602" s="313"/>
      <c r="L602" s="313"/>
      <c r="M602" s="313"/>
      <c r="N602" s="315"/>
      <c r="O602" s="315"/>
      <c r="P602" s="315"/>
      <c r="Q602" s="315"/>
      <c r="R602" s="315"/>
      <c r="S602" s="315"/>
      <c r="T602" s="315"/>
      <c r="U602" s="315"/>
      <c r="V602" s="315"/>
      <c r="W602" s="315"/>
      <c r="X602" s="315"/>
      <c r="Y602" s="315"/>
      <c r="Z602" s="315"/>
    </row>
    <row r="603" spans="1:26" ht="14.25" customHeight="1">
      <c r="A603" s="316"/>
      <c r="B603" s="317"/>
      <c r="C603" s="313"/>
      <c r="D603" s="313"/>
      <c r="E603" s="313"/>
      <c r="F603" s="313"/>
      <c r="G603" s="313"/>
      <c r="H603" s="313"/>
      <c r="I603" s="313"/>
      <c r="J603" s="313"/>
      <c r="K603" s="313"/>
      <c r="L603" s="313"/>
      <c r="M603" s="313"/>
      <c r="N603" s="315"/>
      <c r="O603" s="315"/>
      <c r="P603" s="315"/>
      <c r="Q603" s="315"/>
      <c r="R603" s="315"/>
      <c r="S603" s="315"/>
      <c r="T603" s="315"/>
      <c r="U603" s="315"/>
      <c r="V603" s="315"/>
      <c r="W603" s="315"/>
      <c r="X603" s="315"/>
      <c r="Y603" s="315"/>
      <c r="Z603" s="315"/>
    </row>
    <row r="604" spans="1:26" ht="14.25" customHeight="1">
      <c r="A604" s="316"/>
      <c r="B604" s="317"/>
      <c r="C604" s="313"/>
      <c r="D604" s="313"/>
      <c r="E604" s="313"/>
      <c r="F604" s="313"/>
      <c r="G604" s="313"/>
      <c r="H604" s="313"/>
      <c r="I604" s="313"/>
      <c r="J604" s="313"/>
      <c r="K604" s="313"/>
      <c r="L604" s="313"/>
      <c r="M604" s="313"/>
      <c r="N604" s="315"/>
      <c r="O604" s="315"/>
      <c r="P604" s="315"/>
      <c r="Q604" s="315"/>
      <c r="R604" s="315"/>
      <c r="S604" s="315"/>
      <c r="T604" s="315"/>
      <c r="U604" s="315"/>
      <c r="V604" s="315"/>
      <c r="W604" s="315"/>
      <c r="X604" s="315"/>
      <c r="Y604" s="315"/>
      <c r="Z604" s="315"/>
    </row>
    <row r="605" spans="1:26" ht="14.25" customHeight="1">
      <c r="A605" s="316"/>
      <c r="B605" s="317"/>
      <c r="C605" s="313"/>
      <c r="D605" s="313"/>
      <c r="E605" s="313"/>
      <c r="F605" s="313"/>
      <c r="G605" s="313"/>
      <c r="H605" s="313"/>
      <c r="I605" s="313"/>
      <c r="J605" s="313"/>
      <c r="K605" s="313"/>
      <c r="L605" s="313"/>
      <c r="M605" s="313"/>
      <c r="N605" s="315"/>
      <c r="O605" s="315"/>
      <c r="P605" s="315"/>
      <c r="Q605" s="315"/>
      <c r="R605" s="315"/>
      <c r="S605" s="315"/>
      <c r="T605" s="315"/>
      <c r="U605" s="315"/>
      <c r="V605" s="315"/>
      <c r="W605" s="315"/>
      <c r="X605" s="315"/>
      <c r="Y605" s="315"/>
      <c r="Z605" s="315"/>
    </row>
    <row r="606" spans="1:26" ht="14.25" customHeight="1">
      <c r="A606" s="316"/>
      <c r="B606" s="317"/>
      <c r="C606" s="313"/>
      <c r="D606" s="313"/>
      <c r="E606" s="313"/>
      <c r="F606" s="313"/>
      <c r="G606" s="313"/>
      <c r="H606" s="313"/>
      <c r="I606" s="313"/>
      <c r="J606" s="313"/>
      <c r="K606" s="313"/>
      <c r="L606" s="313"/>
      <c r="M606" s="313"/>
      <c r="N606" s="315"/>
      <c r="O606" s="315"/>
      <c r="P606" s="315"/>
      <c r="Q606" s="315"/>
      <c r="R606" s="315"/>
      <c r="S606" s="315"/>
      <c r="T606" s="315"/>
      <c r="U606" s="315"/>
      <c r="V606" s="315"/>
      <c r="W606" s="315"/>
      <c r="X606" s="315"/>
      <c r="Y606" s="315"/>
      <c r="Z606" s="315"/>
    </row>
    <row r="607" spans="1:26" ht="14.25" customHeight="1">
      <c r="A607" s="316"/>
      <c r="B607" s="317"/>
      <c r="C607" s="313"/>
      <c r="D607" s="313"/>
      <c r="E607" s="313"/>
      <c r="F607" s="313"/>
      <c r="G607" s="313"/>
      <c r="H607" s="313"/>
      <c r="I607" s="313"/>
      <c r="J607" s="313"/>
      <c r="K607" s="313"/>
      <c r="L607" s="313"/>
      <c r="M607" s="313"/>
      <c r="N607" s="315"/>
      <c r="O607" s="315"/>
      <c r="P607" s="315"/>
      <c r="Q607" s="315"/>
      <c r="R607" s="315"/>
      <c r="S607" s="315"/>
      <c r="T607" s="315"/>
      <c r="U607" s="315"/>
      <c r="V607" s="315"/>
      <c r="W607" s="315"/>
      <c r="X607" s="315"/>
      <c r="Y607" s="315"/>
      <c r="Z607" s="315"/>
    </row>
    <row r="608" spans="1:26" ht="14.25" customHeight="1">
      <c r="A608" s="316"/>
      <c r="B608" s="317"/>
      <c r="C608" s="313"/>
      <c r="D608" s="313"/>
      <c r="E608" s="313"/>
      <c r="F608" s="313"/>
      <c r="G608" s="313"/>
      <c r="H608" s="313"/>
      <c r="I608" s="313"/>
      <c r="J608" s="313"/>
      <c r="K608" s="313"/>
      <c r="L608" s="313"/>
      <c r="M608" s="313"/>
      <c r="N608" s="315"/>
      <c r="O608" s="315"/>
      <c r="P608" s="315"/>
      <c r="Q608" s="315"/>
      <c r="R608" s="315"/>
      <c r="S608" s="315"/>
      <c r="T608" s="315"/>
      <c r="U608" s="315"/>
      <c r="V608" s="315"/>
      <c r="W608" s="315"/>
      <c r="X608" s="315"/>
      <c r="Y608" s="315"/>
      <c r="Z608" s="315"/>
    </row>
    <row r="609" spans="1:26" ht="14.25" customHeight="1">
      <c r="A609" s="316"/>
      <c r="B609" s="317"/>
      <c r="C609" s="313"/>
      <c r="D609" s="313"/>
      <c r="E609" s="313"/>
      <c r="F609" s="313"/>
      <c r="G609" s="313"/>
      <c r="H609" s="313"/>
      <c r="I609" s="313"/>
      <c r="J609" s="313"/>
      <c r="K609" s="313"/>
      <c r="L609" s="313"/>
      <c r="M609" s="313"/>
      <c r="N609" s="315"/>
      <c r="O609" s="315"/>
      <c r="P609" s="315"/>
      <c r="Q609" s="315"/>
      <c r="R609" s="315"/>
      <c r="S609" s="315"/>
      <c r="T609" s="315"/>
      <c r="U609" s="315"/>
      <c r="V609" s="315"/>
      <c r="W609" s="315"/>
      <c r="X609" s="315"/>
      <c r="Y609" s="315"/>
      <c r="Z609" s="315"/>
    </row>
    <row r="610" spans="1:26" ht="14.25" customHeight="1">
      <c r="A610" s="316"/>
      <c r="B610" s="317"/>
      <c r="C610" s="313"/>
      <c r="D610" s="313"/>
      <c r="E610" s="313"/>
      <c r="F610" s="313"/>
      <c r="G610" s="313"/>
      <c r="H610" s="313"/>
      <c r="I610" s="313"/>
      <c r="J610" s="313"/>
      <c r="K610" s="313"/>
      <c r="L610" s="313"/>
      <c r="M610" s="313"/>
      <c r="N610" s="315"/>
      <c r="O610" s="315"/>
      <c r="P610" s="315"/>
      <c r="Q610" s="315"/>
      <c r="R610" s="315"/>
      <c r="S610" s="315"/>
      <c r="T610" s="315"/>
      <c r="U610" s="315"/>
      <c r="V610" s="315"/>
      <c r="W610" s="315"/>
      <c r="X610" s="315"/>
      <c r="Y610" s="315"/>
      <c r="Z610" s="315"/>
    </row>
    <row r="611" spans="1:26" ht="14.25" customHeight="1">
      <c r="A611" s="316"/>
      <c r="B611" s="317"/>
      <c r="C611" s="313"/>
      <c r="D611" s="313"/>
      <c r="E611" s="313"/>
      <c r="F611" s="313"/>
      <c r="G611" s="313"/>
      <c r="H611" s="313"/>
      <c r="I611" s="313"/>
      <c r="J611" s="313"/>
      <c r="K611" s="313"/>
      <c r="L611" s="313"/>
      <c r="M611" s="313"/>
      <c r="N611" s="315"/>
      <c r="O611" s="315"/>
      <c r="P611" s="315"/>
      <c r="Q611" s="315"/>
      <c r="R611" s="315"/>
      <c r="S611" s="315"/>
      <c r="T611" s="315"/>
      <c r="U611" s="315"/>
      <c r="V611" s="315"/>
      <c r="W611" s="315"/>
      <c r="X611" s="315"/>
      <c r="Y611" s="315"/>
      <c r="Z611" s="315"/>
    </row>
    <row r="612" spans="1:26" ht="14.25" customHeight="1">
      <c r="A612" s="316"/>
      <c r="B612" s="317"/>
      <c r="C612" s="313"/>
      <c r="D612" s="313"/>
      <c r="E612" s="313"/>
      <c r="F612" s="313"/>
      <c r="G612" s="313"/>
      <c r="H612" s="313"/>
      <c r="I612" s="313"/>
      <c r="J612" s="313"/>
      <c r="K612" s="313"/>
      <c r="L612" s="313"/>
      <c r="M612" s="313"/>
      <c r="N612" s="315"/>
      <c r="O612" s="315"/>
      <c r="P612" s="315"/>
      <c r="Q612" s="315"/>
      <c r="R612" s="315"/>
      <c r="S612" s="315"/>
      <c r="T612" s="315"/>
      <c r="U612" s="315"/>
      <c r="V612" s="315"/>
      <c r="W612" s="315"/>
      <c r="X612" s="315"/>
      <c r="Y612" s="315"/>
      <c r="Z612" s="315"/>
    </row>
    <row r="613" spans="1:26" ht="14.25" customHeight="1">
      <c r="A613" s="316"/>
      <c r="B613" s="317"/>
      <c r="C613" s="313"/>
      <c r="D613" s="313"/>
      <c r="E613" s="313"/>
      <c r="F613" s="313"/>
      <c r="G613" s="313"/>
      <c r="H613" s="313"/>
      <c r="I613" s="313"/>
      <c r="J613" s="313"/>
      <c r="K613" s="313"/>
      <c r="L613" s="313"/>
      <c r="M613" s="313"/>
      <c r="N613" s="315"/>
      <c r="O613" s="315"/>
      <c r="P613" s="315"/>
      <c r="Q613" s="315"/>
      <c r="R613" s="315"/>
      <c r="S613" s="315"/>
      <c r="T613" s="315"/>
      <c r="U613" s="315"/>
      <c r="V613" s="315"/>
      <c r="W613" s="315"/>
      <c r="X613" s="315"/>
      <c r="Y613" s="315"/>
      <c r="Z613" s="315"/>
    </row>
    <row r="614" spans="1:26" ht="14.25" customHeight="1">
      <c r="A614" s="316"/>
      <c r="B614" s="317"/>
      <c r="C614" s="313"/>
      <c r="D614" s="313"/>
      <c r="E614" s="313"/>
      <c r="F614" s="313"/>
      <c r="G614" s="313"/>
      <c r="H614" s="313"/>
      <c r="I614" s="313"/>
      <c r="J614" s="313"/>
      <c r="K614" s="313"/>
      <c r="L614" s="313"/>
      <c r="M614" s="313"/>
      <c r="N614" s="315"/>
      <c r="O614" s="315"/>
      <c r="P614" s="315"/>
      <c r="Q614" s="315"/>
      <c r="R614" s="315"/>
      <c r="S614" s="315"/>
      <c r="T614" s="315"/>
      <c r="U614" s="315"/>
      <c r="V614" s="315"/>
      <c r="W614" s="315"/>
      <c r="X614" s="315"/>
      <c r="Y614" s="315"/>
      <c r="Z614" s="315"/>
    </row>
    <row r="615" spans="1:26" ht="14.25" customHeight="1">
      <c r="A615" s="316"/>
      <c r="B615" s="317"/>
      <c r="C615" s="313"/>
      <c r="D615" s="313"/>
      <c r="E615" s="313"/>
      <c r="F615" s="313"/>
      <c r="G615" s="313"/>
      <c r="H615" s="313"/>
      <c r="I615" s="313"/>
      <c r="J615" s="313"/>
      <c r="K615" s="313"/>
      <c r="L615" s="313"/>
      <c r="M615" s="313"/>
      <c r="N615" s="315"/>
      <c r="O615" s="315"/>
      <c r="P615" s="315"/>
      <c r="Q615" s="315"/>
      <c r="R615" s="315"/>
      <c r="S615" s="315"/>
      <c r="T615" s="315"/>
      <c r="U615" s="315"/>
      <c r="V615" s="315"/>
      <c r="W615" s="315"/>
      <c r="X615" s="315"/>
      <c r="Y615" s="315"/>
      <c r="Z615" s="315"/>
    </row>
    <row r="616" spans="1:26" ht="14.25" customHeight="1">
      <c r="A616" s="316"/>
      <c r="B616" s="317"/>
      <c r="C616" s="313"/>
      <c r="D616" s="313"/>
      <c r="E616" s="313"/>
      <c r="F616" s="313"/>
      <c r="G616" s="313"/>
      <c r="H616" s="313"/>
      <c r="I616" s="313"/>
      <c r="J616" s="313"/>
      <c r="K616" s="313"/>
      <c r="L616" s="313"/>
      <c r="M616" s="313"/>
      <c r="N616" s="315"/>
      <c r="O616" s="315"/>
      <c r="P616" s="315"/>
      <c r="Q616" s="315"/>
      <c r="R616" s="315"/>
      <c r="S616" s="315"/>
      <c r="T616" s="315"/>
      <c r="U616" s="315"/>
      <c r="V616" s="315"/>
      <c r="W616" s="315"/>
      <c r="X616" s="315"/>
      <c r="Y616" s="315"/>
      <c r="Z616" s="315"/>
    </row>
    <row r="617" spans="1:26" ht="14.25" customHeight="1">
      <c r="A617" s="316"/>
      <c r="B617" s="317"/>
      <c r="C617" s="313"/>
      <c r="D617" s="313"/>
      <c r="E617" s="313"/>
      <c r="F617" s="313"/>
      <c r="G617" s="313"/>
      <c r="H617" s="313"/>
      <c r="I617" s="313"/>
      <c r="J617" s="313"/>
      <c r="K617" s="313"/>
      <c r="L617" s="313"/>
      <c r="M617" s="313"/>
      <c r="N617" s="315"/>
      <c r="O617" s="315"/>
      <c r="P617" s="315"/>
      <c r="Q617" s="315"/>
      <c r="R617" s="315"/>
      <c r="S617" s="315"/>
      <c r="T617" s="315"/>
      <c r="U617" s="315"/>
      <c r="V617" s="315"/>
      <c r="W617" s="315"/>
      <c r="X617" s="315"/>
      <c r="Y617" s="315"/>
      <c r="Z617" s="315"/>
    </row>
    <row r="618" spans="1:26" ht="14.25" customHeight="1">
      <c r="A618" s="316"/>
      <c r="B618" s="317"/>
      <c r="C618" s="313"/>
      <c r="D618" s="313"/>
      <c r="E618" s="313"/>
      <c r="F618" s="313"/>
      <c r="G618" s="313"/>
      <c r="H618" s="313"/>
      <c r="I618" s="313"/>
      <c r="J618" s="313"/>
      <c r="K618" s="313"/>
      <c r="L618" s="313"/>
      <c r="M618" s="313"/>
      <c r="N618" s="315"/>
      <c r="O618" s="315"/>
      <c r="P618" s="315"/>
      <c r="Q618" s="315"/>
      <c r="R618" s="315"/>
      <c r="S618" s="315"/>
      <c r="T618" s="315"/>
      <c r="U618" s="315"/>
      <c r="V618" s="315"/>
      <c r="W618" s="315"/>
      <c r="X618" s="315"/>
      <c r="Y618" s="315"/>
      <c r="Z618" s="315"/>
    </row>
    <row r="619" spans="1:26" ht="14.25" customHeight="1">
      <c r="A619" s="316"/>
      <c r="B619" s="317"/>
      <c r="C619" s="313"/>
      <c r="D619" s="313"/>
      <c r="E619" s="313"/>
      <c r="F619" s="313"/>
      <c r="G619" s="313"/>
      <c r="H619" s="313"/>
      <c r="I619" s="313"/>
      <c r="J619" s="313"/>
      <c r="K619" s="313"/>
      <c r="L619" s="313"/>
      <c r="M619" s="313"/>
      <c r="N619" s="315"/>
      <c r="O619" s="315"/>
      <c r="P619" s="315"/>
      <c r="Q619" s="315"/>
      <c r="R619" s="315"/>
      <c r="S619" s="315"/>
      <c r="T619" s="315"/>
      <c r="U619" s="315"/>
      <c r="V619" s="315"/>
      <c r="W619" s="315"/>
      <c r="X619" s="315"/>
      <c r="Y619" s="315"/>
      <c r="Z619" s="315"/>
    </row>
    <row r="620" spans="1:26" ht="14.25" customHeight="1">
      <c r="A620" s="316"/>
      <c r="B620" s="317"/>
      <c r="C620" s="313"/>
      <c r="D620" s="313"/>
      <c r="E620" s="313"/>
      <c r="F620" s="313"/>
      <c r="G620" s="313"/>
      <c r="H620" s="313"/>
      <c r="I620" s="313"/>
      <c r="J620" s="313"/>
      <c r="K620" s="313"/>
      <c r="L620" s="313"/>
      <c r="M620" s="313"/>
      <c r="N620" s="315"/>
      <c r="O620" s="315"/>
      <c r="P620" s="315"/>
      <c r="Q620" s="315"/>
      <c r="R620" s="315"/>
      <c r="S620" s="315"/>
      <c r="T620" s="315"/>
      <c r="U620" s="315"/>
      <c r="V620" s="315"/>
      <c r="W620" s="315"/>
      <c r="X620" s="315"/>
      <c r="Y620" s="315"/>
      <c r="Z620" s="315"/>
    </row>
    <row r="621" spans="1:26" ht="14.25" customHeight="1">
      <c r="A621" s="316"/>
      <c r="B621" s="317"/>
      <c r="C621" s="313"/>
      <c r="D621" s="313"/>
      <c r="E621" s="313"/>
      <c r="F621" s="313"/>
      <c r="G621" s="313"/>
      <c r="H621" s="313"/>
      <c r="I621" s="313"/>
      <c r="J621" s="313"/>
      <c r="K621" s="313"/>
      <c r="L621" s="313"/>
      <c r="M621" s="313"/>
      <c r="N621" s="315"/>
      <c r="O621" s="315"/>
      <c r="P621" s="315"/>
      <c r="Q621" s="315"/>
      <c r="R621" s="315"/>
      <c r="S621" s="315"/>
      <c r="T621" s="315"/>
      <c r="U621" s="315"/>
      <c r="V621" s="315"/>
      <c r="W621" s="315"/>
      <c r="X621" s="315"/>
      <c r="Y621" s="315"/>
      <c r="Z621" s="315"/>
    </row>
    <row r="622" spans="1:26" ht="14.25" customHeight="1">
      <c r="A622" s="316"/>
      <c r="B622" s="317"/>
      <c r="C622" s="313"/>
      <c r="D622" s="313"/>
      <c r="E622" s="313"/>
      <c r="F622" s="313"/>
      <c r="G622" s="313"/>
      <c r="H622" s="313"/>
      <c r="I622" s="313"/>
      <c r="J622" s="313"/>
      <c r="K622" s="313"/>
      <c r="L622" s="313"/>
      <c r="M622" s="313"/>
      <c r="N622" s="315"/>
      <c r="O622" s="315"/>
      <c r="P622" s="315"/>
      <c r="Q622" s="315"/>
      <c r="R622" s="315"/>
      <c r="S622" s="315"/>
      <c r="T622" s="315"/>
      <c r="U622" s="315"/>
      <c r="V622" s="315"/>
      <c r="W622" s="315"/>
      <c r="X622" s="315"/>
      <c r="Y622" s="315"/>
      <c r="Z622" s="315"/>
    </row>
    <row r="623" spans="1:26" ht="14.25" customHeight="1">
      <c r="A623" s="316"/>
      <c r="B623" s="317"/>
      <c r="C623" s="313"/>
      <c r="D623" s="313"/>
      <c r="E623" s="313"/>
      <c r="F623" s="313"/>
      <c r="G623" s="313"/>
      <c r="H623" s="313"/>
      <c r="I623" s="313"/>
      <c r="J623" s="313"/>
      <c r="K623" s="313"/>
      <c r="L623" s="313"/>
      <c r="M623" s="313"/>
      <c r="N623" s="315"/>
      <c r="O623" s="315"/>
      <c r="P623" s="315"/>
      <c r="Q623" s="315"/>
      <c r="R623" s="315"/>
      <c r="S623" s="315"/>
      <c r="T623" s="315"/>
      <c r="U623" s="315"/>
      <c r="V623" s="315"/>
      <c r="W623" s="315"/>
      <c r="X623" s="315"/>
      <c r="Y623" s="315"/>
      <c r="Z623" s="315"/>
    </row>
    <row r="624" spans="1:26" ht="14.25" customHeight="1">
      <c r="A624" s="316"/>
      <c r="B624" s="317"/>
      <c r="C624" s="313"/>
      <c r="D624" s="313"/>
      <c r="E624" s="313"/>
      <c r="F624" s="313"/>
      <c r="G624" s="313"/>
      <c r="H624" s="313"/>
      <c r="I624" s="313"/>
      <c r="J624" s="313"/>
      <c r="K624" s="313"/>
      <c r="L624" s="313"/>
      <c r="M624" s="313"/>
      <c r="N624" s="315"/>
      <c r="O624" s="315"/>
      <c r="P624" s="315"/>
      <c r="Q624" s="315"/>
      <c r="R624" s="315"/>
      <c r="S624" s="315"/>
      <c r="T624" s="315"/>
      <c r="U624" s="315"/>
      <c r="V624" s="315"/>
      <c r="W624" s="315"/>
      <c r="X624" s="315"/>
      <c r="Y624" s="315"/>
      <c r="Z624" s="315"/>
    </row>
    <row r="625" spans="1:26" ht="14.25" customHeight="1">
      <c r="A625" s="316"/>
      <c r="B625" s="317"/>
      <c r="C625" s="313"/>
      <c r="D625" s="313"/>
      <c r="E625" s="313"/>
      <c r="F625" s="313"/>
      <c r="G625" s="313"/>
      <c r="H625" s="313"/>
      <c r="I625" s="313"/>
      <c r="J625" s="313"/>
      <c r="K625" s="313"/>
      <c r="L625" s="313"/>
      <c r="M625" s="313"/>
      <c r="N625" s="315"/>
      <c r="O625" s="315"/>
      <c r="P625" s="315"/>
      <c r="Q625" s="315"/>
      <c r="R625" s="315"/>
      <c r="S625" s="315"/>
      <c r="T625" s="315"/>
      <c r="U625" s="315"/>
      <c r="V625" s="315"/>
      <c r="W625" s="315"/>
      <c r="X625" s="315"/>
      <c r="Y625" s="315"/>
      <c r="Z625" s="315"/>
    </row>
    <row r="626" spans="1:26" ht="14.25" customHeight="1">
      <c r="A626" s="316"/>
      <c r="B626" s="317"/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5"/>
      <c r="O626" s="315"/>
      <c r="P626" s="315"/>
      <c r="Q626" s="315"/>
      <c r="R626" s="315"/>
      <c r="S626" s="315"/>
      <c r="T626" s="315"/>
      <c r="U626" s="315"/>
      <c r="V626" s="315"/>
      <c r="W626" s="315"/>
      <c r="X626" s="315"/>
      <c r="Y626" s="315"/>
      <c r="Z626" s="315"/>
    </row>
    <row r="627" spans="1:26" ht="14.25" customHeight="1">
      <c r="A627" s="316"/>
      <c r="B627" s="317"/>
      <c r="C627" s="313"/>
      <c r="D627" s="313"/>
      <c r="E627" s="313"/>
      <c r="F627" s="313"/>
      <c r="G627" s="313"/>
      <c r="H627" s="313"/>
      <c r="I627" s="313"/>
      <c r="J627" s="313"/>
      <c r="K627" s="313"/>
      <c r="L627" s="313"/>
      <c r="M627" s="313"/>
      <c r="N627" s="315"/>
      <c r="O627" s="315"/>
      <c r="P627" s="315"/>
      <c r="Q627" s="315"/>
      <c r="R627" s="315"/>
      <c r="S627" s="315"/>
      <c r="T627" s="315"/>
      <c r="U627" s="315"/>
      <c r="V627" s="315"/>
      <c r="W627" s="315"/>
      <c r="X627" s="315"/>
      <c r="Y627" s="315"/>
      <c r="Z627" s="315"/>
    </row>
    <row r="628" spans="1:26" ht="14.25" customHeight="1">
      <c r="A628" s="316"/>
      <c r="B628" s="317"/>
      <c r="C628" s="313"/>
      <c r="D628" s="313"/>
      <c r="E628" s="313"/>
      <c r="F628" s="313"/>
      <c r="G628" s="313"/>
      <c r="H628" s="313"/>
      <c r="I628" s="313"/>
      <c r="J628" s="313"/>
      <c r="K628" s="313"/>
      <c r="L628" s="313"/>
      <c r="M628" s="313"/>
      <c r="N628" s="315"/>
      <c r="O628" s="315"/>
      <c r="P628" s="315"/>
      <c r="Q628" s="315"/>
      <c r="R628" s="315"/>
      <c r="S628" s="315"/>
      <c r="T628" s="315"/>
      <c r="U628" s="315"/>
      <c r="V628" s="315"/>
      <c r="W628" s="315"/>
      <c r="X628" s="315"/>
      <c r="Y628" s="315"/>
      <c r="Z628" s="315"/>
    </row>
    <row r="629" spans="1:26" ht="14.25" customHeight="1">
      <c r="A629" s="316"/>
      <c r="B629" s="317"/>
      <c r="C629" s="313"/>
      <c r="D629" s="313"/>
      <c r="E629" s="313"/>
      <c r="F629" s="313"/>
      <c r="G629" s="313"/>
      <c r="H629" s="313"/>
      <c r="I629" s="313"/>
      <c r="J629" s="313"/>
      <c r="K629" s="313"/>
      <c r="L629" s="313"/>
      <c r="M629" s="313"/>
      <c r="N629" s="315"/>
      <c r="O629" s="315"/>
      <c r="P629" s="315"/>
      <c r="Q629" s="315"/>
      <c r="R629" s="315"/>
      <c r="S629" s="315"/>
      <c r="T629" s="315"/>
      <c r="U629" s="315"/>
      <c r="V629" s="315"/>
      <c r="W629" s="315"/>
      <c r="X629" s="315"/>
      <c r="Y629" s="315"/>
      <c r="Z629" s="315"/>
    </row>
    <row r="630" spans="1:26" ht="14.25" customHeight="1">
      <c r="A630" s="316"/>
      <c r="B630" s="317"/>
      <c r="C630" s="313"/>
      <c r="D630" s="313"/>
      <c r="E630" s="313"/>
      <c r="F630" s="313"/>
      <c r="G630" s="313"/>
      <c r="H630" s="313"/>
      <c r="I630" s="313"/>
      <c r="J630" s="313"/>
      <c r="K630" s="313"/>
      <c r="L630" s="313"/>
      <c r="M630" s="313"/>
      <c r="N630" s="315"/>
      <c r="O630" s="315"/>
      <c r="P630" s="315"/>
      <c r="Q630" s="315"/>
      <c r="R630" s="315"/>
      <c r="S630" s="315"/>
      <c r="T630" s="315"/>
      <c r="U630" s="315"/>
      <c r="V630" s="315"/>
      <c r="W630" s="315"/>
      <c r="X630" s="315"/>
      <c r="Y630" s="315"/>
      <c r="Z630" s="315"/>
    </row>
    <row r="631" spans="1:26" ht="14.25" customHeight="1">
      <c r="A631" s="316"/>
      <c r="B631" s="317"/>
      <c r="C631" s="313"/>
      <c r="D631" s="313"/>
      <c r="E631" s="313"/>
      <c r="F631" s="313"/>
      <c r="G631" s="313"/>
      <c r="H631" s="313"/>
      <c r="I631" s="313"/>
      <c r="J631" s="313"/>
      <c r="K631" s="313"/>
      <c r="L631" s="313"/>
      <c r="M631" s="313"/>
      <c r="N631" s="315"/>
      <c r="O631" s="315"/>
      <c r="P631" s="315"/>
      <c r="Q631" s="315"/>
      <c r="R631" s="315"/>
      <c r="S631" s="315"/>
      <c r="T631" s="315"/>
      <c r="U631" s="315"/>
      <c r="V631" s="315"/>
      <c r="W631" s="315"/>
      <c r="X631" s="315"/>
      <c r="Y631" s="315"/>
      <c r="Z631" s="315"/>
    </row>
    <row r="632" spans="1:26" ht="14.25" customHeight="1">
      <c r="A632" s="316"/>
      <c r="B632" s="317"/>
      <c r="C632" s="313"/>
      <c r="D632" s="313"/>
      <c r="E632" s="313"/>
      <c r="F632" s="313"/>
      <c r="G632" s="313"/>
      <c r="H632" s="313"/>
      <c r="I632" s="313"/>
      <c r="J632" s="313"/>
      <c r="K632" s="313"/>
      <c r="L632" s="313"/>
      <c r="M632" s="313"/>
      <c r="N632" s="315"/>
      <c r="O632" s="315"/>
      <c r="P632" s="315"/>
      <c r="Q632" s="315"/>
      <c r="R632" s="315"/>
      <c r="S632" s="315"/>
      <c r="T632" s="315"/>
      <c r="U632" s="315"/>
      <c r="V632" s="315"/>
      <c r="W632" s="315"/>
      <c r="X632" s="315"/>
      <c r="Y632" s="315"/>
      <c r="Z632" s="315"/>
    </row>
    <row r="633" spans="1:26" ht="14.25" customHeight="1">
      <c r="A633" s="316"/>
      <c r="B633" s="317"/>
      <c r="C633" s="313"/>
      <c r="D633" s="313"/>
      <c r="E633" s="313"/>
      <c r="F633" s="313"/>
      <c r="G633" s="313"/>
      <c r="H633" s="313"/>
      <c r="I633" s="313"/>
      <c r="J633" s="313"/>
      <c r="K633" s="313"/>
      <c r="L633" s="313"/>
      <c r="M633" s="313"/>
      <c r="N633" s="315"/>
      <c r="O633" s="315"/>
      <c r="P633" s="315"/>
      <c r="Q633" s="315"/>
      <c r="R633" s="315"/>
      <c r="S633" s="315"/>
      <c r="T633" s="315"/>
      <c r="U633" s="315"/>
      <c r="V633" s="315"/>
      <c r="W633" s="315"/>
      <c r="X633" s="315"/>
      <c r="Y633" s="315"/>
      <c r="Z633" s="315"/>
    </row>
    <row r="634" spans="1:26" ht="14.25" customHeight="1">
      <c r="A634" s="316"/>
      <c r="B634" s="317"/>
      <c r="C634" s="313"/>
      <c r="D634" s="313"/>
      <c r="E634" s="313"/>
      <c r="F634" s="313"/>
      <c r="G634" s="313"/>
      <c r="H634" s="313"/>
      <c r="I634" s="313"/>
      <c r="J634" s="313"/>
      <c r="K634" s="313"/>
      <c r="L634" s="313"/>
      <c r="M634" s="313"/>
      <c r="N634" s="315"/>
      <c r="O634" s="315"/>
      <c r="P634" s="315"/>
      <c r="Q634" s="315"/>
      <c r="R634" s="315"/>
      <c r="S634" s="315"/>
      <c r="T634" s="315"/>
      <c r="U634" s="315"/>
      <c r="V634" s="315"/>
      <c r="W634" s="315"/>
      <c r="X634" s="315"/>
      <c r="Y634" s="315"/>
      <c r="Z634" s="315"/>
    </row>
    <row r="635" spans="1:26" ht="14.25" customHeight="1">
      <c r="A635" s="316"/>
      <c r="B635" s="317"/>
      <c r="C635" s="313"/>
      <c r="D635" s="313"/>
      <c r="E635" s="313"/>
      <c r="F635" s="313"/>
      <c r="G635" s="313"/>
      <c r="H635" s="313"/>
      <c r="I635" s="313"/>
      <c r="J635" s="313"/>
      <c r="K635" s="313"/>
      <c r="L635" s="313"/>
      <c r="M635" s="313"/>
      <c r="N635" s="315"/>
      <c r="O635" s="315"/>
      <c r="P635" s="315"/>
      <c r="Q635" s="315"/>
      <c r="R635" s="315"/>
      <c r="S635" s="315"/>
      <c r="T635" s="315"/>
      <c r="U635" s="315"/>
      <c r="V635" s="315"/>
      <c r="W635" s="315"/>
      <c r="X635" s="315"/>
      <c r="Y635" s="315"/>
      <c r="Z635" s="315"/>
    </row>
    <row r="636" spans="1:26" ht="14.25" customHeight="1">
      <c r="A636" s="316"/>
      <c r="B636" s="317"/>
      <c r="C636" s="313"/>
      <c r="D636" s="313"/>
      <c r="E636" s="313"/>
      <c r="F636" s="313"/>
      <c r="G636" s="313"/>
      <c r="H636" s="313"/>
      <c r="I636" s="313"/>
      <c r="J636" s="313"/>
      <c r="K636" s="313"/>
      <c r="L636" s="313"/>
      <c r="M636" s="313"/>
      <c r="N636" s="315"/>
      <c r="O636" s="315"/>
      <c r="P636" s="315"/>
      <c r="Q636" s="315"/>
      <c r="R636" s="315"/>
      <c r="S636" s="315"/>
      <c r="T636" s="315"/>
      <c r="U636" s="315"/>
      <c r="V636" s="315"/>
      <c r="W636" s="315"/>
      <c r="X636" s="315"/>
      <c r="Y636" s="315"/>
      <c r="Z636" s="315"/>
    </row>
    <row r="637" spans="1:26" ht="14.25" customHeight="1">
      <c r="A637" s="316"/>
      <c r="B637" s="317"/>
      <c r="C637" s="313"/>
      <c r="D637" s="313"/>
      <c r="E637" s="313"/>
      <c r="F637" s="313"/>
      <c r="G637" s="313"/>
      <c r="H637" s="313"/>
      <c r="I637" s="313"/>
      <c r="J637" s="313"/>
      <c r="K637" s="313"/>
      <c r="L637" s="313"/>
      <c r="M637" s="313"/>
      <c r="N637" s="315"/>
      <c r="O637" s="315"/>
      <c r="P637" s="315"/>
      <c r="Q637" s="315"/>
      <c r="R637" s="315"/>
      <c r="S637" s="315"/>
      <c r="T637" s="315"/>
      <c r="U637" s="315"/>
      <c r="V637" s="315"/>
      <c r="W637" s="315"/>
      <c r="X637" s="315"/>
      <c r="Y637" s="315"/>
      <c r="Z637" s="315"/>
    </row>
    <row r="638" spans="1:26" ht="14.25" customHeight="1">
      <c r="A638" s="316"/>
      <c r="B638" s="317"/>
      <c r="C638" s="313"/>
      <c r="D638" s="313"/>
      <c r="E638" s="313"/>
      <c r="F638" s="313"/>
      <c r="G638" s="313"/>
      <c r="H638" s="313"/>
      <c r="I638" s="313"/>
      <c r="J638" s="313"/>
      <c r="K638" s="313"/>
      <c r="L638" s="313"/>
      <c r="M638" s="313"/>
      <c r="N638" s="315"/>
      <c r="O638" s="315"/>
      <c r="P638" s="315"/>
      <c r="Q638" s="315"/>
      <c r="R638" s="315"/>
      <c r="S638" s="315"/>
      <c r="T638" s="315"/>
      <c r="U638" s="315"/>
      <c r="V638" s="315"/>
      <c r="W638" s="315"/>
      <c r="X638" s="315"/>
      <c r="Y638" s="315"/>
      <c r="Z638" s="315"/>
    </row>
    <row r="639" spans="1:26" ht="14.25" customHeight="1">
      <c r="A639" s="316"/>
      <c r="B639" s="317"/>
      <c r="C639" s="313"/>
      <c r="D639" s="313"/>
      <c r="E639" s="313"/>
      <c r="F639" s="313"/>
      <c r="G639" s="313"/>
      <c r="H639" s="313"/>
      <c r="I639" s="313"/>
      <c r="J639" s="313"/>
      <c r="K639" s="313"/>
      <c r="L639" s="313"/>
      <c r="M639" s="313"/>
      <c r="N639" s="315"/>
      <c r="O639" s="315"/>
      <c r="P639" s="315"/>
      <c r="Q639" s="315"/>
      <c r="R639" s="315"/>
      <c r="S639" s="315"/>
      <c r="T639" s="315"/>
      <c r="U639" s="315"/>
      <c r="V639" s="315"/>
      <c r="W639" s="315"/>
      <c r="X639" s="315"/>
      <c r="Y639" s="315"/>
      <c r="Z639" s="315"/>
    </row>
    <row r="640" spans="1:26" ht="14.25" customHeight="1">
      <c r="A640" s="316"/>
      <c r="B640" s="317"/>
      <c r="C640" s="313"/>
      <c r="D640" s="313"/>
      <c r="E640" s="313"/>
      <c r="F640" s="313"/>
      <c r="G640" s="313"/>
      <c r="H640" s="313"/>
      <c r="I640" s="313"/>
      <c r="J640" s="313"/>
      <c r="K640" s="313"/>
      <c r="L640" s="313"/>
      <c r="M640" s="313"/>
      <c r="N640" s="315"/>
      <c r="O640" s="315"/>
      <c r="P640" s="315"/>
      <c r="Q640" s="315"/>
      <c r="R640" s="315"/>
      <c r="S640" s="315"/>
      <c r="T640" s="315"/>
      <c r="U640" s="315"/>
      <c r="V640" s="315"/>
      <c r="W640" s="315"/>
      <c r="X640" s="315"/>
      <c r="Y640" s="315"/>
      <c r="Z640" s="315"/>
    </row>
    <row r="641" spans="1:26" ht="14.25" customHeight="1">
      <c r="A641" s="316"/>
      <c r="B641" s="317"/>
      <c r="C641" s="313"/>
      <c r="D641" s="313"/>
      <c r="E641" s="313"/>
      <c r="F641" s="313"/>
      <c r="G641" s="313"/>
      <c r="H641" s="313"/>
      <c r="I641" s="313"/>
      <c r="J641" s="313"/>
      <c r="K641" s="313"/>
      <c r="L641" s="313"/>
      <c r="M641" s="313"/>
      <c r="N641" s="315"/>
      <c r="O641" s="315"/>
      <c r="P641" s="315"/>
      <c r="Q641" s="315"/>
      <c r="R641" s="315"/>
      <c r="S641" s="315"/>
      <c r="T641" s="315"/>
      <c r="U641" s="315"/>
      <c r="V641" s="315"/>
      <c r="W641" s="315"/>
      <c r="X641" s="315"/>
      <c r="Y641" s="315"/>
      <c r="Z641" s="315"/>
    </row>
    <row r="642" spans="1:26" ht="14.25" customHeight="1">
      <c r="A642" s="316"/>
      <c r="B642" s="317"/>
      <c r="C642" s="313"/>
      <c r="D642" s="313"/>
      <c r="E642" s="313"/>
      <c r="F642" s="313"/>
      <c r="G642" s="313"/>
      <c r="H642" s="313"/>
      <c r="I642" s="313"/>
      <c r="J642" s="313"/>
      <c r="K642" s="313"/>
      <c r="L642" s="313"/>
      <c r="M642" s="313"/>
      <c r="N642" s="315"/>
      <c r="O642" s="315"/>
      <c r="P642" s="315"/>
      <c r="Q642" s="315"/>
      <c r="R642" s="315"/>
      <c r="S642" s="315"/>
      <c r="T642" s="315"/>
      <c r="U642" s="315"/>
      <c r="V642" s="315"/>
      <c r="W642" s="315"/>
      <c r="X642" s="315"/>
      <c r="Y642" s="315"/>
      <c r="Z642" s="315"/>
    </row>
    <row r="643" spans="1:26" ht="14.25" customHeight="1">
      <c r="A643" s="316"/>
      <c r="B643" s="317"/>
      <c r="C643" s="313"/>
      <c r="D643" s="313"/>
      <c r="E643" s="313"/>
      <c r="F643" s="313"/>
      <c r="G643" s="313"/>
      <c r="H643" s="313"/>
      <c r="I643" s="313"/>
      <c r="J643" s="313"/>
      <c r="K643" s="313"/>
      <c r="L643" s="313"/>
      <c r="M643" s="313"/>
      <c r="N643" s="315"/>
      <c r="O643" s="315"/>
      <c r="P643" s="315"/>
      <c r="Q643" s="315"/>
      <c r="R643" s="315"/>
      <c r="S643" s="315"/>
      <c r="T643" s="315"/>
      <c r="U643" s="315"/>
      <c r="V643" s="315"/>
      <c r="W643" s="315"/>
      <c r="X643" s="315"/>
      <c r="Y643" s="315"/>
      <c r="Z643" s="315"/>
    </row>
    <row r="644" spans="1:26" ht="14.25" customHeight="1">
      <c r="A644" s="316"/>
      <c r="B644" s="317"/>
      <c r="C644" s="313"/>
      <c r="D644" s="313"/>
      <c r="E644" s="313"/>
      <c r="F644" s="313"/>
      <c r="G644" s="313"/>
      <c r="H644" s="313"/>
      <c r="I644" s="313"/>
      <c r="J644" s="313"/>
      <c r="K644" s="313"/>
      <c r="L644" s="313"/>
      <c r="M644" s="313"/>
      <c r="N644" s="315"/>
      <c r="O644" s="315"/>
      <c r="P644" s="315"/>
      <c r="Q644" s="315"/>
      <c r="R644" s="315"/>
      <c r="S644" s="315"/>
      <c r="T644" s="315"/>
      <c r="U644" s="315"/>
      <c r="V644" s="315"/>
      <c r="W644" s="315"/>
      <c r="X644" s="315"/>
      <c r="Y644" s="315"/>
      <c r="Z644" s="315"/>
    </row>
    <row r="645" spans="1:26" ht="14.25" customHeight="1">
      <c r="A645" s="316"/>
      <c r="B645" s="317"/>
      <c r="C645" s="313"/>
      <c r="D645" s="313"/>
      <c r="E645" s="313"/>
      <c r="F645" s="313"/>
      <c r="G645" s="313"/>
      <c r="H645" s="313"/>
      <c r="I645" s="313"/>
      <c r="J645" s="313"/>
      <c r="K645" s="313"/>
      <c r="L645" s="313"/>
      <c r="M645" s="313"/>
      <c r="N645" s="315"/>
      <c r="O645" s="315"/>
      <c r="P645" s="315"/>
      <c r="Q645" s="315"/>
      <c r="R645" s="315"/>
      <c r="S645" s="315"/>
      <c r="T645" s="315"/>
      <c r="U645" s="315"/>
      <c r="V645" s="315"/>
      <c r="W645" s="315"/>
      <c r="X645" s="315"/>
      <c r="Y645" s="315"/>
      <c r="Z645" s="315"/>
    </row>
    <row r="646" spans="1:26" ht="14.25" customHeight="1">
      <c r="A646" s="316"/>
      <c r="B646" s="317"/>
      <c r="C646" s="313"/>
      <c r="D646" s="313"/>
      <c r="E646" s="313"/>
      <c r="F646" s="313"/>
      <c r="G646" s="313"/>
      <c r="H646" s="313"/>
      <c r="I646" s="313"/>
      <c r="J646" s="313"/>
      <c r="K646" s="313"/>
      <c r="L646" s="313"/>
      <c r="M646" s="313"/>
      <c r="N646" s="315"/>
      <c r="O646" s="315"/>
      <c r="P646" s="315"/>
      <c r="Q646" s="315"/>
      <c r="R646" s="315"/>
      <c r="S646" s="315"/>
      <c r="T646" s="315"/>
      <c r="U646" s="315"/>
      <c r="V646" s="315"/>
      <c r="W646" s="315"/>
      <c r="X646" s="315"/>
      <c r="Y646" s="315"/>
      <c r="Z646" s="315"/>
    </row>
    <row r="647" spans="1:26" ht="14.25" customHeight="1">
      <c r="A647" s="316"/>
      <c r="B647" s="317"/>
      <c r="C647" s="313"/>
      <c r="D647" s="313"/>
      <c r="E647" s="313"/>
      <c r="F647" s="313"/>
      <c r="G647" s="313"/>
      <c r="H647" s="313"/>
      <c r="I647" s="313"/>
      <c r="J647" s="313"/>
      <c r="K647" s="313"/>
      <c r="L647" s="313"/>
      <c r="M647" s="313"/>
      <c r="N647" s="315"/>
      <c r="O647" s="315"/>
      <c r="P647" s="315"/>
      <c r="Q647" s="315"/>
      <c r="R647" s="315"/>
      <c r="S647" s="315"/>
      <c r="T647" s="315"/>
      <c r="U647" s="315"/>
      <c r="V647" s="315"/>
      <c r="W647" s="315"/>
      <c r="X647" s="315"/>
      <c r="Y647" s="315"/>
      <c r="Z647" s="315"/>
    </row>
    <row r="648" spans="1:26" ht="14.25" customHeight="1">
      <c r="A648" s="316"/>
      <c r="B648" s="317"/>
      <c r="C648" s="313"/>
      <c r="D648" s="313"/>
      <c r="E648" s="313"/>
      <c r="F648" s="313"/>
      <c r="G648" s="313"/>
      <c r="H648" s="313"/>
      <c r="I648" s="313"/>
      <c r="J648" s="313"/>
      <c r="K648" s="313"/>
      <c r="L648" s="313"/>
      <c r="M648" s="313"/>
      <c r="N648" s="315"/>
      <c r="O648" s="315"/>
      <c r="P648" s="315"/>
      <c r="Q648" s="315"/>
      <c r="R648" s="315"/>
      <c r="S648" s="315"/>
      <c r="T648" s="315"/>
      <c r="U648" s="315"/>
      <c r="V648" s="315"/>
      <c r="W648" s="315"/>
      <c r="X648" s="315"/>
      <c r="Y648" s="315"/>
      <c r="Z648" s="315"/>
    </row>
    <row r="649" spans="1:26" ht="14.25" customHeight="1">
      <c r="A649" s="316"/>
      <c r="B649" s="317"/>
      <c r="C649" s="313"/>
      <c r="D649" s="313"/>
      <c r="E649" s="313"/>
      <c r="F649" s="313"/>
      <c r="G649" s="313"/>
      <c r="H649" s="313"/>
      <c r="I649" s="313"/>
      <c r="J649" s="313"/>
      <c r="K649" s="313"/>
      <c r="L649" s="313"/>
      <c r="M649" s="313"/>
      <c r="N649" s="315"/>
      <c r="O649" s="315"/>
      <c r="P649" s="315"/>
      <c r="Q649" s="315"/>
      <c r="R649" s="315"/>
      <c r="S649" s="315"/>
      <c r="T649" s="315"/>
      <c r="U649" s="315"/>
      <c r="V649" s="315"/>
      <c r="W649" s="315"/>
      <c r="X649" s="315"/>
      <c r="Y649" s="315"/>
      <c r="Z649" s="315"/>
    </row>
    <row r="650" spans="1:26" ht="14.25" customHeight="1">
      <c r="A650" s="316"/>
      <c r="B650" s="317"/>
      <c r="C650" s="313"/>
      <c r="D650" s="313"/>
      <c r="E650" s="313"/>
      <c r="F650" s="313"/>
      <c r="G650" s="313"/>
      <c r="H650" s="313"/>
      <c r="I650" s="313"/>
      <c r="J650" s="313"/>
      <c r="K650" s="313"/>
      <c r="L650" s="313"/>
      <c r="M650" s="313"/>
      <c r="N650" s="315"/>
      <c r="O650" s="315"/>
      <c r="P650" s="315"/>
      <c r="Q650" s="315"/>
      <c r="R650" s="315"/>
      <c r="S650" s="315"/>
      <c r="T650" s="315"/>
      <c r="U650" s="315"/>
      <c r="V650" s="315"/>
      <c r="W650" s="315"/>
      <c r="X650" s="315"/>
      <c r="Y650" s="315"/>
      <c r="Z650" s="315"/>
    </row>
    <row r="651" spans="1:26" ht="14.25" customHeight="1">
      <c r="A651" s="316"/>
      <c r="B651" s="317"/>
      <c r="C651" s="313"/>
      <c r="D651" s="313"/>
      <c r="E651" s="313"/>
      <c r="F651" s="313"/>
      <c r="G651" s="313"/>
      <c r="H651" s="313"/>
      <c r="I651" s="313"/>
      <c r="J651" s="313"/>
      <c r="K651" s="313"/>
      <c r="L651" s="313"/>
      <c r="M651" s="313"/>
      <c r="N651" s="315"/>
      <c r="O651" s="315"/>
      <c r="P651" s="315"/>
      <c r="Q651" s="315"/>
      <c r="R651" s="315"/>
      <c r="S651" s="315"/>
      <c r="T651" s="315"/>
      <c r="U651" s="315"/>
      <c r="V651" s="315"/>
      <c r="W651" s="315"/>
      <c r="X651" s="315"/>
      <c r="Y651" s="315"/>
      <c r="Z651" s="315"/>
    </row>
    <row r="652" spans="1:26" ht="14.25" customHeight="1">
      <c r="A652" s="316"/>
      <c r="B652" s="317"/>
      <c r="C652" s="313"/>
      <c r="D652" s="313"/>
      <c r="E652" s="313"/>
      <c r="F652" s="313"/>
      <c r="G652" s="313"/>
      <c r="H652" s="313"/>
      <c r="I652" s="313"/>
      <c r="J652" s="313"/>
      <c r="K652" s="313"/>
      <c r="L652" s="313"/>
      <c r="M652" s="313"/>
      <c r="N652" s="315"/>
      <c r="O652" s="315"/>
      <c r="P652" s="315"/>
      <c r="Q652" s="315"/>
      <c r="R652" s="315"/>
      <c r="S652" s="315"/>
      <c r="T652" s="315"/>
      <c r="U652" s="315"/>
      <c r="V652" s="315"/>
      <c r="W652" s="315"/>
      <c r="X652" s="315"/>
      <c r="Y652" s="315"/>
      <c r="Z652" s="315"/>
    </row>
    <row r="653" spans="1:26" ht="14.25" customHeight="1">
      <c r="A653" s="316"/>
      <c r="B653" s="317"/>
      <c r="C653" s="313"/>
      <c r="D653" s="313"/>
      <c r="E653" s="313"/>
      <c r="F653" s="313"/>
      <c r="G653" s="313"/>
      <c r="H653" s="313"/>
      <c r="I653" s="313"/>
      <c r="J653" s="313"/>
      <c r="K653" s="313"/>
      <c r="L653" s="313"/>
      <c r="M653" s="313"/>
      <c r="N653" s="315"/>
      <c r="O653" s="315"/>
      <c r="P653" s="315"/>
      <c r="Q653" s="315"/>
      <c r="R653" s="315"/>
      <c r="S653" s="315"/>
      <c r="T653" s="315"/>
      <c r="U653" s="315"/>
      <c r="V653" s="315"/>
      <c r="W653" s="315"/>
      <c r="X653" s="315"/>
      <c r="Y653" s="315"/>
      <c r="Z653" s="315"/>
    </row>
    <row r="654" spans="1:26" ht="14.25" customHeight="1">
      <c r="A654" s="316"/>
      <c r="B654" s="317"/>
      <c r="C654" s="313"/>
      <c r="D654" s="313"/>
      <c r="E654" s="313"/>
      <c r="F654" s="313"/>
      <c r="G654" s="313"/>
      <c r="H654" s="313"/>
      <c r="I654" s="313"/>
      <c r="J654" s="313"/>
      <c r="K654" s="313"/>
      <c r="L654" s="313"/>
      <c r="M654" s="313"/>
      <c r="N654" s="315"/>
      <c r="O654" s="315"/>
      <c r="P654" s="315"/>
      <c r="Q654" s="315"/>
      <c r="R654" s="315"/>
      <c r="S654" s="315"/>
      <c r="T654" s="315"/>
      <c r="U654" s="315"/>
      <c r="V654" s="315"/>
      <c r="W654" s="315"/>
      <c r="X654" s="315"/>
      <c r="Y654" s="315"/>
      <c r="Z654" s="315"/>
    </row>
    <row r="655" spans="1:26" ht="14.25" customHeight="1">
      <c r="A655" s="316"/>
      <c r="B655" s="317"/>
      <c r="C655" s="313"/>
      <c r="D655" s="313"/>
      <c r="E655" s="313"/>
      <c r="F655" s="313"/>
      <c r="G655" s="313"/>
      <c r="H655" s="313"/>
      <c r="I655" s="313"/>
      <c r="J655" s="313"/>
      <c r="K655" s="313"/>
      <c r="L655" s="313"/>
      <c r="M655" s="313"/>
      <c r="N655" s="315"/>
      <c r="O655" s="315"/>
      <c r="P655" s="315"/>
      <c r="Q655" s="315"/>
      <c r="R655" s="315"/>
      <c r="S655" s="315"/>
      <c r="T655" s="315"/>
      <c r="U655" s="315"/>
      <c r="V655" s="315"/>
      <c r="W655" s="315"/>
      <c r="X655" s="315"/>
      <c r="Y655" s="315"/>
      <c r="Z655" s="315"/>
    </row>
    <row r="656" spans="1:26" ht="14.25" customHeight="1">
      <c r="A656" s="316"/>
      <c r="B656" s="317"/>
      <c r="C656" s="313"/>
      <c r="D656" s="313"/>
      <c r="E656" s="313"/>
      <c r="F656" s="313"/>
      <c r="G656" s="313"/>
      <c r="H656" s="313"/>
      <c r="I656" s="313"/>
      <c r="J656" s="313"/>
      <c r="K656" s="313"/>
      <c r="L656" s="313"/>
      <c r="M656" s="313"/>
      <c r="N656" s="315"/>
      <c r="O656" s="315"/>
      <c r="P656" s="315"/>
      <c r="Q656" s="315"/>
      <c r="R656" s="315"/>
      <c r="S656" s="315"/>
      <c r="T656" s="315"/>
      <c r="U656" s="315"/>
      <c r="V656" s="315"/>
      <c r="W656" s="315"/>
      <c r="X656" s="315"/>
      <c r="Y656" s="315"/>
      <c r="Z656" s="315"/>
    </row>
    <row r="657" spans="1:26" ht="14.25" customHeight="1">
      <c r="A657" s="316"/>
      <c r="B657" s="317"/>
      <c r="C657" s="313"/>
      <c r="D657" s="313"/>
      <c r="E657" s="313"/>
      <c r="F657" s="313"/>
      <c r="G657" s="313"/>
      <c r="H657" s="313"/>
      <c r="I657" s="313"/>
      <c r="J657" s="313"/>
      <c r="K657" s="313"/>
      <c r="L657" s="313"/>
      <c r="M657" s="313"/>
      <c r="N657" s="315"/>
      <c r="O657" s="315"/>
      <c r="P657" s="315"/>
      <c r="Q657" s="315"/>
      <c r="R657" s="315"/>
      <c r="S657" s="315"/>
      <c r="T657" s="315"/>
      <c r="U657" s="315"/>
      <c r="V657" s="315"/>
      <c r="W657" s="315"/>
      <c r="X657" s="315"/>
      <c r="Y657" s="315"/>
      <c r="Z657" s="315"/>
    </row>
    <row r="658" spans="1:26" ht="14.25" customHeight="1">
      <c r="A658" s="316"/>
      <c r="B658" s="317"/>
      <c r="C658" s="313"/>
      <c r="D658" s="313"/>
      <c r="E658" s="313"/>
      <c r="F658" s="313"/>
      <c r="G658" s="313"/>
      <c r="H658" s="313"/>
      <c r="I658" s="313"/>
      <c r="J658" s="313"/>
      <c r="K658" s="313"/>
      <c r="L658" s="313"/>
      <c r="M658" s="313"/>
      <c r="N658" s="315"/>
      <c r="O658" s="315"/>
      <c r="P658" s="315"/>
      <c r="Q658" s="315"/>
      <c r="R658" s="315"/>
      <c r="S658" s="315"/>
      <c r="T658" s="315"/>
      <c r="U658" s="315"/>
      <c r="V658" s="315"/>
      <c r="W658" s="315"/>
      <c r="X658" s="315"/>
      <c r="Y658" s="315"/>
      <c r="Z658" s="315"/>
    </row>
    <row r="659" spans="1:26" ht="14.25" customHeight="1">
      <c r="A659" s="316"/>
      <c r="B659" s="317"/>
      <c r="C659" s="313"/>
      <c r="D659" s="313"/>
      <c r="E659" s="313"/>
      <c r="F659" s="313"/>
      <c r="G659" s="313"/>
      <c r="H659" s="313"/>
      <c r="I659" s="313"/>
      <c r="J659" s="313"/>
      <c r="K659" s="313"/>
      <c r="L659" s="313"/>
      <c r="M659" s="313"/>
      <c r="N659" s="315"/>
      <c r="O659" s="315"/>
      <c r="P659" s="315"/>
      <c r="Q659" s="315"/>
      <c r="R659" s="315"/>
      <c r="S659" s="315"/>
      <c r="T659" s="315"/>
      <c r="U659" s="315"/>
      <c r="V659" s="315"/>
      <c r="W659" s="315"/>
      <c r="X659" s="315"/>
      <c r="Y659" s="315"/>
      <c r="Z659" s="315"/>
    </row>
    <row r="660" spans="1:26" ht="14.25" customHeight="1">
      <c r="A660" s="316"/>
      <c r="B660" s="317"/>
      <c r="C660" s="313"/>
      <c r="D660" s="313"/>
      <c r="E660" s="313"/>
      <c r="F660" s="313"/>
      <c r="G660" s="313"/>
      <c r="H660" s="313"/>
      <c r="I660" s="313"/>
      <c r="J660" s="313"/>
      <c r="K660" s="313"/>
      <c r="L660" s="313"/>
      <c r="M660" s="313"/>
      <c r="N660" s="315"/>
      <c r="O660" s="315"/>
      <c r="P660" s="315"/>
      <c r="Q660" s="315"/>
      <c r="R660" s="315"/>
      <c r="S660" s="315"/>
      <c r="T660" s="315"/>
      <c r="U660" s="315"/>
      <c r="V660" s="315"/>
      <c r="W660" s="315"/>
      <c r="X660" s="315"/>
      <c r="Y660" s="315"/>
      <c r="Z660" s="315"/>
    </row>
    <row r="661" spans="1:26" ht="14.25" customHeight="1">
      <c r="A661" s="316"/>
      <c r="B661" s="317"/>
      <c r="C661" s="313"/>
      <c r="D661" s="313"/>
      <c r="E661" s="313"/>
      <c r="F661" s="313"/>
      <c r="G661" s="313"/>
      <c r="H661" s="313"/>
      <c r="I661" s="313"/>
      <c r="J661" s="313"/>
      <c r="K661" s="313"/>
      <c r="L661" s="313"/>
      <c r="M661" s="313"/>
      <c r="N661" s="315"/>
      <c r="O661" s="315"/>
      <c r="P661" s="315"/>
      <c r="Q661" s="315"/>
      <c r="R661" s="315"/>
      <c r="S661" s="315"/>
      <c r="T661" s="315"/>
      <c r="U661" s="315"/>
      <c r="V661" s="315"/>
      <c r="W661" s="315"/>
      <c r="X661" s="315"/>
      <c r="Y661" s="315"/>
      <c r="Z661" s="315"/>
    </row>
    <row r="662" spans="1:26" ht="14.25" customHeight="1">
      <c r="A662" s="316"/>
      <c r="B662" s="317"/>
      <c r="C662" s="313"/>
      <c r="D662" s="313"/>
      <c r="E662" s="313"/>
      <c r="F662" s="313"/>
      <c r="G662" s="313"/>
      <c r="H662" s="313"/>
      <c r="I662" s="313"/>
      <c r="J662" s="313"/>
      <c r="K662" s="313"/>
      <c r="L662" s="313"/>
      <c r="M662" s="313"/>
      <c r="N662" s="315"/>
      <c r="O662" s="315"/>
      <c r="P662" s="315"/>
      <c r="Q662" s="315"/>
      <c r="R662" s="315"/>
      <c r="S662" s="315"/>
      <c r="T662" s="315"/>
      <c r="U662" s="315"/>
      <c r="V662" s="315"/>
      <c r="W662" s="315"/>
      <c r="X662" s="315"/>
      <c r="Y662" s="315"/>
      <c r="Z662" s="315"/>
    </row>
    <row r="663" spans="1:26" ht="14.25" customHeight="1">
      <c r="A663" s="316"/>
      <c r="B663" s="317"/>
      <c r="C663" s="313"/>
      <c r="D663" s="313"/>
      <c r="E663" s="313"/>
      <c r="F663" s="313"/>
      <c r="G663" s="313"/>
      <c r="H663" s="313"/>
      <c r="I663" s="313"/>
      <c r="J663" s="313"/>
      <c r="K663" s="313"/>
      <c r="L663" s="313"/>
      <c r="M663" s="313"/>
      <c r="N663" s="315"/>
      <c r="O663" s="315"/>
      <c r="P663" s="315"/>
      <c r="Q663" s="315"/>
      <c r="R663" s="315"/>
      <c r="S663" s="315"/>
      <c r="T663" s="315"/>
      <c r="U663" s="315"/>
      <c r="V663" s="315"/>
      <c r="W663" s="315"/>
      <c r="X663" s="315"/>
      <c r="Y663" s="315"/>
      <c r="Z663" s="315"/>
    </row>
    <row r="664" spans="1:26" ht="14.25" customHeight="1">
      <c r="A664" s="316"/>
      <c r="B664" s="317"/>
      <c r="C664" s="313"/>
      <c r="D664" s="313"/>
      <c r="E664" s="313"/>
      <c r="F664" s="313"/>
      <c r="G664" s="313"/>
      <c r="H664" s="313"/>
      <c r="I664" s="313"/>
      <c r="J664" s="313"/>
      <c r="K664" s="313"/>
      <c r="L664" s="313"/>
      <c r="M664" s="313"/>
      <c r="N664" s="315"/>
      <c r="O664" s="315"/>
      <c r="P664" s="315"/>
      <c r="Q664" s="315"/>
      <c r="R664" s="315"/>
      <c r="S664" s="315"/>
      <c r="T664" s="315"/>
      <c r="U664" s="315"/>
      <c r="V664" s="315"/>
      <c r="W664" s="315"/>
      <c r="X664" s="315"/>
      <c r="Y664" s="315"/>
      <c r="Z664" s="315"/>
    </row>
    <row r="665" spans="1:26" ht="14.25" customHeight="1">
      <c r="A665" s="316"/>
      <c r="B665" s="317"/>
      <c r="C665" s="313"/>
      <c r="D665" s="313"/>
      <c r="E665" s="313"/>
      <c r="F665" s="313"/>
      <c r="G665" s="313"/>
      <c r="H665" s="313"/>
      <c r="I665" s="313"/>
      <c r="J665" s="313"/>
      <c r="K665" s="313"/>
      <c r="L665" s="313"/>
      <c r="M665" s="313"/>
      <c r="N665" s="315"/>
      <c r="O665" s="315"/>
      <c r="P665" s="315"/>
      <c r="Q665" s="315"/>
      <c r="R665" s="315"/>
      <c r="S665" s="315"/>
      <c r="T665" s="315"/>
      <c r="U665" s="315"/>
      <c r="V665" s="315"/>
      <c r="W665" s="315"/>
      <c r="X665" s="315"/>
      <c r="Y665" s="315"/>
      <c r="Z665" s="315"/>
    </row>
    <row r="666" spans="1:26" ht="14.25" customHeight="1">
      <c r="A666" s="316"/>
      <c r="B666" s="317"/>
      <c r="C666" s="313"/>
      <c r="D666" s="313"/>
      <c r="E666" s="313"/>
      <c r="F666" s="313"/>
      <c r="G666" s="313"/>
      <c r="H666" s="313"/>
      <c r="I666" s="313"/>
      <c r="J666" s="313"/>
      <c r="K666" s="313"/>
      <c r="L666" s="313"/>
      <c r="M666" s="313"/>
      <c r="N666" s="315"/>
      <c r="O666" s="315"/>
      <c r="P666" s="315"/>
      <c r="Q666" s="315"/>
      <c r="R666" s="315"/>
      <c r="S666" s="315"/>
      <c r="T666" s="315"/>
      <c r="U666" s="315"/>
      <c r="V666" s="315"/>
      <c r="W666" s="315"/>
      <c r="X666" s="315"/>
      <c r="Y666" s="315"/>
      <c r="Z666" s="315"/>
    </row>
    <row r="667" spans="1:26" ht="14.25" customHeight="1">
      <c r="A667" s="316"/>
      <c r="B667" s="317"/>
      <c r="C667" s="313"/>
      <c r="D667" s="313"/>
      <c r="E667" s="313"/>
      <c r="F667" s="313"/>
      <c r="G667" s="313"/>
      <c r="H667" s="313"/>
      <c r="I667" s="313"/>
      <c r="J667" s="313"/>
      <c r="K667" s="313"/>
      <c r="L667" s="313"/>
      <c r="M667" s="313"/>
      <c r="N667" s="315"/>
      <c r="O667" s="315"/>
      <c r="P667" s="315"/>
      <c r="Q667" s="315"/>
      <c r="R667" s="315"/>
      <c r="S667" s="315"/>
      <c r="T667" s="315"/>
      <c r="U667" s="315"/>
      <c r="V667" s="315"/>
      <c r="W667" s="315"/>
      <c r="X667" s="315"/>
      <c r="Y667" s="315"/>
      <c r="Z667" s="315"/>
    </row>
    <row r="668" spans="1:26" ht="14.25" customHeight="1">
      <c r="A668" s="316"/>
      <c r="B668" s="317"/>
      <c r="C668" s="313"/>
      <c r="D668" s="313"/>
      <c r="E668" s="313"/>
      <c r="F668" s="313"/>
      <c r="G668" s="313"/>
      <c r="H668" s="313"/>
      <c r="I668" s="313"/>
      <c r="J668" s="313"/>
      <c r="K668" s="313"/>
      <c r="L668" s="313"/>
      <c r="M668" s="313"/>
      <c r="N668" s="315"/>
      <c r="O668" s="315"/>
      <c r="P668" s="315"/>
      <c r="Q668" s="315"/>
      <c r="R668" s="315"/>
      <c r="S668" s="315"/>
      <c r="T668" s="315"/>
      <c r="U668" s="315"/>
      <c r="V668" s="315"/>
      <c r="W668" s="315"/>
      <c r="X668" s="315"/>
      <c r="Y668" s="315"/>
      <c r="Z668" s="315"/>
    </row>
    <row r="669" spans="1:26" ht="14.25" customHeight="1">
      <c r="A669" s="316"/>
      <c r="B669" s="317"/>
      <c r="C669" s="313"/>
      <c r="D669" s="313"/>
      <c r="E669" s="313"/>
      <c r="F669" s="313"/>
      <c r="G669" s="313"/>
      <c r="H669" s="313"/>
      <c r="I669" s="313"/>
      <c r="J669" s="313"/>
      <c r="K669" s="313"/>
      <c r="L669" s="313"/>
      <c r="M669" s="313"/>
      <c r="N669" s="315"/>
      <c r="O669" s="315"/>
      <c r="P669" s="315"/>
      <c r="Q669" s="315"/>
      <c r="R669" s="315"/>
      <c r="S669" s="315"/>
      <c r="T669" s="315"/>
      <c r="U669" s="315"/>
      <c r="V669" s="315"/>
      <c r="W669" s="315"/>
      <c r="X669" s="315"/>
      <c r="Y669" s="315"/>
      <c r="Z669" s="315"/>
    </row>
    <row r="670" spans="1:26" ht="14.25" customHeight="1">
      <c r="A670" s="316"/>
      <c r="B670" s="317"/>
      <c r="C670" s="313"/>
      <c r="D670" s="313"/>
      <c r="E670" s="313"/>
      <c r="F670" s="313"/>
      <c r="G670" s="313"/>
      <c r="H670" s="313"/>
      <c r="I670" s="313"/>
      <c r="J670" s="313"/>
      <c r="K670" s="313"/>
      <c r="L670" s="313"/>
      <c r="M670" s="313"/>
      <c r="N670" s="315"/>
      <c r="O670" s="315"/>
      <c r="P670" s="315"/>
      <c r="Q670" s="315"/>
      <c r="R670" s="315"/>
      <c r="S670" s="315"/>
      <c r="T670" s="315"/>
      <c r="U670" s="315"/>
      <c r="V670" s="315"/>
      <c r="W670" s="315"/>
      <c r="X670" s="315"/>
      <c r="Y670" s="315"/>
      <c r="Z670" s="315"/>
    </row>
    <row r="671" spans="1:26" ht="14.25" customHeight="1">
      <c r="A671" s="316"/>
      <c r="B671" s="317"/>
      <c r="C671" s="313"/>
      <c r="D671" s="313"/>
      <c r="E671" s="313"/>
      <c r="F671" s="313"/>
      <c r="G671" s="313"/>
      <c r="H671" s="313"/>
      <c r="I671" s="313"/>
      <c r="J671" s="313"/>
      <c r="K671" s="313"/>
      <c r="L671" s="313"/>
      <c r="M671" s="313"/>
      <c r="N671" s="315"/>
      <c r="O671" s="315"/>
      <c r="P671" s="315"/>
      <c r="Q671" s="315"/>
      <c r="R671" s="315"/>
      <c r="S671" s="315"/>
      <c r="T671" s="315"/>
      <c r="U671" s="315"/>
      <c r="V671" s="315"/>
      <c r="W671" s="315"/>
      <c r="X671" s="315"/>
      <c r="Y671" s="315"/>
      <c r="Z671" s="315"/>
    </row>
    <row r="672" spans="1:26" ht="14.25" customHeight="1">
      <c r="A672" s="316"/>
      <c r="B672" s="317"/>
      <c r="C672" s="313"/>
      <c r="D672" s="313"/>
      <c r="E672" s="313"/>
      <c r="F672" s="313"/>
      <c r="G672" s="313"/>
      <c r="H672" s="313"/>
      <c r="I672" s="313"/>
      <c r="J672" s="313"/>
      <c r="K672" s="313"/>
      <c r="L672" s="313"/>
      <c r="M672" s="313"/>
      <c r="N672" s="315"/>
      <c r="O672" s="315"/>
      <c r="P672" s="315"/>
      <c r="Q672" s="315"/>
      <c r="R672" s="315"/>
      <c r="S672" s="315"/>
      <c r="T672" s="315"/>
      <c r="U672" s="315"/>
      <c r="V672" s="315"/>
      <c r="W672" s="315"/>
      <c r="X672" s="315"/>
      <c r="Y672" s="315"/>
      <c r="Z672" s="315"/>
    </row>
    <row r="673" spans="1:26" ht="14.25" customHeight="1">
      <c r="A673" s="316"/>
      <c r="B673" s="317"/>
      <c r="C673" s="313"/>
      <c r="D673" s="313"/>
      <c r="E673" s="313"/>
      <c r="F673" s="313"/>
      <c r="G673" s="313"/>
      <c r="H673" s="313"/>
      <c r="I673" s="313"/>
      <c r="J673" s="313"/>
      <c r="K673" s="313"/>
      <c r="L673" s="313"/>
      <c r="M673" s="313"/>
      <c r="N673" s="315"/>
      <c r="O673" s="315"/>
      <c r="P673" s="315"/>
      <c r="Q673" s="315"/>
      <c r="R673" s="315"/>
      <c r="S673" s="315"/>
      <c r="T673" s="315"/>
      <c r="U673" s="315"/>
      <c r="V673" s="315"/>
      <c r="W673" s="315"/>
      <c r="X673" s="315"/>
      <c r="Y673" s="315"/>
      <c r="Z673" s="315"/>
    </row>
    <row r="674" spans="1:26" ht="14.25" customHeight="1">
      <c r="A674" s="316"/>
      <c r="B674" s="317"/>
      <c r="C674" s="313"/>
      <c r="D674" s="313"/>
      <c r="E674" s="313"/>
      <c r="F674" s="313"/>
      <c r="G674" s="313"/>
      <c r="H674" s="313"/>
      <c r="I674" s="313"/>
      <c r="J674" s="313"/>
      <c r="K674" s="313"/>
      <c r="L674" s="313"/>
      <c r="M674" s="313"/>
      <c r="N674" s="315"/>
      <c r="O674" s="315"/>
      <c r="P674" s="315"/>
      <c r="Q674" s="315"/>
      <c r="R674" s="315"/>
      <c r="S674" s="315"/>
      <c r="T674" s="315"/>
      <c r="U674" s="315"/>
      <c r="V674" s="315"/>
      <c r="W674" s="315"/>
      <c r="X674" s="315"/>
      <c r="Y674" s="315"/>
      <c r="Z674" s="315"/>
    </row>
    <row r="675" spans="1:26" ht="14.25" customHeight="1">
      <c r="A675" s="316"/>
      <c r="B675" s="317"/>
      <c r="C675" s="313"/>
      <c r="D675" s="313"/>
      <c r="E675" s="313"/>
      <c r="F675" s="313"/>
      <c r="G675" s="313"/>
      <c r="H675" s="313"/>
      <c r="I675" s="313"/>
      <c r="J675" s="313"/>
      <c r="K675" s="313"/>
      <c r="L675" s="313"/>
      <c r="M675" s="313"/>
      <c r="N675" s="315"/>
      <c r="O675" s="315"/>
      <c r="P675" s="315"/>
      <c r="Q675" s="315"/>
      <c r="R675" s="315"/>
      <c r="S675" s="315"/>
      <c r="T675" s="315"/>
      <c r="U675" s="315"/>
      <c r="V675" s="315"/>
      <c r="W675" s="315"/>
      <c r="X675" s="315"/>
      <c r="Y675" s="315"/>
      <c r="Z675" s="315"/>
    </row>
    <row r="676" spans="1:26" ht="14.25" customHeight="1">
      <c r="A676" s="316"/>
      <c r="B676" s="317"/>
      <c r="C676" s="313"/>
      <c r="D676" s="313"/>
      <c r="E676" s="313"/>
      <c r="F676" s="313"/>
      <c r="G676" s="313"/>
      <c r="H676" s="313"/>
      <c r="I676" s="313"/>
      <c r="J676" s="313"/>
      <c r="K676" s="313"/>
      <c r="L676" s="313"/>
      <c r="M676" s="313"/>
      <c r="N676" s="315"/>
      <c r="O676" s="315"/>
      <c r="P676" s="315"/>
      <c r="Q676" s="315"/>
      <c r="R676" s="315"/>
      <c r="S676" s="315"/>
      <c r="T676" s="315"/>
      <c r="U676" s="315"/>
      <c r="V676" s="315"/>
      <c r="W676" s="315"/>
      <c r="X676" s="315"/>
      <c r="Y676" s="315"/>
      <c r="Z676" s="315"/>
    </row>
    <row r="677" spans="1:26" ht="14.25" customHeight="1">
      <c r="A677" s="316"/>
      <c r="B677" s="317"/>
      <c r="C677" s="313"/>
      <c r="D677" s="313"/>
      <c r="E677" s="313"/>
      <c r="F677" s="313"/>
      <c r="G677" s="313"/>
      <c r="H677" s="313"/>
      <c r="I677" s="313"/>
      <c r="J677" s="313"/>
      <c r="K677" s="313"/>
      <c r="L677" s="313"/>
      <c r="M677" s="313"/>
      <c r="N677" s="315"/>
      <c r="O677" s="315"/>
      <c r="P677" s="315"/>
      <c r="Q677" s="315"/>
      <c r="R677" s="315"/>
      <c r="S677" s="315"/>
      <c r="T677" s="315"/>
      <c r="U677" s="315"/>
      <c r="V677" s="315"/>
      <c r="W677" s="315"/>
      <c r="X677" s="315"/>
      <c r="Y677" s="315"/>
      <c r="Z677" s="315"/>
    </row>
    <row r="678" spans="1:26" ht="14.25" customHeight="1">
      <c r="A678" s="316"/>
      <c r="B678" s="317"/>
      <c r="C678" s="313"/>
      <c r="D678" s="313"/>
      <c r="E678" s="313"/>
      <c r="F678" s="313"/>
      <c r="G678" s="313"/>
      <c r="H678" s="313"/>
      <c r="I678" s="313"/>
      <c r="J678" s="313"/>
      <c r="K678" s="313"/>
      <c r="L678" s="313"/>
      <c r="M678" s="313"/>
      <c r="N678" s="315"/>
      <c r="O678" s="315"/>
      <c r="P678" s="315"/>
      <c r="Q678" s="315"/>
      <c r="R678" s="315"/>
      <c r="S678" s="315"/>
      <c r="T678" s="315"/>
      <c r="U678" s="315"/>
      <c r="V678" s="315"/>
      <c r="W678" s="315"/>
      <c r="X678" s="315"/>
      <c r="Y678" s="315"/>
      <c r="Z678" s="315"/>
    </row>
    <row r="679" spans="1:26" ht="14.25" customHeight="1">
      <c r="A679" s="316"/>
      <c r="B679" s="317"/>
      <c r="C679" s="313"/>
      <c r="D679" s="313"/>
      <c r="E679" s="313"/>
      <c r="F679" s="313"/>
      <c r="G679" s="313"/>
      <c r="H679" s="313"/>
      <c r="I679" s="313"/>
      <c r="J679" s="313"/>
      <c r="K679" s="313"/>
      <c r="L679" s="313"/>
      <c r="M679" s="313"/>
      <c r="N679" s="315"/>
      <c r="O679" s="315"/>
      <c r="P679" s="315"/>
      <c r="Q679" s="315"/>
      <c r="R679" s="315"/>
      <c r="S679" s="315"/>
      <c r="T679" s="315"/>
      <c r="U679" s="315"/>
      <c r="V679" s="315"/>
      <c r="W679" s="315"/>
      <c r="X679" s="315"/>
      <c r="Y679" s="315"/>
      <c r="Z679" s="315"/>
    </row>
    <row r="680" spans="1:26" ht="14.25" customHeight="1">
      <c r="A680" s="316"/>
      <c r="B680" s="317"/>
      <c r="C680" s="313"/>
      <c r="D680" s="313"/>
      <c r="E680" s="313"/>
      <c r="F680" s="313"/>
      <c r="G680" s="313"/>
      <c r="H680" s="313"/>
      <c r="I680" s="313"/>
      <c r="J680" s="313"/>
      <c r="K680" s="313"/>
      <c r="L680" s="313"/>
      <c r="M680" s="313"/>
      <c r="N680" s="315"/>
      <c r="O680" s="315"/>
      <c r="P680" s="315"/>
      <c r="Q680" s="315"/>
      <c r="R680" s="315"/>
      <c r="S680" s="315"/>
      <c r="T680" s="315"/>
      <c r="U680" s="315"/>
      <c r="V680" s="315"/>
      <c r="W680" s="315"/>
      <c r="X680" s="315"/>
      <c r="Y680" s="315"/>
      <c r="Z680" s="315"/>
    </row>
    <row r="681" spans="1:26" ht="14.25" customHeight="1">
      <c r="A681" s="316"/>
      <c r="B681" s="317"/>
      <c r="C681" s="313"/>
      <c r="D681" s="313"/>
      <c r="E681" s="313"/>
      <c r="F681" s="313"/>
      <c r="G681" s="313"/>
      <c r="H681" s="313"/>
      <c r="I681" s="313"/>
      <c r="J681" s="313"/>
      <c r="K681" s="313"/>
      <c r="L681" s="313"/>
      <c r="M681" s="313"/>
      <c r="N681" s="315"/>
      <c r="O681" s="315"/>
      <c r="P681" s="315"/>
      <c r="Q681" s="315"/>
      <c r="R681" s="315"/>
      <c r="S681" s="315"/>
      <c r="T681" s="315"/>
      <c r="U681" s="315"/>
      <c r="V681" s="315"/>
      <c r="W681" s="315"/>
      <c r="X681" s="315"/>
      <c r="Y681" s="315"/>
      <c r="Z681" s="315"/>
    </row>
    <row r="682" spans="1:26" ht="14.25" customHeight="1">
      <c r="A682" s="316"/>
      <c r="B682" s="317"/>
      <c r="C682" s="313"/>
      <c r="D682" s="313"/>
      <c r="E682" s="313"/>
      <c r="F682" s="313"/>
      <c r="G682" s="313"/>
      <c r="H682" s="313"/>
      <c r="I682" s="313"/>
      <c r="J682" s="313"/>
      <c r="K682" s="313"/>
      <c r="L682" s="313"/>
      <c r="M682" s="313"/>
      <c r="N682" s="315"/>
      <c r="O682" s="315"/>
      <c r="P682" s="315"/>
      <c r="Q682" s="315"/>
      <c r="R682" s="315"/>
      <c r="S682" s="315"/>
      <c r="T682" s="315"/>
      <c r="U682" s="315"/>
      <c r="V682" s="315"/>
      <c r="W682" s="315"/>
      <c r="X682" s="315"/>
      <c r="Y682" s="315"/>
      <c r="Z682" s="315"/>
    </row>
    <row r="683" spans="1:26" ht="14.25" customHeight="1">
      <c r="A683" s="316"/>
      <c r="B683" s="317"/>
      <c r="C683" s="313"/>
      <c r="D683" s="313"/>
      <c r="E683" s="313"/>
      <c r="F683" s="313"/>
      <c r="G683" s="313"/>
      <c r="H683" s="313"/>
      <c r="I683" s="313"/>
      <c r="J683" s="313"/>
      <c r="K683" s="313"/>
      <c r="L683" s="313"/>
      <c r="M683" s="313"/>
      <c r="N683" s="315"/>
      <c r="O683" s="315"/>
      <c r="P683" s="315"/>
      <c r="Q683" s="315"/>
      <c r="R683" s="315"/>
      <c r="S683" s="315"/>
      <c r="T683" s="315"/>
      <c r="U683" s="315"/>
      <c r="V683" s="315"/>
      <c r="W683" s="315"/>
      <c r="X683" s="315"/>
      <c r="Y683" s="315"/>
      <c r="Z683" s="315"/>
    </row>
    <row r="684" spans="1:26" ht="14.25" customHeight="1">
      <c r="A684" s="316"/>
      <c r="B684" s="317"/>
      <c r="C684" s="313"/>
      <c r="D684" s="313"/>
      <c r="E684" s="313"/>
      <c r="F684" s="313"/>
      <c r="G684" s="313"/>
      <c r="H684" s="313"/>
      <c r="I684" s="313"/>
      <c r="J684" s="313"/>
      <c r="K684" s="313"/>
      <c r="L684" s="313"/>
      <c r="M684" s="313"/>
      <c r="N684" s="315"/>
      <c r="O684" s="315"/>
      <c r="P684" s="315"/>
      <c r="Q684" s="315"/>
      <c r="R684" s="315"/>
      <c r="S684" s="315"/>
      <c r="T684" s="315"/>
      <c r="U684" s="315"/>
      <c r="V684" s="315"/>
      <c r="W684" s="315"/>
      <c r="X684" s="315"/>
      <c r="Y684" s="315"/>
      <c r="Z684" s="315"/>
    </row>
    <row r="685" spans="1:26" ht="14.25" customHeight="1">
      <c r="A685" s="316"/>
      <c r="B685" s="317"/>
      <c r="C685" s="313"/>
      <c r="D685" s="313"/>
      <c r="E685" s="313"/>
      <c r="F685" s="313"/>
      <c r="G685" s="313"/>
      <c r="H685" s="313"/>
      <c r="I685" s="313"/>
      <c r="J685" s="313"/>
      <c r="K685" s="313"/>
      <c r="L685" s="313"/>
      <c r="M685" s="313"/>
      <c r="N685" s="315"/>
      <c r="O685" s="315"/>
      <c r="P685" s="315"/>
      <c r="Q685" s="315"/>
      <c r="R685" s="315"/>
      <c r="S685" s="315"/>
      <c r="T685" s="315"/>
      <c r="U685" s="315"/>
      <c r="V685" s="315"/>
      <c r="W685" s="315"/>
      <c r="X685" s="315"/>
      <c r="Y685" s="315"/>
      <c r="Z685" s="315"/>
    </row>
    <row r="686" spans="1:26" ht="14.25" customHeight="1">
      <c r="A686" s="316"/>
      <c r="B686" s="317"/>
      <c r="C686" s="313"/>
      <c r="D686" s="313"/>
      <c r="E686" s="313"/>
      <c r="F686" s="313"/>
      <c r="G686" s="313"/>
      <c r="H686" s="313"/>
      <c r="I686" s="313"/>
      <c r="J686" s="313"/>
      <c r="K686" s="313"/>
      <c r="L686" s="313"/>
      <c r="M686" s="313"/>
      <c r="N686" s="315"/>
      <c r="O686" s="315"/>
      <c r="P686" s="315"/>
      <c r="Q686" s="315"/>
      <c r="R686" s="315"/>
      <c r="S686" s="315"/>
      <c r="T686" s="315"/>
      <c r="U686" s="315"/>
      <c r="V686" s="315"/>
      <c r="W686" s="315"/>
      <c r="X686" s="315"/>
      <c r="Y686" s="315"/>
      <c r="Z686" s="315"/>
    </row>
    <row r="687" spans="1:26" ht="14.25" customHeight="1">
      <c r="A687" s="316"/>
      <c r="B687" s="317"/>
      <c r="C687" s="313"/>
      <c r="D687" s="313"/>
      <c r="E687" s="313"/>
      <c r="F687" s="313"/>
      <c r="G687" s="313"/>
      <c r="H687" s="313"/>
      <c r="I687" s="313"/>
      <c r="J687" s="313"/>
      <c r="K687" s="313"/>
      <c r="L687" s="313"/>
      <c r="M687" s="313"/>
      <c r="N687" s="315"/>
      <c r="O687" s="315"/>
      <c r="P687" s="315"/>
      <c r="Q687" s="315"/>
      <c r="R687" s="315"/>
      <c r="S687" s="315"/>
      <c r="T687" s="315"/>
      <c r="U687" s="315"/>
      <c r="V687" s="315"/>
      <c r="W687" s="315"/>
      <c r="X687" s="315"/>
      <c r="Y687" s="315"/>
      <c r="Z687" s="315"/>
    </row>
    <row r="688" spans="1:26" ht="14.25" customHeight="1">
      <c r="A688" s="316"/>
      <c r="B688" s="317"/>
      <c r="C688" s="313"/>
      <c r="D688" s="313"/>
      <c r="E688" s="313"/>
      <c r="F688" s="313"/>
      <c r="G688" s="313"/>
      <c r="H688" s="313"/>
      <c r="I688" s="313"/>
      <c r="J688" s="313"/>
      <c r="K688" s="313"/>
      <c r="L688" s="313"/>
      <c r="M688" s="313"/>
      <c r="N688" s="315"/>
      <c r="O688" s="315"/>
      <c r="P688" s="315"/>
      <c r="Q688" s="315"/>
      <c r="R688" s="315"/>
      <c r="S688" s="315"/>
      <c r="T688" s="315"/>
      <c r="U688" s="315"/>
      <c r="V688" s="315"/>
      <c r="W688" s="315"/>
      <c r="X688" s="315"/>
      <c r="Y688" s="315"/>
      <c r="Z688" s="315"/>
    </row>
    <row r="689" spans="1:26" ht="14.25" customHeight="1">
      <c r="A689" s="316"/>
      <c r="B689" s="317"/>
      <c r="C689" s="313"/>
      <c r="D689" s="313"/>
      <c r="E689" s="313"/>
      <c r="F689" s="313"/>
      <c r="G689" s="313"/>
      <c r="H689" s="313"/>
      <c r="I689" s="313"/>
      <c r="J689" s="313"/>
      <c r="K689" s="313"/>
      <c r="L689" s="313"/>
      <c r="M689" s="313"/>
      <c r="N689" s="315"/>
      <c r="O689" s="315"/>
      <c r="P689" s="315"/>
      <c r="Q689" s="315"/>
      <c r="R689" s="315"/>
      <c r="S689" s="315"/>
      <c r="T689" s="315"/>
      <c r="U689" s="315"/>
      <c r="V689" s="315"/>
      <c r="W689" s="315"/>
      <c r="X689" s="315"/>
      <c r="Y689" s="315"/>
      <c r="Z689" s="315"/>
    </row>
    <row r="690" spans="1:26" ht="14.25" customHeight="1">
      <c r="A690" s="316"/>
      <c r="B690" s="317"/>
      <c r="C690" s="313"/>
      <c r="D690" s="313"/>
      <c r="E690" s="313"/>
      <c r="F690" s="313"/>
      <c r="G690" s="313"/>
      <c r="H690" s="313"/>
      <c r="I690" s="313"/>
      <c r="J690" s="313"/>
      <c r="K690" s="313"/>
      <c r="L690" s="313"/>
      <c r="M690" s="313"/>
      <c r="N690" s="315"/>
      <c r="O690" s="315"/>
      <c r="P690" s="315"/>
      <c r="Q690" s="315"/>
      <c r="R690" s="315"/>
      <c r="S690" s="315"/>
      <c r="T690" s="315"/>
      <c r="U690" s="315"/>
      <c r="V690" s="315"/>
      <c r="W690" s="315"/>
      <c r="X690" s="315"/>
      <c r="Y690" s="315"/>
      <c r="Z690" s="315"/>
    </row>
    <row r="691" spans="1:26" ht="14.25" customHeight="1">
      <c r="A691" s="316"/>
      <c r="B691" s="317"/>
      <c r="C691" s="313"/>
      <c r="D691" s="313"/>
      <c r="E691" s="313"/>
      <c r="F691" s="313"/>
      <c r="G691" s="313"/>
      <c r="H691" s="313"/>
      <c r="I691" s="313"/>
      <c r="J691" s="313"/>
      <c r="K691" s="313"/>
      <c r="L691" s="313"/>
      <c r="M691" s="313"/>
      <c r="N691" s="315"/>
      <c r="O691" s="315"/>
      <c r="P691" s="315"/>
      <c r="Q691" s="315"/>
      <c r="R691" s="315"/>
      <c r="S691" s="315"/>
      <c r="T691" s="315"/>
      <c r="U691" s="315"/>
      <c r="V691" s="315"/>
      <c r="W691" s="315"/>
      <c r="X691" s="315"/>
      <c r="Y691" s="315"/>
      <c r="Z691" s="315"/>
    </row>
    <row r="692" spans="1:26" ht="14.25" customHeight="1">
      <c r="A692" s="316"/>
      <c r="B692" s="317"/>
      <c r="C692" s="313"/>
      <c r="D692" s="313"/>
      <c r="E692" s="313"/>
      <c r="F692" s="313"/>
      <c r="G692" s="313"/>
      <c r="H692" s="313"/>
      <c r="I692" s="313"/>
      <c r="J692" s="313"/>
      <c r="K692" s="313"/>
      <c r="L692" s="313"/>
      <c r="M692" s="313"/>
      <c r="N692" s="315"/>
      <c r="O692" s="315"/>
      <c r="P692" s="315"/>
      <c r="Q692" s="315"/>
      <c r="R692" s="315"/>
      <c r="S692" s="315"/>
      <c r="T692" s="315"/>
      <c r="U692" s="315"/>
      <c r="V692" s="315"/>
      <c r="W692" s="315"/>
      <c r="X692" s="315"/>
      <c r="Y692" s="315"/>
      <c r="Z692" s="315"/>
    </row>
    <row r="693" spans="1:26" ht="14.25" customHeight="1">
      <c r="A693" s="316"/>
      <c r="B693" s="317"/>
      <c r="C693" s="313"/>
      <c r="D693" s="313"/>
      <c r="E693" s="313"/>
      <c r="F693" s="313"/>
      <c r="G693" s="313"/>
      <c r="H693" s="313"/>
      <c r="I693" s="313"/>
      <c r="J693" s="313"/>
      <c r="K693" s="313"/>
      <c r="L693" s="313"/>
      <c r="M693" s="313"/>
      <c r="N693" s="315"/>
      <c r="O693" s="315"/>
      <c r="P693" s="315"/>
      <c r="Q693" s="315"/>
      <c r="R693" s="315"/>
      <c r="S693" s="315"/>
      <c r="T693" s="315"/>
      <c r="U693" s="315"/>
      <c r="V693" s="315"/>
      <c r="W693" s="315"/>
      <c r="X693" s="315"/>
      <c r="Y693" s="315"/>
      <c r="Z693" s="315"/>
    </row>
    <row r="694" spans="1:26" ht="14.25" customHeight="1">
      <c r="A694" s="316"/>
      <c r="B694" s="317"/>
      <c r="C694" s="313"/>
      <c r="D694" s="313"/>
      <c r="E694" s="313"/>
      <c r="F694" s="313"/>
      <c r="G694" s="313"/>
      <c r="H694" s="313"/>
      <c r="I694" s="313"/>
      <c r="J694" s="313"/>
      <c r="K694" s="313"/>
      <c r="L694" s="313"/>
      <c r="M694" s="313"/>
      <c r="N694" s="315"/>
      <c r="O694" s="315"/>
      <c r="P694" s="315"/>
      <c r="Q694" s="315"/>
      <c r="R694" s="315"/>
      <c r="S694" s="315"/>
      <c r="T694" s="315"/>
      <c r="U694" s="315"/>
      <c r="V694" s="315"/>
      <c r="W694" s="315"/>
      <c r="X694" s="315"/>
      <c r="Y694" s="315"/>
      <c r="Z694" s="315"/>
    </row>
    <row r="695" spans="1:26" ht="14.25" customHeight="1">
      <c r="A695" s="316"/>
      <c r="B695" s="317"/>
      <c r="C695" s="313"/>
      <c r="D695" s="313"/>
      <c r="E695" s="313"/>
      <c r="F695" s="313"/>
      <c r="G695" s="313"/>
      <c r="H695" s="313"/>
      <c r="I695" s="313"/>
      <c r="J695" s="313"/>
      <c r="K695" s="313"/>
      <c r="L695" s="313"/>
      <c r="M695" s="313"/>
      <c r="N695" s="315"/>
      <c r="O695" s="315"/>
      <c r="P695" s="315"/>
      <c r="Q695" s="315"/>
      <c r="R695" s="315"/>
      <c r="S695" s="315"/>
      <c r="T695" s="315"/>
      <c r="U695" s="315"/>
      <c r="V695" s="315"/>
      <c r="W695" s="315"/>
      <c r="X695" s="315"/>
      <c r="Y695" s="315"/>
      <c r="Z695" s="315"/>
    </row>
    <row r="696" spans="1:26" ht="14.25" customHeight="1">
      <c r="A696" s="316"/>
      <c r="B696" s="317"/>
      <c r="C696" s="313"/>
      <c r="D696" s="313"/>
      <c r="E696" s="313"/>
      <c r="F696" s="313"/>
      <c r="G696" s="313"/>
      <c r="H696" s="313"/>
      <c r="I696" s="313"/>
      <c r="J696" s="313"/>
      <c r="K696" s="313"/>
      <c r="L696" s="313"/>
      <c r="M696" s="313"/>
      <c r="N696" s="315"/>
      <c r="O696" s="315"/>
      <c r="P696" s="315"/>
      <c r="Q696" s="315"/>
      <c r="R696" s="315"/>
      <c r="S696" s="315"/>
      <c r="T696" s="315"/>
      <c r="U696" s="315"/>
      <c r="V696" s="315"/>
      <c r="W696" s="315"/>
      <c r="X696" s="315"/>
      <c r="Y696" s="315"/>
      <c r="Z696" s="315"/>
    </row>
    <row r="697" spans="1:26" ht="14.25" customHeight="1">
      <c r="A697" s="316"/>
      <c r="B697" s="317"/>
      <c r="C697" s="313"/>
      <c r="D697" s="313"/>
      <c r="E697" s="313"/>
      <c r="F697" s="313"/>
      <c r="G697" s="313"/>
      <c r="H697" s="313"/>
      <c r="I697" s="313"/>
      <c r="J697" s="313"/>
      <c r="K697" s="313"/>
      <c r="L697" s="313"/>
      <c r="M697" s="313"/>
      <c r="N697" s="315"/>
      <c r="O697" s="315"/>
      <c r="P697" s="315"/>
      <c r="Q697" s="315"/>
      <c r="R697" s="315"/>
      <c r="S697" s="315"/>
      <c r="T697" s="315"/>
      <c r="U697" s="315"/>
      <c r="V697" s="315"/>
      <c r="W697" s="315"/>
      <c r="X697" s="315"/>
      <c r="Y697" s="315"/>
      <c r="Z697" s="315"/>
    </row>
    <row r="698" spans="1:26" ht="14.25" customHeight="1">
      <c r="A698" s="316"/>
      <c r="B698" s="317"/>
      <c r="C698" s="313"/>
      <c r="D698" s="313"/>
      <c r="E698" s="313"/>
      <c r="F698" s="313"/>
      <c r="G698" s="313"/>
      <c r="H698" s="313"/>
      <c r="I698" s="313"/>
      <c r="J698" s="313"/>
      <c r="K698" s="313"/>
      <c r="L698" s="313"/>
      <c r="M698" s="313"/>
      <c r="N698" s="315"/>
      <c r="O698" s="315"/>
      <c r="P698" s="315"/>
      <c r="Q698" s="315"/>
      <c r="R698" s="315"/>
      <c r="S698" s="315"/>
      <c r="T698" s="315"/>
      <c r="U698" s="315"/>
      <c r="V698" s="315"/>
      <c r="W698" s="315"/>
      <c r="X698" s="315"/>
      <c r="Y698" s="315"/>
      <c r="Z698" s="315"/>
    </row>
    <row r="699" spans="1:26" ht="14.25" customHeight="1">
      <c r="A699" s="316"/>
      <c r="B699" s="317"/>
      <c r="C699" s="313"/>
      <c r="D699" s="313"/>
      <c r="E699" s="313"/>
      <c r="F699" s="313"/>
      <c r="G699" s="313"/>
      <c r="H699" s="313"/>
      <c r="I699" s="313"/>
      <c r="J699" s="313"/>
      <c r="K699" s="313"/>
      <c r="L699" s="313"/>
      <c r="M699" s="313"/>
      <c r="N699" s="315"/>
      <c r="O699" s="315"/>
      <c r="P699" s="315"/>
      <c r="Q699" s="315"/>
      <c r="R699" s="315"/>
      <c r="S699" s="315"/>
      <c r="T699" s="315"/>
      <c r="U699" s="315"/>
      <c r="V699" s="315"/>
      <c r="W699" s="315"/>
      <c r="X699" s="315"/>
      <c r="Y699" s="315"/>
      <c r="Z699" s="315"/>
    </row>
    <row r="700" spans="1:26" ht="14.25" customHeight="1">
      <c r="A700" s="316"/>
      <c r="B700" s="317"/>
      <c r="C700" s="313"/>
      <c r="D700" s="313"/>
      <c r="E700" s="313"/>
      <c r="F700" s="313"/>
      <c r="G700" s="313"/>
      <c r="H700" s="313"/>
      <c r="I700" s="313"/>
      <c r="J700" s="313"/>
      <c r="K700" s="313"/>
      <c r="L700" s="313"/>
      <c r="M700" s="313"/>
      <c r="N700" s="315"/>
      <c r="O700" s="315"/>
      <c r="P700" s="315"/>
      <c r="Q700" s="315"/>
      <c r="R700" s="315"/>
      <c r="S700" s="315"/>
      <c r="T700" s="315"/>
      <c r="U700" s="315"/>
      <c r="V700" s="315"/>
      <c r="W700" s="315"/>
      <c r="X700" s="315"/>
      <c r="Y700" s="315"/>
      <c r="Z700" s="315"/>
    </row>
    <row r="701" spans="1:26" ht="14.25" customHeight="1">
      <c r="A701" s="316"/>
      <c r="B701" s="317"/>
      <c r="C701" s="313"/>
      <c r="D701" s="313"/>
      <c r="E701" s="313"/>
      <c r="F701" s="313"/>
      <c r="G701" s="313"/>
      <c r="H701" s="313"/>
      <c r="I701" s="313"/>
      <c r="J701" s="313"/>
      <c r="K701" s="313"/>
      <c r="L701" s="313"/>
      <c r="M701" s="313"/>
      <c r="N701" s="315"/>
      <c r="O701" s="315"/>
      <c r="P701" s="315"/>
      <c r="Q701" s="315"/>
      <c r="R701" s="315"/>
      <c r="S701" s="315"/>
      <c r="T701" s="315"/>
      <c r="U701" s="315"/>
      <c r="V701" s="315"/>
      <c r="W701" s="315"/>
      <c r="X701" s="315"/>
      <c r="Y701" s="315"/>
      <c r="Z701" s="315"/>
    </row>
    <row r="702" spans="1:26" ht="14.25" customHeight="1">
      <c r="A702" s="316"/>
      <c r="B702" s="317"/>
      <c r="C702" s="313"/>
      <c r="D702" s="313"/>
      <c r="E702" s="313"/>
      <c r="F702" s="313"/>
      <c r="G702" s="313"/>
      <c r="H702" s="313"/>
      <c r="I702" s="313"/>
      <c r="J702" s="313"/>
      <c r="K702" s="313"/>
      <c r="L702" s="313"/>
      <c r="M702" s="313"/>
      <c r="N702" s="315"/>
      <c r="O702" s="315"/>
      <c r="P702" s="315"/>
      <c r="Q702" s="315"/>
      <c r="R702" s="315"/>
      <c r="S702" s="315"/>
      <c r="T702" s="315"/>
      <c r="U702" s="315"/>
      <c r="V702" s="315"/>
      <c r="W702" s="315"/>
      <c r="X702" s="315"/>
      <c r="Y702" s="315"/>
      <c r="Z702" s="315"/>
    </row>
    <row r="703" spans="1:26" ht="14.25" customHeight="1">
      <c r="A703" s="316"/>
      <c r="B703" s="317"/>
      <c r="C703" s="313"/>
      <c r="D703" s="313"/>
      <c r="E703" s="313"/>
      <c r="F703" s="313"/>
      <c r="G703" s="313"/>
      <c r="H703" s="313"/>
      <c r="I703" s="313"/>
      <c r="J703" s="313"/>
      <c r="K703" s="313"/>
      <c r="L703" s="313"/>
      <c r="M703" s="313"/>
      <c r="N703" s="315"/>
      <c r="O703" s="315"/>
      <c r="P703" s="315"/>
      <c r="Q703" s="315"/>
      <c r="R703" s="315"/>
      <c r="S703" s="315"/>
      <c r="T703" s="315"/>
      <c r="U703" s="315"/>
      <c r="V703" s="315"/>
      <c r="W703" s="315"/>
      <c r="X703" s="315"/>
      <c r="Y703" s="315"/>
      <c r="Z703" s="315"/>
    </row>
    <row r="704" spans="1:26" ht="14.25" customHeight="1">
      <c r="A704" s="316"/>
      <c r="B704" s="317"/>
      <c r="C704" s="313"/>
      <c r="D704" s="313"/>
      <c r="E704" s="313"/>
      <c r="F704" s="313"/>
      <c r="G704" s="313"/>
      <c r="H704" s="313"/>
      <c r="I704" s="313"/>
      <c r="J704" s="313"/>
      <c r="K704" s="313"/>
      <c r="L704" s="313"/>
      <c r="M704" s="313"/>
      <c r="N704" s="315"/>
      <c r="O704" s="315"/>
      <c r="P704" s="315"/>
      <c r="Q704" s="315"/>
      <c r="R704" s="315"/>
      <c r="S704" s="315"/>
      <c r="T704" s="315"/>
      <c r="U704" s="315"/>
      <c r="V704" s="315"/>
      <c r="W704" s="315"/>
      <c r="X704" s="315"/>
      <c r="Y704" s="315"/>
      <c r="Z704" s="315"/>
    </row>
    <row r="705" spans="1:26" ht="14.25" customHeight="1">
      <c r="A705" s="316"/>
      <c r="B705" s="317"/>
      <c r="C705" s="313"/>
      <c r="D705" s="313"/>
      <c r="E705" s="313"/>
      <c r="F705" s="313"/>
      <c r="G705" s="313"/>
      <c r="H705" s="313"/>
      <c r="I705" s="313"/>
      <c r="J705" s="313"/>
      <c r="K705" s="313"/>
      <c r="L705" s="313"/>
      <c r="M705" s="313"/>
      <c r="N705" s="315"/>
      <c r="O705" s="315"/>
      <c r="P705" s="315"/>
      <c r="Q705" s="315"/>
      <c r="R705" s="315"/>
      <c r="S705" s="315"/>
      <c r="T705" s="315"/>
      <c r="U705" s="315"/>
      <c r="V705" s="315"/>
      <c r="W705" s="315"/>
      <c r="X705" s="315"/>
      <c r="Y705" s="315"/>
      <c r="Z705" s="315"/>
    </row>
    <row r="706" spans="1:26" ht="14.25" customHeight="1">
      <c r="A706" s="316"/>
      <c r="B706" s="317"/>
      <c r="C706" s="313"/>
      <c r="D706" s="313"/>
      <c r="E706" s="313"/>
      <c r="F706" s="313"/>
      <c r="G706" s="313"/>
      <c r="H706" s="313"/>
      <c r="I706" s="313"/>
      <c r="J706" s="313"/>
      <c r="K706" s="313"/>
      <c r="L706" s="313"/>
      <c r="M706" s="313"/>
      <c r="N706" s="315"/>
      <c r="O706" s="315"/>
      <c r="P706" s="315"/>
      <c r="Q706" s="315"/>
      <c r="R706" s="315"/>
      <c r="S706" s="315"/>
      <c r="T706" s="315"/>
      <c r="U706" s="315"/>
      <c r="V706" s="315"/>
      <c r="W706" s="315"/>
      <c r="X706" s="315"/>
      <c r="Y706" s="315"/>
      <c r="Z706" s="315"/>
    </row>
    <row r="707" spans="1:26" ht="14.25" customHeight="1">
      <c r="A707" s="316"/>
      <c r="B707" s="317"/>
      <c r="C707" s="313"/>
      <c r="D707" s="313"/>
      <c r="E707" s="313"/>
      <c r="F707" s="313"/>
      <c r="G707" s="313"/>
      <c r="H707" s="313"/>
      <c r="I707" s="313"/>
      <c r="J707" s="313"/>
      <c r="K707" s="313"/>
      <c r="L707" s="313"/>
      <c r="M707" s="313"/>
      <c r="N707" s="315"/>
      <c r="O707" s="315"/>
      <c r="P707" s="315"/>
      <c r="Q707" s="315"/>
      <c r="R707" s="315"/>
      <c r="S707" s="315"/>
      <c r="T707" s="315"/>
      <c r="U707" s="315"/>
      <c r="V707" s="315"/>
      <c r="W707" s="315"/>
      <c r="X707" s="315"/>
      <c r="Y707" s="315"/>
      <c r="Z707" s="315"/>
    </row>
    <row r="708" spans="1:26" ht="14.25" customHeight="1">
      <c r="A708" s="316"/>
      <c r="B708" s="317"/>
      <c r="C708" s="313"/>
      <c r="D708" s="313"/>
      <c r="E708" s="313"/>
      <c r="F708" s="313"/>
      <c r="G708" s="313"/>
      <c r="H708" s="313"/>
      <c r="I708" s="313"/>
      <c r="J708" s="313"/>
      <c r="K708" s="313"/>
      <c r="L708" s="313"/>
      <c r="M708" s="313"/>
      <c r="N708" s="315"/>
      <c r="O708" s="315"/>
      <c r="P708" s="315"/>
      <c r="Q708" s="315"/>
      <c r="R708" s="315"/>
      <c r="S708" s="315"/>
      <c r="T708" s="315"/>
      <c r="U708" s="315"/>
      <c r="V708" s="315"/>
      <c r="W708" s="315"/>
      <c r="X708" s="315"/>
      <c r="Y708" s="315"/>
      <c r="Z708" s="315"/>
    </row>
    <row r="709" spans="1:26" ht="14.25" customHeight="1">
      <c r="A709" s="316"/>
      <c r="B709" s="317"/>
      <c r="C709" s="313"/>
      <c r="D709" s="313"/>
      <c r="E709" s="313"/>
      <c r="F709" s="313"/>
      <c r="G709" s="313"/>
      <c r="H709" s="313"/>
      <c r="I709" s="313"/>
      <c r="J709" s="313"/>
      <c r="K709" s="313"/>
      <c r="L709" s="313"/>
      <c r="M709" s="313"/>
      <c r="N709" s="315"/>
      <c r="O709" s="315"/>
      <c r="P709" s="315"/>
      <c r="Q709" s="315"/>
      <c r="R709" s="315"/>
      <c r="S709" s="315"/>
      <c r="T709" s="315"/>
      <c r="U709" s="315"/>
      <c r="V709" s="315"/>
      <c r="W709" s="315"/>
      <c r="X709" s="315"/>
      <c r="Y709" s="315"/>
      <c r="Z709" s="315"/>
    </row>
    <row r="710" spans="1:26" ht="14.25" customHeight="1">
      <c r="A710" s="316"/>
      <c r="B710" s="317"/>
      <c r="C710" s="313"/>
      <c r="D710" s="313"/>
      <c r="E710" s="313"/>
      <c r="F710" s="313"/>
      <c r="G710" s="313"/>
      <c r="H710" s="313"/>
      <c r="I710" s="313"/>
      <c r="J710" s="313"/>
      <c r="K710" s="313"/>
      <c r="L710" s="313"/>
      <c r="M710" s="313"/>
      <c r="N710" s="315"/>
      <c r="O710" s="315"/>
      <c r="P710" s="315"/>
      <c r="Q710" s="315"/>
      <c r="R710" s="315"/>
      <c r="S710" s="315"/>
      <c r="T710" s="315"/>
      <c r="U710" s="315"/>
      <c r="V710" s="315"/>
      <c r="W710" s="315"/>
      <c r="X710" s="315"/>
      <c r="Y710" s="315"/>
      <c r="Z710" s="315"/>
    </row>
    <row r="711" spans="1:26" ht="14.25" customHeight="1">
      <c r="A711" s="316"/>
      <c r="B711" s="317"/>
      <c r="C711" s="313"/>
      <c r="D711" s="313"/>
      <c r="E711" s="313"/>
      <c r="F711" s="313"/>
      <c r="G711" s="313"/>
      <c r="H711" s="313"/>
      <c r="I711" s="313"/>
      <c r="J711" s="313"/>
      <c r="K711" s="313"/>
      <c r="L711" s="313"/>
      <c r="M711" s="313"/>
      <c r="N711" s="315"/>
      <c r="O711" s="315"/>
      <c r="P711" s="315"/>
      <c r="Q711" s="315"/>
      <c r="R711" s="315"/>
      <c r="S711" s="315"/>
      <c r="T711" s="315"/>
      <c r="U711" s="315"/>
      <c r="V711" s="315"/>
      <c r="W711" s="315"/>
      <c r="X711" s="315"/>
      <c r="Y711" s="315"/>
      <c r="Z711" s="315"/>
    </row>
    <row r="712" spans="1:26" ht="14.25" customHeight="1">
      <c r="A712" s="316"/>
      <c r="B712" s="317"/>
      <c r="C712" s="313"/>
      <c r="D712" s="313"/>
      <c r="E712" s="313"/>
      <c r="F712" s="313"/>
      <c r="G712" s="313"/>
      <c r="H712" s="313"/>
      <c r="I712" s="313"/>
      <c r="J712" s="313"/>
      <c r="K712" s="313"/>
      <c r="L712" s="313"/>
      <c r="M712" s="313"/>
      <c r="N712" s="315"/>
      <c r="O712" s="315"/>
      <c r="P712" s="315"/>
      <c r="Q712" s="315"/>
      <c r="R712" s="315"/>
      <c r="S712" s="315"/>
      <c r="T712" s="315"/>
      <c r="U712" s="315"/>
      <c r="V712" s="315"/>
      <c r="W712" s="315"/>
      <c r="X712" s="315"/>
      <c r="Y712" s="315"/>
      <c r="Z712" s="315"/>
    </row>
    <row r="713" spans="1:26" ht="14.25" customHeight="1">
      <c r="A713" s="316"/>
      <c r="B713" s="317"/>
      <c r="C713" s="313"/>
      <c r="D713" s="313"/>
      <c r="E713" s="313"/>
      <c r="F713" s="313"/>
      <c r="G713" s="313"/>
      <c r="H713" s="313"/>
      <c r="I713" s="313"/>
      <c r="J713" s="313"/>
      <c r="K713" s="313"/>
      <c r="L713" s="313"/>
      <c r="M713" s="313"/>
      <c r="N713" s="315"/>
      <c r="O713" s="315"/>
      <c r="P713" s="315"/>
      <c r="Q713" s="315"/>
      <c r="R713" s="315"/>
      <c r="S713" s="315"/>
      <c r="T713" s="315"/>
      <c r="U713" s="315"/>
      <c r="V713" s="315"/>
      <c r="W713" s="315"/>
      <c r="X713" s="315"/>
      <c r="Y713" s="315"/>
      <c r="Z713" s="315"/>
    </row>
    <row r="714" spans="1:26" ht="14.25" customHeight="1">
      <c r="A714" s="316"/>
      <c r="B714" s="317"/>
      <c r="C714" s="313"/>
      <c r="D714" s="313"/>
      <c r="E714" s="313"/>
      <c r="F714" s="313"/>
      <c r="G714" s="313"/>
      <c r="H714" s="313"/>
      <c r="I714" s="313"/>
      <c r="J714" s="313"/>
      <c r="K714" s="313"/>
      <c r="L714" s="313"/>
      <c r="M714" s="313"/>
      <c r="N714" s="315"/>
      <c r="O714" s="315"/>
      <c r="P714" s="315"/>
      <c r="Q714" s="315"/>
      <c r="R714" s="315"/>
      <c r="S714" s="315"/>
      <c r="T714" s="315"/>
      <c r="U714" s="315"/>
      <c r="V714" s="315"/>
      <c r="W714" s="315"/>
      <c r="X714" s="315"/>
      <c r="Y714" s="315"/>
      <c r="Z714" s="315"/>
    </row>
    <row r="715" spans="1:26" ht="14.25" customHeight="1">
      <c r="A715" s="316"/>
      <c r="B715" s="317"/>
      <c r="C715" s="313"/>
      <c r="D715" s="313"/>
      <c r="E715" s="313"/>
      <c r="F715" s="313"/>
      <c r="G715" s="313"/>
      <c r="H715" s="313"/>
      <c r="I715" s="313"/>
      <c r="J715" s="313"/>
      <c r="K715" s="313"/>
      <c r="L715" s="313"/>
      <c r="M715" s="313"/>
      <c r="N715" s="315"/>
      <c r="O715" s="315"/>
      <c r="P715" s="315"/>
      <c r="Q715" s="315"/>
      <c r="R715" s="315"/>
      <c r="S715" s="315"/>
      <c r="T715" s="315"/>
      <c r="U715" s="315"/>
      <c r="V715" s="315"/>
      <c r="W715" s="315"/>
      <c r="X715" s="315"/>
      <c r="Y715" s="315"/>
      <c r="Z715" s="315"/>
    </row>
    <row r="716" spans="1:26" ht="14.25" customHeight="1">
      <c r="A716" s="316"/>
      <c r="B716" s="317"/>
      <c r="C716" s="313"/>
      <c r="D716" s="313"/>
      <c r="E716" s="313"/>
      <c r="F716" s="313"/>
      <c r="G716" s="313"/>
      <c r="H716" s="313"/>
      <c r="I716" s="313"/>
      <c r="J716" s="313"/>
      <c r="K716" s="313"/>
      <c r="L716" s="313"/>
      <c r="M716" s="313"/>
      <c r="N716" s="315"/>
      <c r="O716" s="315"/>
      <c r="P716" s="315"/>
      <c r="Q716" s="315"/>
      <c r="R716" s="315"/>
      <c r="S716" s="315"/>
      <c r="T716" s="315"/>
      <c r="U716" s="315"/>
      <c r="V716" s="315"/>
      <c r="W716" s="315"/>
      <c r="X716" s="315"/>
      <c r="Y716" s="315"/>
      <c r="Z716" s="315"/>
    </row>
    <row r="717" spans="1:26" ht="14.25" customHeight="1">
      <c r="A717" s="316"/>
      <c r="B717" s="317"/>
      <c r="C717" s="313"/>
      <c r="D717" s="313"/>
      <c r="E717" s="313"/>
      <c r="F717" s="313"/>
      <c r="G717" s="313"/>
      <c r="H717" s="313"/>
      <c r="I717" s="313"/>
      <c r="J717" s="313"/>
      <c r="K717" s="313"/>
      <c r="L717" s="313"/>
      <c r="M717" s="313"/>
      <c r="N717" s="315"/>
      <c r="O717" s="315"/>
      <c r="P717" s="315"/>
      <c r="Q717" s="315"/>
      <c r="R717" s="315"/>
      <c r="S717" s="315"/>
      <c r="T717" s="315"/>
      <c r="U717" s="315"/>
      <c r="V717" s="315"/>
      <c r="W717" s="315"/>
      <c r="X717" s="315"/>
      <c r="Y717" s="315"/>
      <c r="Z717" s="315"/>
    </row>
    <row r="718" spans="1:26" ht="14.25" customHeight="1">
      <c r="A718" s="316"/>
      <c r="B718" s="317"/>
      <c r="C718" s="313"/>
      <c r="D718" s="313"/>
      <c r="E718" s="313"/>
      <c r="F718" s="313"/>
      <c r="G718" s="313"/>
      <c r="H718" s="313"/>
      <c r="I718" s="313"/>
      <c r="J718" s="313"/>
      <c r="K718" s="313"/>
      <c r="L718" s="313"/>
      <c r="M718" s="313"/>
      <c r="N718" s="315"/>
      <c r="O718" s="315"/>
      <c r="P718" s="315"/>
      <c r="Q718" s="315"/>
      <c r="R718" s="315"/>
      <c r="S718" s="315"/>
      <c r="T718" s="315"/>
      <c r="U718" s="315"/>
      <c r="V718" s="315"/>
      <c r="W718" s="315"/>
      <c r="X718" s="315"/>
      <c r="Y718" s="315"/>
      <c r="Z718" s="315"/>
    </row>
    <row r="719" spans="1:26" ht="14.25" customHeight="1">
      <c r="A719" s="316"/>
      <c r="B719" s="317"/>
      <c r="C719" s="313"/>
      <c r="D719" s="313"/>
      <c r="E719" s="313"/>
      <c r="F719" s="313"/>
      <c r="G719" s="313"/>
      <c r="H719" s="313"/>
      <c r="I719" s="313"/>
      <c r="J719" s="313"/>
      <c r="K719" s="313"/>
      <c r="L719" s="313"/>
      <c r="M719" s="313"/>
      <c r="N719" s="315"/>
      <c r="O719" s="315"/>
      <c r="P719" s="315"/>
      <c r="Q719" s="315"/>
      <c r="R719" s="315"/>
      <c r="S719" s="315"/>
      <c r="T719" s="315"/>
      <c r="U719" s="315"/>
      <c r="V719" s="315"/>
      <c r="W719" s="315"/>
      <c r="X719" s="315"/>
      <c r="Y719" s="315"/>
      <c r="Z719" s="315"/>
    </row>
    <row r="720" spans="1:26" ht="14.25" customHeight="1">
      <c r="A720" s="316"/>
      <c r="B720" s="317"/>
      <c r="C720" s="313"/>
      <c r="D720" s="313"/>
      <c r="E720" s="313"/>
      <c r="F720" s="313"/>
      <c r="G720" s="313"/>
      <c r="H720" s="313"/>
      <c r="I720" s="313"/>
      <c r="J720" s="313"/>
      <c r="K720" s="313"/>
      <c r="L720" s="313"/>
      <c r="M720" s="313"/>
      <c r="N720" s="315"/>
      <c r="O720" s="315"/>
      <c r="P720" s="315"/>
      <c r="Q720" s="315"/>
      <c r="R720" s="315"/>
      <c r="S720" s="315"/>
      <c r="T720" s="315"/>
      <c r="U720" s="315"/>
      <c r="V720" s="315"/>
      <c r="W720" s="315"/>
      <c r="X720" s="315"/>
      <c r="Y720" s="315"/>
      <c r="Z720" s="315"/>
    </row>
    <row r="721" spans="1:26" ht="14.25" customHeight="1">
      <c r="A721" s="316"/>
      <c r="B721" s="317"/>
      <c r="C721" s="313"/>
      <c r="D721" s="313"/>
      <c r="E721" s="313"/>
      <c r="F721" s="313"/>
      <c r="G721" s="313"/>
      <c r="H721" s="313"/>
      <c r="I721" s="313"/>
      <c r="J721" s="313"/>
      <c r="K721" s="313"/>
      <c r="L721" s="313"/>
      <c r="M721" s="313"/>
      <c r="N721" s="315"/>
      <c r="O721" s="315"/>
      <c r="P721" s="315"/>
      <c r="Q721" s="315"/>
      <c r="R721" s="315"/>
      <c r="S721" s="315"/>
      <c r="T721" s="315"/>
      <c r="U721" s="315"/>
      <c r="V721" s="315"/>
      <c r="W721" s="315"/>
      <c r="X721" s="315"/>
      <c r="Y721" s="315"/>
      <c r="Z721" s="315"/>
    </row>
    <row r="722" spans="1:26" ht="14.25" customHeight="1">
      <c r="A722" s="316"/>
      <c r="B722" s="317"/>
      <c r="C722" s="313"/>
      <c r="D722" s="313"/>
      <c r="E722" s="313"/>
      <c r="F722" s="313"/>
      <c r="G722" s="313"/>
      <c r="H722" s="313"/>
      <c r="I722" s="313"/>
      <c r="J722" s="313"/>
      <c r="K722" s="313"/>
      <c r="L722" s="313"/>
      <c r="M722" s="313"/>
      <c r="N722" s="315"/>
      <c r="O722" s="315"/>
      <c r="P722" s="315"/>
      <c r="Q722" s="315"/>
      <c r="R722" s="315"/>
      <c r="S722" s="315"/>
      <c r="T722" s="315"/>
      <c r="U722" s="315"/>
      <c r="V722" s="315"/>
      <c r="W722" s="315"/>
      <c r="X722" s="315"/>
      <c r="Y722" s="315"/>
      <c r="Z722" s="315"/>
    </row>
    <row r="723" spans="1:26" ht="14.25" customHeight="1">
      <c r="A723" s="316"/>
      <c r="B723" s="317"/>
      <c r="C723" s="313"/>
      <c r="D723" s="313"/>
      <c r="E723" s="313"/>
      <c r="F723" s="313"/>
      <c r="G723" s="313"/>
      <c r="H723" s="313"/>
      <c r="I723" s="313"/>
      <c r="J723" s="313"/>
      <c r="K723" s="313"/>
      <c r="L723" s="313"/>
      <c r="M723" s="313"/>
      <c r="N723" s="315"/>
      <c r="O723" s="315"/>
      <c r="P723" s="315"/>
      <c r="Q723" s="315"/>
      <c r="R723" s="315"/>
      <c r="S723" s="315"/>
      <c r="T723" s="315"/>
      <c r="U723" s="315"/>
      <c r="V723" s="315"/>
      <c r="W723" s="315"/>
      <c r="X723" s="315"/>
      <c r="Y723" s="315"/>
      <c r="Z723" s="315"/>
    </row>
    <row r="724" spans="1:26" ht="14.25" customHeight="1">
      <c r="A724" s="316"/>
      <c r="B724" s="317"/>
      <c r="C724" s="313"/>
      <c r="D724" s="313"/>
      <c r="E724" s="313"/>
      <c r="F724" s="313"/>
      <c r="G724" s="313"/>
      <c r="H724" s="313"/>
      <c r="I724" s="313"/>
      <c r="J724" s="313"/>
      <c r="K724" s="313"/>
      <c r="L724" s="313"/>
      <c r="M724" s="313"/>
      <c r="N724" s="315"/>
      <c r="O724" s="315"/>
      <c r="P724" s="315"/>
      <c r="Q724" s="315"/>
      <c r="R724" s="315"/>
      <c r="S724" s="315"/>
      <c r="T724" s="315"/>
      <c r="U724" s="315"/>
      <c r="V724" s="315"/>
      <c r="W724" s="315"/>
      <c r="X724" s="315"/>
      <c r="Y724" s="315"/>
      <c r="Z724" s="315"/>
    </row>
    <row r="725" spans="1:26" ht="14.25" customHeight="1">
      <c r="A725" s="316"/>
      <c r="B725" s="317"/>
      <c r="C725" s="313"/>
      <c r="D725" s="313"/>
      <c r="E725" s="313"/>
      <c r="F725" s="313"/>
      <c r="G725" s="313"/>
      <c r="H725" s="313"/>
      <c r="I725" s="313"/>
      <c r="J725" s="313"/>
      <c r="K725" s="313"/>
      <c r="L725" s="313"/>
      <c r="M725" s="313"/>
      <c r="N725" s="315"/>
      <c r="O725" s="315"/>
      <c r="P725" s="315"/>
      <c r="Q725" s="315"/>
      <c r="R725" s="315"/>
      <c r="S725" s="315"/>
      <c r="T725" s="315"/>
      <c r="U725" s="315"/>
      <c r="V725" s="315"/>
      <c r="W725" s="315"/>
      <c r="X725" s="315"/>
      <c r="Y725" s="315"/>
      <c r="Z725" s="315"/>
    </row>
    <row r="726" spans="1:26" ht="14.25" customHeight="1">
      <c r="A726" s="316"/>
      <c r="B726" s="317"/>
      <c r="C726" s="313"/>
      <c r="D726" s="313"/>
      <c r="E726" s="313"/>
      <c r="F726" s="313"/>
      <c r="G726" s="313"/>
      <c r="H726" s="313"/>
      <c r="I726" s="313"/>
      <c r="J726" s="313"/>
      <c r="K726" s="313"/>
      <c r="L726" s="313"/>
      <c r="M726" s="313"/>
      <c r="N726" s="315"/>
      <c r="O726" s="315"/>
      <c r="P726" s="315"/>
      <c r="Q726" s="315"/>
      <c r="R726" s="315"/>
      <c r="S726" s="315"/>
      <c r="T726" s="315"/>
      <c r="U726" s="315"/>
      <c r="V726" s="315"/>
      <c r="W726" s="315"/>
      <c r="X726" s="315"/>
      <c r="Y726" s="315"/>
      <c r="Z726" s="315"/>
    </row>
    <row r="727" spans="1:26" ht="14.25" customHeight="1">
      <c r="A727" s="316"/>
      <c r="B727" s="317"/>
      <c r="C727" s="313"/>
      <c r="D727" s="313"/>
      <c r="E727" s="313"/>
      <c r="F727" s="313"/>
      <c r="G727" s="313"/>
      <c r="H727" s="313"/>
      <c r="I727" s="313"/>
      <c r="J727" s="313"/>
      <c r="K727" s="313"/>
      <c r="L727" s="313"/>
      <c r="M727" s="313"/>
      <c r="N727" s="315"/>
      <c r="O727" s="315"/>
      <c r="P727" s="315"/>
      <c r="Q727" s="315"/>
      <c r="R727" s="315"/>
      <c r="S727" s="315"/>
      <c r="T727" s="315"/>
      <c r="U727" s="315"/>
      <c r="V727" s="315"/>
      <c r="W727" s="315"/>
      <c r="X727" s="315"/>
      <c r="Y727" s="315"/>
      <c r="Z727" s="315"/>
    </row>
    <row r="728" spans="1:26" ht="14.25" customHeight="1">
      <c r="A728" s="316"/>
      <c r="B728" s="317"/>
      <c r="C728" s="313"/>
      <c r="D728" s="313"/>
      <c r="E728" s="313"/>
      <c r="F728" s="313"/>
      <c r="G728" s="313"/>
      <c r="H728" s="313"/>
      <c r="I728" s="313"/>
      <c r="J728" s="313"/>
      <c r="K728" s="313"/>
      <c r="L728" s="313"/>
      <c r="M728" s="313"/>
      <c r="N728" s="315"/>
      <c r="O728" s="315"/>
      <c r="P728" s="315"/>
      <c r="Q728" s="315"/>
      <c r="R728" s="315"/>
      <c r="S728" s="315"/>
      <c r="T728" s="315"/>
      <c r="U728" s="315"/>
      <c r="V728" s="315"/>
      <c r="W728" s="315"/>
      <c r="X728" s="315"/>
      <c r="Y728" s="315"/>
      <c r="Z728" s="315"/>
    </row>
    <row r="729" spans="1:26" ht="14.25" customHeight="1">
      <c r="A729" s="316"/>
      <c r="B729" s="317"/>
      <c r="C729" s="313"/>
      <c r="D729" s="313"/>
      <c r="E729" s="313"/>
      <c r="F729" s="313"/>
      <c r="G729" s="313"/>
      <c r="H729" s="313"/>
      <c r="I729" s="313"/>
      <c r="J729" s="313"/>
      <c r="K729" s="313"/>
      <c r="L729" s="313"/>
      <c r="M729" s="313"/>
      <c r="N729" s="315"/>
      <c r="O729" s="315"/>
      <c r="P729" s="315"/>
      <c r="Q729" s="315"/>
      <c r="R729" s="315"/>
      <c r="S729" s="315"/>
      <c r="T729" s="315"/>
      <c r="U729" s="315"/>
      <c r="V729" s="315"/>
      <c r="W729" s="315"/>
      <c r="X729" s="315"/>
      <c r="Y729" s="315"/>
      <c r="Z729" s="315"/>
    </row>
    <row r="730" spans="1:26" ht="14.25" customHeight="1">
      <c r="A730" s="316"/>
      <c r="B730" s="317"/>
      <c r="C730" s="313"/>
      <c r="D730" s="313"/>
      <c r="E730" s="313"/>
      <c r="F730" s="313"/>
      <c r="G730" s="313"/>
      <c r="H730" s="313"/>
      <c r="I730" s="313"/>
      <c r="J730" s="313"/>
      <c r="K730" s="313"/>
      <c r="L730" s="313"/>
      <c r="M730" s="313"/>
      <c r="N730" s="315"/>
      <c r="O730" s="315"/>
      <c r="P730" s="315"/>
      <c r="Q730" s="315"/>
      <c r="R730" s="315"/>
      <c r="S730" s="315"/>
      <c r="T730" s="315"/>
      <c r="U730" s="315"/>
      <c r="V730" s="315"/>
      <c r="W730" s="315"/>
      <c r="X730" s="315"/>
      <c r="Y730" s="315"/>
      <c r="Z730" s="315"/>
    </row>
    <row r="731" spans="1:26" ht="14.25" customHeight="1">
      <c r="A731" s="316"/>
      <c r="B731" s="317"/>
      <c r="C731" s="313"/>
      <c r="D731" s="313"/>
      <c r="E731" s="313"/>
      <c r="F731" s="313"/>
      <c r="G731" s="313"/>
      <c r="H731" s="313"/>
      <c r="I731" s="313"/>
      <c r="J731" s="313"/>
      <c r="K731" s="313"/>
      <c r="L731" s="313"/>
      <c r="M731" s="313"/>
      <c r="N731" s="315"/>
      <c r="O731" s="315"/>
      <c r="P731" s="315"/>
      <c r="Q731" s="315"/>
      <c r="R731" s="315"/>
      <c r="S731" s="315"/>
      <c r="T731" s="315"/>
      <c r="U731" s="315"/>
      <c r="V731" s="315"/>
      <c r="W731" s="315"/>
      <c r="X731" s="315"/>
      <c r="Y731" s="315"/>
      <c r="Z731" s="315"/>
    </row>
    <row r="732" spans="1:26" ht="14.25" customHeight="1">
      <c r="A732" s="316"/>
      <c r="B732" s="317"/>
      <c r="C732" s="313"/>
      <c r="D732" s="313"/>
      <c r="E732" s="313"/>
      <c r="F732" s="313"/>
      <c r="G732" s="313"/>
      <c r="H732" s="313"/>
      <c r="I732" s="313"/>
      <c r="J732" s="313"/>
      <c r="K732" s="313"/>
      <c r="L732" s="313"/>
      <c r="M732" s="313"/>
      <c r="N732" s="315"/>
      <c r="O732" s="315"/>
      <c r="P732" s="315"/>
      <c r="Q732" s="315"/>
      <c r="R732" s="315"/>
      <c r="S732" s="315"/>
      <c r="T732" s="315"/>
      <c r="U732" s="315"/>
      <c r="V732" s="315"/>
      <c r="W732" s="315"/>
      <c r="X732" s="315"/>
      <c r="Y732" s="315"/>
      <c r="Z732" s="315"/>
    </row>
    <row r="733" spans="1:26" ht="14.25" customHeight="1">
      <c r="A733" s="316"/>
      <c r="B733" s="317"/>
      <c r="C733" s="313"/>
      <c r="D733" s="313"/>
      <c r="E733" s="313"/>
      <c r="F733" s="313"/>
      <c r="G733" s="313"/>
      <c r="H733" s="313"/>
      <c r="I733" s="313"/>
      <c r="J733" s="313"/>
      <c r="K733" s="313"/>
      <c r="L733" s="313"/>
      <c r="M733" s="313"/>
      <c r="N733" s="315"/>
      <c r="O733" s="315"/>
      <c r="P733" s="315"/>
      <c r="Q733" s="315"/>
      <c r="R733" s="315"/>
      <c r="S733" s="315"/>
      <c r="T733" s="315"/>
      <c r="U733" s="315"/>
      <c r="V733" s="315"/>
      <c r="W733" s="315"/>
      <c r="X733" s="315"/>
      <c r="Y733" s="315"/>
      <c r="Z733" s="315"/>
    </row>
    <row r="734" spans="1:26" ht="14.25" customHeight="1">
      <c r="A734" s="316"/>
      <c r="B734" s="317"/>
      <c r="C734" s="313"/>
      <c r="D734" s="313"/>
      <c r="E734" s="313"/>
      <c r="F734" s="313"/>
      <c r="G734" s="313"/>
      <c r="H734" s="313"/>
      <c r="I734" s="313"/>
      <c r="J734" s="313"/>
      <c r="K734" s="313"/>
      <c r="L734" s="313"/>
      <c r="M734" s="313"/>
      <c r="N734" s="315"/>
      <c r="O734" s="315"/>
      <c r="P734" s="315"/>
      <c r="Q734" s="315"/>
      <c r="R734" s="315"/>
      <c r="S734" s="315"/>
      <c r="T734" s="315"/>
      <c r="U734" s="315"/>
      <c r="V734" s="315"/>
      <c r="W734" s="315"/>
      <c r="X734" s="315"/>
      <c r="Y734" s="315"/>
      <c r="Z734" s="315"/>
    </row>
    <row r="735" spans="1:26" ht="14.25" customHeight="1">
      <c r="A735" s="316"/>
      <c r="B735" s="317"/>
      <c r="C735" s="313"/>
      <c r="D735" s="313"/>
      <c r="E735" s="313"/>
      <c r="F735" s="313"/>
      <c r="G735" s="313"/>
      <c r="H735" s="313"/>
      <c r="I735" s="313"/>
      <c r="J735" s="313"/>
      <c r="K735" s="313"/>
      <c r="L735" s="313"/>
      <c r="M735" s="313"/>
      <c r="N735" s="315"/>
      <c r="O735" s="315"/>
      <c r="P735" s="315"/>
      <c r="Q735" s="315"/>
      <c r="R735" s="315"/>
      <c r="S735" s="315"/>
      <c r="T735" s="315"/>
      <c r="U735" s="315"/>
      <c r="V735" s="315"/>
      <c r="W735" s="315"/>
      <c r="X735" s="315"/>
      <c r="Y735" s="315"/>
      <c r="Z735" s="315"/>
    </row>
    <row r="736" spans="1:26" ht="14.25" customHeight="1">
      <c r="A736" s="316"/>
      <c r="B736" s="317"/>
      <c r="C736" s="313"/>
      <c r="D736" s="313"/>
      <c r="E736" s="313"/>
      <c r="F736" s="313"/>
      <c r="G736" s="313"/>
      <c r="H736" s="313"/>
      <c r="I736" s="313"/>
      <c r="J736" s="313"/>
      <c r="K736" s="313"/>
      <c r="L736" s="313"/>
      <c r="M736" s="313"/>
      <c r="N736" s="315"/>
      <c r="O736" s="315"/>
      <c r="P736" s="315"/>
      <c r="Q736" s="315"/>
      <c r="R736" s="315"/>
      <c r="S736" s="315"/>
      <c r="T736" s="315"/>
      <c r="U736" s="315"/>
      <c r="V736" s="315"/>
      <c r="W736" s="315"/>
      <c r="X736" s="315"/>
      <c r="Y736" s="315"/>
      <c r="Z736" s="315"/>
    </row>
    <row r="737" spans="1:26" ht="14.25" customHeight="1">
      <c r="A737" s="316"/>
      <c r="B737" s="317"/>
      <c r="C737" s="313"/>
      <c r="D737" s="313"/>
      <c r="E737" s="313"/>
      <c r="F737" s="313"/>
      <c r="G737" s="313"/>
      <c r="H737" s="313"/>
      <c r="I737" s="313"/>
      <c r="J737" s="313"/>
      <c r="K737" s="313"/>
      <c r="L737" s="313"/>
      <c r="M737" s="313"/>
      <c r="N737" s="315"/>
      <c r="O737" s="315"/>
      <c r="P737" s="315"/>
      <c r="Q737" s="315"/>
      <c r="R737" s="315"/>
      <c r="S737" s="315"/>
      <c r="T737" s="315"/>
      <c r="U737" s="315"/>
      <c r="V737" s="315"/>
      <c r="W737" s="315"/>
      <c r="X737" s="315"/>
      <c r="Y737" s="315"/>
      <c r="Z737" s="315"/>
    </row>
    <row r="738" spans="1:26" ht="14.25" customHeight="1">
      <c r="A738" s="316"/>
      <c r="B738" s="317"/>
      <c r="C738" s="313"/>
      <c r="D738" s="313"/>
      <c r="E738" s="313"/>
      <c r="F738" s="313"/>
      <c r="G738" s="313"/>
      <c r="H738" s="313"/>
      <c r="I738" s="313"/>
      <c r="J738" s="313"/>
      <c r="K738" s="313"/>
      <c r="L738" s="313"/>
      <c r="M738" s="313"/>
      <c r="N738" s="315"/>
      <c r="O738" s="315"/>
      <c r="P738" s="315"/>
      <c r="Q738" s="315"/>
      <c r="R738" s="315"/>
      <c r="S738" s="315"/>
      <c r="T738" s="315"/>
      <c r="U738" s="315"/>
      <c r="V738" s="315"/>
      <c r="W738" s="315"/>
      <c r="X738" s="315"/>
      <c r="Y738" s="315"/>
      <c r="Z738" s="315"/>
    </row>
    <row r="739" spans="1:26" ht="14.25" customHeight="1">
      <c r="A739" s="316"/>
      <c r="B739" s="317"/>
      <c r="C739" s="313"/>
      <c r="D739" s="313"/>
      <c r="E739" s="313"/>
      <c r="F739" s="313"/>
      <c r="G739" s="313"/>
      <c r="H739" s="313"/>
      <c r="I739" s="313"/>
      <c r="J739" s="313"/>
      <c r="K739" s="313"/>
      <c r="L739" s="313"/>
      <c r="M739" s="313"/>
      <c r="N739" s="315"/>
      <c r="O739" s="315"/>
      <c r="P739" s="315"/>
      <c r="Q739" s="315"/>
      <c r="R739" s="315"/>
      <c r="S739" s="315"/>
      <c r="T739" s="315"/>
      <c r="U739" s="315"/>
      <c r="V739" s="315"/>
      <c r="W739" s="315"/>
      <c r="X739" s="315"/>
      <c r="Y739" s="315"/>
      <c r="Z739" s="315"/>
    </row>
    <row r="740" spans="1:26" ht="14.25" customHeight="1">
      <c r="A740" s="316"/>
      <c r="B740" s="317"/>
      <c r="C740" s="313"/>
      <c r="D740" s="313"/>
      <c r="E740" s="313"/>
      <c r="F740" s="313"/>
      <c r="G740" s="313"/>
      <c r="H740" s="313"/>
      <c r="I740" s="313"/>
      <c r="J740" s="313"/>
      <c r="K740" s="313"/>
      <c r="L740" s="313"/>
      <c r="M740" s="313"/>
      <c r="N740" s="315"/>
      <c r="O740" s="315"/>
      <c r="P740" s="315"/>
      <c r="Q740" s="315"/>
      <c r="R740" s="315"/>
      <c r="S740" s="315"/>
      <c r="T740" s="315"/>
      <c r="U740" s="315"/>
      <c r="V740" s="315"/>
      <c r="W740" s="315"/>
      <c r="X740" s="315"/>
      <c r="Y740" s="315"/>
      <c r="Z740" s="315"/>
    </row>
    <row r="741" spans="1:26" ht="14.25" customHeight="1">
      <c r="A741" s="316"/>
      <c r="B741" s="317"/>
      <c r="C741" s="313"/>
      <c r="D741" s="313"/>
      <c r="E741" s="313"/>
      <c r="F741" s="313"/>
      <c r="G741" s="313"/>
      <c r="H741" s="313"/>
      <c r="I741" s="313"/>
      <c r="J741" s="313"/>
      <c r="K741" s="313"/>
      <c r="L741" s="313"/>
      <c r="M741" s="313"/>
      <c r="N741" s="315"/>
      <c r="O741" s="315"/>
      <c r="P741" s="315"/>
      <c r="Q741" s="315"/>
      <c r="R741" s="315"/>
      <c r="S741" s="315"/>
      <c r="T741" s="315"/>
      <c r="U741" s="315"/>
      <c r="V741" s="315"/>
      <c r="W741" s="315"/>
      <c r="X741" s="315"/>
      <c r="Y741" s="315"/>
      <c r="Z741" s="315"/>
    </row>
    <row r="742" spans="1:26" ht="14.25" customHeight="1">
      <c r="A742" s="316"/>
      <c r="B742" s="317"/>
      <c r="C742" s="313"/>
      <c r="D742" s="313"/>
      <c r="E742" s="313"/>
      <c r="F742" s="313"/>
      <c r="G742" s="313"/>
      <c r="H742" s="313"/>
      <c r="I742" s="313"/>
      <c r="J742" s="313"/>
      <c r="K742" s="313"/>
      <c r="L742" s="313"/>
      <c r="M742" s="313"/>
      <c r="N742" s="315"/>
      <c r="O742" s="315"/>
      <c r="P742" s="315"/>
      <c r="Q742" s="315"/>
      <c r="R742" s="315"/>
      <c r="S742" s="315"/>
      <c r="T742" s="315"/>
      <c r="U742" s="315"/>
      <c r="V742" s="315"/>
      <c r="W742" s="315"/>
      <c r="X742" s="315"/>
      <c r="Y742" s="315"/>
      <c r="Z742" s="315"/>
    </row>
    <row r="743" spans="1:26" ht="14.25" customHeight="1">
      <c r="A743" s="316"/>
      <c r="B743" s="317"/>
      <c r="C743" s="313"/>
      <c r="D743" s="313"/>
      <c r="E743" s="313"/>
      <c r="F743" s="313"/>
      <c r="G743" s="313"/>
      <c r="H743" s="313"/>
      <c r="I743" s="313"/>
      <c r="J743" s="313"/>
      <c r="K743" s="313"/>
      <c r="L743" s="313"/>
      <c r="M743" s="313"/>
      <c r="N743" s="315"/>
      <c r="O743" s="315"/>
      <c r="P743" s="315"/>
      <c r="Q743" s="315"/>
      <c r="R743" s="315"/>
      <c r="S743" s="315"/>
      <c r="T743" s="315"/>
      <c r="U743" s="315"/>
      <c r="V743" s="315"/>
      <c r="W743" s="315"/>
      <c r="X743" s="315"/>
      <c r="Y743" s="315"/>
      <c r="Z743" s="315"/>
    </row>
    <row r="744" spans="1:26" ht="14.25" customHeight="1">
      <c r="A744" s="316"/>
      <c r="B744" s="317"/>
      <c r="C744" s="313"/>
      <c r="D744" s="313"/>
      <c r="E744" s="313"/>
      <c r="F744" s="313"/>
      <c r="G744" s="313"/>
      <c r="H744" s="313"/>
      <c r="I744" s="313"/>
      <c r="J744" s="313"/>
      <c r="K744" s="313"/>
      <c r="L744" s="313"/>
      <c r="M744" s="313"/>
      <c r="N744" s="315"/>
      <c r="O744" s="315"/>
      <c r="P744" s="315"/>
      <c r="Q744" s="315"/>
      <c r="R744" s="315"/>
      <c r="S744" s="315"/>
      <c r="T744" s="315"/>
      <c r="U744" s="315"/>
      <c r="V744" s="315"/>
      <c r="W744" s="315"/>
      <c r="X744" s="315"/>
      <c r="Y744" s="315"/>
      <c r="Z744" s="315"/>
    </row>
    <row r="745" spans="1:26" ht="14.25" customHeight="1">
      <c r="A745" s="316"/>
      <c r="B745" s="317"/>
      <c r="C745" s="313"/>
      <c r="D745" s="313"/>
      <c r="E745" s="313"/>
      <c r="F745" s="313"/>
      <c r="G745" s="313"/>
      <c r="H745" s="313"/>
      <c r="I745" s="313"/>
      <c r="J745" s="313"/>
      <c r="K745" s="313"/>
      <c r="L745" s="313"/>
      <c r="M745" s="313"/>
      <c r="N745" s="315"/>
      <c r="O745" s="315"/>
      <c r="P745" s="315"/>
      <c r="Q745" s="315"/>
      <c r="R745" s="315"/>
      <c r="S745" s="315"/>
      <c r="T745" s="315"/>
      <c r="U745" s="315"/>
      <c r="V745" s="315"/>
      <c r="W745" s="315"/>
      <c r="X745" s="315"/>
      <c r="Y745" s="315"/>
      <c r="Z745" s="315"/>
    </row>
    <row r="746" spans="1:26" ht="14.25" customHeight="1">
      <c r="A746" s="316"/>
      <c r="B746" s="317"/>
      <c r="C746" s="313"/>
      <c r="D746" s="313"/>
      <c r="E746" s="313"/>
      <c r="F746" s="313"/>
      <c r="G746" s="313"/>
      <c r="H746" s="313"/>
      <c r="I746" s="313"/>
      <c r="J746" s="313"/>
      <c r="K746" s="313"/>
      <c r="L746" s="313"/>
      <c r="M746" s="313"/>
      <c r="N746" s="315"/>
      <c r="O746" s="315"/>
      <c r="P746" s="315"/>
      <c r="Q746" s="315"/>
      <c r="R746" s="315"/>
      <c r="S746" s="315"/>
      <c r="T746" s="315"/>
      <c r="U746" s="315"/>
      <c r="V746" s="315"/>
      <c r="W746" s="315"/>
      <c r="X746" s="315"/>
      <c r="Y746" s="315"/>
      <c r="Z746" s="315"/>
    </row>
    <row r="747" spans="1:26" ht="14.25" customHeight="1">
      <c r="A747" s="316"/>
      <c r="B747" s="317"/>
      <c r="C747" s="313"/>
      <c r="D747" s="313"/>
      <c r="E747" s="313"/>
      <c r="F747" s="313"/>
      <c r="G747" s="313"/>
      <c r="H747" s="313"/>
      <c r="I747" s="313"/>
      <c r="J747" s="313"/>
      <c r="K747" s="313"/>
      <c r="L747" s="313"/>
      <c r="M747" s="313"/>
      <c r="N747" s="315"/>
      <c r="O747" s="315"/>
      <c r="P747" s="315"/>
      <c r="Q747" s="315"/>
      <c r="R747" s="315"/>
      <c r="S747" s="315"/>
      <c r="T747" s="315"/>
      <c r="U747" s="315"/>
      <c r="V747" s="315"/>
      <c r="W747" s="315"/>
      <c r="X747" s="315"/>
      <c r="Y747" s="315"/>
      <c r="Z747" s="315"/>
    </row>
    <row r="748" spans="1:26" ht="14.25" customHeight="1">
      <c r="A748" s="316"/>
      <c r="B748" s="317"/>
      <c r="C748" s="313"/>
      <c r="D748" s="313"/>
      <c r="E748" s="313"/>
      <c r="F748" s="313"/>
      <c r="G748" s="313"/>
      <c r="H748" s="313"/>
      <c r="I748" s="313"/>
      <c r="J748" s="313"/>
      <c r="K748" s="313"/>
      <c r="L748" s="313"/>
      <c r="M748" s="313"/>
      <c r="N748" s="315"/>
      <c r="O748" s="315"/>
      <c r="P748" s="315"/>
      <c r="Q748" s="315"/>
      <c r="R748" s="315"/>
      <c r="S748" s="315"/>
      <c r="T748" s="315"/>
      <c r="U748" s="315"/>
      <c r="V748" s="315"/>
      <c r="W748" s="315"/>
      <c r="X748" s="315"/>
      <c r="Y748" s="315"/>
      <c r="Z748" s="315"/>
    </row>
    <row r="749" spans="1:26" ht="14.25" customHeight="1">
      <c r="A749" s="316"/>
      <c r="B749" s="317"/>
      <c r="C749" s="313"/>
      <c r="D749" s="313"/>
      <c r="E749" s="313"/>
      <c r="F749" s="313"/>
      <c r="G749" s="313"/>
      <c r="H749" s="313"/>
      <c r="I749" s="313"/>
      <c r="J749" s="313"/>
      <c r="K749" s="313"/>
      <c r="L749" s="313"/>
      <c r="M749" s="313"/>
      <c r="N749" s="315"/>
      <c r="O749" s="315"/>
      <c r="P749" s="315"/>
      <c r="Q749" s="315"/>
      <c r="R749" s="315"/>
      <c r="S749" s="315"/>
      <c r="T749" s="315"/>
      <c r="U749" s="315"/>
      <c r="V749" s="315"/>
      <c r="W749" s="315"/>
      <c r="X749" s="315"/>
      <c r="Y749" s="315"/>
      <c r="Z749" s="315"/>
    </row>
    <row r="750" spans="1:26" ht="14.25" customHeight="1">
      <c r="A750" s="316"/>
      <c r="B750" s="317"/>
      <c r="C750" s="313"/>
      <c r="D750" s="313"/>
      <c r="E750" s="313"/>
      <c r="F750" s="313"/>
      <c r="G750" s="313"/>
      <c r="H750" s="313"/>
      <c r="I750" s="313"/>
      <c r="J750" s="313"/>
      <c r="K750" s="313"/>
      <c r="L750" s="313"/>
      <c r="M750" s="313"/>
      <c r="N750" s="315"/>
      <c r="O750" s="315"/>
      <c r="P750" s="315"/>
      <c r="Q750" s="315"/>
      <c r="R750" s="315"/>
      <c r="S750" s="315"/>
      <c r="T750" s="315"/>
      <c r="U750" s="315"/>
      <c r="V750" s="315"/>
      <c r="W750" s="315"/>
      <c r="X750" s="315"/>
      <c r="Y750" s="315"/>
      <c r="Z750" s="315"/>
    </row>
    <row r="751" spans="1:26" ht="14.25" customHeight="1">
      <c r="A751" s="316"/>
      <c r="B751" s="317"/>
      <c r="C751" s="313"/>
      <c r="D751" s="313"/>
      <c r="E751" s="313"/>
      <c r="F751" s="313"/>
      <c r="G751" s="313"/>
      <c r="H751" s="313"/>
      <c r="I751" s="313"/>
      <c r="J751" s="313"/>
      <c r="K751" s="313"/>
      <c r="L751" s="313"/>
      <c r="M751" s="313"/>
      <c r="N751" s="315"/>
      <c r="O751" s="315"/>
      <c r="P751" s="315"/>
      <c r="Q751" s="315"/>
      <c r="R751" s="315"/>
      <c r="S751" s="315"/>
      <c r="T751" s="315"/>
      <c r="U751" s="315"/>
      <c r="V751" s="315"/>
      <c r="W751" s="315"/>
      <c r="X751" s="315"/>
      <c r="Y751" s="315"/>
      <c r="Z751" s="315"/>
    </row>
    <row r="752" spans="1:26" ht="14.25" customHeight="1">
      <c r="A752" s="316"/>
      <c r="B752" s="317"/>
      <c r="C752" s="313"/>
      <c r="D752" s="313"/>
      <c r="E752" s="313"/>
      <c r="F752" s="313"/>
      <c r="G752" s="313"/>
      <c r="H752" s="313"/>
      <c r="I752" s="313"/>
      <c r="J752" s="313"/>
      <c r="K752" s="313"/>
      <c r="L752" s="313"/>
      <c r="M752" s="313"/>
      <c r="N752" s="315"/>
      <c r="O752" s="315"/>
      <c r="P752" s="315"/>
      <c r="Q752" s="315"/>
      <c r="R752" s="315"/>
      <c r="S752" s="315"/>
      <c r="T752" s="315"/>
      <c r="U752" s="315"/>
      <c r="V752" s="315"/>
      <c r="W752" s="315"/>
      <c r="X752" s="315"/>
      <c r="Y752" s="315"/>
      <c r="Z752" s="315"/>
    </row>
    <row r="753" spans="1:26" ht="14.25" customHeight="1">
      <c r="A753" s="316"/>
      <c r="B753" s="317"/>
      <c r="C753" s="313"/>
      <c r="D753" s="313"/>
      <c r="E753" s="313"/>
      <c r="F753" s="313"/>
      <c r="G753" s="313"/>
      <c r="H753" s="313"/>
      <c r="I753" s="313"/>
      <c r="J753" s="313"/>
      <c r="K753" s="313"/>
      <c r="L753" s="313"/>
      <c r="M753" s="313"/>
      <c r="N753" s="315"/>
      <c r="O753" s="315"/>
      <c r="P753" s="315"/>
      <c r="Q753" s="315"/>
      <c r="R753" s="315"/>
      <c r="S753" s="315"/>
      <c r="T753" s="315"/>
      <c r="U753" s="315"/>
      <c r="V753" s="315"/>
      <c r="W753" s="315"/>
      <c r="X753" s="315"/>
      <c r="Y753" s="315"/>
      <c r="Z753" s="315"/>
    </row>
    <row r="754" spans="1:26" ht="14.25" customHeight="1">
      <c r="A754" s="316"/>
      <c r="B754" s="317"/>
      <c r="C754" s="313"/>
      <c r="D754" s="313"/>
      <c r="E754" s="313"/>
      <c r="F754" s="313"/>
      <c r="G754" s="313"/>
      <c r="H754" s="313"/>
      <c r="I754" s="313"/>
      <c r="J754" s="313"/>
      <c r="K754" s="313"/>
      <c r="L754" s="313"/>
      <c r="M754" s="313"/>
      <c r="N754" s="315"/>
      <c r="O754" s="315"/>
      <c r="P754" s="315"/>
      <c r="Q754" s="315"/>
      <c r="R754" s="315"/>
      <c r="S754" s="315"/>
      <c r="T754" s="315"/>
      <c r="U754" s="315"/>
      <c r="V754" s="315"/>
      <c r="W754" s="315"/>
      <c r="X754" s="315"/>
      <c r="Y754" s="315"/>
      <c r="Z754" s="315"/>
    </row>
    <row r="755" spans="1:26" ht="14.25" customHeight="1">
      <c r="A755" s="316"/>
      <c r="B755" s="317"/>
      <c r="C755" s="313"/>
      <c r="D755" s="313"/>
      <c r="E755" s="313"/>
      <c r="F755" s="313"/>
      <c r="G755" s="313"/>
      <c r="H755" s="313"/>
      <c r="I755" s="313"/>
      <c r="J755" s="313"/>
      <c r="K755" s="313"/>
      <c r="L755" s="313"/>
      <c r="M755" s="313"/>
      <c r="N755" s="315"/>
      <c r="O755" s="315"/>
      <c r="P755" s="315"/>
      <c r="Q755" s="315"/>
      <c r="R755" s="315"/>
      <c r="S755" s="315"/>
      <c r="T755" s="315"/>
      <c r="U755" s="315"/>
      <c r="V755" s="315"/>
      <c r="W755" s="315"/>
      <c r="X755" s="315"/>
      <c r="Y755" s="315"/>
      <c r="Z755" s="315"/>
    </row>
    <row r="756" spans="1:26" ht="14.25" customHeight="1">
      <c r="A756" s="316"/>
      <c r="B756" s="317"/>
      <c r="C756" s="313"/>
      <c r="D756" s="313"/>
      <c r="E756" s="313"/>
      <c r="F756" s="313"/>
      <c r="G756" s="313"/>
      <c r="H756" s="313"/>
      <c r="I756" s="313"/>
      <c r="J756" s="313"/>
      <c r="K756" s="313"/>
      <c r="L756" s="313"/>
      <c r="M756" s="313"/>
      <c r="N756" s="315"/>
      <c r="O756" s="315"/>
      <c r="P756" s="315"/>
      <c r="Q756" s="315"/>
      <c r="R756" s="315"/>
      <c r="S756" s="315"/>
      <c r="T756" s="315"/>
      <c r="U756" s="315"/>
      <c r="V756" s="315"/>
      <c r="W756" s="315"/>
      <c r="X756" s="315"/>
      <c r="Y756" s="315"/>
      <c r="Z756" s="315"/>
    </row>
    <row r="757" spans="1:26" ht="14.25" customHeight="1">
      <c r="A757" s="316"/>
      <c r="B757" s="317"/>
      <c r="C757" s="313"/>
      <c r="D757" s="313"/>
      <c r="E757" s="313"/>
      <c r="F757" s="313"/>
      <c r="G757" s="313"/>
      <c r="H757" s="313"/>
      <c r="I757" s="313"/>
      <c r="J757" s="313"/>
      <c r="K757" s="313"/>
      <c r="L757" s="313"/>
      <c r="M757" s="313"/>
      <c r="N757" s="315"/>
      <c r="O757" s="315"/>
      <c r="P757" s="315"/>
      <c r="Q757" s="315"/>
      <c r="R757" s="315"/>
      <c r="S757" s="315"/>
      <c r="T757" s="315"/>
      <c r="U757" s="315"/>
      <c r="V757" s="315"/>
      <c r="W757" s="315"/>
      <c r="X757" s="315"/>
      <c r="Y757" s="315"/>
      <c r="Z757" s="315"/>
    </row>
    <row r="758" spans="1:26" ht="14.25" customHeight="1">
      <c r="A758" s="316"/>
      <c r="B758" s="317"/>
      <c r="C758" s="313"/>
      <c r="D758" s="313"/>
      <c r="E758" s="313"/>
      <c r="F758" s="313"/>
      <c r="G758" s="313"/>
      <c r="H758" s="313"/>
      <c r="I758" s="313"/>
      <c r="J758" s="313"/>
      <c r="K758" s="313"/>
      <c r="L758" s="313"/>
      <c r="M758" s="313"/>
      <c r="N758" s="315"/>
      <c r="O758" s="315"/>
      <c r="P758" s="315"/>
      <c r="Q758" s="315"/>
      <c r="R758" s="315"/>
      <c r="S758" s="315"/>
      <c r="T758" s="315"/>
      <c r="U758" s="315"/>
      <c r="V758" s="315"/>
      <c r="W758" s="315"/>
      <c r="X758" s="315"/>
      <c r="Y758" s="315"/>
      <c r="Z758" s="315"/>
    </row>
    <row r="759" spans="1:26" ht="14.25" customHeight="1">
      <c r="A759" s="316"/>
      <c r="B759" s="317"/>
      <c r="C759" s="313"/>
      <c r="D759" s="313"/>
      <c r="E759" s="313"/>
      <c r="F759" s="313"/>
      <c r="G759" s="313"/>
      <c r="H759" s="313"/>
      <c r="I759" s="313"/>
      <c r="J759" s="313"/>
      <c r="K759" s="313"/>
      <c r="L759" s="313"/>
      <c r="M759" s="313"/>
      <c r="N759" s="315"/>
      <c r="O759" s="315"/>
      <c r="P759" s="315"/>
      <c r="Q759" s="315"/>
      <c r="R759" s="315"/>
      <c r="S759" s="315"/>
      <c r="T759" s="315"/>
      <c r="U759" s="315"/>
      <c r="V759" s="315"/>
      <c r="W759" s="315"/>
      <c r="X759" s="315"/>
      <c r="Y759" s="315"/>
      <c r="Z759" s="315"/>
    </row>
    <row r="760" spans="1:26" ht="14.25" customHeight="1">
      <c r="A760" s="316"/>
      <c r="B760" s="317"/>
      <c r="C760" s="313"/>
      <c r="D760" s="313"/>
      <c r="E760" s="313"/>
      <c r="F760" s="313"/>
      <c r="G760" s="313"/>
      <c r="H760" s="313"/>
      <c r="I760" s="313"/>
      <c r="J760" s="313"/>
      <c r="K760" s="313"/>
      <c r="L760" s="313"/>
      <c r="M760" s="313"/>
      <c r="N760" s="315"/>
      <c r="O760" s="315"/>
      <c r="P760" s="315"/>
      <c r="Q760" s="315"/>
      <c r="R760" s="315"/>
      <c r="S760" s="315"/>
      <c r="T760" s="315"/>
      <c r="U760" s="315"/>
      <c r="V760" s="315"/>
      <c r="W760" s="315"/>
      <c r="X760" s="315"/>
      <c r="Y760" s="315"/>
      <c r="Z760" s="315"/>
    </row>
    <row r="761" spans="1:26" ht="14.25" customHeight="1">
      <c r="A761" s="316"/>
      <c r="B761" s="317"/>
      <c r="C761" s="313"/>
      <c r="D761" s="313"/>
      <c r="E761" s="313"/>
      <c r="F761" s="313"/>
      <c r="G761" s="313"/>
      <c r="H761" s="313"/>
      <c r="I761" s="313"/>
      <c r="J761" s="313"/>
      <c r="K761" s="313"/>
      <c r="L761" s="313"/>
      <c r="M761" s="313"/>
      <c r="N761" s="315"/>
      <c r="O761" s="315"/>
      <c r="P761" s="315"/>
      <c r="Q761" s="315"/>
      <c r="R761" s="315"/>
      <c r="S761" s="315"/>
      <c r="T761" s="315"/>
      <c r="U761" s="315"/>
      <c r="V761" s="315"/>
      <c r="W761" s="315"/>
      <c r="X761" s="315"/>
      <c r="Y761" s="315"/>
      <c r="Z761" s="315"/>
    </row>
    <row r="762" spans="1:26" ht="14.25" customHeight="1">
      <c r="A762" s="316"/>
      <c r="B762" s="317"/>
      <c r="C762" s="313"/>
      <c r="D762" s="313"/>
      <c r="E762" s="313"/>
      <c r="F762" s="313"/>
      <c r="G762" s="313"/>
      <c r="H762" s="313"/>
      <c r="I762" s="313"/>
      <c r="J762" s="313"/>
      <c r="K762" s="313"/>
      <c r="L762" s="313"/>
      <c r="M762" s="313"/>
      <c r="N762" s="315"/>
      <c r="O762" s="315"/>
      <c r="P762" s="315"/>
      <c r="Q762" s="315"/>
      <c r="R762" s="315"/>
      <c r="S762" s="315"/>
      <c r="T762" s="315"/>
      <c r="U762" s="315"/>
      <c r="V762" s="315"/>
      <c r="W762" s="315"/>
      <c r="X762" s="315"/>
      <c r="Y762" s="315"/>
      <c r="Z762" s="315"/>
    </row>
    <row r="763" spans="1:26" ht="14.25" customHeight="1">
      <c r="A763" s="316"/>
      <c r="B763" s="317"/>
      <c r="C763" s="313"/>
      <c r="D763" s="313"/>
      <c r="E763" s="313"/>
      <c r="F763" s="313"/>
      <c r="G763" s="313"/>
      <c r="H763" s="313"/>
      <c r="I763" s="313"/>
      <c r="J763" s="313"/>
      <c r="K763" s="313"/>
      <c r="L763" s="313"/>
      <c r="M763" s="313"/>
      <c r="N763" s="315"/>
      <c r="O763" s="315"/>
      <c r="P763" s="315"/>
      <c r="Q763" s="315"/>
      <c r="R763" s="315"/>
      <c r="S763" s="315"/>
      <c r="T763" s="315"/>
      <c r="U763" s="315"/>
      <c r="V763" s="315"/>
      <c r="W763" s="315"/>
      <c r="X763" s="315"/>
      <c r="Y763" s="315"/>
      <c r="Z763" s="315"/>
    </row>
    <row r="764" spans="1:26" ht="14.25" customHeight="1">
      <c r="A764" s="316"/>
      <c r="B764" s="317"/>
      <c r="C764" s="313"/>
      <c r="D764" s="313"/>
      <c r="E764" s="313"/>
      <c r="F764" s="313"/>
      <c r="G764" s="313"/>
      <c r="H764" s="313"/>
      <c r="I764" s="313"/>
      <c r="J764" s="313"/>
      <c r="K764" s="313"/>
      <c r="L764" s="313"/>
      <c r="M764" s="313"/>
      <c r="N764" s="315"/>
      <c r="O764" s="315"/>
      <c r="P764" s="315"/>
      <c r="Q764" s="315"/>
      <c r="R764" s="315"/>
      <c r="S764" s="315"/>
      <c r="T764" s="315"/>
      <c r="U764" s="315"/>
      <c r="V764" s="315"/>
      <c r="W764" s="315"/>
      <c r="X764" s="315"/>
      <c r="Y764" s="315"/>
      <c r="Z764" s="315"/>
    </row>
    <row r="765" spans="1:26" ht="14.25" customHeight="1">
      <c r="A765" s="316"/>
      <c r="B765" s="317"/>
      <c r="C765" s="313"/>
      <c r="D765" s="313"/>
      <c r="E765" s="313"/>
      <c r="F765" s="313"/>
      <c r="G765" s="313"/>
      <c r="H765" s="313"/>
      <c r="I765" s="313"/>
      <c r="J765" s="313"/>
      <c r="K765" s="313"/>
      <c r="L765" s="313"/>
      <c r="M765" s="313"/>
      <c r="N765" s="315"/>
      <c r="O765" s="315"/>
      <c r="P765" s="315"/>
      <c r="Q765" s="315"/>
      <c r="R765" s="315"/>
      <c r="S765" s="315"/>
      <c r="T765" s="315"/>
      <c r="U765" s="315"/>
      <c r="V765" s="315"/>
      <c r="W765" s="315"/>
      <c r="X765" s="315"/>
      <c r="Y765" s="315"/>
      <c r="Z765" s="315"/>
    </row>
    <row r="766" spans="1:26" ht="14.25" customHeight="1">
      <c r="A766" s="316"/>
      <c r="B766" s="317"/>
      <c r="C766" s="313"/>
      <c r="D766" s="313"/>
      <c r="E766" s="313"/>
      <c r="F766" s="313"/>
      <c r="G766" s="313"/>
      <c r="H766" s="313"/>
      <c r="I766" s="313"/>
      <c r="J766" s="313"/>
      <c r="K766" s="313"/>
      <c r="L766" s="313"/>
      <c r="M766" s="313"/>
      <c r="N766" s="315"/>
      <c r="O766" s="315"/>
      <c r="P766" s="315"/>
      <c r="Q766" s="315"/>
      <c r="R766" s="315"/>
      <c r="S766" s="315"/>
      <c r="T766" s="315"/>
      <c r="U766" s="315"/>
      <c r="V766" s="315"/>
      <c r="W766" s="315"/>
      <c r="X766" s="315"/>
      <c r="Y766" s="315"/>
      <c r="Z766" s="315"/>
    </row>
    <row r="767" spans="1:26" ht="14.25" customHeight="1">
      <c r="A767" s="316"/>
      <c r="B767" s="317"/>
      <c r="C767" s="313"/>
      <c r="D767" s="313"/>
      <c r="E767" s="313"/>
      <c r="F767" s="313"/>
      <c r="G767" s="313"/>
      <c r="H767" s="313"/>
      <c r="I767" s="313"/>
      <c r="J767" s="313"/>
      <c r="K767" s="313"/>
      <c r="L767" s="313"/>
      <c r="M767" s="313"/>
      <c r="N767" s="315"/>
      <c r="O767" s="315"/>
      <c r="P767" s="315"/>
      <c r="Q767" s="315"/>
      <c r="R767" s="315"/>
      <c r="S767" s="315"/>
      <c r="T767" s="315"/>
      <c r="U767" s="315"/>
      <c r="V767" s="315"/>
      <c r="W767" s="315"/>
      <c r="X767" s="315"/>
      <c r="Y767" s="315"/>
      <c r="Z767" s="315"/>
    </row>
    <row r="768" spans="1:26" ht="14.25" customHeight="1">
      <c r="A768" s="316"/>
      <c r="B768" s="317"/>
      <c r="C768" s="313"/>
      <c r="D768" s="313"/>
      <c r="E768" s="313"/>
      <c r="F768" s="313"/>
      <c r="G768" s="313"/>
      <c r="H768" s="313"/>
      <c r="I768" s="313"/>
      <c r="J768" s="313"/>
      <c r="K768" s="313"/>
      <c r="L768" s="313"/>
      <c r="M768" s="313"/>
      <c r="N768" s="315"/>
      <c r="O768" s="315"/>
      <c r="P768" s="315"/>
      <c r="Q768" s="315"/>
      <c r="R768" s="315"/>
      <c r="S768" s="315"/>
      <c r="T768" s="315"/>
      <c r="U768" s="315"/>
      <c r="V768" s="315"/>
      <c r="W768" s="315"/>
      <c r="X768" s="315"/>
      <c r="Y768" s="315"/>
      <c r="Z768" s="315"/>
    </row>
    <row r="769" spans="1:26" ht="14.25" customHeight="1">
      <c r="A769" s="316"/>
      <c r="B769" s="317"/>
      <c r="C769" s="313"/>
      <c r="D769" s="313"/>
      <c r="E769" s="313"/>
      <c r="F769" s="313"/>
      <c r="G769" s="313"/>
      <c r="H769" s="313"/>
      <c r="I769" s="313"/>
      <c r="J769" s="313"/>
      <c r="K769" s="313"/>
      <c r="L769" s="313"/>
      <c r="M769" s="313"/>
      <c r="N769" s="315"/>
      <c r="O769" s="315"/>
      <c r="P769" s="315"/>
      <c r="Q769" s="315"/>
      <c r="R769" s="315"/>
      <c r="S769" s="315"/>
      <c r="T769" s="315"/>
      <c r="U769" s="315"/>
      <c r="V769" s="315"/>
      <c r="W769" s="315"/>
      <c r="X769" s="315"/>
      <c r="Y769" s="315"/>
      <c r="Z769" s="315"/>
    </row>
    <row r="770" spans="1:26" ht="14.25" customHeight="1">
      <c r="A770" s="316"/>
      <c r="B770" s="317"/>
      <c r="C770" s="313"/>
      <c r="D770" s="313"/>
      <c r="E770" s="313"/>
      <c r="F770" s="313"/>
      <c r="G770" s="313"/>
      <c r="H770" s="313"/>
      <c r="I770" s="313"/>
      <c r="J770" s="313"/>
      <c r="K770" s="313"/>
      <c r="L770" s="313"/>
      <c r="M770" s="313"/>
      <c r="N770" s="315"/>
      <c r="O770" s="315"/>
      <c r="P770" s="315"/>
      <c r="Q770" s="315"/>
      <c r="R770" s="315"/>
      <c r="S770" s="315"/>
      <c r="T770" s="315"/>
      <c r="U770" s="315"/>
      <c r="V770" s="315"/>
      <c r="W770" s="315"/>
      <c r="X770" s="315"/>
      <c r="Y770" s="315"/>
      <c r="Z770" s="315"/>
    </row>
    <row r="771" spans="1:26" ht="14.25" customHeight="1">
      <c r="A771" s="316"/>
      <c r="B771" s="317"/>
      <c r="C771" s="313"/>
      <c r="D771" s="313"/>
      <c r="E771" s="313"/>
      <c r="F771" s="313"/>
      <c r="G771" s="313"/>
      <c r="H771" s="313"/>
      <c r="I771" s="313"/>
      <c r="J771" s="313"/>
      <c r="K771" s="313"/>
      <c r="L771" s="313"/>
      <c r="M771" s="313"/>
      <c r="N771" s="315"/>
      <c r="O771" s="315"/>
      <c r="P771" s="315"/>
      <c r="Q771" s="315"/>
      <c r="R771" s="315"/>
      <c r="S771" s="315"/>
      <c r="T771" s="315"/>
      <c r="U771" s="315"/>
      <c r="V771" s="315"/>
      <c r="W771" s="315"/>
      <c r="X771" s="315"/>
      <c r="Y771" s="315"/>
      <c r="Z771" s="315"/>
    </row>
    <row r="772" spans="1:26" ht="14.25" customHeight="1">
      <c r="A772" s="316"/>
      <c r="B772" s="317"/>
      <c r="C772" s="313"/>
      <c r="D772" s="313"/>
      <c r="E772" s="313"/>
      <c r="F772" s="313"/>
      <c r="G772" s="313"/>
      <c r="H772" s="313"/>
      <c r="I772" s="313"/>
      <c r="J772" s="313"/>
      <c r="K772" s="313"/>
      <c r="L772" s="313"/>
      <c r="M772" s="313"/>
      <c r="N772" s="315"/>
      <c r="O772" s="315"/>
      <c r="P772" s="315"/>
      <c r="Q772" s="315"/>
      <c r="R772" s="315"/>
      <c r="S772" s="315"/>
      <c r="T772" s="315"/>
      <c r="U772" s="315"/>
      <c r="V772" s="315"/>
      <c r="W772" s="315"/>
      <c r="X772" s="315"/>
      <c r="Y772" s="315"/>
      <c r="Z772" s="315"/>
    </row>
    <row r="773" spans="1:26" ht="14.25" customHeight="1">
      <c r="A773" s="316"/>
      <c r="B773" s="317"/>
      <c r="C773" s="313"/>
      <c r="D773" s="313"/>
      <c r="E773" s="313"/>
      <c r="F773" s="313"/>
      <c r="G773" s="313"/>
      <c r="H773" s="313"/>
      <c r="I773" s="313"/>
      <c r="J773" s="313"/>
      <c r="K773" s="313"/>
      <c r="L773" s="313"/>
      <c r="M773" s="313"/>
      <c r="N773" s="315"/>
      <c r="O773" s="315"/>
      <c r="P773" s="315"/>
      <c r="Q773" s="315"/>
      <c r="R773" s="315"/>
      <c r="S773" s="315"/>
      <c r="T773" s="315"/>
      <c r="U773" s="315"/>
      <c r="V773" s="315"/>
      <c r="W773" s="315"/>
      <c r="X773" s="315"/>
      <c r="Y773" s="315"/>
      <c r="Z773" s="315"/>
    </row>
    <row r="774" spans="1:26" ht="14.25" customHeight="1">
      <c r="A774" s="316"/>
      <c r="B774" s="317"/>
      <c r="C774" s="313"/>
      <c r="D774" s="313"/>
      <c r="E774" s="313"/>
      <c r="F774" s="313"/>
      <c r="G774" s="313"/>
      <c r="H774" s="313"/>
      <c r="I774" s="313"/>
      <c r="J774" s="313"/>
      <c r="K774" s="313"/>
      <c r="L774" s="313"/>
      <c r="M774" s="313"/>
      <c r="N774" s="315"/>
      <c r="O774" s="315"/>
      <c r="P774" s="315"/>
      <c r="Q774" s="315"/>
      <c r="R774" s="315"/>
      <c r="S774" s="315"/>
      <c r="T774" s="315"/>
      <c r="U774" s="315"/>
      <c r="V774" s="315"/>
      <c r="W774" s="315"/>
      <c r="X774" s="315"/>
      <c r="Y774" s="315"/>
      <c r="Z774" s="315"/>
    </row>
    <row r="775" spans="1:26" ht="14.25" customHeight="1">
      <c r="A775" s="316"/>
      <c r="B775" s="317"/>
      <c r="C775" s="313"/>
      <c r="D775" s="313"/>
      <c r="E775" s="313"/>
      <c r="F775" s="313"/>
      <c r="G775" s="313"/>
      <c r="H775" s="313"/>
      <c r="I775" s="313"/>
      <c r="J775" s="313"/>
      <c r="K775" s="313"/>
      <c r="L775" s="313"/>
      <c r="M775" s="313"/>
      <c r="N775" s="315"/>
      <c r="O775" s="315"/>
      <c r="P775" s="315"/>
      <c r="Q775" s="315"/>
      <c r="R775" s="315"/>
      <c r="S775" s="315"/>
      <c r="T775" s="315"/>
      <c r="U775" s="315"/>
      <c r="V775" s="315"/>
      <c r="W775" s="315"/>
      <c r="X775" s="315"/>
      <c r="Y775" s="315"/>
      <c r="Z775" s="315"/>
    </row>
    <row r="776" spans="1:26" ht="14.25" customHeight="1">
      <c r="A776" s="316"/>
      <c r="B776" s="317"/>
      <c r="C776" s="313"/>
      <c r="D776" s="313"/>
      <c r="E776" s="313"/>
      <c r="F776" s="313"/>
      <c r="G776" s="313"/>
      <c r="H776" s="313"/>
      <c r="I776" s="313"/>
      <c r="J776" s="313"/>
      <c r="K776" s="313"/>
      <c r="L776" s="313"/>
      <c r="M776" s="313"/>
      <c r="N776" s="315"/>
      <c r="O776" s="315"/>
      <c r="P776" s="315"/>
      <c r="Q776" s="315"/>
      <c r="R776" s="315"/>
      <c r="S776" s="315"/>
      <c r="T776" s="315"/>
      <c r="U776" s="315"/>
      <c r="V776" s="315"/>
      <c r="W776" s="315"/>
      <c r="X776" s="315"/>
      <c r="Y776" s="315"/>
      <c r="Z776" s="315"/>
    </row>
    <row r="777" spans="1:26" ht="14.25" customHeight="1">
      <c r="A777" s="316"/>
      <c r="B777" s="317"/>
      <c r="C777" s="313"/>
      <c r="D777" s="313"/>
      <c r="E777" s="313"/>
      <c r="F777" s="313"/>
      <c r="G777" s="313"/>
      <c r="H777" s="313"/>
      <c r="I777" s="313"/>
      <c r="J777" s="313"/>
      <c r="K777" s="313"/>
      <c r="L777" s="313"/>
      <c r="M777" s="313"/>
      <c r="N777" s="315"/>
      <c r="O777" s="315"/>
      <c r="P777" s="315"/>
      <c r="Q777" s="315"/>
      <c r="R777" s="315"/>
      <c r="S777" s="315"/>
      <c r="T777" s="315"/>
      <c r="U777" s="315"/>
      <c r="V777" s="315"/>
      <c r="W777" s="315"/>
      <c r="X777" s="315"/>
      <c r="Y777" s="315"/>
      <c r="Z777" s="315"/>
    </row>
    <row r="778" spans="1:26" ht="14.25" customHeight="1">
      <c r="A778" s="316"/>
      <c r="B778" s="317"/>
      <c r="C778" s="313"/>
      <c r="D778" s="313"/>
      <c r="E778" s="313"/>
      <c r="F778" s="313"/>
      <c r="G778" s="313"/>
      <c r="H778" s="313"/>
      <c r="I778" s="313"/>
      <c r="J778" s="313"/>
      <c r="K778" s="313"/>
      <c r="L778" s="313"/>
      <c r="M778" s="313"/>
      <c r="N778" s="315"/>
      <c r="O778" s="315"/>
      <c r="P778" s="315"/>
      <c r="Q778" s="315"/>
      <c r="R778" s="315"/>
      <c r="S778" s="315"/>
      <c r="T778" s="315"/>
      <c r="U778" s="315"/>
      <c r="V778" s="315"/>
      <c r="W778" s="315"/>
      <c r="X778" s="315"/>
      <c r="Y778" s="315"/>
      <c r="Z778" s="315"/>
    </row>
    <row r="779" spans="1:26" ht="14.25" customHeight="1">
      <c r="A779" s="316"/>
      <c r="B779" s="317"/>
      <c r="C779" s="313"/>
      <c r="D779" s="313"/>
      <c r="E779" s="313"/>
      <c r="F779" s="313"/>
      <c r="G779" s="313"/>
      <c r="H779" s="313"/>
      <c r="I779" s="313"/>
      <c r="J779" s="313"/>
      <c r="K779" s="313"/>
      <c r="L779" s="313"/>
      <c r="M779" s="313"/>
      <c r="N779" s="315"/>
      <c r="O779" s="315"/>
      <c r="P779" s="315"/>
      <c r="Q779" s="315"/>
      <c r="R779" s="315"/>
      <c r="S779" s="315"/>
      <c r="T779" s="315"/>
      <c r="U779" s="315"/>
      <c r="V779" s="315"/>
      <c r="W779" s="315"/>
      <c r="X779" s="315"/>
      <c r="Y779" s="315"/>
      <c r="Z779" s="315"/>
    </row>
    <row r="780" spans="1:26" ht="14.25" customHeight="1">
      <c r="A780" s="316"/>
      <c r="B780" s="317"/>
      <c r="C780" s="313"/>
      <c r="D780" s="313"/>
      <c r="E780" s="313"/>
      <c r="F780" s="313"/>
      <c r="G780" s="313"/>
      <c r="H780" s="313"/>
      <c r="I780" s="313"/>
      <c r="J780" s="313"/>
      <c r="K780" s="313"/>
      <c r="L780" s="313"/>
      <c r="M780" s="313"/>
      <c r="N780" s="315"/>
      <c r="O780" s="315"/>
      <c r="P780" s="315"/>
      <c r="Q780" s="315"/>
      <c r="R780" s="315"/>
      <c r="S780" s="315"/>
      <c r="T780" s="315"/>
      <c r="U780" s="315"/>
      <c r="V780" s="315"/>
      <c r="W780" s="315"/>
      <c r="X780" s="315"/>
      <c r="Y780" s="315"/>
      <c r="Z780" s="315"/>
    </row>
    <row r="781" spans="1:26" ht="14.25" customHeight="1">
      <c r="A781" s="316"/>
      <c r="B781" s="317"/>
      <c r="C781" s="313"/>
      <c r="D781" s="313"/>
      <c r="E781" s="313"/>
      <c r="F781" s="313"/>
      <c r="G781" s="313"/>
      <c r="H781" s="313"/>
      <c r="I781" s="313"/>
      <c r="J781" s="313"/>
      <c r="K781" s="313"/>
      <c r="L781" s="313"/>
      <c r="M781" s="313"/>
      <c r="N781" s="315"/>
      <c r="O781" s="315"/>
      <c r="P781" s="315"/>
      <c r="Q781" s="315"/>
      <c r="R781" s="315"/>
      <c r="S781" s="315"/>
      <c r="T781" s="315"/>
      <c r="U781" s="315"/>
      <c r="V781" s="315"/>
      <c r="W781" s="315"/>
      <c r="X781" s="315"/>
      <c r="Y781" s="315"/>
      <c r="Z781" s="315"/>
    </row>
    <row r="782" spans="1:26" ht="14.25" customHeight="1">
      <c r="A782" s="316"/>
      <c r="B782" s="317"/>
      <c r="C782" s="313"/>
      <c r="D782" s="313"/>
      <c r="E782" s="313"/>
      <c r="F782" s="313"/>
      <c r="G782" s="313"/>
      <c r="H782" s="313"/>
      <c r="I782" s="313"/>
      <c r="J782" s="313"/>
      <c r="K782" s="313"/>
      <c r="L782" s="313"/>
      <c r="M782" s="313"/>
      <c r="N782" s="315"/>
      <c r="O782" s="315"/>
      <c r="P782" s="315"/>
      <c r="Q782" s="315"/>
      <c r="R782" s="315"/>
      <c r="S782" s="315"/>
      <c r="T782" s="315"/>
      <c r="U782" s="315"/>
      <c r="V782" s="315"/>
      <c r="W782" s="315"/>
      <c r="X782" s="315"/>
      <c r="Y782" s="315"/>
      <c r="Z782" s="315"/>
    </row>
    <row r="783" spans="1:26" ht="14.25" customHeight="1">
      <c r="A783" s="316"/>
      <c r="B783" s="317"/>
      <c r="C783" s="313"/>
      <c r="D783" s="313"/>
      <c r="E783" s="313"/>
      <c r="F783" s="313"/>
      <c r="G783" s="313"/>
      <c r="H783" s="313"/>
      <c r="I783" s="313"/>
      <c r="J783" s="313"/>
      <c r="K783" s="313"/>
      <c r="L783" s="313"/>
      <c r="M783" s="313"/>
      <c r="N783" s="315"/>
      <c r="O783" s="315"/>
      <c r="P783" s="315"/>
      <c r="Q783" s="315"/>
      <c r="R783" s="315"/>
      <c r="S783" s="315"/>
      <c r="T783" s="315"/>
      <c r="U783" s="315"/>
      <c r="V783" s="315"/>
      <c r="W783" s="315"/>
      <c r="X783" s="315"/>
      <c r="Y783" s="315"/>
      <c r="Z783" s="315"/>
    </row>
    <row r="784" spans="1:26" ht="14.25" customHeight="1">
      <c r="A784" s="316"/>
      <c r="B784" s="317"/>
      <c r="C784" s="313"/>
      <c r="D784" s="313"/>
      <c r="E784" s="313"/>
      <c r="F784" s="313"/>
      <c r="G784" s="313"/>
      <c r="H784" s="313"/>
      <c r="I784" s="313"/>
      <c r="J784" s="313"/>
      <c r="K784" s="313"/>
      <c r="L784" s="313"/>
      <c r="M784" s="313"/>
      <c r="N784" s="315"/>
      <c r="O784" s="315"/>
      <c r="P784" s="315"/>
      <c r="Q784" s="315"/>
      <c r="R784" s="315"/>
      <c r="S784" s="315"/>
      <c r="T784" s="315"/>
      <c r="U784" s="315"/>
      <c r="V784" s="315"/>
      <c r="W784" s="315"/>
      <c r="X784" s="315"/>
      <c r="Y784" s="315"/>
      <c r="Z784" s="315"/>
    </row>
    <row r="785" spans="1:26" ht="14.25" customHeight="1">
      <c r="A785" s="316"/>
      <c r="B785" s="317"/>
      <c r="C785" s="313"/>
      <c r="D785" s="313"/>
      <c r="E785" s="313"/>
      <c r="F785" s="313"/>
      <c r="G785" s="313"/>
      <c r="H785" s="313"/>
      <c r="I785" s="313"/>
      <c r="J785" s="313"/>
      <c r="K785" s="313"/>
      <c r="L785" s="313"/>
      <c r="M785" s="313"/>
      <c r="N785" s="315"/>
      <c r="O785" s="315"/>
      <c r="P785" s="315"/>
      <c r="Q785" s="315"/>
      <c r="R785" s="315"/>
      <c r="S785" s="315"/>
      <c r="T785" s="315"/>
      <c r="U785" s="315"/>
      <c r="V785" s="315"/>
      <c r="W785" s="315"/>
      <c r="X785" s="315"/>
      <c r="Y785" s="315"/>
      <c r="Z785" s="315"/>
    </row>
    <row r="786" spans="1:26" ht="14.25" customHeight="1">
      <c r="A786" s="316"/>
      <c r="B786" s="317"/>
      <c r="C786" s="313"/>
      <c r="D786" s="313"/>
      <c r="E786" s="313"/>
      <c r="F786" s="313"/>
      <c r="G786" s="313"/>
      <c r="H786" s="313"/>
      <c r="I786" s="313"/>
      <c r="J786" s="313"/>
      <c r="K786" s="313"/>
      <c r="L786" s="313"/>
      <c r="M786" s="313"/>
      <c r="N786" s="315"/>
      <c r="O786" s="315"/>
      <c r="P786" s="315"/>
      <c r="Q786" s="315"/>
      <c r="R786" s="315"/>
      <c r="S786" s="315"/>
      <c r="T786" s="315"/>
      <c r="U786" s="315"/>
      <c r="V786" s="315"/>
      <c r="W786" s="315"/>
      <c r="X786" s="315"/>
      <c r="Y786" s="315"/>
      <c r="Z786" s="315"/>
    </row>
    <row r="787" spans="1:26" ht="14.25" customHeight="1">
      <c r="A787" s="316"/>
      <c r="B787" s="317"/>
      <c r="C787" s="313"/>
      <c r="D787" s="313"/>
      <c r="E787" s="313"/>
      <c r="F787" s="313"/>
      <c r="G787" s="313"/>
      <c r="H787" s="313"/>
      <c r="I787" s="313"/>
      <c r="J787" s="313"/>
      <c r="K787" s="313"/>
      <c r="L787" s="313"/>
      <c r="M787" s="313"/>
      <c r="N787" s="315"/>
      <c r="O787" s="315"/>
      <c r="P787" s="315"/>
      <c r="Q787" s="315"/>
      <c r="R787" s="315"/>
      <c r="S787" s="315"/>
      <c r="T787" s="315"/>
      <c r="U787" s="315"/>
      <c r="V787" s="315"/>
      <c r="W787" s="315"/>
      <c r="X787" s="315"/>
      <c r="Y787" s="315"/>
      <c r="Z787" s="315"/>
    </row>
    <row r="788" spans="1:26" ht="14.25" customHeight="1">
      <c r="A788" s="316"/>
      <c r="B788" s="317"/>
      <c r="C788" s="313"/>
      <c r="D788" s="313"/>
      <c r="E788" s="313"/>
      <c r="F788" s="313"/>
      <c r="G788" s="313"/>
      <c r="H788" s="313"/>
      <c r="I788" s="313"/>
      <c r="J788" s="313"/>
      <c r="K788" s="313"/>
      <c r="L788" s="313"/>
      <c r="M788" s="313"/>
      <c r="N788" s="315"/>
      <c r="O788" s="315"/>
      <c r="P788" s="315"/>
      <c r="Q788" s="315"/>
      <c r="R788" s="315"/>
      <c r="S788" s="315"/>
      <c r="T788" s="315"/>
      <c r="U788" s="315"/>
      <c r="V788" s="315"/>
      <c r="W788" s="315"/>
      <c r="X788" s="315"/>
      <c r="Y788" s="315"/>
      <c r="Z788" s="315"/>
    </row>
    <row r="789" spans="1:26" ht="14.25" customHeight="1">
      <c r="A789" s="316"/>
      <c r="B789" s="317"/>
      <c r="C789" s="313"/>
      <c r="D789" s="313"/>
      <c r="E789" s="313"/>
      <c r="F789" s="313"/>
      <c r="G789" s="313"/>
      <c r="H789" s="313"/>
      <c r="I789" s="313"/>
      <c r="J789" s="313"/>
      <c r="K789" s="313"/>
      <c r="L789" s="313"/>
      <c r="M789" s="313"/>
      <c r="N789" s="315"/>
      <c r="O789" s="315"/>
      <c r="P789" s="315"/>
      <c r="Q789" s="315"/>
      <c r="R789" s="315"/>
      <c r="S789" s="315"/>
      <c r="T789" s="315"/>
      <c r="U789" s="315"/>
      <c r="V789" s="315"/>
      <c r="W789" s="315"/>
      <c r="X789" s="315"/>
      <c r="Y789" s="315"/>
      <c r="Z789" s="315"/>
    </row>
    <row r="790" spans="1:26" ht="14.25" customHeight="1">
      <c r="A790" s="316"/>
      <c r="B790" s="317"/>
      <c r="C790" s="313"/>
      <c r="D790" s="313"/>
      <c r="E790" s="313"/>
      <c r="F790" s="313"/>
      <c r="G790" s="313"/>
      <c r="H790" s="313"/>
      <c r="I790" s="313"/>
      <c r="J790" s="313"/>
      <c r="K790" s="313"/>
      <c r="L790" s="313"/>
      <c r="M790" s="313"/>
      <c r="N790" s="315"/>
      <c r="O790" s="315"/>
      <c r="P790" s="315"/>
      <c r="Q790" s="315"/>
      <c r="R790" s="315"/>
      <c r="S790" s="315"/>
      <c r="T790" s="315"/>
      <c r="U790" s="315"/>
      <c r="V790" s="315"/>
      <c r="W790" s="315"/>
      <c r="X790" s="315"/>
      <c r="Y790" s="315"/>
      <c r="Z790" s="315"/>
    </row>
    <row r="791" spans="1:26" ht="14.25" customHeight="1">
      <c r="A791" s="316"/>
      <c r="B791" s="317"/>
      <c r="C791" s="313"/>
      <c r="D791" s="313"/>
      <c r="E791" s="313"/>
      <c r="F791" s="313"/>
      <c r="G791" s="313"/>
      <c r="H791" s="313"/>
      <c r="I791" s="313"/>
      <c r="J791" s="313"/>
      <c r="K791" s="313"/>
      <c r="L791" s="313"/>
      <c r="M791" s="313"/>
      <c r="N791" s="315"/>
      <c r="O791" s="315"/>
      <c r="P791" s="315"/>
      <c r="Q791" s="315"/>
      <c r="R791" s="315"/>
      <c r="S791" s="315"/>
      <c r="T791" s="315"/>
      <c r="U791" s="315"/>
      <c r="V791" s="315"/>
      <c r="W791" s="315"/>
      <c r="X791" s="315"/>
      <c r="Y791" s="315"/>
      <c r="Z791" s="315"/>
    </row>
    <row r="792" spans="1:26" ht="14.25" customHeight="1">
      <c r="A792" s="316"/>
      <c r="B792" s="317"/>
      <c r="C792" s="313"/>
      <c r="D792" s="313"/>
      <c r="E792" s="313"/>
      <c r="F792" s="313"/>
      <c r="G792" s="313"/>
      <c r="H792" s="313"/>
      <c r="I792" s="313"/>
      <c r="J792" s="313"/>
      <c r="K792" s="313"/>
      <c r="L792" s="313"/>
      <c r="M792" s="313"/>
      <c r="N792" s="315"/>
      <c r="O792" s="315"/>
      <c r="P792" s="315"/>
      <c r="Q792" s="315"/>
      <c r="R792" s="315"/>
      <c r="S792" s="315"/>
      <c r="T792" s="315"/>
      <c r="U792" s="315"/>
      <c r="V792" s="315"/>
      <c r="W792" s="315"/>
      <c r="X792" s="315"/>
      <c r="Y792" s="315"/>
      <c r="Z792" s="315"/>
    </row>
    <row r="793" spans="1:26" ht="14.25" customHeight="1">
      <c r="A793" s="316"/>
      <c r="B793" s="317"/>
      <c r="C793" s="313"/>
      <c r="D793" s="313"/>
      <c r="E793" s="313"/>
      <c r="F793" s="313"/>
      <c r="G793" s="313"/>
      <c r="H793" s="313"/>
      <c r="I793" s="313"/>
      <c r="J793" s="313"/>
      <c r="K793" s="313"/>
      <c r="L793" s="313"/>
      <c r="M793" s="313"/>
      <c r="N793" s="315"/>
      <c r="O793" s="315"/>
      <c r="P793" s="315"/>
      <c r="Q793" s="315"/>
      <c r="R793" s="315"/>
      <c r="S793" s="315"/>
      <c r="T793" s="315"/>
      <c r="U793" s="315"/>
      <c r="V793" s="315"/>
      <c r="W793" s="315"/>
      <c r="X793" s="315"/>
      <c r="Y793" s="315"/>
      <c r="Z793" s="315"/>
    </row>
    <row r="794" spans="1:26" ht="14.25" customHeight="1">
      <c r="A794" s="316"/>
      <c r="B794" s="317"/>
      <c r="C794" s="313"/>
      <c r="D794" s="313"/>
      <c r="E794" s="313"/>
      <c r="F794" s="313"/>
      <c r="G794" s="313"/>
      <c r="H794" s="313"/>
      <c r="I794" s="313"/>
      <c r="J794" s="313"/>
      <c r="K794" s="313"/>
      <c r="L794" s="313"/>
      <c r="M794" s="313"/>
      <c r="N794" s="315"/>
      <c r="O794" s="315"/>
      <c r="P794" s="315"/>
      <c r="Q794" s="315"/>
      <c r="R794" s="315"/>
      <c r="S794" s="315"/>
      <c r="T794" s="315"/>
      <c r="U794" s="315"/>
      <c r="V794" s="315"/>
      <c r="W794" s="315"/>
      <c r="X794" s="315"/>
      <c r="Y794" s="315"/>
      <c r="Z794" s="315"/>
    </row>
    <row r="795" spans="1:26" ht="14.25" customHeight="1">
      <c r="A795" s="316"/>
      <c r="B795" s="317"/>
      <c r="C795" s="313"/>
      <c r="D795" s="313"/>
      <c r="E795" s="313"/>
      <c r="F795" s="313"/>
      <c r="G795" s="313"/>
      <c r="H795" s="313"/>
      <c r="I795" s="313"/>
      <c r="J795" s="313"/>
      <c r="K795" s="313"/>
      <c r="L795" s="313"/>
      <c r="M795" s="313"/>
      <c r="N795" s="315"/>
      <c r="O795" s="315"/>
      <c r="P795" s="315"/>
      <c r="Q795" s="315"/>
      <c r="R795" s="315"/>
      <c r="S795" s="315"/>
      <c r="T795" s="315"/>
      <c r="U795" s="315"/>
      <c r="V795" s="315"/>
      <c r="W795" s="315"/>
      <c r="X795" s="315"/>
      <c r="Y795" s="315"/>
      <c r="Z795" s="315"/>
    </row>
    <row r="796" spans="1:26" ht="14.25" customHeight="1">
      <c r="A796" s="316"/>
      <c r="B796" s="317"/>
      <c r="C796" s="313"/>
      <c r="D796" s="313"/>
      <c r="E796" s="313"/>
      <c r="F796" s="313"/>
      <c r="G796" s="313"/>
      <c r="H796" s="313"/>
      <c r="I796" s="313"/>
      <c r="J796" s="313"/>
      <c r="K796" s="313"/>
      <c r="L796" s="313"/>
      <c r="M796" s="313"/>
      <c r="N796" s="315"/>
      <c r="O796" s="315"/>
      <c r="P796" s="315"/>
      <c r="Q796" s="315"/>
      <c r="R796" s="315"/>
      <c r="S796" s="315"/>
      <c r="T796" s="315"/>
      <c r="U796" s="315"/>
      <c r="V796" s="315"/>
      <c r="W796" s="315"/>
      <c r="X796" s="315"/>
      <c r="Y796" s="315"/>
      <c r="Z796" s="315"/>
    </row>
    <row r="797" spans="1:26" ht="14.25" customHeight="1">
      <c r="A797" s="316"/>
      <c r="B797" s="317"/>
      <c r="C797" s="313"/>
      <c r="D797" s="313"/>
      <c r="E797" s="313"/>
      <c r="F797" s="313"/>
      <c r="G797" s="313"/>
      <c r="H797" s="313"/>
      <c r="I797" s="313"/>
      <c r="J797" s="313"/>
      <c r="K797" s="313"/>
      <c r="L797" s="313"/>
      <c r="M797" s="313"/>
      <c r="N797" s="315"/>
      <c r="O797" s="315"/>
      <c r="P797" s="315"/>
      <c r="Q797" s="315"/>
      <c r="R797" s="315"/>
      <c r="S797" s="315"/>
      <c r="T797" s="315"/>
      <c r="U797" s="315"/>
      <c r="V797" s="315"/>
      <c r="W797" s="315"/>
      <c r="X797" s="315"/>
      <c r="Y797" s="315"/>
      <c r="Z797" s="315"/>
    </row>
    <row r="798" spans="1:26" ht="14.25" customHeight="1">
      <c r="A798" s="316"/>
      <c r="B798" s="317"/>
      <c r="C798" s="313"/>
      <c r="D798" s="313"/>
      <c r="E798" s="313"/>
      <c r="F798" s="313"/>
      <c r="G798" s="313"/>
      <c r="H798" s="313"/>
      <c r="I798" s="313"/>
      <c r="J798" s="313"/>
      <c r="K798" s="313"/>
      <c r="L798" s="313"/>
      <c r="M798" s="313"/>
      <c r="N798" s="315"/>
      <c r="O798" s="315"/>
      <c r="P798" s="315"/>
      <c r="Q798" s="315"/>
      <c r="R798" s="315"/>
      <c r="S798" s="315"/>
      <c r="T798" s="315"/>
      <c r="U798" s="315"/>
      <c r="V798" s="315"/>
      <c r="W798" s="315"/>
      <c r="X798" s="315"/>
      <c r="Y798" s="315"/>
      <c r="Z798" s="315"/>
    </row>
    <row r="799" spans="1:26" ht="14.25" customHeight="1">
      <c r="A799" s="316"/>
      <c r="B799" s="317"/>
      <c r="C799" s="313"/>
      <c r="D799" s="313"/>
      <c r="E799" s="313"/>
      <c r="F799" s="313"/>
      <c r="G799" s="313"/>
      <c r="H799" s="313"/>
      <c r="I799" s="313"/>
      <c r="J799" s="313"/>
      <c r="K799" s="313"/>
      <c r="L799" s="313"/>
      <c r="M799" s="313"/>
      <c r="N799" s="315"/>
      <c r="O799" s="315"/>
      <c r="P799" s="315"/>
      <c r="Q799" s="315"/>
      <c r="R799" s="315"/>
      <c r="S799" s="315"/>
      <c r="T799" s="315"/>
      <c r="U799" s="315"/>
      <c r="V799" s="315"/>
      <c r="W799" s="315"/>
      <c r="X799" s="315"/>
      <c r="Y799" s="315"/>
      <c r="Z799" s="315"/>
    </row>
    <row r="800" spans="1:26" ht="14.25" customHeight="1">
      <c r="A800" s="316"/>
      <c r="B800" s="317"/>
      <c r="C800" s="313"/>
      <c r="D800" s="313"/>
      <c r="E800" s="313"/>
      <c r="F800" s="313"/>
      <c r="G800" s="313"/>
      <c r="H800" s="313"/>
      <c r="I800" s="313"/>
      <c r="J800" s="313"/>
      <c r="K800" s="313"/>
      <c r="L800" s="313"/>
      <c r="M800" s="313"/>
      <c r="N800" s="315"/>
      <c r="O800" s="315"/>
      <c r="P800" s="315"/>
      <c r="Q800" s="315"/>
      <c r="R800" s="315"/>
      <c r="S800" s="315"/>
      <c r="T800" s="315"/>
      <c r="U800" s="315"/>
      <c r="V800" s="315"/>
      <c r="W800" s="315"/>
      <c r="X800" s="315"/>
      <c r="Y800" s="315"/>
      <c r="Z800" s="315"/>
    </row>
    <row r="801" spans="1:26" ht="14.25" customHeight="1">
      <c r="A801" s="316"/>
      <c r="B801" s="317"/>
      <c r="C801" s="313"/>
      <c r="D801" s="313"/>
      <c r="E801" s="313"/>
      <c r="F801" s="313"/>
      <c r="G801" s="313"/>
      <c r="H801" s="313"/>
      <c r="I801" s="313"/>
      <c r="J801" s="313"/>
      <c r="K801" s="313"/>
      <c r="L801" s="313"/>
      <c r="M801" s="313"/>
      <c r="N801" s="315"/>
      <c r="O801" s="315"/>
      <c r="P801" s="315"/>
      <c r="Q801" s="315"/>
      <c r="R801" s="315"/>
      <c r="S801" s="315"/>
      <c r="T801" s="315"/>
      <c r="U801" s="315"/>
      <c r="V801" s="315"/>
      <c r="W801" s="315"/>
      <c r="X801" s="315"/>
      <c r="Y801" s="315"/>
      <c r="Z801" s="315"/>
    </row>
    <row r="802" spans="1:26" ht="14.25" customHeight="1">
      <c r="A802" s="316"/>
      <c r="B802" s="317"/>
      <c r="C802" s="313"/>
      <c r="D802" s="313"/>
      <c r="E802" s="313"/>
      <c r="F802" s="313"/>
      <c r="G802" s="313"/>
      <c r="H802" s="313"/>
      <c r="I802" s="313"/>
      <c r="J802" s="313"/>
      <c r="K802" s="313"/>
      <c r="L802" s="313"/>
      <c r="M802" s="313"/>
      <c r="N802" s="315"/>
      <c r="O802" s="315"/>
      <c r="P802" s="315"/>
      <c r="Q802" s="315"/>
      <c r="R802" s="315"/>
      <c r="S802" s="315"/>
      <c r="T802" s="315"/>
      <c r="U802" s="315"/>
      <c r="V802" s="315"/>
      <c r="W802" s="315"/>
      <c r="X802" s="315"/>
      <c r="Y802" s="315"/>
      <c r="Z802" s="315"/>
    </row>
    <row r="803" spans="1:26" ht="14.25" customHeight="1">
      <c r="A803" s="316"/>
      <c r="B803" s="317"/>
      <c r="C803" s="313"/>
      <c r="D803" s="313"/>
      <c r="E803" s="313"/>
      <c r="F803" s="313"/>
      <c r="G803" s="313"/>
      <c r="H803" s="313"/>
      <c r="I803" s="313"/>
      <c r="J803" s="313"/>
      <c r="K803" s="313"/>
      <c r="L803" s="313"/>
      <c r="M803" s="313"/>
      <c r="N803" s="315"/>
      <c r="O803" s="315"/>
      <c r="P803" s="315"/>
      <c r="Q803" s="315"/>
      <c r="R803" s="315"/>
      <c r="S803" s="315"/>
      <c r="T803" s="315"/>
      <c r="U803" s="315"/>
      <c r="V803" s="315"/>
      <c r="W803" s="315"/>
      <c r="X803" s="315"/>
      <c r="Y803" s="315"/>
      <c r="Z803" s="315"/>
    </row>
    <row r="804" spans="1:26" ht="14.25" customHeight="1">
      <c r="A804" s="316"/>
      <c r="B804" s="317"/>
      <c r="C804" s="313"/>
      <c r="D804" s="313"/>
      <c r="E804" s="313"/>
      <c r="F804" s="313"/>
      <c r="G804" s="313"/>
      <c r="H804" s="313"/>
      <c r="I804" s="313"/>
      <c r="J804" s="313"/>
      <c r="K804" s="313"/>
      <c r="L804" s="313"/>
      <c r="M804" s="313"/>
      <c r="N804" s="315"/>
      <c r="O804" s="315"/>
      <c r="P804" s="315"/>
      <c r="Q804" s="315"/>
      <c r="R804" s="315"/>
      <c r="S804" s="315"/>
      <c r="T804" s="315"/>
      <c r="U804" s="315"/>
      <c r="V804" s="315"/>
      <c r="W804" s="315"/>
      <c r="X804" s="315"/>
      <c r="Y804" s="315"/>
      <c r="Z804" s="315"/>
    </row>
    <row r="805" spans="1:26" ht="14.25" customHeight="1">
      <c r="A805" s="316"/>
      <c r="B805" s="317"/>
      <c r="C805" s="313"/>
      <c r="D805" s="313"/>
      <c r="E805" s="313"/>
      <c r="F805" s="313"/>
      <c r="G805" s="313"/>
      <c r="H805" s="313"/>
      <c r="I805" s="313"/>
      <c r="J805" s="313"/>
      <c r="K805" s="313"/>
      <c r="L805" s="313"/>
      <c r="M805" s="313"/>
      <c r="N805" s="315"/>
      <c r="O805" s="315"/>
      <c r="P805" s="315"/>
      <c r="Q805" s="315"/>
      <c r="R805" s="315"/>
      <c r="S805" s="315"/>
      <c r="T805" s="315"/>
      <c r="U805" s="315"/>
      <c r="V805" s="315"/>
      <c r="W805" s="315"/>
      <c r="X805" s="315"/>
      <c r="Y805" s="315"/>
      <c r="Z805" s="315"/>
    </row>
    <row r="806" spans="1:26" ht="14.25" customHeight="1">
      <c r="A806" s="316"/>
      <c r="B806" s="317"/>
      <c r="C806" s="313"/>
      <c r="D806" s="313"/>
      <c r="E806" s="313"/>
      <c r="F806" s="313"/>
      <c r="G806" s="313"/>
      <c r="H806" s="313"/>
      <c r="I806" s="313"/>
      <c r="J806" s="313"/>
      <c r="K806" s="313"/>
      <c r="L806" s="313"/>
      <c r="M806" s="313"/>
      <c r="N806" s="315"/>
      <c r="O806" s="315"/>
      <c r="P806" s="315"/>
      <c r="Q806" s="315"/>
      <c r="R806" s="315"/>
      <c r="S806" s="315"/>
      <c r="T806" s="315"/>
      <c r="U806" s="315"/>
      <c r="V806" s="315"/>
      <c r="W806" s="315"/>
      <c r="X806" s="315"/>
      <c r="Y806" s="315"/>
      <c r="Z806" s="315"/>
    </row>
    <row r="807" spans="1:26" ht="14.25" customHeight="1">
      <c r="A807" s="316"/>
      <c r="B807" s="317"/>
      <c r="C807" s="313"/>
      <c r="D807" s="313"/>
      <c r="E807" s="313"/>
      <c r="F807" s="313"/>
      <c r="G807" s="313"/>
      <c r="H807" s="313"/>
      <c r="I807" s="313"/>
      <c r="J807" s="313"/>
      <c r="K807" s="313"/>
      <c r="L807" s="313"/>
      <c r="M807" s="313"/>
      <c r="N807" s="315"/>
      <c r="O807" s="315"/>
      <c r="P807" s="315"/>
      <c r="Q807" s="315"/>
      <c r="R807" s="315"/>
      <c r="S807" s="315"/>
      <c r="T807" s="315"/>
      <c r="U807" s="315"/>
      <c r="V807" s="315"/>
      <c r="W807" s="315"/>
      <c r="X807" s="315"/>
      <c r="Y807" s="315"/>
      <c r="Z807" s="315"/>
    </row>
    <row r="808" spans="1:26" ht="14.25" customHeight="1">
      <c r="A808" s="316"/>
      <c r="B808" s="317"/>
      <c r="C808" s="313"/>
      <c r="D808" s="313"/>
      <c r="E808" s="313"/>
      <c r="F808" s="313"/>
      <c r="G808" s="313"/>
      <c r="H808" s="313"/>
      <c r="I808" s="313"/>
      <c r="J808" s="313"/>
      <c r="K808" s="313"/>
      <c r="L808" s="313"/>
      <c r="M808" s="313"/>
      <c r="N808" s="315"/>
      <c r="O808" s="315"/>
      <c r="P808" s="315"/>
      <c r="Q808" s="315"/>
      <c r="R808" s="315"/>
      <c r="S808" s="315"/>
      <c r="T808" s="315"/>
      <c r="U808" s="315"/>
      <c r="V808" s="315"/>
      <c r="W808" s="315"/>
      <c r="X808" s="315"/>
      <c r="Y808" s="315"/>
      <c r="Z808" s="315"/>
    </row>
    <row r="809" spans="1:26" ht="14.25" customHeight="1">
      <c r="A809" s="316"/>
      <c r="B809" s="317"/>
      <c r="C809" s="313"/>
      <c r="D809" s="313"/>
      <c r="E809" s="313"/>
      <c r="F809" s="313"/>
      <c r="G809" s="313"/>
      <c r="H809" s="313"/>
      <c r="I809" s="313"/>
      <c r="J809" s="313"/>
      <c r="K809" s="313"/>
      <c r="L809" s="313"/>
      <c r="M809" s="313"/>
      <c r="N809" s="315"/>
      <c r="O809" s="315"/>
      <c r="P809" s="315"/>
      <c r="Q809" s="315"/>
      <c r="R809" s="315"/>
      <c r="S809" s="315"/>
      <c r="T809" s="315"/>
      <c r="U809" s="315"/>
      <c r="V809" s="315"/>
      <c r="W809" s="315"/>
      <c r="X809" s="315"/>
      <c r="Y809" s="315"/>
      <c r="Z809" s="315"/>
    </row>
    <row r="810" spans="1:26" ht="14.25" customHeight="1">
      <c r="A810" s="316"/>
      <c r="B810" s="317"/>
      <c r="C810" s="313"/>
      <c r="D810" s="313"/>
      <c r="E810" s="313"/>
      <c r="F810" s="313"/>
      <c r="G810" s="313"/>
      <c r="H810" s="313"/>
      <c r="I810" s="313"/>
      <c r="J810" s="313"/>
      <c r="K810" s="313"/>
      <c r="L810" s="313"/>
      <c r="M810" s="313"/>
      <c r="N810" s="315"/>
      <c r="O810" s="315"/>
      <c r="P810" s="315"/>
      <c r="Q810" s="315"/>
      <c r="R810" s="315"/>
      <c r="S810" s="315"/>
      <c r="T810" s="315"/>
      <c r="U810" s="315"/>
      <c r="V810" s="315"/>
      <c r="W810" s="315"/>
      <c r="X810" s="315"/>
      <c r="Y810" s="315"/>
      <c r="Z810" s="315"/>
    </row>
    <row r="811" spans="1:26" ht="14.25" customHeight="1">
      <c r="A811" s="316"/>
      <c r="B811" s="317"/>
      <c r="C811" s="313"/>
      <c r="D811" s="313"/>
      <c r="E811" s="313"/>
      <c r="F811" s="313"/>
      <c r="G811" s="313"/>
      <c r="H811" s="313"/>
      <c r="I811" s="313"/>
      <c r="J811" s="313"/>
      <c r="K811" s="313"/>
      <c r="L811" s="313"/>
      <c r="M811" s="313"/>
      <c r="N811" s="315"/>
      <c r="O811" s="315"/>
      <c r="P811" s="315"/>
      <c r="Q811" s="315"/>
      <c r="R811" s="315"/>
      <c r="S811" s="315"/>
      <c r="T811" s="315"/>
      <c r="U811" s="315"/>
      <c r="V811" s="315"/>
      <c r="W811" s="315"/>
      <c r="X811" s="315"/>
      <c r="Y811" s="315"/>
      <c r="Z811" s="315"/>
    </row>
    <row r="812" spans="1:26" ht="14.25" customHeight="1">
      <c r="A812" s="316"/>
      <c r="B812" s="317"/>
      <c r="C812" s="313"/>
      <c r="D812" s="313"/>
      <c r="E812" s="313"/>
      <c r="F812" s="313"/>
      <c r="G812" s="313"/>
      <c r="H812" s="313"/>
      <c r="I812" s="313"/>
      <c r="J812" s="313"/>
      <c r="K812" s="313"/>
      <c r="L812" s="313"/>
      <c r="M812" s="313"/>
      <c r="N812" s="315"/>
      <c r="O812" s="315"/>
      <c r="P812" s="315"/>
      <c r="Q812" s="315"/>
      <c r="R812" s="315"/>
      <c r="S812" s="315"/>
      <c r="T812" s="315"/>
      <c r="U812" s="315"/>
      <c r="V812" s="315"/>
      <c r="W812" s="315"/>
      <c r="X812" s="315"/>
      <c r="Y812" s="315"/>
      <c r="Z812" s="315"/>
    </row>
    <row r="813" spans="1:26" ht="14.25" customHeight="1">
      <c r="A813" s="316"/>
      <c r="B813" s="317"/>
      <c r="C813" s="313"/>
      <c r="D813" s="313"/>
      <c r="E813" s="313"/>
      <c r="F813" s="313"/>
      <c r="G813" s="313"/>
      <c r="H813" s="313"/>
      <c r="I813" s="313"/>
      <c r="J813" s="313"/>
      <c r="K813" s="313"/>
      <c r="L813" s="313"/>
      <c r="M813" s="313"/>
      <c r="N813" s="315"/>
      <c r="O813" s="315"/>
      <c r="P813" s="315"/>
      <c r="Q813" s="315"/>
      <c r="R813" s="315"/>
      <c r="S813" s="315"/>
      <c r="T813" s="315"/>
      <c r="U813" s="315"/>
      <c r="V813" s="315"/>
      <c r="W813" s="315"/>
      <c r="X813" s="315"/>
      <c r="Y813" s="315"/>
      <c r="Z813" s="315"/>
    </row>
    <row r="814" spans="1:26" ht="14.25" customHeight="1">
      <c r="A814" s="316"/>
      <c r="B814" s="317"/>
      <c r="C814" s="313"/>
      <c r="D814" s="313"/>
      <c r="E814" s="313"/>
      <c r="F814" s="313"/>
      <c r="G814" s="313"/>
      <c r="H814" s="313"/>
      <c r="I814" s="313"/>
      <c r="J814" s="313"/>
      <c r="K814" s="313"/>
      <c r="L814" s="313"/>
      <c r="M814" s="313"/>
      <c r="N814" s="315"/>
      <c r="O814" s="315"/>
      <c r="P814" s="315"/>
      <c r="Q814" s="315"/>
      <c r="R814" s="315"/>
      <c r="S814" s="315"/>
      <c r="T814" s="315"/>
      <c r="U814" s="315"/>
      <c r="V814" s="315"/>
      <c r="W814" s="315"/>
      <c r="X814" s="315"/>
      <c r="Y814" s="315"/>
      <c r="Z814" s="315"/>
    </row>
    <row r="815" spans="1:26" ht="14.25" customHeight="1">
      <c r="A815" s="316"/>
      <c r="B815" s="317"/>
      <c r="C815" s="313"/>
      <c r="D815" s="313"/>
      <c r="E815" s="313"/>
      <c r="F815" s="313"/>
      <c r="G815" s="313"/>
      <c r="H815" s="313"/>
      <c r="I815" s="313"/>
      <c r="J815" s="313"/>
      <c r="K815" s="313"/>
      <c r="L815" s="313"/>
      <c r="M815" s="313"/>
      <c r="N815" s="315"/>
      <c r="O815" s="315"/>
      <c r="P815" s="315"/>
      <c r="Q815" s="315"/>
      <c r="R815" s="315"/>
      <c r="S815" s="315"/>
      <c r="T815" s="315"/>
      <c r="U815" s="315"/>
      <c r="V815" s="315"/>
      <c r="W815" s="315"/>
      <c r="X815" s="315"/>
      <c r="Y815" s="315"/>
      <c r="Z815" s="315"/>
    </row>
    <row r="816" spans="1:26" ht="14.25" customHeight="1">
      <c r="A816" s="316"/>
      <c r="B816" s="317"/>
      <c r="C816" s="313"/>
      <c r="D816" s="313"/>
      <c r="E816" s="313"/>
      <c r="F816" s="313"/>
      <c r="G816" s="313"/>
      <c r="H816" s="313"/>
      <c r="I816" s="313"/>
      <c r="J816" s="313"/>
      <c r="K816" s="313"/>
      <c r="L816" s="313"/>
      <c r="M816" s="313"/>
      <c r="N816" s="315"/>
      <c r="O816" s="315"/>
      <c r="P816" s="315"/>
      <c r="Q816" s="315"/>
      <c r="R816" s="315"/>
      <c r="S816" s="315"/>
      <c r="T816" s="315"/>
      <c r="U816" s="315"/>
      <c r="V816" s="315"/>
      <c r="W816" s="315"/>
      <c r="X816" s="315"/>
      <c r="Y816" s="315"/>
      <c r="Z816" s="315"/>
    </row>
    <row r="817" spans="1:26" ht="14.25" customHeight="1">
      <c r="A817" s="316"/>
      <c r="B817" s="317"/>
      <c r="C817" s="313"/>
      <c r="D817" s="313"/>
      <c r="E817" s="313"/>
      <c r="F817" s="313"/>
      <c r="G817" s="313"/>
      <c r="H817" s="313"/>
      <c r="I817" s="313"/>
      <c r="J817" s="313"/>
      <c r="K817" s="313"/>
      <c r="L817" s="313"/>
      <c r="M817" s="313"/>
      <c r="N817" s="315"/>
      <c r="O817" s="315"/>
      <c r="P817" s="315"/>
      <c r="Q817" s="315"/>
      <c r="R817" s="315"/>
      <c r="S817" s="315"/>
      <c r="T817" s="315"/>
      <c r="U817" s="315"/>
      <c r="V817" s="315"/>
      <c r="W817" s="315"/>
      <c r="X817" s="315"/>
      <c r="Y817" s="315"/>
      <c r="Z817" s="315"/>
    </row>
    <row r="818" spans="1:26" ht="14.25" customHeight="1">
      <c r="A818" s="316"/>
      <c r="B818" s="317"/>
      <c r="C818" s="313"/>
      <c r="D818" s="313"/>
      <c r="E818" s="313"/>
      <c r="F818" s="313"/>
      <c r="G818" s="313"/>
      <c r="H818" s="313"/>
      <c r="I818" s="313"/>
      <c r="J818" s="313"/>
      <c r="K818" s="313"/>
      <c r="L818" s="313"/>
      <c r="M818" s="313"/>
      <c r="N818" s="315"/>
      <c r="O818" s="315"/>
      <c r="P818" s="315"/>
      <c r="Q818" s="315"/>
      <c r="R818" s="315"/>
      <c r="S818" s="315"/>
      <c r="T818" s="315"/>
      <c r="U818" s="315"/>
      <c r="V818" s="315"/>
      <c r="W818" s="315"/>
      <c r="X818" s="315"/>
      <c r="Y818" s="315"/>
      <c r="Z818" s="315"/>
    </row>
    <row r="819" spans="1:26" ht="14.25" customHeight="1">
      <c r="A819" s="316"/>
      <c r="B819" s="317"/>
      <c r="C819" s="313"/>
      <c r="D819" s="313"/>
      <c r="E819" s="313"/>
      <c r="F819" s="313"/>
      <c r="G819" s="313"/>
      <c r="H819" s="313"/>
      <c r="I819" s="313"/>
      <c r="J819" s="313"/>
      <c r="K819" s="313"/>
      <c r="L819" s="313"/>
      <c r="M819" s="313"/>
      <c r="N819" s="315"/>
      <c r="O819" s="315"/>
      <c r="P819" s="315"/>
      <c r="Q819" s="315"/>
      <c r="R819" s="315"/>
      <c r="S819" s="315"/>
      <c r="T819" s="315"/>
      <c r="U819" s="315"/>
      <c r="V819" s="315"/>
      <c r="W819" s="315"/>
      <c r="X819" s="315"/>
      <c r="Y819" s="315"/>
      <c r="Z819" s="315"/>
    </row>
    <row r="820" spans="1:26" ht="14.25" customHeight="1">
      <c r="A820" s="316"/>
      <c r="B820" s="317"/>
      <c r="C820" s="313"/>
      <c r="D820" s="313"/>
      <c r="E820" s="313"/>
      <c r="F820" s="313"/>
      <c r="G820" s="313"/>
      <c r="H820" s="313"/>
      <c r="I820" s="313"/>
      <c r="J820" s="313"/>
      <c r="K820" s="313"/>
      <c r="L820" s="313"/>
      <c r="M820" s="313"/>
      <c r="N820" s="315"/>
      <c r="O820" s="315"/>
      <c r="P820" s="315"/>
      <c r="Q820" s="315"/>
      <c r="R820" s="315"/>
      <c r="S820" s="315"/>
      <c r="T820" s="315"/>
      <c r="U820" s="315"/>
      <c r="V820" s="315"/>
      <c r="W820" s="315"/>
      <c r="X820" s="315"/>
      <c r="Y820" s="315"/>
      <c r="Z820" s="315"/>
    </row>
    <row r="821" spans="1:26" ht="14.25" customHeight="1">
      <c r="A821" s="316"/>
      <c r="B821" s="317"/>
      <c r="C821" s="313"/>
      <c r="D821" s="313"/>
      <c r="E821" s="313"/>
      <c r="F821" s="313"/>
      <c r="G821" s="313"/>
      <c r="H821" s="313"/>
      <c r="I821" s="313"/>
      <c r="J821" s="313"/>
      <c r="K821" s="313"/>
      <c r="L821" s="313"/>
      <c r="M821" s="313"/>
      <c r="N821" s="315"/>
      <c r="O821" s="315"/>
      <c r="P821" s="315"/>
      <c r="Q821" s="315"/>
      <c r="R821" s="315"/>
      <c r="S821" s="315"/>
      <c r="T821" s="315"/>
      <c r="U821" s="315"/>
      <c r="V821" s="315"/>
      <c r="W821" s="315"/>
      <c r="X821" s="315"/>
      <c r="Y821" s="315"/>
      <c r="Z821" s="315"/>
    </row>
    <row r="822" spans="1:26" ht="14.25" customHeight="1">
      <c r="A822" s="316"/>
      <c r="B822" s="317"/>
      <c r="C822" s="313"/>
      <c r="D822" s="313"/>
      <c r="E822" s="313"/>
      <c r="F822" s="313"/>
      <c r="G822" s="313"/>
      <c r="H822" s="313"/>
      <c r="I822" s="313"/>
      <c r="J822" s="313"/>
      <c r="K822" s="313"/>
      <c r="L822" s="313"/>
      <c r="M822" s="313"/>
      <c r="N822" s="315"/>
      <c r="O822" s="315"/>
      <c r="P822" s="315"/>
      <c r="Q822" s="315"/>
      <c r="R822" s="315"/>
      <c r="S822" s="315"/>
      <c r="T822" s="315"/>
      <c r="U822" s="315"/>
      <c r="V822" s="315"/>
      <c r="W822" s="315"/>
      <c r="X822" s="315"/>
      <c r="Y822" s="315"/>
      <c r="Z822" s="315"/>
    </row>
    <row r="823" spans="1:26" ht="14.25" customHeight="1">
      <c r="A823" s="316"/>
      <c r="B823" s="317"/>
      <c r="C823" s="313"/>
      <c r="D823" s="313"/>
      <c r="E823" s="313"/>
      <c r="F823" s="313"/>
      <c r="G823" s="313"/>
      <c r="H823" s="313"/>
      <c r="I823" s="313"/>
      <c r="J823" s="313"/>
      <c r="K823" s="313"/>
      <c r="L823" s="313"/>
      <c r="M823" s="313"/>
      <c r="N823" s="315"/>
      <c r="O823" s="315"/>
      <c r="P823" s="315"/>
      <c r="Q823" s="315"/>
      <c r="R823" s="315"/>
      <c r="S823" s="315"/>
      <c r="T823" s="315"/>
      <c r="U823" s="315"/>
      <c r="V823" s="315"/>
      <c r="W823" s="315"/>
      <c r="X823" s="315"/>
      <c r="Y823" s="315"/>
      <c r="Z823" s="315"/>
    </row>
    <row r="824" spans="1:26" ht="14.25" customHeight="1">
      <c r="A824" s="316"/>
      <c r="B824" s="317"/>
      <c r="C824" s="313"/>
      <c r="D824" s="313"/>
      <c r="E824" s="313"/>
      <c r="F824" s="313"/>
      <c r="G824" s="313"/>
      <c r="H824" s="313"/>
      <c r="I824" s="313"/>
      <c r="J824" s="313"/>
      <c r="K824" s="313"/>
      <c r="L824" s="313"/>
      <c r="M824" s="313"/>
      <c r="N824" s="315"/>
      <c r="O824" s="315"/>
      <c r="P824" s="315"/>
      <c r="Q824" s="315"/>
      <c r="R824" s="315"/>
      <c r="S824" s="315"/>
      <c r="T824" s="315"/>
      <c r="U824" s="315"/>
      <c r="V824" s="315"/>
      <c r="W824" s="315"/>
      <c r="X824" s="315"/>
      <c r="Y824" s="315"/>
      <c r="Z824" s="315"/>
    </row>
    <row r="825" spans="1:26" ht="14.25" customHeight="1">
      <c r="A825" s="316"/>
      <c r="B825" s="317"/>
      <c r="C825" s="313"/>
      <c r="D825" s="313"/>
      <c r="E825" s="313"/>
      <c r="F825" s="313"/>
      <c r="G825" s="313"/>
      <c r="H825" s="313"/>
      <c r="I825" s="313"/>
      <c r="J825" s="313"/>
      <c r="K825" s="313"/>
      <c r="L825" s="313"/>
      <c r="M825" s="313"/>
      <c r="N825" s="315"/>
      <c r="O825" s="315"/>
      <c r="P825" s="315"/>
      <c r="Q825" s="315"/>
      <c r="R825" s="315"/>
      <c r="S825" s="315"/>
      <c r="T825" s="315"/>
      <c r="U825" s="315"/>
      <c r="V825" s="315"/>
      <c r="W825" s="315"/>
      <c r="X825" s="315"/>
      <c r="Y825" s="315"/>
      <c r="Z825" s="315"/>
    </row>
    <row r="826" spans="1:26" ht="14.25" customHeight="1">
      <c r="A826" s="316"/>
      <c r="B826" s="317"/>
      <c r="C826" s="313"/>
      <c r="D826" s="313"/>
      <c r="E826" s="313"/>
      <c r="F826" s="313"/>
      <c r="G826" s="313"/>
      <c r="H826" s="313"/>
      <c r="I826" s="313"/>
      <c r="J826" s="313"/>
      <c r="K826" s="313"/>
      <c r="L826" s="313"/>
      <c r="M826" s="313"/>
      <c r="N826" s="315"/>
      <c r="O826" s="315"/>
      <c r="P826" s="315"/>
      <c r="Q826" s="315"/>
      <c r="R826" s="315"/>
      <c r="S826" s="315"/>
      <c r="T826" s="315"/>
      <c r="U826" s="315"/>
      <c r="V826" s="315"/>
      <c r="W826" s="315"/>
      <c r="X826" s="315"/>
      <c r="Y826" s="315"/>
      <c r="Z826" s="315"/>
    </row>
    <row r="827" spans="1:26" ht="14.25" customHeight="1">
      <c r="A827" s="316"/>
      <c r="B827" s="317"/>
      <c r="C827" s="313"/>
      <c r="D827" s="313"/>
      <c r="E827" s="313"/>
      <c r="F827" s="313"/>
      <c r="G827" s="313"/>
      <c r="H827" s="313"/>
      <c r="I827" s="313"/>
      <c r="J827" s="313"/>
      <c r="K827" s="313"/>
      <c r="L827" s="313"/>
      <c r="M827" s="313"/>
      <c r="N827" s="315"/>
      <c r="O827" s="315"/>
      <c r="P827" s="315"/>
      <c r="Q827" s="315"/>
      <c r="R827" s="315"/>
      <c r="S827" s="315"/>
      <c r="T827" s="315"/>
      <c r="U827" s="315"/>
      <c r="V827" s="315"/>
      <c r="W827" s="315"/>
      <c r="X827" s="315"/>
      <c r="Y827" s="315"/>
      <c r="Z827" s="315"/>
    </row>
    <row r="828" spans="1:26" ht="14.25" customHeight="1">
      <c r="A828" s="316"/>
      <c r="B828" s="317"/>
      <c r="C828" s="313"/>
      <c r="D828" s="313"/>
      <c r="E828" s="313"/>
      <c r="F828" s="313"/>
      <c r="G828" s="313"/>
      <c r="H828" s="313"/>
      <c r="I828" s="313"/>
      <c r="J828" s="313"/>
      <c r="K828" s="313"/>
      <c r="L828" s="313"/>
      <c r="M828" s="313"/>
      <c r="N828" s="315"/>
      <c r="O828" s="315"/>
      <c r="P828" s="315"/>
      <c r="Q828" s="315"/>
      <c r="R828" s="315"/>
      <c r="S828" s="315"/>
      <c r="T828" s="315"/>
      <c r="U828" s="315"/>
      <c r="V828" s="315"/>
      <c r="W828" s="315"/>
      <c r="X828" s="315"/>
      <c r="Y828" s="315"/>
      <c r="Z828" s="315"/>
    </row>
    <row r="829" spans="1:26" ht="14.25" customHeight="1">
      <c r="A829" s="316"/>
      <c r="B829" s="317"/>
      <c r="C829" s="313"/>
      <c r="D829" s="313"/>
      <c r="E829" s="313"/>
      <c r="F829" s="313"/>
      <c r="G829" s="313"/>
      <c r="H829" s="313"/>
      <c r="I829" s="313"/>
      <c r="J829" s="313"/>
      <c r="K829" s="313"/>
      <c r="L829" s="313"/>
      <c r="M829" s="313"/>
      <c r="N829" s="315"/>
      <c r="O829" s="315"/>
      <c r="P829" s="315"/>
      <c r="Q829" s="315"/>
      <c r="R829" s="315"/>
      <c r="S829" s="315"/>
      <c r="T829" s="315"/>
      <c r="U829" s="315"/>
      <c r="V829" s="315"/>
      <c r="W829" s="315"/>
      <c r="X829" s="315"/>
      <c r="Y829" s="315"/>
      <c r="Z829" s="315"/>
    </row>
    <row r="830" spans="1:26" ht="14.25" customHeight="1">
      <c r="A830" s="316"/>
      <c r="B830" s="317"/>
      <c r="C830" s="313"/>
      <c r="D830" s="313"/>
      <c r="E830" s="313"/>
      <c r="F830" s="313"/>
      <c r="G830" s="313"/>
      <c r="H830" s="313"/>
      <c r="I830" s="313"/>
      <c r="J830" s="313"/>
      <c r="K830" s="313"/>
      <c r="L830" s="313"/>
      <c r="M830" s="313"/>
      <c r="N830" s="315"/>
      <c r="O830" s="315"/>
      <c r="P830" s="315"/>
      <c r="Q830" s="315"/>
      <c r="R830" s="315"/>
      <c r="S830" s="315"/>
      <c r="T830" s="315"/>
      <c r="U830" s="315"/>
      <c r="V830" s="315"/>
      <c r="W830" s="315"/>
      <c r="X830" s="315"/>
      <c r="Y830" s="315"/>
      <c r="Z830" s="315"/>
    </row>
    <row r="831" spans="1:26" ht="14.25" customHeight="1">
      <c r="A831" s="316"/>
      <c r="B831" s="317"/>
      <c r="C831" s="313"/>
      <c r="D831" s="313"/>
      <c r="E831" s="313"/>
      <c r="F831" s="313"/>
      <c r="G831" s="313"/>
      <c r="H831" s="313"/>
      <c r="I831" s="313"/>
      <c r="J831" s="313"/>
      <c r="K831" s="313"/>
      <c r="L831" s="313"/>
      <c r="M831" s="313"/>
      <c r="N831" s="315"/>
      <c r="O831" s="315"/>
      <c r="P831" s="315"/>
      <c r="Q831" s="315"/>
      <c r="R831" s="315"/>
      <c r="S831" s="315"/>
      <c r="T831" s="315"/>
      <c r="U831" s="315"/>
      <c r="V831" s="315"/>
      <c r="W831" s="315"/>
      <c r="X831" s="315"/>
      <c r="Y831" s="315"/>
      <c r="Z831" s="315"/>
    </row>
    <row r="832" spans="1:26" ht="14.25" customHeight="1">
      <c r="A832" s="316"/>
      <c r="B832" s="317"/>
      <c r="C832" s="313"/>
      <c r="D832" s="313"/>
      <c r="E832" s="313"/>
      <c r="F832" s="313"/>
      <c r="G832" s="313"/>
      <c r="H832" s="313"/>
      <c r="I832" s="313"/>
      <c r="J832" s="313"/>
      <c r="K832" s="313"/>
      <c r="L832" s="313"/>
      <c r="M832" s="313"/>
      <c r="N832" s="315"/>
      <c r="O832" s="315"/>
      <c r="P832" s="315"/>
      <c r="Q832" s="315"/>
      <c r="R832" s="315"/>
      <c r="S832" s="315"/>
      <c r="T832" s="315"/>
      <c r="U832" s="315"/>
      <c r="V832" s="315"/>
      <c r="W832" s="315"/>
      <c r="X832" s="315"/>
      <c r="Y832" s="315"/>
      <c r="Z832" s="315"/>
    </row>
    <row r="833" spans="1:26" ht="14.25" customHeight="1">
      <c r="A833" s="316"/>
      <c r="B833" s="317"/>
      <c r="C833" s="313"/>
      <c r="D833" s="313"/>
      <c r="E833" s="313"/>
      <c r="F833" s="313"/>
      <c r="G833" s="313"/>
      <c r="H833" s="313"/>
      <c r="I833" s="313"/>
      <c r="J833" s="313"/>
      <c r="K833" s="313"/>
      <c r="L833" s="313"/>
      <c r="M833" s="313"/>
      <c r="N833" s="315"/>
      <c r="O833" s="315"/>
      <c r="P833" s="315"/>
      <c r="Q833" s="315"/>
      <c r="R833" s="315"/>
      <c r="S833" s="315"/>
      <c r="T833" s="315"/>
      <c r="U833" s="315"/>
      <c r="V833" s="315"/>
      <c r="W833" s="315"/>
      <c r="X833" s="315"/>
      <c r="Y833" s="315"/>
      <c r="Z833" s="315"/>
    </row>
    <row r="834" spans="1:26" ht="14.25" customHeight="1">
      <c r="A834" s="316"/>
      <c r="B834" s="317"/>
      <c r="C834" s="313"/>
      <c r="D834" s="313"/>
      <c r="E834" s="313"/>
      <c r="F834" s="313"/>
      <c r="G834" s="313"/>
      <c r="H834" s="313"/>
      <c r="I834" s="313"/>
      <c r="J834" s="313"/>
      <c r="K834" s="313"/>
      <c r="L834" s="313"/>
      <c r="M834" s="313"/>
      <c r="N834" s="315"/>
      <c r="O834" s="315"/>
      <c r="P834" s="315"/>
      <c r="Q834" s="315"/>
      <c r="R834" s="315"/>
      <c r="S834" s="315"/>
      <c r="T834" s="315"/>
      <c r="U834" s="315"/>
      <c r="V834" s="315"/>
      <c r="W834" s="315"/>
      <c r="X834" s="315"/>
      <c r="Y834" s="315"/>
      <c r="Z834" s="315"/>
    </row>
    <row r="835" spans="1:26" ht="14.25" customHeight="1">
      <c r="A835" s="316"/>
      <c r="B835" s="317"/>
      <c r="C835" s="313"/>
      <c r="D835" s="313"/>
      <c r="E835" s="313"/>
      <c r="F835" s="313"/>
      <c r="G835" s="313"/>
      <c r="H835" s="313"/>
      <c r="I835" s="313"/>
      <c r="J835" s="313"/>
      <c r="K835" s="313"/>
      <c r="L835" s="313"/>
      <c r="M835" s="313"/>
      <c r="N835" s="315"/>
      <c r="O835" s="315"/>
      <c r="P835" s="315"/>
      <c r="Q835" s="315"/>
      <c r="R835" s="315"/>
      <c r="S835" s="315"/>
      <c r="T835" s="315"/>
      <c r="U835" s="315"/>
      <c r="V835" s="315"/>
      <c r="W835" s="315"/>
      <c r="X835" s="315"/>
      <c r="Y835" s="315"/>
      <c r="Z835" s="315"/>
    </row>
    <row r="836" spans="1:26" ht="14.25" customHeight="1">
      <c r="A836" s="316"/>
      <c r="B836" s="317"/>
      <c r="C836" s="313"/>
      <c r="D836" s="313"/>
      <c r="E836" s="313"/>
      <c r="F836" s="313"/>
      <c r="G836" s="313"/>
      <c r="H836" s="313"/>
      <c r="I836" s="313"/>
      <c r="J836" s="313"/>
      <c r="K836" s="313"/>
      <c r="L836" s="313"/>
      <c r="M836" s="313"/>
      <c r="N836" s="315"/>
      <c r="O836" s="315"/>
      <c r="P836" s="315"/>
      <c r="Q836" s="315"/>
      <c r="R836" s="315"/>
      <c r="S836" s="315"/>
      <c r="T836" s="315"/>
      <c r="U836" s="315"/>
      <c r="V836" s="315"/>
      <c r="W836" s="315"/>
      <c r="X836" s="315"/>
      <c r="Y836" s="315"/>
      <c r="Z836" s="315"/>
    </row>
    <row r="837" spans="1:26" ht="14.25" customHeight="1">
      <c r="A837" s="316"/>
      <c r="B837" s="317"/>
      <c r="C837" s="313"/>
      <c r="D837" s="313"/>
      <c r="E837" s="313"/>
      <c r="F837" s="313"/>
      <c r="G837" s="313"/>
      <c r="H837" s="313"/>
      <c r="I837" s="313"/>
      <c r="J837" s="313"/>
      <c r="K837" s="313"/>
      <c r="L837" s="313"/>
      <c r="M837" s="313"/>
      <c r="N837" s="315"/>
      <c r="O837" s="315"/>
      <c r="P837" s="315"/>
      <c r="Q837" s="315"/>
      <c r="R837" s="315"/>
      <c r="S837" s="315"/>
      <c r="T837" s="315"/>
      <c r="U837" s="315"/>
      <c r="V837" s="315"/>
      <c r="W837" s="315"/>
      <c r="X837" s="315"/>
      <c r="Y837" s="315"/>
      <c r="Z837" s="315"/>
    </row>
    <row r="838" spans="1:26" ht="14.25" customHeight="1">
      <c r="A838" s="316"/>
      <c r="B838" s="317"/>
      <c r="C838" s="313"/>
      <c r="D838" s="313"/>
      <c r="E838" s="313"/>
      <c r="F838" s="313"/>
      <c r="G838" s="313"/>
      <c r="H838" s="313"/>
      <c r="I838" s="313"/>
      <c r="J838" s="313"/>
      <c r="K838" s="313"/>
      <c r="L838" s="313"/>
      <c r="M838" s="313"/>
      <c r="N838" s="315"/>
      <c r="O838" s="315"/>
      <c r="P838" s="315"/>
      <c r="Q838" s="315"/>
      <c r="R838" s="315"/>
      <c r="S838" s="315"/>
      <c r="T838" s="315"/>
      <c r="U838" s="315"/>
      <c r="V838" s="315"/>
      <c r="W838" s="315"/>
      <c r="X838" s="315"/>
      <c r="Y838" s="315"/>
      <c r="Z838" s="315"/>
    </row>
    <row r="839" spans="1:26" ht="14.25" customHeight="1">
      <c r="A839" s="316"/>
      <c r="B839" s="317"/>
      <c r="C839" s="313"/>
      <c r="D839" s="313"/>
      <c r="E839" s="313"/>
      <c r="F839" s="313"/>
      <c r="G839" s="313"/>
      <c r="H839" s="313"/>
      <c r="I839" s="313"/>
      <c r="J839" s="313"/>
      <c r="K839" s="313"/>
      <c r="L839" s="313"/>
      <c r="M839" s="313"/>
      <c r="N839" s="315"/>
      <c r="O839" s="315"/>
      <c r="P839" s="315"/>
      <c r="Q839" s="315"/>
      <c r="R839" s="315"/>
      <c r="S839" s="315"/>
      <c r="T839" s="315"/>
      <c r="U839" s="315"/>
      <c r="V839" s="315"/>
      <c r="W839" s="315"/>
      <c r="X839" s="315"/>
      <c r="Y839" s="315"/>
      <c r="Z839" s="315"/>
    </row>
    <row r="840" spans="1:26" ht="14.25" customHeight="1">
      <c r="A840" s="316"/>
      <c r="B840" s="317"/>
      <c r="C840" s="313"/>
      <c r="D840" s="313"/>
      <c r="E840" s="313"/>
      <c r="F840" s="313"/>
      <c r="G840" s="313"/>
      <c r="H840" s="313"/>
      <c r="I840" s="313"/>
      <c r="J840" s="313"/>
      <c r="K840" s="313"/>
      <c r="L840" s="313"/>
      <c r="M840" s="313"/>
      <c r="N840" s="315"/>
      <c r="O840" s="315"/>
      <c r="P840" s="315"/>
      <c r="Q840" s="315"/>
      <c r="R840" s="315"/>
      <c r="S840" s="315"/>
      <c r="T840" s="315"/>
      <c r="U840" s="315"/>
      <c r="V840" s="315"/>
      <c r="W840" s="315"/>
      <c r="X840" s="315"/>
      <c r="Y840" s="315"/>
      <c r="Z840" s="315"/>
    </row>
    <row r="841" spans="1:26" ht="14.25" customHeight="1">
      <c r="A841" s="316"/>
      <c r="B841" s="317"/>
      <c r="C841" s="313"/>
      <c r="D841" s="313"/>
      <c r="E841" s="313"/>
      <c r="F841" s="313"/>
      <c r="G841" s="313"/>
      <c r="H841" s="313"/>
      <c r="I841" s="313"/>
      <c r="J841" s="313"/>
      <c r="K841" s="313"/>
      <c r="L841" s="313"/>
      <c r="M841" s="313"/>
      <c r="N841" s="315"/>
      <c r="O841" s="315"/>
      <c r="P841" s="315"/>
      <c r="Q841" s="315"/>
      <c r="R841" s="315"/>
      <c r="S841" s="315"/>
      <c r="T841" s="315"/>
      <c r="U841" s="315"/>
      <c r="V841" s="315"/>
      <c r="W841" s="315"/>
      <c r="X841" s="315"/>
      <c r="Y841" s="315"/>
      <c r="Z841" s="315"/>
    </row>
    <row r="842" spans="1:26" ht="14.25" customHeight="1">
      <c r="A842" s="316"/>
      <c r="B842" s="317"/>
      <c r="C842" s="313"/>
      <c r="D842" s="313"/>
      <c r="E842" s="313"/>
      <c r="F842" s="313"/>
      <c r="G842" s="313"/>
      <c r="H842" s="313"/>
      <c r="I842" s="313"/>
      <c r="J842" s="313"/>
      <c r="K842" s="313"/>
      <c r="L842" s="313"/>
      <c r="M842" s="313"/>
      <c r="N842" s="315"/>
      <c r="O842" s="315"/>
      <c r="P842" s="315"/>
      <c r="Q842" s="315"/>
      <c r="R842" s="315"/>
      <c r="S842" s="315"/>
      <c r="T842" s="315"/>
      <c r="U842" s="315"/>
      <c r="V842" s="315"/>
      <c r="W842" s="315"/>
      <c r="X842" s="315"/>
      <c r="Y842" s="315"/>
      <c r="Z842" s="315"/>
    </row>
    <row r="843" spans="1:26" ht="14.25" customHeight="1">
      <c r="A843" s="316"/>
      <c r="B843" s="317"/>
      <c r="C843" s="313"/>
      <c r="D843" s="313"/>
      <c r="E843" s="313"/>
      <c r="F843" s="313"/>
      <c r="G843" s="313"/>
      <c r="H843" s="313"/>
      <c r="I843" s="313"/>
      <c r="J843" s="313"/>
      <c r="K843" s="313"/>
      <c r="L843" s="313"/>
      <c r="M843" s="313"/>
      <c r="N843" s="315"/>
      <c r="O843" s="315"/>
      <c r="P843" s="315"/>
      <c r="Q843" s="315"/>
      <c r="R843" s="315"/>
      <c r="S843" s="315"/>
      <c r="T843" s="315"/>
      <c r="U843" s="315"/>
      <c r="V843" s="315"/>
      <c r="W843" s="315"/>
      <c r="X843" s="315"/>
      <c r="Y843" s="315"/>
      <c r="Z843" s="315"/>
    </row>
    <row r="844" spans="1:26" ht="14.25" customHeight="1">
      <c r="A844" s="316"/>
      <c r="B844" s="317"/>
      <c r="C844" s="313"/>
      <c r="D844" s="313"/>
      <c r="E844" s="313"/>
      <c r="F844" s="313"/>
      <c r="G844" s="313"/>
      <c r="H844" s="313"/>
      <c r="I844" s="313"/>
      <c r="J844" s="313"/>
      <c r="K844" s="313"/>
      <c r="L844" s="313"/>
      <c r="M844" s="313"/>
      <c r="N844" s="315"/>
      <c r="O844" s="315"/>
      <c r="P844" s="315"/>
      <c r="Q844" s="315"/>
      <c r="R844" s="315"/>
      <c r="S844" s="315"/>
      <c r="T844" s="315"/>
      <c r="U844" s="315"/>
      <c r="V844" s="315"/>
      <c r="W844" s="315"/>
      <c r="X844" s="315"/>
      <c r="Y844" s="315"/>
      <c r="Z844" s="315"/>
    </row>
    <row r="845" spans="1:26" ht="14.25" customHeight="1">
      <c r="A845" s="316"/>
      <c r="B845" s="317"/>
      <c r="C845" s="313"/>
      <c r="D845" s="313"/>
      <c r="E845" s="313"/>
      <c r="F845" s="313"/>
      <c r="G845" s="313"/>
      <c r="H845" s="313"/>
      <c r="I845" s="313"/>
      <c r="J845" s="313"/>
      <c r="K845" s="313"/>
      <c r="L845" s="313"/>
      <c r="M845" s="313"/>
      <c r="N845" s="315"/>
      <c r="O845" s="315"/>
      <c r="P845" s="315"/>
      <c r="Q845" s="315"/>
      <c r="R845" s="315"/>
      <c r="S845" s="315"/>
      <c r="T845" s="315"/>
      <c r="U845" s="315"/>
      <c r="V845" s="315"/>
      <c r="W845" s="315"/>
      <c r="X845" s="315"/>
      <c r="Y845" s="315"/>
      <c r="Z845" s="315"/>
    </row>
    <row r="846" spans="1:26" ht="14.25" customHeight="1">
      <c r="A846" s="316"/>
      <c r="B846" s="317"/>
      <c r="C846" s="313"/>
      <c r="D846" s="313"/>
      <c r="E846" s="313"/>
      <c r="F846" s="313"/>
      <c r="G846" s="313"/>
      <c r="H846" s="313"/>
      <c r="I846" s="313"/>
      <c r="J846" s="313"/>
      <c r="K846" s="313"/>
      <c r="L846" s="313"/>
      <c r="M846" s="313"/>
      <c r="N846" s="315"/>
      <c r="O846" s="315"/>
      <c r="P846" s="315"/>
      <c r="Q846" s="315"/>
      <c r="R846" s="315"/>
      <c r="S846" s="315"/>
      <c r="T846" s="315"/>
      <c r="U846" s="315"/>
      <c r="V846" s="315"/>
      <c r="W846" s="315"/>
      <c r="X846" s="315"/>
      <c r="Y846" s="315"/>
      <c r="Z846" s="315"/>
    </row>
    <row r="847" spans="1:26" ht="14.25" customHeight="1">
      <c r="A847" s="316"/>
      <c r="B847" s="317"/>
      <c r="C847" s="313"/>
      <c r="D847" s="313"/>
      <c r="E847" s="313"/>
      <c r="F847" s="313"/>
      <c r="G847" s="313"/>
      <c r="H847" s="313"/>
      <c r="I847" s="313"/>
      <c r="J847" s="313"/>
      <c r="K847" s="313"/>
      <c r="L847" s="313"/>
      <c r="M847" s="313"/>
      <c r="N847" s="315"/>
      <c r="O847" s="315"/>
      <c r="P847" s="315"/>
      <c r="Q847" s="315"/>
      <c r="R847" s="315"/>
      <c r="S847" s="315"/>
      <c r="T847" s="315"/>
      <c r="U847" s="315"/>
      <c r="V847" s="315"/>
      <c r="W847" s="315"/>
      <c r="X847" s="315"/>
      <c r="Y847" s="315"/>
      <c r="Z847" s="315"/>
    </row>
    <row r="848" spans="1:26" ht="14.25" customHeight="1">
      <c r="A848" s="316"/>
      <c r="B848" s="317"/>
      <c r="C848" s="313"/>
      <c r="D848" s="313"/>
      <c r="E848" s="313"/>
      <c r="F848" s="313"/>
      <c r="G848" s="313"/>
      <c r="H848" s="313"/>
      <c r="I848" s="313"/>
      <c r="J848" s="313"/>
      <c r="K848" s="313"/>
      <c r="L848" s="313"/>
      <c r="M848" s="313"/>
      <c r="N848" s="315"/>
      <c r="O848" s="315"/>
      <c r="P848" s="315"/>
      <c r="Q848" s="315"/>
      <c r="R848" s="315"/>
      <c r="S848" s="315"/>
      <c r="T848" s="315"/>
      <c r="U848" s="315"/>
      <c r="V848" s="315"/>
      <c r="W848" s="315"/>
      <c r="X848" s="315"/>
      <c r="Y848" s="315"/>
      <c r="Z848" s="315"/>
    </row>
    <row r="849" spans="1:26" ht="14.25" customHeight="1">
      <c r="A849" s="316"/>
      <c r="B849" s="317"/>
      <c r="C849" s="313"/>
      <c r="D849" s="313"/>
      <c r="E849" s="313"/>
      <c r="F849" s="313"/>
      <c r="G849" s="313"/>
      <c r="H849" s="313"/>
      <c r="I849" s="313"/>
      <c r="J849" s="313"/>
      <c r="K849" s="313"/>
      <c r="L849" s="313"/>
      <c r="M849" s="313"/>
      <c r="N849" s="315"/>
      <c r="O849" s="315"/>
      <c r="P849" s="315"/>
      <c r="Q849" s="315"/>
      <c r="R849" s="315"/>
      <c r="S849" s="315"/>
      <c r="T849" s="315"/>
      <c r="U849" s="315"/>
      <c r="V849" s="315"/>
      <c r="W849" s="315"/>
      <c r="X849" s="315"/>
      <c r="Y849" s="315"/>
      <c r="Z849" s="315"/>
    </row>
    <row r="850" spans="1:26" ht="14.25" customHeight="1">
      <c r="A850" s="316"/>
      <c r="B850" s="317"/>
      <c r="C850" s="313"/>
      <c r="D850" s="313"/>
      <c r="E850" s="313"/>
      <c r="F850" s="313"/>
      <c r="G850" s="313"/>
      <c r="H850" s="313"/>
      <c r="I850" s="313"/>
      <c r="J850" s="313"/>
      <c r="K850" s="313"/>
      <c r="L850" s="313"/>
      <c r="M850" s="313"/>
      <c r="N850" s="315"/>
      <c r="O850" s="315"/>
      <c r="P850" s="315"/>
      <c r="Q850" s="315"/>
      <c r="R850" s="315"/>
      <c r="S850" s="315"/>
      <c r="T850" s="315"/>
      <c r="U850" s="315"/>
      <c r="V850" s="315"/>
      <c r="W850" s="315"/>
      <c r="X850" s="315"/>
      <c r="Y850" s="315"/>
      <c r="Z850" s="315"/>
    </row>
    <row r="851" spans="1:26" ht="14.25" customHeight="1">
      <c r="A851" s="316"/>
      <c r="B851" s="317"/>
      <c r="C851" s="313"/>
      <c r="D851" s="313"/>
      <c r="E851" s="313"/>
      <c r="F851" s="313"/>
      <c r="G851" s="313"/>
      <c r="H851" s="313"/>
      <c r="I851" s="313"/>
      <c r="J851" s="313"/>
      <c r="K851" s="313"/>
      <c r="L851" s="313"/>
      <c r="M851" s="313"/>
      <c r="N851" s="315"/>
      <c r="O851" s="315"/>
      <c r="P851" s="315"/>
      <c r="Q851" s="315"/>
      <c r="R851" s="315"/>
      <c r="S851" s="315"/>
      <c r="T851" s="315"/>
      <c r="U851" s="315"/>
      <c r="V851" s="315"/>
      <c r="W851" s="315"/>
      <c r="X851" s="315"/>
      <c r="Y851" s="315"/>
      <c r="Z851" s="315"/>
    </row>
    <row r="852" spans="1:26" ht="14.25" customHeight="1">
      <c r="A852" s="316"/>
      <c r="B852" s="317"/>
      <c r="C852" s="313"/>
      <c r="D852" s="313"/>
      <c r="E852" s="313"/>
      <c r="F852" s="313"/>
      <c r="G852" s="313"/>
      <c r="H852" s="313"/>
      <c r="I852" s="313"/>
      <c r="J852" s="313"/>
      <c r="K852" s="313"/>
      <c r="L852" s="313"/>
      <c r="M852" s="313"/>
      <c r="N852" s="315"/>
      <c r="O852" s="315"/>
      <c r="P852" s="315"/>
      <c r="Q852" s="315"/>
      <c r="R852" s="315"/>
      <c r="S852" s="315"/>
      <c r="T852" s="315"/>
      <c r="U852" s="315"/>
      <c r="V852" s="315"/>
      <c r="W852" s="315"/>
      <c r="X852" s="315"/>
      <c r="Y852" s="315"/>
      <c r="Z852" s="315"/>
    </row>
    <row r="853" spans="1:26" ht="14.25" customHeight="1">
      <c r="A853" s="316"/>
      <c r="B853" s="317"/>
      <c r="C853" s="313"/>
      <c r="D853" s="313"/>
      <c r="E853" s="313"/>
      <c r="F853" s="313"/>
      <c r="G853" s="313"/>
      <c r="H853" s="313"/>
      <c r="I853" s="313"/>
      <c r="J853" s="313"/>
      <c r="K853" s="313"/>
      <c r="L853" s="313"/>
      <c r="M853" s="313"/>
      <c r="N853" s="315"/>
      <c r="O853" s="315"/>
      <c r="P853" s="315"/>
      <c r="Q853" s="315"/>
      <c r="R853" s="315"/>
      <c r="S853" s="315"/>
      <c r="T853" s="315"/>
      <c r="U853" s="315"/>
      <c r="V853" s="315"/>
      <c r="W853" s="315"/>
      <c r="X853" s="315"/>
      <c r="Y853" s="315"/>
      <c r="Z853" s="315"/>
    </row>
    <row r="854" spans="1:26" ht="14.25" customHeight="1">
      <c r="A854" s="316"/>
      <c r="B854" s="317"/>
      <c r="C854" s="313"/>
      <c r="D854" s="313"/>
      <c r="E854" s="313"/>
      <c r="F854" s="313"/>
      <c r="G854" s="313"/>
      <c r="H854" s="313"/>
      <c r="I854" s="313"/>
      <c r="J854" s="313"/>
      <c r="K854" s="313"/>
      <c r="L854" s="313"/>
      <c r="M854" s="313"/>
      <c r="N854" s="315"/>
      <c r="O854" s="315"/>
      <c r="P854" s="315"/>
      <c r="Q854" s="315"/>
      <c r="R854" s="315"/>
      <c r="S854" s="315"/>
      <c r="T854" s="315"/>
      <c r="U854" s="315"/>
      <c r="V854" s="315"/>
      <c r="W854" s="315"/>
      <c r="X854" s="315"/>
      <c r="Y854" s="315"/>
      <c r="Z854" s="315"/>
    </row>
    <row r="855" spans="1:26" ht="14.25" customHeight="1">
      <c r="A855" s="316"/>
      <c r="B855" s="317"/>
      <c r="C855" s="313"/>
      <c r="D855" s="313"/>
      <c r="E855" s="313"/>
      <c r="F855" s="313"/>
      <c r="G855" s="313"/>
      <c r="H855" s="313"/>
      <c r="I855" s="313"/>
      <c r="J855" s="313"/>
      <c r="K855" s="313"/>
      <c r="L855" s="313"/>
      <c r="M855" s="313"/>
      <c r="N855" s="315"/>
      <c r="O855" s="315"/>
      <c r="P855" s="315"/>
      <c r="Q855" s="315"/>
      <c r="R855" s="315"/>
      <c r="S855" s="315"/>
      <c r="T855" s="315"/>
      <c r="U855" s="315"/>
      <c r="V855" s="315"/>
      <c r="W855" s="315"/>
      <c r="X855" s="315"/>
      <c r="Y855" s="315"/>
      <c r="Z855" s="315"/>
    </row>
    <row r="856" spans="1:26" ht="14.25" customHeight="1">
      <c r="A856" s="316"/>
      <c r="B856" s="317"/>
      <c r="C856" s="313"/>
      <c r="D856" s="313"/>
      <c r="E856" s="313"/>
      <c r="F856" s="313"/>
      <c r="G856" s="313"/>
      <c r="H856" s="313"/>
      <c r="I856" s="313"/>
      <c r="J856" s="313"/>
      <c r="K856" s="313"/>
      <c r="L856" s="313"/>
      <c r="M856" s="313"/>
      <c r="N856" s="315"/>
      <c r="O856" s="315"/>
      <c r="P856" s="315"/>
      <c r="Q856" s="315"/>
      <c r="R856" s="315"/>
      <c r="S856" s="315"/>
      <c r="T856" s="315"/>
      <c r="U856" s="315"/>
      <c r="V856" s="315"/>
      <c r="W856" s="315"/>
      <c r="X856" s="315"/>
      <c r="Y856" s="315"/>
      <c r="Z856" s="315"/>
    </row>
    <row r="857" spans="1:26" ht="14.25" customHeight="1">
      <c r="A857" s="316"/>
      <c r="B857" s="317"/>
      <c r="C857" s="313"/>
      <c r="D857" s="313"/>
      <c r="E857" s="313"/>
      <c r="F857" s="313"/>
      <c r="G857" s="313"/>
      <c r="H857" s="313"/>
      <c r="I857" s="313"/>
      <c r="J857" s="313"/>
      <c r="K857" s="313"/>
      <c r="L857" s="313"/>
      <c r="M857" s="313"/>
      <c r="N857" s="315"/>
      <c r="O857" s="315"/>
      <c r="P857" s="315"/>
      <c r="Q857" s="315"/>
      <c r="R857" s="315"/>
      <c r="S857" s="315"/>
      <c r="T857" s="315"/>
      <c r="U857" s="315"/>
      <c r="V857" s="315"/>
      <c r="W857" s="315"/>
      <c r="X857" s="315"/>
      <c r="Y857" s="315"/>
      <c r="Z857" s="315"/>
    </row>
    <row r="858" spans="1:26" ht="14.25" customHeight="1">
      <c r="A858" s="316"/>
      <c r="B858" s="317"/>
      <c r="C858" s="313"/>
      <c r="D858" s="313"/>
      <c r="E858" s="313"/>
      <c r="F858" s="313"/>
      <c r="G858" s="313"/>
      <c r="H858" s="313"/>
      <c r="I858" s="313"/>
      <c r="J858" s="313"/>
      <c r="K858" s="313"/>
      <c r="L858" s="313"/>
      <c r="M858" s="313"/>
      <c r="N858" s="315"/>
      <c r="O858" s="315"/>
      <c r="P858" s="315"/>
      <c r="Q858" s="315"/>
      <c r="R858" s="315"/>
      <c r="S858" s="315"/>
      <c r="T858" s="315"/>
      <c r="U858" s="315"/>
      <c r="V858" s="315"/>
      <c r="W858" s="315"/>
      <c r="X858" s="315"/>
      <c r="Y858" s="315"/>
      <c r="Z858" s="315"/>
    </row>
    <row r="859" spans="1:26" ht="14.25" customHeight="1">
      <c r="A859" s="316"/>
      <c r="B859" s="317"/>
      <c r="C859" s="313"/>
      <c r="D859" s="313"/>
      <c r="E859" s="313"/>
      <c r="F859" s="313"/>
      <c r="G859" s="313"/>
      <c r="H859" s="313"/>
      <c r="I859" s="313"/>
      <c r="J859" s="313"/>
      <c r="K859" s="313"/>
      <c r="L859" s="313"/>
      <c r="M859" s="313"/>
      <c r="N859" s="315"/>
      <c r="O859" s="315"/>
      <c r="P859" s="315"/>
      <c r="Q859" s="315"/>
      <c r="R859" s="315"/>
      <c r="S859" s="315"/>
      <c r="T859" s="315"/>
      <c r="U859" s="315"/>
      <c r="V859" s="315"/>
      <c r="W859" s="315"/>
      <c r="X859" s="315"/>
      <c r="Y859" s="315"/>
      <c r="Z859" s="315"/>
    </row>
    <row r="860" spans="1:26" ht="14.25" customHeight="1">
      <c r="A860" s="316"/>
      <c r="B860" s="317"/>
      <c r="C860" s="313"/>
      <c r="D860" s="313"/>
      <c r="E860" s="313"/>
      <c r="F860" s="313"/>
      <c r="G860" s="313"/>
      <c r="H860" s="313"/>
      <c r="I860" s="313"/>
      <c r="J860" s="313"/>
      <c r="K860" s="313"/>
      <c r="L860" s="313"/>
      <c r="M860" s="313"/>
      <c r="N860" s="315"/>
      <c r="O860" s="315"/>
      <c r="P860" s="315"/>
      <c r="Q860" s="315"/>
      <c r="R860" s="315"/>
      <c r="S860" s="315"/>
      <c r="T860" s="315"/>
      <c r="U860" s="315"/>
      <c r="V860" s="315"/>
      <c r="W860" s="315"/>
      <c r="X860" s="315"/>
      <c r="Y860" s="315"/>
      <c r="Z860" s="315"/>
    </row>
    <row r="861" spans="1:26" ht="14.25" customHeight="1">
      <c r="A861" s="316"/>
      <c r="B861" s="317"/>
      <c r="C861" s="313"/>
      <c r="D861" s="313"/>
      <c r="E861" s="313"/>
      <c r="F861" s="313"/>
      <c r="G861" s="313"/>
      <c r="H861" s="313"/>
      <c r="I861" s="313"/>
      <c r="J861" s="313"/>
      <c r="K861" s="313"/>
      <c r="L861" s="313"/>
      <c r="M861" s="313"/>
      <c r="N861" s="315"/>
      <c r="O861" s="315"/>
      <c r="P861" s="315"/>
      <c r="Q861" s="315"/>
      <c r="R861" s="315"/>
      <c r="S861" s="315"/>
      <c r="T861" s="315"/>
      <c r="U861" s="315"/>
      <c r="V861" s="315"/>
      <c r="W861" s="315"/>
      <c r="X861" s="315"/>
      <c r="Y861" s="315"/>
      <c r="Z861" s="315"/>
    </row>
    <row r="862" spans="1:26" ht="14.25" customHeight="1">
      <c r="A862" s="316"/>
      <c r="B862" s="317"/>
      <c r="C862" s="313"/>
      <c r="D862" s="313"/>
      <c r="E862" s="313"/>
      <c r="F862" s="313"/>
      <c r="G862" s="313"/>
      <c r="H862" s="313"/>
      <c r="I862" s="313"/>
      <c r="J862" s="313"/>
      <c r="K862" s="313"/>
      <c r="L862" s="313"/>
      <c r="M862" s="313"/>
      <c r="N862" s="315"/>
      <c r="O862" s="315"/>
      <c r="P862" s="315"/>
      <c r="Q862" s="315"/>
      <c r="R862" s="315"/>
      <c r="S862" s="315"/>
      <c r="T862" s="315"/>
      <c r="U862" s="315"/>
      <c r="V862" s="315"/>
      <c r="W862" s="315"/>
      <c r="X862" s="315"/>
      <c r="Y862" s="315"/>
      <c r="Z862" s="315"/>
    </row>
    <row r="863" spans="1:26" ht="14.25" customHeight="1">
      <c r="A863" s="316"/>
      <c r="B863" s="317"/>
      <c r="C863" s="313"/>
      <c r="D863" s="313"/>
      <c r="E863" s="313"/>
      <c r="F863" s="313"/>
      <c r="G863" s="313"/>
      <c r="H863" s="313"/>
      <c r="I863" s="313"/>
      <c r="J863" s="313"/>
      <c r="K863" s="313"/>
      <c r="L863" s="313"/>
      <c r="M863" s="313"/>
      <c r="N863" s="315"/>
      <c r="O863" s="315"/>
      <c r="P863" s="315"/>
      <c r="Q863" s="315"/>
      <c r="R863" s="315"/>
      <c r="S863" s="315"/>
      <c r="T863" s="315"/>
      <c r="U863" s="315"/>
      <c r="V863" s="315"/>
      <c r="W863" s="315"/>
      <c r="X863" s="315"/>
      <c r="Y863" s="315"/>
      <c r="Z863" s="315"/>
    </row>
    <row r="864" spans="1:26" ht="14.25" customHeight="1">
      <c r="A864" s="316"/>
      <c r="B864" s="317"/>
      <c r="C864" s="313"/>
      <c r="D864" s="313"/>
      <c r="E864" s="313"/>
      <c r="F864" s="313"/>
      <c r="G864" s="313"/>
      <c r="H864" s="313"/>
      <c r="I864" s="313"/>
      <c r="J864" s="313"/>
      <c r="K864" s="313"/>
      <c r="L864" s="313"/>
      <c r="M864" s="313"/>
      <c r="N864" s="315"/>
      <c r="O864" s="315"/>
      <c r="P864" s="315"/>
      <c r="Q864" s="315"/>
      <c r="R864" s="315"/>
      <c r="S864" s="315"/>
      <c r="T864" s="315"/>
      <c r="U864" s="315"/>
      <c r="V864" s="315"/>
      <c r="W864" s="315"/>
      <c r="X864" s="315"/>
      <c r="Y864" s="315"/>
      <c r="Z864" s="315"/>
    </row>
    <row r="865" spans="1:26" ht="14.25" customHeight="1">
      <c r="A865" s="316"/>
      <c r="B865" s="317"/>
      <c r="C865" s="313"/>
      <c r="D865" s="313"/>
      <c r="E865" s="313"/>
      <c r="F865" s="313"/>
      <c r="G865" s="313"/>
      <c r="H865" s="313"/>
      <c r="I865" s="313"/>
      <c r="J865" s="313"/>
      <c r="K865" s="313"/>
      <c r="L865" s="313"/>
      <c r="M865" s="313"/>
      <c r="N865" s="315"/>
      <c r="O865" s="315"/>
      <c r="P865" s="315"/>
      <c r="Q865" s="315"/>
      <c r="R865" s="315"/>
      <c r="S865" s="315"/>
      <c r="T865" s="315"/>
      <c r="U865" s="315"/>
      <c r="V865" s="315"/>
      <c r="W865" s="315"/>
      <c r="X865" s="315"/>
      <c r="Y865" s="315"/>
      <c r="Z865" s="315"/>
    </row>
    <row r="866" spans="1:26" ht="14.25" customHeight="1">
      <c r="A866" s="316"/>
      <c r="B866" s="317"/>
      <c r="C866" s="313"/>
      <c r="D866" s="313"/>
      <c r="E866" s="313"/>
      <c r="F866" s="313"/>
      <c r="G866" s="313"/>
      <c r="H866" s="313"/>
      <c r="I866" s="313"/>
      <c r="J866" s="313"/>
      <c r="K866" s="313"/>
      <c r="L866" s="313"/>
      <c r="M866" s="313"/>
      <c r="N866" s="315"/>
      <c r="O866" s="315"/>
      <c r="P866" s="315"/>
      <c r="Q866" s="315"/>
      <c r="R866" s="315"/>
      <c r="S866" s="315"/>
      <c r="T866" s="315"/>
      <c r="U866" s="315"/>
      <c r="V866" s="315"/>
      <c r="W866" s="315"/>
      <c r="X866" s="315"/>
      <c r="Y866" s="315"/>
      <c r="Z866" s="315"/>
    </row>
    <row r="867" spans="1:26" ht="14.25" customHeight="1">
      <c r="A867" s="316"/>
      <c r="B867" s="317"/>
      <c r="C867" s="313"/>
      <c r="D867" s="313"/>
      <c r="E867" s="313"/>
      <c r="F867" s="313"/>
      <c r="G867" s="313"/>
      <c r="H867" s="313"/>
      <c r="I867" s="313"/>
      <c r="J867" s="313"/>
      <c r="K867" s="313"/>
      <c r="L867" s="313"/>
      <c r="M867" s="313"/>
      <c r="N867" s="315"/>
      <c r="O867" s="315"/>
      <c r="P867" s="315"/>
      <c r="Q867" s="315"/>
      <c r="R867" s="315"/>
      <c r="S867" s="315"/>
      <c r="T867" s="315"/>
      <c r="U867" s="315"/>
      <c r="V867" s="315"/>
      <c r="W867" s="315"/>
      <c r="X867" s="315"/>
      <c r="Y867" s="315"/>
      <c r="Z867" s="315"/>
    </row>
    <row r="868" spans="1:26" ht="14.25" customHeight="1">
      <c r="A868" s="316"/>
      <c r="B868" s="317"/>
      <c r="C868" s="313"/>
      <c r="D868" s="313"/>
      <c r="E868" s="313"/>
      <c r="F868" s="313"/>
      <c r="G868" s="313"/>
      <c r="H868" s="313"/>
      <c r="I868" s="313"/>
      <c r="J868" s="313"/>
      <c r="K868" s="313"/>
      <c r="L868" s="313"/>
      <c r="M868" s="313"/>
      <c r="N868" s="315"/>
      <c r="O868" s="315"/>
      <c r="P868" s="315"/>
      <c r="Q868" s="315"/>
      <c r="R868" s="315"/>
      <c r="S868" s="315"/>
      <c r="T868" s="315"/>
      <c r="U868" s="315"/>
      <c r="V868" s="315"/>
      <c r="W868" s="315"/>
      <c r="X868" s="315"/>
      <c r="Y868" s="315"/>
      <c r="Z868" s="315"/>
    </row>
    <row r="869" spans="1:26" ht="14.25" customHeight="1">
      <c r="A869" s="316"/>
      <c r="B869" s="317"/>
      <c r="C869" s="313"/>
      <c r="D869" s="313"/>
      <c r="E869" s="313"/>
      <c r="F869" s="313"/>
      <c r="G869" s="313"/>
      <c r="H869" s="313"/>
      <c r="I869" s="313"/>
      <c r="J869" s="313"/>
      <c r="K869" s="313"/>
      <c r="L869" s="313"/>
      <c r="M869" s="313"/>
      <c r="N869" s="315"/>
      <c r="O869" s="315"/>
      <c r="P869" s="315"/>
      <c r="Q869" s="315"/>
      <c r="R869" s="315"/>
      <c r="S869" s="315"/>
      <c r="T869" s="315"/>
      <c r="U869" s="315"/>
      <c r="V869" s="315"/>
      <c r="W869" s="315"/>
      <c r="X869" s="315"/>
      <c r="Y869" s="315"/>
      <c r="Z869" s="315"/>
    </row>
    <row r="870" spans="1:26" ht="14.25" customHeight="1">
      <c r="A870" s="316"/>
      <c r="B870" s="317"/>
      <c r="C870" s="313"/>
      <c r="D870" s="313"/>
      <c r="E870" s="313"/>
      <c r="F870" s="313"/>
      <c r="G870" s="313"/>
      <c r="H870" s="313"/>
      <c r="I870" s="313"/>
      <c r="J870" s="313"/>
      <c r="K870" s="313"/>
      <c r="L870" s="313"/>
      <c r="M870" s="313"/>
      <c r="N870" s="315"/>
      <c r="O870" s="315"/>
      <c r="P870" s="315"/>
      <c r="Q870" s="315"/>
      <c r="R870" s="315"/>
      <c r="S870" s="315"/>
      <c r="T870" s="315"/>
      <c r="U870" s="315"/>
      <c r="V870" s="315"/>
      <c r="W870" s="315"/>
      <c r="X870" s="315"/>
      <c r="Y870" s="315"/>
      <c r="Z870" s="315"/>
    </row>
    <row r="871" spans="1:26" ht="14.25" customHeight="1">
      <c r="A871" s="316"/>
      <c r="B871" s="317"/>
      <c r="C871" s="313"/>
      <c r="D871" s="313"/>
      <c r="E871" s="313"/>
      <c r="F871" s="313"/>
      <c r="G871" s="313"/>
      <c r="H871" s="313"/>
      <c r="I871" s="313"/>
      <c r="J871" s="313"/>
      <c r="K871" s="313"/>
      <c r="L871" s="313"/>
      <c r="M871" s="313"/>
      <c r="N871" s="315"/>
      <c r="O871" s="315"/>
      <c r="P871" s="315"/>
      <c r="Q871" s="315"/>
      <c r="R871" s="315"/>
      <c r="S871" s="315"/>
      <c r="T871" s="315"/>
      <c r="U871" s="315"/>
      <c r="V871" s="315"/>
      <c r="W871" s="315"/>
      <c r="X871" s="315"/>
      <c r="Y871" s="315"/>
      <c r="Z871" s="315"/>
    </row>
    <row r="872" spans="1:26" ht="14.25" customHeight="1">
      <c r="A872" s="316"/>
      <c r="B872" s="317"/>
      <c r="C872" s="313"/>
      <c r="D872" s="313"/>
      <c r="E872" s="313"/>
      <c r="F872" s="313"/>
      <c r="G872" s="313"/>
      <c r="H872" s="313"/>
      <c r="I872" s="313"/>
      <c r="J872" s="313"/>
      <c r="K872" s="313"/>
      <c r="L872" s="313"/>
      <c r="M872" s="313"/>
      <c r="N872" s="315"/>
      <c r="O872" s="315"/>
      <c r="P872" s="315"/>
      <c r="Q872" s="315"/>
      <c r="R872" s="315"/>
      <c r="S872" s="315"/>
      <c r="T872" s="315"/>
      <c r="U872" s="315"/>
      <c r="V872" s="315"/>
      <c r="W872" s="315"/>
      <c r="X872" s="315"/>
      <c r="Y872" s="315"/>
      <c r="Z872" s="315"/>
    </row>
    <row r="873" spans="1:26" ht="14.25" customHeight="1">
      <c r="A873" s="316"/>
      <c r="B873" s="317"/>
      <c r="C873" s="313"/>
      <c r="D873" s="313"/>
      <c r="E873" s="313"/>
      <c r="F873" s="313"/>
      <c r="G873" s="313"/>
      <c r="H873" s="313"/>
      <c r="I873" s="313"/>
      <c r="J873" s="313"/>
      <c r="K873" s="313"/>
      <c r="L873" s="313"/>
      <c r="M873" s="313"/>
      <c r="N873" s="315"/>
      <c r="O873" s="315"/>
      <c r="P873" s="315"/>
      <c r="Q873" s="315"/>
      <c r="R873" s="315"/>
      <c r="S873" s="315"/>
      <c r="T873" s="315"/>
      <c r="U873" s="315"/>
      <c r="V873" s="315"/>
      <c r="W873" s="315"/>
      <c r="X873" s="315"/>
      <c r="Y873" s="315"/>
      <c r="Z873" s="315"/>
    </row>
    <row r="874" spans="1:26" ht="14.25" customHeight="1">
      <c r="A874" s="316"/>
      <c r="B874" s="317"/>
      <c r="C874" s="313"/>
      <c r="D874" s="313"/>
      <c r="E874" s="313"/>
      <c r="F874" s="313"/>
      <c r="G874" s="313"/>
      <c r="H874" s="313"/>
      <c r="I874" s="313"/>
      <c r="J874" s="313"/>
      <c r="K874" s="313"/>
      <c r="L874" s="313"/>
      <c r="M874" s="313"/>
      <c r="N874" s="315"/>
      <c r="O874" s="315"/>
      <c r="P874" s="315"/>
      <c r="Q874" s="315"/>
      <c r="R874" s="315"/>
      <c r="S874" s="315"/>
      <c r="T874" s="315"/>
      <c r="U874" s="315"/>
      <c r="V874" s="315"/>
      <c r="W874" s="315"/>
      <c r="X874" s="315"/>
      <c r="Y874" s="315"/>
      <c r="Z874" s="315"/>
    </row>
    <row r="875" spans="1:26" ht="14.25" customHeight="1">
      <c r="A875" s="316"/>
      <c r="B875" s="317"/>
      <c r="C875" s="313"/>
      <c r="D875" s="313"/>
      <c r="E875" s="313"/>
      <c r="F875" s="313"/>
      <c r="G875" s="313"/>
      <c r="H875" s="313"/>
      <c r="I875" s="313"/>
      <c r="J875" s="313"/>
      <c r="K875" s="313"/>
      <c r="L875" s="313"/>
      <c r="M875" s="313"/>
      <c r="N875" s="315"/>
      <c r="O875" s="315"/>
      <c r="P875" s="315"/>
      <c r="Q875" s="315"/>
      <c r="R875" s="315"/>
      <c r="S875" s="315"/>
      <c r="T875" s="315"/>
      <c r="U875" s="315"/>
      <c r="V875" s="315"/>
      <c r="W875" s="315"/>
      <c r="X875" s="315"/>
      <c r="Y875" s="315"/>
      <c r="Z875" s="315"/>
    </row>
    <row r="876" spans="1:26" ht="14.25" customHeight="1">
      <c r="A876" s="316"/>
      <c r="B876" s="317"/>
      <c r="C876" s="313"/>
      <c r="D876" s="313"/>
      <c r="E876" s="313"/>
      <c r="F876" s="313"/>
      <c r="G876" s="313"/>
      <c r="H876" s="313"/>
      <c r="I876" s="313"/>
      <c r="J876" s="313"/>
      <c r="K876" s="313"/>
      <c r="L876" s="313"/>
      <c r="M876" s="313"/>
      <c r="N876" s="315"/>
      <c r="O876" s="315"/>
      <c r="P876" s="315"/>
      <c r="Q876" s="315"/>
      <c r="R876" s="315"/>
      <c r="S876" s="315"/>
      <c r="T876" s="315"/>
      <c r="U876" s="315"/>
      <c r="V876" s="315"/>
      <c r="W876" s="315"/>
      <c r="X876" s="315"/>
      <c r="Y876" s="315"/>
      <c r="Z876" s="315"/>
    </row>
    <row r="877" spans="1:26" ht="14.25" customHeight="1">
      <c r="A877" s="316"/>
      <c r="B877" s="317"/>
      <c r="C877" s="313"/>
      <c r="D877" s="313"/>
      <c r="E877" s="313"/>
      <c r="F877" s="313"/>
      <c r="G877" s="313"/>
      <c r="H877" s="313"/>
      <c r="I877" s="313"/>
      <c r="J877" s="313"/>
      <c r="K877" s="313"/>
      <c r="L877" s="313"/>
      <c r="M877" s="313"/>
      <c r="N877" s="315"/>
      <c r="O877" s="315"/>
      <c r="P877" s="315"/>
      <c r="Q877" s="315"/>
      <c r="R877" s="315"/>
      <c r="S877" s="315"/>
      <c r="T877" s="315"/>
      <c r="U877" s="315"/>
      <c r="V877" s="315"/>
      <c r="W877" s="315"/>
      <c r="X877" s="315"/>
      <c r="Y877" s="315"/>
      <c r="Z877" s="315"/>
    </row>
    <row r="878" spans="1:26" ht="14.25" customHeight="1">
      <c r="A878" s="316"/>
      <c r="B878" s="317"/>
      <c r="C878" s="313"/>
      <c r="D878" s="313"/>
      <c r="E878" s="313"/>
      <c r="F878" s="313"/>
      <c r="G878" s="313"/>
      <c r="H878" s="313"/>
      <c r="I878" s="313"/>
      <c r="J878" s="313"/>
      <c r="K878" s="313"/>
      <c r="L878" s="313"/>
      <c r="M878" s="313"/>
      <c r="N878" s="315"/>
      <c r="O878" s="315"/>
      <c r="P878" s="315"/>
      <c r="Q878" s="315"/>
      <c r="R878" s="315"/>
      <c r="S878" s="315"/>
      <c r="T878" s="315"/>
      <c r="U878" s="315"/>
      <c r="V878" s="315"/>
      <c r="W878" s="315"/>
      <c r="X878" s="315"/>
      <c r="Y878" s="315"/>
      <c r="Z878" s="315"/>
    </row>
    <row r="879" spans="1:26" ht="14.25" customHeight="1">
      <c r="A879" s="316"/>
      <c r="B879" s="317"/>
      <c r="C879" s="313"/>
      <c r="D879" s="313"/>
      <c r="E879" s="313"/>
      <c r="F879" s="313"/>
      <c r="G879" s="313"/>
      <c r="H879" s="313"/>
      <c r="I879" s="313"/>
      <c r="J879" s="313"/>
      <c r="K879" s="313"/>
      <c r="L879" s="313"/>
      <c r="M879" s="313"/>
      <c r="N879" s="315"/>
      <c r="O879" s="315"/>
      <c r="P879" s="315"/>
      <c r="Q879" s="315"/>
      <c r="R879" s="315"/>
      <c r="S879" s="315"/>
      <c r="T879" s="315"/>
      <c r="U879" s="315"/>
      <c r="V879" s="315"/>
      <c r="W879" s="315"/>
      <c r="X879" s="315"/>
      <c r="Y879" s="315"/>
      <c r="Z879" s="315"/>
    </row>
    <row r="880" spans="1:26" ht="14.25" customHeight="1">
      <c r="A880" s="316"/>
      <c r="B880" s="317"/>
      <c r="C880" s="313"/>
      <c r="D880" s="313"/>
      <c r="E880" s="313"/>
      <c r="F880" s="313"/>
      <c r="G880" s="313"/>
      <c r="H880" s="313"/>
      <c r="I880" s="313"/>
      <c r="J880" s="313"/>
      <c r="K880" s="313"/>
      <c r="L880" s="313"/>
      <c r="M880" s="313"/>
      <c r="N880" s="315"/>
      <c r="O880" s="315"/>
      <c r="P880" s="315"/>
      <c r="Q880" s="315"/>
      <c r="R880" s="315"/>
      <c r="S880" s="315"/>
      <c r="T880" s="315"/>
      <c r="U880" s="315"/>
      <c r="V880" s="315"/>
      <c r="W880" s="315"/>
      <c r="X880" s="315"/>
      <c r="Y880" s="315"/>
      <c r="Z880" s="315"/>
    </row>
    <row r="881" spans="1:26" ht="14.25" customHeight="1">
      <c r="A881" s="316"/>
      <c r="B881" s="317"/>
      <c r="C881" s="313"/>
      <c r="D881" s="313"/>
      <c r="E881" s="313"/>
      <c r="F881" s="313"/>
      <c r="G881" s="313"/>
      <c r="H881" s="313"/>
      <c r="I881" s="313"/>
      <c r="J881" s="313"/>
      <c r="K881" s="313"/>
      <c r="L881" s="313"/>
      <c r="M881" s="313"/>
      <c r="N881" s="315"/>
      <c r="O881" s="315"/>
      <c r="P881" s="315"/>
      <c r="Q881" s="315"/>
      <c r="R881" s="315"/>
      <c r="S881" s="315"/>
      <c r="T881" s="315"/>
      <c r="U881" s="315"/>
      <c r="V881" s="315"/>
      <c r="W881" s="315"/>
      <c r="X881" s="315"/>
      <c r="Y881" s="315"/>
      <c r="Z881" s="315"/>
    </row>
    <row r="882" spans="1:26" ht="14.25" customHeight="1">
      <c r="A882" s="316"/>
      <c r="B882" s="317"/>
      <c r="C882" s="313"/>
      <c r="D882" s="313"/>
      <c r="E882" s="313"/>
      <c r="F882" s="313"/>
      <c r="G882" s="313"/>
      <c r="H882" s="313"/>
      <c r="I882" s="313"/>
      <c r="J882" s="313"/>
      <c r="K882" s="313"/>
      <c r="L882" s="313"/>
      <c r="M882" s="313"/>
      <c r="N882" s="315"/>
      <c r="O882" s="315"/>
      <c r="P882" s="315"/>
      <c r="Q882" s="315"/>
      <c r="R882" s="315"/>
      <c r="S882" s="315"/>
      <c r="T882" s="315"/>
      <c r="U882" s="315"/>
      <c r="V882" s="315"/>
      <c r="W882" s="315"/>
      <c r="X882" s="315"/>
      <c r="Y882" s="315"/>
      <c r="Z882" s="315"/>
    </row>
    <row r="883" spans="1:26" ht="14.25" customHeight="1">
      <c r="A883" s="316"/>
      <c r="B883" s="317"/>
      <c r="C883" s="313"/>
      <c r="D883" s="313"/>
      <c r="E883" s="313"/>
      <c r="F883" s="313"/>
      <c r="G883" s="313"/>
      <c r="H883" s="313"/>
      <c r="I883" s="313"/>
      <c r="J883" s="313"/>
      <c r="K883" s="313"/>
      <c r="L883" s="313"/>
      <c r="M883" s="313"/>
      <c r="N883" s="315"/>
      <c r="O883" s="315"/>
      <c r="P883" s="315"/>
      <c r="Q883" s="315"/>
      <c r="R883" s="315"/>
      <c r="S883" s="315"/>
      <c r="T883" s="315"/>
      <c r="U883" s="315"/>
      <c r="V883" s="315"/>
      <c r="W883" s="315"/>
      <c r="X883" s="315"/>
      <c r="Y883" s="315"/>
      <c r="Z883" s="315"/>
    </row>
    <row r="884" spans="1:26" ht="14.25" customHeight="1">
      <c r="A884" s="316"/>
      <c r="B884" s="317"/>
      <c r="C884" s="313"/>
      <c r="D884" s="313"/>
      <c r="E884" s="313"/>
      <c r="F884" s="313"/>
      <c r="G884" s="313"/>
      <c r="H884" s="313"/>
      <c r="I884" s="313"/>
      <c r="J884" s="313"/>
      <c r="K884" s="313"/>
      <c r="L884" s="313"/>
      <c r="M884" s="313"/>
      <c r="N884" s="315"/>
      <c r="O884" s="315"/>
      <c r="P884" s="315"/>
      <c r="Q884" s="315"/>
      <c r="R884" s="315"/>
      <c r="S884" s="315"/>
      <c r="T884" s="315"/>
      <c r="U884" s="315"/>
      <c r="V884" s="315"/>
      <c r="W884" s="315"/>
      <c r="X884" s="315"/>
      <c r="Y884" s="315"/>
      <c r="Z884" s="315"/>
    </row>
    <row r="885" spans="1:26" ht="14.25" customHeight="1">
      <c r="A885" s="316"/>
      <c r="B885" s="317"/>
      <c r="C885" s="313"/>
      <c r="D885" s="313"/>
      <c r="E885" s="313"/>
      <c r="F885" s="313"/>
      <c r="G885" s="313"/>
      <c r="H885" s="313"/>
      <c r="I885" s="313"/>
      <c r="J885" s="313"/>
      <c r="K885" s="313"/>
      <c r="L885" s="313"/>
      <c r="M885" s="313"/>
      <c r="N885" s="315"/>
      <c r="O885" s="315"/>
      <c r="P885" s="315"/>
      <c r="Q885" s="315"/>
      <c r="R885" s="315"/>
      <c r="S885" s="315"/>
      <c r="T885" s="315"/>
      <c r="U885" s="315"/>
      <c r="V885" s="315"/>
      <c r="W885" s="315"/>
      <c r="X885" s="315"/>
      <c r="Y885" s="315"/>
      <c r="Z885" s="315"/>
    </row>
    <row r="886" spans="1:26" ht="14.25" customHeight="1">
      <c r="A886" s="316"/>
      <c r="B886" s="317"/>
      <c r="C886" s="313"/>
      <c r="D886" s="313"/>
      <c r="E886" s="313"/>
      <c r="F886" s="313"/>
      <c r="G886" s="313"/>
      <c r="H886" s="313"/>
      <c r="I886" s="313"/>
      <c r="J886" s="313"/>
      <c r="K886" s="313"/>
      <c r="L886" s="313"/>
      <c r="M886" s="313"/>
      <c r="N886" s="315"/>
      <c r="O886" s="315"/>
      <c r="P886" s="315"/>
      <c r="Q886" s="315"/>
      <c r="R886" s="315"/>
      <c r="S886" s="315"/>
      <c r="T886" s="315"/>
      <c r="U886" s="315"/>
      <c r="V886" s="315"/>
      <c r="W886" s="315"/>
      <c r="X886" s="315"/>
      <c r="Y886" s="315"/>
      <c r="Z886" s="315"/>
    </row>
    <row r="887" spans="1:26" ht="14.25" customHeight="1">
      <c r="A887" s="316"/>
      <c r="B887" s="317"/>
      <c r="C887" s="313"/>
      <c r="D887" s="313"/>
      <c r="E887" s="313"/>
      <c r="F887" s="313"/>
      <c r="G887" s="313"/>
      <c r="H887" s="313"/>
      <c r="I887" s="313"/>
      <c r="J887" s="313"/>
      <c r="K887" s="313"/>
      <c r="L887" s="313"/>
      <c r="M887" s="313"/>
      <c r="N887" s="315"/>
      <c r="O887" s="315"/>
      <c r="P887" s="315"/>
      <c r="Q887" s="315"/>
      <c r="R887" s="315"/>
      <c r="S887" s="315"/>
      <c r="T887" s="315"/>
      <c r="U887" s="315"/>
      <c r="V887" s="315"/>
      <c r="W887" s="315"/>
      <c r="X887" s="315"/>
      <c r="Y887" s="315"/>
      <c r="Z887" s="315"/>
    </row>
    <row r="888" spans="1:26" ht="14.25" customHeight="1">
      <c r="A888" s="316"/>
      <c r="B888" s="317"/>
      <c r="C888" s="313"/>
      <c r="D888" s="313"/>
      <c r="E888" s="313"/>
      <c r="F888" s="313"/>
      <c r="G888" s="313"/>
      <c r="H888" s="313"/>
      <c r="I888" s="313"/>
      <c r="J888" s="313"/>
      <c r="K888" s="313"/>
      <c r="L888" s="313"/>
      <c r="M888" s="313"/>
      <c r="N888" s="315"/>
      <c r="O888" s="315"/>
      <c r="P888" s="315"/>
      <c r="Q888" s="315"/>
      <c r="R888" s="315"/>
      <c r="S888" s="315"/>
      <c r="T888" s="315"/>
      <c r="U888" s="315"/>
      <c r="V888" s="315"/>
      <c r="W888" s="315"/>
      <c r="X888" s="315"/>
      <c r="Y888" s="315"/>
      <c r="Z888" s="315"/>
    </row>
    <row r="889" spans="1:26" ht="14.25" customHeight="1">
      <c r="A889" s="316"/>
      <c r="B889" s="317"/>
      <c r="C889" s="313"/>
      <c r="D889" s="313"/>
      <c r="E889" s="313"/>
      <c r="F889" s="313"/>
      <c r="G889" s="313"/>
      <c r="H889" s="313"/>
      <c r="I889" s="313"/>
      <c r="J889" s="313"/>
      <c r="K889" s="313"/>
      <c r="L889" s="313"/>
      <c r="M889" s="313"/>
      <c r="N889" s="315"/>
      <c r="O889" s="315"/>
      <c r="P889" s="315"/>
      <c r="Q889" s="315"/>
      <c r="R889" s="315"/>
      <c r="S889" s="315"/>
      <c r="T889" s="315"/>
      <c r="U889" s="315"/>
      <c r="V889" s="315"/>
      <c r="W889" s="315"/>
      <c r="X889" s="315"/>
      <c r="Y889" s="315"/>
      <c r="Z889" s="315"/>
    </row>
    <row r="890" spans="1:26" ht="14.25" customHeight="1">
      <c r="A890" s="316"/>
      <c r="B890" s="317"/>
      <c r="C890" s="313"/>
      <c r="D890" s="313"/>
      <c r="E890" s="313"/>
      <c r="F890" s="313"/>
      <c r="G890" s="313"/>
      <c r="H890" s="313"/>
      <c r="I890" s="313"/>
      <c r="J890" s="313"/>
      <c r="K890" s="313"/>
      <c r="L890" s="313"/>
      <c r="M890" s="313"/>
      <c r="N890" s="315"/>
      <c r="O890" s="315"/>
      <c r="P890" s="315"/>
      <c r="Q890" s="315"/>
      <c r="R890" s="315"/>
      <c r="S890" s="315"/>
      <c r="T890" s="315"/>
      <c r="U890" s="315"/>
      <c r="V890" s="315"/>
      <c r="W890" s="315"/>
      <c r="X890" s="315"/>
      <c r="Y890" s="315"/>
      <c r="Z890" s="315"/>
    </row>
    <row r="891" spans="1:26" ht="14.25" customHeight="1">
      <c r="A891" s="316"/>
      <c r="B891" s="317"/>
      <c r="C891" s="313"/>
      <c r="D891" s="313"/>
      <c r="E891" s="313"/>
      <c r="F891" s="313"/>
      <c r="G891" s="313"/>
      <c r="H891" s="313"/>
      <c r="I891" s="313"/>
      <c r="J891" s="313"/>
      <c r="K891" s="313"/>
      <c r="L891" s="313"/>
      <c r="M891" s="313"/>
      <c r="N891" s="315"/>
      <c r="O891" s="315"/>
      <c r="P891" s="315"/>
      <c r="Q891" s="315"/>
      <c r="R891" s="315"/>
      <c r="S891" s="315"/>
      <c r="T891" s="315"/>
      <c r="U891" s="315"/>
      <c r="V891" s="315"/>
      <c r="W891" s="315"/>
      <c r="X891" s="315"/>
      <c r="Y891" s="315"/>
      <c r="Z891" s="315"/>
    </row>
    <row r="892" spans="1:26" ht="14.25" customHeight="1">
      <c r="A892" s="316"/>
      <c r="B892" s="317"/>
      <c r="C892" s="313"/>
      <c r="D892" s="313"/>
      <c r="E892" s="313"/>
      <c r="F892" s="313"/>
      <c r="G892" s="313"/>
      <c r="H892" s="313"/>
      <c r="I892" s="313"/>
      <c r="J892" s="313"/>
      <c r="K892" s="313"/>
      <c r="L892" s="313"/>
      <c r="M892" s="313"/>
      <c r="N892" s="315"/>
      <c r="O892" s="315"/>
      <c r="P892" s="315"/>
      <c r="Q892" s="315"/>
      <c r="R892" s="315"/>
      <c r="S892" s="315"/>
      <c r="T892" s="315"/>
      <c r="U892" s="315"/>
      <c r="V892" s="315"/>
      <c r="W892" s="315"/>
      <c r="X892" s="315"/>
      <c r="Y892" s="315"/>
      <c r="Z892" s="315"/>
    </row>
    <row r="893" spans="1:26" ht="14.25" customHeight="1">
      <c r="A893" s="316"/>
      <c r="B893" s="317"/>
      <c r="C893" s="313"/>
      <c r="D893" s="313"/>
      <c r="E893" s="313"/>
      <c r="F893" s="313"/>
      <c r="G893" s="313"/>
      <c r="H893" s="313"/>
      <c r="I893" s="313"/>
      <c r="J893" s="313"/>
      <c r="K893" s="313"/>
      <c r="L893" s="313"/>
      <c r="M893" s="313"/>
      <c r="N893" s="315"/>
      <c r="O893" s="315"/>
      <c r="P893" s="315"/>
      <c r="Q893" s="315"/>
      <c r="R893" s="315"/>
      <c r="S893" s="315"/>
      <c r="T893" s="315"/>
      <c r="U893" s="315"/>
      <c r="V893" s="315"/>
      <c r="W893" s="315"/>
      <c r="X893" s="315"/>
      <c r="Y893" s="315"/>
      <c r="Z893" s="315"/>
    </row>
    <row r="894" spans="1:26" ht="14.25" customHeight="1">
      <c r="A894" s="316"/>
      <c r="B894" s="317"/>
      <c r="C894" s="313"/>
      <c r="D894" s="313"/>
      <c r="E894" s="313"/>
      <c r="F894" s="313"/>
      <c r="G894" s="313"/>
      <c r="H894" s="313"/>
      <c r="I894" s="313"/>
      <c r="J894" s="313"/>
      <c r="K894" s="313"/>
      <c r="L894" s="313"/>
      <c r="M894" s="313"/>
      <c r="N894" s="315"/>
      <c r="O894" s="315"/>
      <c r="P894" s="315"/>
      <c r="Q894" s="315"/>
      <c r="R894" s="315"/>
      <c r="S894" s="315"/>
      <c r="T894" s="315"/>
      <c r="U894" s="315"/>
      <c r="V894" s="315"/>
      <c r="W894" s="315"/>
      <c r="X894" s="315"/>
      <c r="Y894" s="315"/>
      <c r="Z894" s="315"/>
    </row>
    <row r="895" spans="1:26" ht="14.25" customHeight="1">
      <c r="A895" s="316"/>
      <c r="B895" s="317"/>
      <c r="C895" s="313"/>
      <c r="D895" s="313"/>
      <c r="E895" s="313"/>
      <c r="F895" s="313"/>
      <c r="G895" s="313"/>
      <c r="H895" s="313"/>
      <c r="I895" s="313"/>
      <c r="J895" s="313"/>
      <c r="K895" s="313"/>
      <c r="L895" s="313"/>
      <c r="M895" s="313"/>
      <c r="N895" s="315"/>
      <c r="O895" s="315"/>
      <c r="P895" s="315"/>
      <c r="Q895" s="315"/>
      <c r="R895" s="315"/>
      <c r="S895" s="315"/>
      <c r="T895" s="315"/>
      <c r="U895" s="315"/>
      <c r="V895" s="315"/>
      <c r="W895" s="315"/>
      <c r="X895" s="315"/>
      <c r="Y895" s="315"/>
      <c r="Z895" s="315"/>
    </row>
    <row r="896" spans="1:26" ht="14.25" customHeight="1">
      <c r="A896" s="316"/>
      <c r="B896" s="317"/>
      <c r="C896" s="313"/>
      <c r="D896" s="313"/>
      <c r="E896" s="313"/>
      <c r="F896" s="313"/>
      <c r="G896" s="313"/>
      <c r="H896" s="313"/>
      <c r="I896" s="313"/>
      <c r="J896" s="313"/>
      <c r="K896" s="313"/>
      <c r="L896" s="313"/>
      <c r="M896" s="313"/>
      <c r="N896" s="315"/>
      <c r="O896" s="315"/>
      <c r="P896" s="315"/>
      <c r="Q896" s="315"/>
      <c r="R896" s="315"/>
      <c r="S896" s="315"/>
      <c r="T896" s="315"/>
      <c r="U896" s="315"/>
      <c r="V896" s="315"/>
      <c r="W896" s="315"/>
      <c r="X896" s="315"/>
      <c r="Y896" s="315"/>
      <c r="Z896" s="315"/>
    </row>
    <row r="897" spans="1:26" ht="14.25" customHeight="1">
      <c r="A897" s="316"/>
      <c r="B897" s="317"/>
      <c r="C897" s="313"/>
      <c r="D897" s="313"/>
      <c r="E897" s="313"/>
      <c r="F897" s="313"/>
      <c r="G897" s="313"/>
      <c r="H897" s="313"/>
      <c r="I897" s="313"/>
      <c r="J897" s="313"/>
      <c r="K897" s="313"/>
      <c r="L897" s="313"/>
      <c r="M897" s="313"/>
      <c r="N897" s="315"/>
      <c r="O897" s="315"/>
      <c r="P897" s="315"/>
      <c r="Q897" s="315"/>
      <c r="R897" s="315"/>
      <c r="S897" s="315"/>
      <c r="T897" s="315"/>
      <c r="U897" s="315"/>
      <c r="V897" s="315"/>
      <c r="W897" s="315"/>
      <c r="X897" s="315"/>
      <c r="Y897" s="315"/>
      <c r="Z897" s="315"/>
    </row>
    <row r="898" spans="1:26" ht="14.25" customHeight="1">
      <c r="A898" s="316"/>
      <c r="B898" s="317"/>
      <c r="C898" s="313"/>
      <c r="D898" s="313"/>
      <c r="E898" s="313"/>
      <c r="F898" s="313"/>
      <c r="G898" s="313"/>
      <c r="H898" s="313"/>
      <c r="I898" s="313"/>
      <c r="J898" s="313"/>
      <c r="K898" s="313"/>
      <c r="L898" s="313"/>
      <c r="M898" s="313"/>
      <c r="N898" s="315"/>
      <c r="O898" s="315"/>
      <c r="P898" s="315"/>
      <c r="Q898" s="315"/>
      <c r="R898" s="315"/>
      <c r="S898" s="315"/>
      <c r="T898" s="315"/>
      <c r="U898" s="315"/>
      <c r="V898" s="315"/>
      <c r="W898" s="315"/>
      <c r="X898" s="315"/>
      <c r="Y898" s="315"/>
      <c r="Z898" s="315"/>
    </row>
    <row r="899" spans="1:26" ht="14.25" customHeight="1">
      <c r="A899" s="316"/>
      <c r="B899" s="317"/>
      <c r="C899" s="313"/>
      <c r="D899" s="313"/>
      <c r="E899" s="313"/>
      <c r="F899" s="313"/>
      <c r="G899" s="313"/>
      <c r="H899" s="313"/>
      <c r="I899" s="313"/>
      <c r="J899" s="313"/>
      <c r="K899" s="313"/>
      <c r="L899" s="313"/>
      <c r="M899" s="313"/>
      <c r="N899" s="315"/>
      <c r="O899" s="315"/>
      <c r="P899" s="315"/>
      <c r="Q899" s="315"/>
      <c r="R899" s="315"/>
      <c r="S899" s="315"/>
      <c r="T899" s="315"/>
      <c r="U899" s="315"/>
      <c r="V899" s="315"/>
      <c r="W899" s="315"/>
      <c r="X899" s="315"/>
      <c r="Y899" s="315"/>
      <c r="Z899" s="315"/>
    </row>
    <row r="900" spans="1:26" ht="14.25" customHeight="1">
      <c r="A900" s="316"/>
      <c r="B900" s="317"/>
      <c r="C900" s="313"/>
      <c r="D900" s="313"/>
      <c r="E900" s="313"/>
      <c r="F900" s="313"/>
      <c r="G900" s="313"/>
      <c r="H900" s="313"/>
      <c r="I900" s="313"/>
      <c r="J900" s="313"/>
      <c r="K900" s="313"/>
      <c r="L900" s="313"/>
      <c r="M900" s="313"/>
      <c r="N900" s="315"/>
      <c r="O900" s="315"/>
      <c r="P900" s="315"/>
      <c r="Q900" s="315"/>
      <c r="R900" s="315"/>
      <c r="S900" s="315"/>
      <c r="T900" s="315"/>
      <c r="U900" s="315"/>
      <c r="V900" s="315"/>
      <c r="W900" s="315"/>
      <c r="X900" s="315"/>
      <c r="Y900" s="315"/>
      <c r="Z900" s="315"/>
    </row>
    <row r="901" spans="1:26" ht="14.25" customHeight="1">
      <c r="A901" s="316"/>
      <c r="B901" s="317"/>
      <c r="C901" s="313"/>
      <c r="D901" s="313"/>
      <c r="E901" s="313"/>
      <c r="F901" s="313"/>
      <c r="G901" s="313"/>
      <c r="H901" s="313"/>
      <c r="I901" s="313"/>
      <c r="J901" s="313"/>
      <c r="K901" s="313"/>
      <c r="L901" s="313"/>
      <c r="M901" s="313"/>
      <c r="N901" s="315"/>
      <c r="O901" s="315"/>
      <c r="P901" s="315"/>
      <c r="Q901" s="315"/>
      <c r="R901" s="315"/>
      <c r="S901" s="315"/>
      <c r="T901" s="315"/>
      <c r="U901" s="315"/>
      <c r="V901" s="315"/>
      <c r="W901" s="315"/>
      <c r="X901" s="315"/>
      <c r="Y901" s="315"/>
      <c r="Z901" s="315"/>
    </row>
    <row r="902" spans="1:26" ht="14.25" customHeight="1">
      <c r="A902" s="316"/>
      <c r="B902" s="317"/>
      <c r="C902" s="313"/>
      <c r="D902" s="313"/>
      <c r="E902" s="313"/>
      <c r="F902" s="313"/>
      <c r="G902" s="313"/>
      <c r="H902" s="313"/>
      <c r="I902" s="313"/>
      <c r="J902" s="313"/>
      <c r="K902" s="313"/>
      <c r="L902" s="313"/>
      <c r="M902" s="313"/>
      <c r="N902" s="315"/>
      <c r="O902" s="315"/>
      <c r="P902" s="315"/>
      <c r="Q902" s="315"/>
      <c r="R902" s="315"/>
      <c r="S902" s="315"/>
      <c r="T902" s="315"/>
      <c r="U902" s="315"/>
      <c r="V902" s="315"/>
      <c r="W902" s="315"/>
      <c r="X902" s="315"/>
      <c r="Y902" s="315"/>
      <c r="Z902" s="315"/>
    </row>
    <row r="903" spans="1:26" ht="14.25" customHeight="1">
      <c r="A903" s="316"/>
      <c r="B903" s="317"/>
      <c r="C903" s="313"/>
      <c r="D903" s="313"/>
      <c r="E903" s="313"/>
      <c r="F903" s="313"/>
      <c r="G903" s="313"/>
      <c r="H903" s="313"/>
      <c r="I903" s="313"/>
      <c r="J903" s="313"/>
      <c r="K903" s="313"/>
      <c r="L903" s="313"/>
      <c r="M903" s="313"/>
      <c r="N903" s="315"/>
      <c r="O903" s="315"/>
      <c r="P903" s="315"/>
      <c r="Q903" s="315"/>
      <c r="R903" s="315"/>
      <c r="S903" s="315"/>
      <c r="T903" s="315"/>
      <c r="U903" s="315"/>
      <c r="V903" s="315"/>
      <c r="W903" s="315"/>
      <c r="X903" s="315"/>
      <c r="Y903" s="315"/>
      <c r="Z903" s="315"/>
    </row>
    <row r="904" spans="1:26" ht="14.25" customHeight="1">
      <c r="A904" s="316"/>
      <c r="B904" s="317"/>
      <c r="C904" s="313"/>
      <c r="D904" s="313"/>
      <c r="E904" s="313"/>
      <c r="F904" s="313"/>
      <c r="G904" s="313"/>
      <c r="H904" s="313"/>
      <c r="I904" s="313"/>
      <c r="J904" s="313"/>
      <c r="K904" s="313"/>
      <c r="L904" s="313"/>
      <c r="M904" s="313"/>
      <c r="N904" s="315"/>
      <c r="O904" s="315"/>
      <c r="P904" s="315"/>
      <c r="Q904" s="315"/>
      <c r="R904" s="315"/>
      <c r="S904" s="315"/>
      <c r="T904" s="315"/>
      <c r="U904" s="315"/>
      <c r="V904" s="315"/>
      <c r="W904" s="315"/>
      <c r="X904" s="315"/>
      <c r="Y904" s="315"/>
      <c r="Z904" s="315"/>
    </row>
    <row r="905" spans="1:26" ht="14.25" customHeight="1">
      <c r="A905" s="316"/>
      <c r="B905" s="317"/>
      <c r="C905" s="313"/>
      <c r="D905" s="313"/>
      <c r="E905" s="313"/>
      <c r="F905" s="313"/>
      <c r="G905" s="313"/>
      <c r="H905" s="313"/>
      <c r="I905" s="313"/>
      <c r="J905" s="313"/>
      <c r="K905" s="313"/>
      <c r="L905" s="313"/>
      <c r="M905" s="313"/>
      <c r="N905" s="315"/>
      <c r="O905" s="315"/>
      <c r="P905" s="315"/>
      <c r="Q905" s="315"/>
      <c r="R905" s="315"/>
      <c r="S905" s="315"/>
      <c r="T905" s="315"/>
      <c r="U905" s="315"/>
      <c r="V905" s="315"/>
      <c r="W905" s="315"/>
      <c r="X905" s="315"/>
      <c r="Y905" s="315"/>
      <c r="Z905" s="315"/>
    </row>
    <row r="906" spans="1:26" ht="14.25" customHeight="1">
      <c r="A906" s="316"/>
      <c r="B906" s="317"/>
      <c r="C906" s="313"/>
      <c r="D906" s="313"/>
      <c r="E906" s="313"/>
      <c r="F906" s="313"/>
      <c r="G906" s="313"/>
      <c r="H906" s="313"/>
      <c r="I906" s="313"/>
      <c r="J906" s="313"/>
      <c r="K906" s="313"/>
      <c r="L906" s="313"/>
      <c r="M906" s="313"/>
      <c r="N906" s="315"/>
      <c r="O906" s="315"/>
      <c r="P906" s="315"/>
      <c r="Q906" s="315"/>
      <c r="R906" s="315"/>
      <c r="S906" s="315"/>
      <c r="T906" s="315"/>
      <c r="U906" s="315"/>
      <c r="V906" s="315"/>
      <c r="W906" s="315"/>
      <c r="X906" s="315"/>
      <c r="Y906" s="315"/>
      <c r="Z906" s="315"/>
    </row>
    <row r="907" spans="1:26" ht="14.25" customHeight="1">
      <c r="A907" s="316"/>
      <c r="B907" s="317"/>
      <c r="C907" s="313"/>
      <c r="D907" s="313"/>
      <c r="E907" s="313"/>
      <c r="F907" s="313"/>
      <c r="G907" s="313"/>
      <c r="H907" s="313"/>
      <c r="I907" s="313"/>
      <c r="J907" s="313"/>
      <c r="K907" s="313"/>
      <c r="L907" s="313"/>
      <c r="M907" s="313"/>
      <c r="N907" s="315"/>
      <c r="O907" s="315"/>
      <c r="P907" s="315"/>
      <c r="Q907" s="315"/>
      <c r="R907" s="315"/>
      <c r="S907" s="315"/>
      <c r="T907" s="315"/>
      <c r="U907" s="315"/>
      <c r="V907" s="315"/>
      <c r="W907" s="315"/>
      <c r="X907" s="315"/>
      <c r="Y907" s="315"/>
      <c r="Z907" s="315"/>
    </row>
    <row r="908" spans="1:26" ht="14.25" customHeight="1">
      <c r="A908" s="316"/>
      <c r="B908" s="317"/>
      <c r="C908" s="313"/>
      <c r="D908" s="313"/>
      <c r="E908" s="313"/>
      <c r="F908" s="313"/>
      <c r="G908" s="313"/>
      <c r="H908" s="313"/>
      <c r="I908" s="313"/>
      <c r="J908" s="313"/>
      <c r="K908" s="313"/>
      <c r="L908" s="313"/>
      <c r="M908" s="313"/>
      <c r="N908" s="315"/>
      <c r="O908" s="315"/>
      <c r="P908" s="315"/>
      <c r="Q908" s="315"/>
      <c r="R908" s="315"/>
      <c r="S908" s="315"/>
      <c r="T908" s="315"/>
      <c r="U908" s="315"/>
      <c r="V908" s="315"/>
      <c r="W908" s="315"/>
      <c r="X908" s="315"/>
      <c r="Y908" s="315"/>
      <c r="Z908" s="315"/>
    </row>
    <row r="909" spans="1:26" ht="14.25" customHeight="1">
      <c r="A909" s="316"/>
      <c r="B909" s="317"/>
      <c r="C909" s="313"/>
      <c r="D909" s="313"/>
      <c r="E909" s="313"/>
      <c r="F909" s="313"/>
      <c r="G909" s="313"/>
      <c r="H909" s="313"/>
      <c r="I909" s="313"/>
      <c r="J909" s="313"/>
      <c r="K909" s="313"/>
      <c r="L909" s="313"/>
      <c r="M909" s="313"/>
      <c r="N909" s="315"/>
      <c r="O909" s="315"/>
      <c r="P909" s="315"/>
      <c r="Q909" s="315"/>
      <c r="R909" s="315"/>
      <c r="S909" s="315"/>
      <c r="T909" s="315"/>
      <c r="U909" s="315"/>
      <c r="V909" s="315"/>
      <c r="W909" s="315"/>
      <c r="X909" s="315"/>
      <c r="Y909" s="315"/>
      <c r="Z909" s="315"/>
    </row>
    <row r="910" spans="1:26" ht="14.25" customHeight="1">
      <c r="A910" s="316"/>
      <c r="B910" s="317"/>
      <c r="C910" s="313"/>
      <c r="D910" s="313"/>
      <c r="E910" s="313"/>
      <c r="F910" s="313"/>
      <c r="G910" s="313"/>
      <c r="H910" s="313"/>
      <c r="I910" s="313"/>
      <c r="J910" s="313"/>
      <c r="K910" s="313"/>
      <c r="L910" s="313"/>
      <c r="M910" s="313"/>
      <c r="N910" s="315"/>
      <c r="O910" s="315"/>
      <c r="P910" s="315"/>
      <c r="Q910" s="315"/>
      <c r="R910" s="315"/>
      <c r="S910" s="315"/>
      <c r="T910" s="315"/>
      <c r="U910" s="315"/>
      <c r="V910" s="315"/>
      <c r="W910" s="315"/>
      <c r="X910" s="315"/>
      <c r="Y910" s="315"/>
      <c r="Z910" s="315"/>
    </row>
    <row r="911" spans="1:26" ht="14.25" customHeight="1">
      <c r="A911" s="316"/>
      <c r="B911" s="317"/>
      <c r="C911" s="313"/>
      <c r="D911" s="313"/>
      <c r="E911" s="313"/>
      <c r="F911" s="313"/>
      <c r="G911" s="313"/>
      <c r="H911" s="313"/>
      <c r="I911" s="313"/>
      <c r="J911" s="313"/>
      <c r="K911" s="313"/>
      <c r="L911" s="313"/>
      <c r="M911" s="313"/>
      <c r="N911" s="315"/>
      <c r="O911" s="315"/>
      <c r="P911" s="315"/>
      <c r="Q911" s="315"/>
      <c r="R911" s="315"/>
      <c r="S911" s="315"/>
      <c r="T911" s="315"/>
      <c r="U911" s="315"/>
      <c r="V911" s="315"/>
      <c r="W911" s="315"/>
      <c r="X911" s="315"/>
      <c r="Y911" s="315"/>
      <c r="Z911" s="315"/>
    </row>
    <row r="912" spans="1:26" ht="14.25" customHeight="1">
      <c r="A912" s="316"/>
      <c r="B912" s="317"/>
      <c r="C912" s="313"/>
      <c r="D912" s="313"/>
      <c r="E912" s="313"/>
      <c r="F912" s="313"/>
      <c r="G912" s="313"/>
      <c r="H912" s="313"/>
      <c r="I912" s="313"/>
      <c r="J912" s="313"/>
      <c r="K912" s="313"/>
      <c r="L912" s="313"/>
      <c r="M912" s="313"/>
      <c r="N912" s="315"/>
      <c r="O912" s="315"/>
      <c r="P912" s="315"/>
      <c r="Q912" s="315"/>
      <c r="R912" s="315"/>
      <c r="S912" s="315"/>
      <c r="T912" s="315"/>
      <c r="U912" s="315"/>
      <c r="V912" s="315"/>
      <c r="W912" s="315"/>
      <c r="X912" s="315"/>
      <c r="Y912" s="315"/>
      <c r="Z912" s="315"/>
    </row>
    <row r="913" spans="1:26" ht="14.25" customHeight="1">
      <c r="A913" s="316"/>
      <c r="B913" s="317"/>
      <c r="C913" s="313"/>
      <c r="D913" s="313"/>
      <c r="E913" s="313"/>
      <c r="F913" s="313"/>
      <c r="G913" s="313"/>
      <c r="H913" s="313"/>
      <c r="I913" s="313"/>
      <c r="J913" s="313"/>
      <c r="K913" s="313"/>
      <c r="L913" s="313"/>
      <c r="M913" s="313"/>
      <c r="N913" s="315"/>
      <c r="O913" s="315"/>
      <c r="P913" s="315"/>
      <c r="Q913" s="315"/>
      <c r="R913" s="315"/>
      <c r="S913" s="315"/>
      <c r="T913" s="315"/>
      <c r="U913" s="315"/>
      <c r="V913" s="315"/>
      <c r="W913" s="315"/>
      <c r="X913" s="315"/>
      <c r="Y913" s="315"/>
      <c r="Z913" s="315"/>
    </row>
    <row r="914" spans="1:26" ht="14.25" customHeight="1">
      <c r="A914" s="316"/>
      <c r="B914" s="317"/>
      <c r="C914" s="313"/>
      <c r="D914" s="313"/>
      <c r="E914" s="313"/>
      <c r="F914" s="313"/>
      <c r="G914" s="313"/>
      <c r="H914" s="313"/>
      <c r="I914" s="313"/>
      <c r="J914" s="313"/>
      <c r="K914" s="313"/>
      <c r="L914" s="313"/>
      <c r="M914" s="313"/>
      <c r="N914" s="315"/>
      <c r="O914" s="315"/>
      <c r="P914" s="315"/>
      <c r="Q914" s="315"/>
      <c r="R914" s="315"/>
      <c r="S914" s="315"/>
      <c r="T914" s="315"/>
      <c r="U914" s="315"/>
      <c r="V914" s="315"/>
      <c r="W914" s="315"/>
      <c r="X914" s="315"/>
      <c r="Y914" s="315"/>
      <c r="Z914" s="315"/>
    </row>
    <row r="915" spans="1:26" ht="14.25" customHeight="1">
      <c r="A915" s="316"/>
      <c r="B915" s="317"/>
      <c r="C915" s="313"/>
      <c r="D915" s="313"/>
      <c r="E915" s="313"/>
      <c r="F915" s="313"/>
      <c r="G915" s="313"/>
      <c r="H915" s="313"/>
      <c r="I915" s="313"/>
      <c r="J915" s="313"/>
      <c r="K915" s="313"/>
      <c r="L915" s="313"/>
      <c r="M915" s="313"/>
      <c r="N915" s="315"/>
      <c r="O915" s="315"/>
      <c r="P915" s="315"/>
      <c r="Q915" s="315"/>
      <c r="R915" s="315"/>
      <c r="S915" s="315"/>
      <c r="T915" s="315"/>
      <c r="U915" s="315"/>
      <c r="V915" s="315"/>
      <c r="W915" s="315"/>
      <c r="X915" s="315"/>
      <c r="Y915" s="315"/>
      <c r="Z915" s="315"/>
    </row>
    <row r="916" spans="1:26" ht="14.25" customHeight="1">
      <c r="A916" s="316"/>
      <c r="B916" s="317"/>
      <c r="C916" s="313"/>
      <c r="D916" s="313"/>
      <c r="E916" s="313"/>
      <c r="F916" s="313"/>
      <c r="G916" s="313"/>
      <c r="H916" s="313"/>
      <c r="I916" s="313"/>
      <c r="J916" s="313"/>
      <c r="K916" s="313"/>
      <c r="L916" s="313"/>
      <c r="M916" s="313"/>
      <c r="N916" s="315"/>
      <c r="O916" s="315"/>
      <c r="P916" s="315"/>
      <c r="Q916" s="315"/>
      <c r="R916" s="315"/>
      <c r="S916" s="315"/>
      <c r="T916" s="315"/>
      <c r="U916" s="315"/>
      <c r="V916" s="315"/>
      <c r="W916" s="315"/>
      <c r="X916" s="315"/>
      <c r="Y916" s="315"/>
      <c r="Z916" s="315"/>
    </row>
    <row r="917" spans="1:26" ht="14.25" customHeight="1">
      <c r="A917" s="316"/>
      <c r="B917" s="317"/>
      <c r="C917" s="313"/>
      <c r="D917" s="313"/>
      <c r="E917" s="313"/>
      <c r="F917" s="313"/>
      <c r="G917" s="313"/>
      <c r="H917" s="313"/>
      <c r="I917" s="313"/>
      <c r="J917" s="313"/>
      <c r="K917" s="313"/>
      <c r="L917" s="313"/>
      <c r="M917" s="313"/>
      <c r="N917" s="315"/>
      <c r="O917" s="315"/>
      <c r="P917" s="315"/>
      <c r="Q917" s="315"/>
      <c r="R917" s="315"/>
      <c r="S917" s="315"/>
      <c r="T917" s="315"/>
      <c r="U917" s="315"/>
      <c r="V917" s="315"/>
      <c r="W917" s="315"/>
      <c r="X917" s="315"/>
      <c r="Y917" s="315"/>
      <c r="Z917" s="315"/>
    </row>
    <row r="918" spans="1:26" ht="14.25" customHeight="1">
      <c r="A918" s="316"/>
      <c r="B918" s="317"/>
      <c r="C918" s="313"/>
      <c r="D918" s="313"/>
      <c r="E918" s="313"/>
      <c r="F918" s="313"/>
      <c r="G918" s="313"/>
      <c r="H918" s="313"/>
      <c r="I918" s="313"/>
      <c r="J918" s="313"/>
      <c r="K918" s="313"/>
      <c r="L918" s="313"/>
      <c r="M918" s="313"/>
      <c r="N918" s="315"/>
      <c r="O918" s="315"/>
      <c r="P918" s="315"/>
      <c r="Q918" s="315"/>
      <c r="R918" s="315"/>
      <c r="S918" s="315"/>
      <c r="T918" s="315"/>
      <c r="U918" s="315"/>
      <c r="V918" s="315"/>
      <c r="W918" s="315"/>
      <c r="X918" s="315"/>
      <c r="Y918" s="315"/>
      <c r="Z918" s="315"/>
    </row>
    <row r="919" spans="1:26" ht="14.25" customHeight="1">
      <c r="A919" s="316"/>
      <c r="B919" s="317"/>
      <c r="C919" s="313"/>
      <c r="D919" s="313"/>
      <c r="E919" s="313"/>
      <c r="F919" s="313"/>
      <c r="G919" s="313"/>
      <c r="H919" s="313"/>
      <c r="I919" s="313"/>
      <c r="J919" s="313"/>
      <c r="K919" s="313"/>
      <c r="L919" s="313"/>
      <c r="M919" s="313"/>
      <c r="N919" s="315"/>
      <c r="O919" s="315"/>
      <c r="P919" s="315"/>
      <c r="Q919" s="315"/>
      <c r="R919" s="315"/>
      <c r="S919" s="315"/>
      <c r="T919" s="315"/>
      <c r="U919" s="315"/>
      <c r="V919" s="315"/>
      <c r="W919" s="315"/>
      <c r="X919" s="315"/>
      <c r="Y919" s="315"/>
      <c r="Z919" s="315"/>
    </row>
    <row r="920" spans="1:26" ht="14.25" customHeight="1">
      <c r="A920" s="316"/>
      <c r="B920" s="317"/>
      <c r="C920" s="313"/>
      <c r="D920" s="313"/>
      <c r="E920" s="313"/>
      <c r="F920" s="313"/>
      <c r="G920" s="313"/>
      <c r="H920" s="313"/>
      <c r="I920" s="313"/>
      <c r="J920" s="313"/>
      <c r="K920" s="313"/>
      <c r="L920" s="313"/>
      <c r="M920" s="313"/>
      <c r="N920" s="315"/>
      <c r="O920" s="315"/>
      <c r="P920" s="315"/>
      <c r="Q920" s="315"/>
      <c r="R920" s="315"/>
      <c r="S920" s="315"/>
      <c r="T920" s="315"/>
      <c r="U920" s="315"/>
      <c r="V920" s="315"/>
      <c r="W920" s="315"/>
      <c r="X920" s="315"/>
      <c r="Y920" s="315"/>
      <c r="Z920" s="315"/>
    </row>
    <row r="921" spans="1:26" ht="14.25" customHeight="1">
      <c r="A921" s="316"/>
      <c r="B921" s="317"/>
      <c r="C921" s="313"/>
      <c r="D921" s="313"/>
      <c r="E921" s="313"/>
      <c r="F921" s="313"/>
      <c r="G921" s="313"/>
      <c r="H921" s="313"/>
      <c r="I921" s="313"/>
      <c r="J921" s="313"/>
      <c r="K921" s="313"/>
      <c r="L921" s="313"/>
      <c r="M921" s="313"/>
      <c r="N921" s="315"/>
      <c r="O921" s="315"/>
      <c r="P921" s="315"/>
      <c r="Q921" s="315"/>
      <c r="R921" s="315"/>
      <c r="S921" s="315"/>
      <c r="T921" s="315"/>
      <c r="U921" s="315"/>
      <c r="V921" s="315"/>
      <c r="W921" s="315"/>
      <c r="X921" s="315"/>
      <c r="Y921" s="315"/>
      <c r="Z921" s="315"/>
    </row>
    <row r="922" spans="1:26" ht="14.25" customHeight="1">
      <c r="A922" s="316"/>
      <c r="B922" s="317"/>
      <c r="C922" s="313"/>
      <c r="D922" s="313"/>
      <c r="E922" s="313"/>
      <c r="F922" s="313"/>
      <c r="G922" s="313"/>
      <c r="H922" s="313"/>
      <c r="I922" s="313"/>
      <c r="J922" s="313"/>
      <c r="K922" s="313"/>
      <c r="L922" s="313"/>
      <c r="M922" s="313"/>
      <c r="N922" s="315"/>
      <c r="O922" s="315"/>
      <c r="P922" s="315"/>
      <c r="Q922" s="315"/>
      <c r="R922" s="315"/>
      <c r="S922" s="315"/>
      <c r="T922" s="315"/>
      <c r="U922" s="315"/>
      <c r="V922" s="315"/>
      <c r="W922" s="315"/>
      <c r="X922" s="315"/>
      <c r="Y922" s="315"/>
      <c r="Z922" s="315"/>
    </row>
    <row r="923" spans="1:26" ht="14.25" customHeight="1">
      <c r="A923" s="316"/>
      <c r="B923" s="317"/>
      <c r="C923" s="313"/>
      <c r="D923" s="313"/>
      <c r="E923" s="313"/>
      <c r="F923" s="313"/>
      <c r="G923" s="313"/>
      <c r="H923" s="313"/>
      <c r="I923" s="313"/>
      <c r="J923" s="313"/>
      <c r="K923" s="313"/>
      <c r="L923" s="313"/>
      <c r="M923" s="313"/>
      <c r="N923" s="315"/>
      <c r="O923" s="315"/>
      <c r="P923" s="315"/>
      <c r="Q923" s="315"/>
      <c r="R923" s="315"/>
      <c r="S923" s="315"/>
      <c r="T923" s="315"/>
      <c r="U923" s="315"/>
      <c r="V923" s="315"/>
      <c r="W923" s="315"/>
      <c r="X923" s="315"/>
      <c r="Y923" s="315"/>
      <c r="Z923" s="315"/>
    </row>
    <row r="924" spans="1:26" ht="14.25" customHeight="1">
      <c r="A924" s="316"/>
      <c r="B924" s="317"/>
      <c r="C924" s="313"/>
      <c r="D924" s="313"/>
      <c r="E924" s="313"/>
      <c r="F924" s="313"/>
      <c r="G924" s="313"/>
      <c r="H924" s="313"/>
      <c r="I924" s="313"/>
      <c r="J924" s="313"/>
      <c r="K924" s="313"/>
      <c r="L924" s="313"/>
      <c r="M924" s="313"/>
      <c r="N924" s="315"/>
      <c r="O924" s="315"/>
      <c r="P924" s="315"/>
      <c r="Q924" s="315"/>
      <c r="R924" s="315"/>
      <c r="S924" s="315"/>
      <c r="T924" s="315"/>
      <c r="U924" s="315"/>
      <c r="V924" s="315"/>
      <c r="W924" s="315"/>
      <c r="X924" s="315"/>
      <c r="Y924" s="315"/>
      <c r="Z924" s="315"/>
    </row>
    <row r="925" spans="1:26" ht="14.25" customHeight="1">
      <c r="A925" s="316"/>
      <c r="B925" s="317"/>
      <c r="C925" s="313"/>
      <c r="D925" s="313"/>
      <c r="E925" s="313"/>
      <c r="F925" s="313"/>
      <c r="G925" s="313"/>
      <c r="H925" s="313"/>
      <c r="I925" s="313"/>
      <c r="J925" s="313"/>
      <c r="K925" s="313"/>
      <c r="L925" s="313"/>
      <c r="M925" s="313"/>
      <c r="N925" s="315"/>
      <c r="O925" s="315"/>
      <c r="P925" s="315"/>
      <c r="Q925" s="315"/>
      <c r="R925" s="315"/>
      <c r="S925" s="315"/>
      <c r="T925" s="315"/>
      <c r="U925" s="315"/>
      <c r="V925" s="315"/>
      <c r="W925" s="315"/>
      <c r="X925" s="315"/>
      <c r="Y925" s="315"/>
      <c r="Z925" s="315"/>
    </row>
    <row r="926" spans="1:26" ht="14.25" customHeight="1">
      <c r="A926" s="316"/>
      <c r="B926" s="317"/>
      <c r="C926" s="313"/>
      <c r="D926" s="313"/>
      <c r="E926" s="313"/>
      <c r="F926" s="313"/>
      <c r="G926" s="313"/>
      <c r="H926" s="313"/>
      <c r="I926" s="313"/>
      <c r="J926" s="313"/>
      <c r="K926" s="313"/>
      <c r="L926" s="313"/>
      <c r="M926" s="313"/>
      <c r="N926" s="315"/>
      <c r="O926" s="315"/>
      <c r="P926" s="315"/>
      <c r="Q926" s="315"/>
      <c r="R926" s="315"/>
      <c r="S926" s="315"/>
      <c r="T926" s="315"/>
      <c r="U926" s="315"/>
      <c r="V926" s="315"/>
      <c r="W926" s="315"/>
      <c r="X926" s="315"/>
      <c r="Y926" s="315"/>
      <c r="Z926" s="315"/>
    </row>
    <row r="927" spans="1:26" ht="14.25" customHeight="1">
      <c r="A927" s="316"/>
      <c r="B927" s="317"/>
      <c r="C927" s="313"/>
      <c r="D927" s="313"/>
      <c r="E927" s="313"/>
      <c r="F927" s="313"/>
      <c r="G927" s="313"/>
      <c r="H927" s="313"/>
      <c r="I927" s="313"/>
      <c r="J927" s="313"/>
      <c r="K927" s="313"/>
      <c r="L927" s="313"/>
      <c r="M927" s="313"/>
      <c r="N927" s="315"/>
      <c r="O927" s="315"/>
      <c r="P927" s="315"/>
      <c r="Q927" s="315"/>
      <c r="R927" s="315"/>
      <c r="S927" s="315"/>
      <c r="T927" s="315"/>
      <c r="U927" s="315"/>
      <c r="V927" s="315"/>
      <c r="W927" s="315"/>
      <c r="X927" s="315"/>
      <c r="Y927" s="315"/>
      <c r="Z927" s="315"/>
    </row>
    <row r="928" spans="1:26" ht="14.25" customHeight="1">
      <c r="A928" s="316"/>
      <c r="B928" s="317"/>
      <c r="C928" s="313"/>
      <c r="D928" s="313"/>
      <c r="E928" s="313"/>
      <c r="F928" s="313"/>
      <c r="G928" s="313"/>
      <c r="H928" s="313"/>
      <c r="I928" s="313"/>
      <c r="J928" s="313"/>
      <c r="K928" s="313"/>
      <c r="L928" s="313"/>
      <c r="M928" s="313"/>
      <c r="N928" s="315"/>
      <c r="O928" s="315"/>
      <c r="P928" s="315"/>
      <c r="Q928" s="315"/>
      <c r="R928" s="315"/>
      <c r="S928" s="315"/>
      <c r="T928" s="315"/>
      <c r="U928" s="315"/>
      <c r="V928" s="315"/>
      <c r="W928" s="315"/>
      <c r="X928" s="315"/>
      <c r="Y928" s="315"/>
      <c r="Z928" s="315"/>
    </row>
    <row r="929" spans="1:26" ht="14.25" customHeight="1">
      <c r="A929" s="316"/>
      <c r="B929" s="317"/>
      <c r="C929" s="313"/>
      <c r="D929" s="313"/>
      <c r="E929" s="313"/>
      <c r="F929" s="313"/>
      <c r="G929" s="313"/>
      <c r="H929" s="313"/>
      <c r="I929" s="313"/>
      <c r="J929" s="313"/>
      <c r="K929" s="313"/>
      <c r="L929" s="313"/>
      <c r="M929" s="313"/>
      <c r="N929" s="315"/>
      <c r="O929" s="315"/>
      <c r="P929" s="315"/>
      <c r="Q929" s="315"/>
      <c r="R929" s="315"/>
      <c r="S929" s="315"/>
      <c r="T929" s="315"/>
      <c r="U929" s="315"/>
      <c r="V929" s="315"/>
      <c r="W929" s="315"/>
      <c r="X929" s="315"/>
      <c r="Y929" s="315"/>
      <c r="Z929" s="315"/>
    </row>
    <row r="930" spans="1:26" ht="14.25" customHeight="1">
      <c r="A930" s="316"/>
      <c r="B930" s="317"/>
      <c r="C930" s="313"/>
      <c r="D930" s="313"/>
      <c r="E930" s="313"/>
      <c r="F930" s="313"/>
      <c r="G930" s="313"/>
      <c r="H930" s="313"/>
      <c r="I930" s="313"/>
      <c r="J930" s="313"/>
      <c r="K930" s="313"/>
      <c r="L930" s="313"/>
      <c r="M930" s="313"/>
      <c r="N930" s="315"/>
      <c r="O930" s="315"/>
      <c r="P930" s="315"/>
      <c r="Q930" s="315"/>
      <c r="R930" s="315"/>
      <c r="S930" s="315"/>
      <c r="T930" s="315"/>
      <c r="U930" s="315"/>
      <c r="V930" s="315"/>
      <c r="W930" s="315"/>
      <c r="X930" s="315"/>
      <c r="Y930" s="315"/>
      <c r="Z930" s="315"/>
    </row>
    <row r="931" spans="1:26" ht="14.25" customHeight="1">
      <c r="A931" s="316"/>
      <c r="B931" s="317"/>
      <c r="C931" s="313"/>
      <c r="D931" s="313"/>
      <c r="E931" s="313"/>
      <c r="F931" s="313"/>
      <c r="G931" s="313"/>
      <c r="H931" s="313"/>
      <c r="I931" s="313"/>
      <c r="J931" s="313"/>
      <c r="K931" s="313"/>
      <c r="L931" s="313"/>
      <c r="M931" s="313"/>
      <c r="N931" s="315"/>
      <c r="O931" s="315"/>
      <c r="P931" s="315"/>
      <c r="Q931" s="315"/>
      <c r="R931" s="315"/>
      <c r="S931" s="315"/>
      <c r="T931" s="315"/>
      <c r="U931" s="315"/>
      <c r="V931" s="315"/>
      <c r="W931" s="315"/>
      <c r="X931" s="315"/>
      <c r="Y931" s="315"/>
      <c r="Z931" s="315"/>
    </row>
    <row r="932" spans="1:26" ht="14.25" customHeight="1">
      <c r="A932" s="316"/>
      <c r="B932" s="317"/>
      <c r="C932" s="313"/>
      <c r="D932" s="313"/>
      <c r="E932" s="313"/>
      <c r="F932" s="313"/>
      <c r="G932" s="313"/>
      <c r="H932" s="313"/>
      <c r="I932" s="313"/>
      <c r="J932" s="313"/>
      <c r="K932" s="313"/>
      <c r="L932" s="313"/>
      <c r="M932" s="313"/>
      <c r="N932" s="315"/>
      <c r="O932" s="315"/>
      <c r="P932" s="315"/>
      <c r="Q932" s="315"/>
      <c r="R932" s="315"/>
      <c r="S932" s="315"/>
      <c r="T932" s="315"/>
      <c r="U932" s="315"/>
      <c r="V932" s="315"/>
      <c r="W932" s="315"/>
      <c r="X932" s="315"/>
      <c r="Y932" s="315"/>
      <c r="Z932" s="315"/>
    </row>
    <row r="933" spans="1:26" ht="14.25" customHeight="1">
      <c r="A933" s="316"/>
      <c r="B933" s="317"/>
      <c r="C933" s="313"/>
      <c r="D933" s="313"/>
      <c r="E933" s="313"/>
      <c r="F933" s="313"/>
      <c r="G933" s="313"/>
      <c r="H933" s="313"/>
      <c r="I933" s="313"/>
      <c r="J933" s="313"/>
      <c r="K933" s="313"/>
      <c r="L933" s="313"/>
      <c r="M933" s="313"/>
      <c r="N933" s="315"/>
      <c r="O933" s="315"/>
      <c r="P933" s="315"/>
      <c r="Q933" s="315"/>
      <c r="R933" s="315"/>
      <c r="S933" s="315"/>
      <c r="T933" s="315"/>
      <c r="U933" s="315"/>
      <c r="V933" s="315"/>
      <c r="W933" s="315"/>
      <c r="X933" s="315"/>
      <c r="Y933" s="315"/>
      <c r="Z933" s="315"/>
    </row>
    <row r="934" spans="1:26" ht="14.25" customHeight="1">
      <c r="A934" s="316"/>
      <c r="B934" s="317"/>
      <c r="C934" s="313"/>
      <c r="D934" s="313"/>
      <c r="E934" s="313"/>
      <c r="F934" s="313"/>
      <c r="G934" s="313"/>
      <c r="H934" s="313"/>
      <c r="I934" s="313"/>
      <c r="J934" s="313"/>
      <c r="K934" s="313"/>
      <c r="L934" s="313"/>
      <c r="M934" s="313"/>
      <c r="N934" s="315"/>
      <c r="O934" s="315"/>
      <c r="P934" s="315"/>
      <c r="Q934" s="315"/>
      <c r="R934" s="315"/>
      <c r="S934" s="315"/>
      <c r="T934" s="315"/>
      <c r="U934" s="315"/>
      <c r="V934" s="315"/>
      <c r="W934" s="315"/>
      <c r="X934" s="315"/>
      <c r="Y934" s="315"/>
      <c r="Z934" s="315"/>
    </row>
    <row r="935" spans="1:26" ht="14.25" customHeight="1">
      <c r="A935" s="316"/>
      <c r="B935" s="317"/>
      <c r="C935" s="313"/>
      <c r="D935" s="313"/>
      <c r="E935" s="313"/>
      <c r="F935" s="313"/>
      <c r="G935" s="313"/>
      <c r="H935" s="313"/>
      <c r="I935" s="313"/>
      <c r="J935" s="313"/>
      <c r="K935" s="313"/>
      <c r="L935" s="313"/>
      <c r="M935" s="313"/>
      <c r="N935" s="315"/>
      <c r="O935" s="315"/>
      <c r="P935" s="315"/>
      <c r="Q935" s="315"/>
      <c r="R935" s="315"/>
      <c r="S935" s="315"/>
      <c r="T935" s="315"/>
      <c r="U935" s="315"/>
      <c r="V935" s="315"/>
      <c r="W935" s="315"/>
      <c r="X935" s="315"/>
      <c r="Y935" s="315"/>
      <c r="Z935" s="315"/>
    </row>
    <row r="936" spans="1:26" ht="14.25" customHeight="1">
      <c r="A936" s="316"/>
      <c r="B936" s="317"/>
      <c r="C936" s="313"/>
      <c r="D936" s="313"/>
      <c r="E936" s="313"/>
      <c r="F936" s="313"/>
      <c r="G936" s="313"/>
      <c r="H936" s="313"/>
      <c r="I936" s="313"/>
      <c r="J936" s="313"/>
      <c r="K936" s="313"/>
      <c r="L936" s="313"/>
      <c r="M936" s="313"/>
      <c r="N936" s="315"/>
      <c r="O936" s="315"/>
      <c r="P936" s="315"/>
      <c r="Q936" s="315"/>
      <c r="R936" s="315"/>
      <c r="S936" s="315"/>
      <c r="T936" s="315"/>
      <c r="U936" s="315"/>
      <c r="V936" s="315"/>
      <c r="W936" s="315"/>
      <c r="X936" s="315"/>
      <c r="Y936" s="315"/>
      <c r="Z936" s="315"/>
    </row>
    <row r="937" spans="1:26" ht="14.25" customHeight="1">
      <c r="A937" s="316"/>
      <c r="B937" s="317"/>
      <c r="C937" s="313"/>
      <c r="D937" s="313"/>
      <c r="E937" s="313"/>
      <c r="F937" s="313"/>
      <c r="G937" s="313"/>
      <c r="H937" s="313"/>
      <c r="I937" s="313"/>
      <c r="J937" s="313"/>
      <c r="K937" s="313"/>
      <c r="L937" s="313"/>
      <c r="M937" s="313"/>
      <c r="N937" s="315"/>
      <c r="O937" s="315"/>
      <c r="P937" s="315"/>
      <c r="Q937" s="315"/>
      <c r="R937" s="315"/>
      <c r="S937" s="315"/>
      <c r="T937" s="315"/>
      <c r="U937" s="315"/>
      <c r="V937" s="315"/>
      <c r="W937" s="315"/>
      <c r="X937" s="315"/>
      <c r="Y937" s="315"/>
      <c r="Z937" s="315"/>
    </row>
    <row r="938" spans="1:26" ht="14.25" customHeight="1">
      <c r="A938" s="316"/>
      <c r="B938" s="317"/>
      <c r="C938" s="313"/>
      <c r="D938" s="313"/>
      <c r="E938" s="313"/>
      <c r="F938" s="313"/>
      <c r="G938" s="313"/>
      <c r="H938" s="313"/>
      <c r="I938" s="313"/>
      <c r="J938" s="313"/>
      <c r="K938" s="313"/>
      <c r="L938" s="313"/>
      <c r="M938" s="313"/>
      <c r="N938" s="315"/>
      <c r="O938" s="315"/>
      <c r="P938" s="315"/>
      <c r="Q938" s="315"/>
      <c r="R938" s="315"/>
      <c r="S938" s="315"/>
      <c r="T938" s="315"/>
      <c r="U938" s="315"/>
      <c r="V938" s="315"/>
      <c r="W938" s="315"/>
      <c r="X938" s="315"/>
      <c r="Y938" s="315"/>
      <c r="Z938" s="315"/>
    </row>
    <row r="939" spans="1:26" ht="14.25" customHeight="1">
      <c r="A939" s="316"/>
      <c r="B939" s="317"/>
      <c r="C939" s="313"/>
      <c r="D939" s="313"/>
      <c r="E939" s="313"/>
      <c r="F939" s="313"/>
      <c r="G939" s="313"/>
      <c r="H939" s="313"/>
      <c r="I939" s="313"/>
      <c r="J939" s="313"/>
      <c r="K939" s="313"/>
      <c r="L939" s="313"/>
      <c r="M939" s="313"/>
      <c r="N939" s="315"/>
      <c r="O939" s="315"/>
      <c r="P939" s="315"/>
      <c r="Q939" s="315"/>
      <c r="R939" s="315"/>
      <c r="S939" s="315"/>
      <c r="T939" s="315"/>
      <c r="U939" s="315"/>
      <c r="V939" s="315"/>
      <c r="W939" s="315"/>
      <c r="X939" s="315"/>
      <c r="Y939" s="315"/>
      <c r="Z939" s="315"/>
    </row>
    <row r="940" spans="1:26" ht="14.25" customHeight="1">
      <c r="A940" s="316"/>
      <c r="B940" s="317"/>
      <c r="C940" s="313"/>
      <c r="D940" s="313"/>
      <c r="E940" s="313"/>
      <c r="F940" s="313"/>
      <c r="G940" s="313"/>
      <c r="H940" s="313"/>
      <c r="I940" s="313"/>
      <c r="J940" s="313"/>
      <c r="K940" s="313"/>
      <c r="L940" s="313"/>
      <c r="M940" s="313"/>
      <c r="N940" s="315"/>
      <c r="O940" s="315"/>
      <c r="P940" s="315"/>
      <c r="Q940" s="315"/>
      <c r="R940" s="315"/>
      <c r="S940" s="315"/>
      <c r="T940" s="315"/>
      <c r="U940" s="315"/>
      <c r="V940" s="315"/>
      <c r="W940" s="315"/>
      <c r="X940" s="315"/>
      <c r="Y940" s="315"/>
      <c r="Z940" s="315"/>
    </row>
    <row r="941" spans="1:26" ht="14.25" customHeight="1">
      <c r="A941" s="316"/>
      <c r="B941" s="317"/>
      <c r="C941" s="313"/>
      <c r="D941" s="313"/>
      <c r="E941" s="313"/>
      <c r="F941" s="313"/>
      <c r="G941" s="313"/>
      <c r="H941" s="313"/>
      <c r="I941" s="313"/>
      <c r="J941" s="313"/>
      <c r="K941" s="313"/>
      <c r="L941" s="313"/>
      <c r="M941" s="313"/>
      <c r="N941" s="315"/>
      <c r="O941" s="315"/>
      <c r="P941" s="315"/>
      <c r="Q941" s="315"/>
      <c r="R941" s="315"/>
      <c r="S941" s="315"/>
      <c r="T941" s="315"/>
      <c r="U941" s="315"/>
      <c r="V941" s="315"/>
      <c r="W941" s="315"/>
      <c r="X941" s="315"/>
      <c r="Y941" s="315"/>
      <c r="Z941" s="315"/>
    </row>
    <row r="942" spans="1:26" ht="14.25" customHeight="1">
      <c r="A942" s="316"/>
      <c r="B942" s="317"/>
      <c r="C942" s="313"/>
      <c r="D942" s="313"/>
      <c r="E942" s="313"/>
      <c r="F942" s="313"/>
      <c r="G942" s="313"/>
      <c r="H942" s="313"/>
      <c r="I942" s="313"/>
      <c r="J942" s="313"/>
      <c r="K942" s="313"/>
      <c r="L942" s="313"/>
      <c r="M942" s="313"/>
      <c r="N942" s="315"/>
      <c r="O942" s="315"/>
      <c r="P942" s="315"/>
      <c r="Q942" s="315"/>
      <c r="R942" s="315"/>
      <c r="S942" s="315"/>
      <c r="T942" s="315"/>
      <c r="U942" s="315"/>
      <c r="V942" s="315"/>
      <c r="W942" s="315"/>
      <c r="X942" s="315"/>
      <c r="Y942" s="315"/>
      <c r="Z942" s="315"/>
    </row>
    <row r="943" spans="1:26" ht="14.25" customHeight="1">
      <c r="A943" s="316"/>
      <c r="B943" s="317"/>
      <c r="C943" s="313"/>
      <c r="D943" s="313"/>
      <c r="E943" s="313"/>
      <c r="F943" s="313"/>
      <c r="G943" s="313"/>
      <c r="H943" s="313"/>
      <c r="I943" s="313"/>
      <c r="J943" s="313"/>
      <c r="K943" s="313"/>
      <c r="L943" s="313"/>
      <c r="M943" s="313"/>
      <c r="N943" s="315"/>
      <c r="O943" s="315"/>
      <c r="P943" s="315"/>
      <c r="Q943" s="315"/>
      <c r="R943" s="315"/>
      <c r="S943" s="315"/>
      <c r="T943" s="315"/>
      <c r="U943" s="315"/>
      <c r="V943" s="315"/>
      <c r="W943" s="315"/>
      <c r="X943" s="315"/>
      <c r="Y943" s="315"/>
      <c r="Z943" s="315"/>
    </row>
    <row r="944" spans="1:26" ht="14.25" customHeight="1">
      <c r="A944" s="316"/>
      <c r="B944" s="317"/>
      <c r="C944" s="313"/>
      <c r="D944" s="313"/>
      <c r="E944" s="313"/>
      <c r="F944" s="313"/>
      <c r="G944" s="313"/>
      <c r="H944" s="313"/>
      <c r="I944" s="313"/>
      <c r="J944" s="313"/>
      <c r="K944" s="313"/>
      <c r="L944" s="313"/>
      <c r="M944" s="313"/>
      <c r="N944" s="315"/>
      <c r="O944" s="315"/>
      <c r="P944" s="315"/>
      <c r="Q944" s="315"/>
      <c r="R944" s="315"/>
      <c r="S944" s="315"/>
      <c r="T944" s="315"/>
      <c r="U944" s="315"/>
      <c r="V944" s="315"/>
      <c r="W944" s="315"/>
      <c r="X944" s="315"/>
      <c r="Y944" s="315"/>
      <c r="Z944" s="315"/>
    </row>
    <row r="945" spans="1:26" ht="14.25" customHeight="1">
      <c r="A945" s="316"/>
      <c r="B945" s="317"/>
      <c r="C945" s="313"/>
      <c r="D945" s="313"/>
      <c r="E945" s="313"/>
      <c r="F945" s="313"/>
      <c r="G945" s="313"/>
      <c r="H945" s="313"/>
      <c r="I945" s="313"/>
      <c r="J945" s="313"/>
      <c r="K945" s="313"/>
      <c r="L945" s="313"/>
      <c r="M945" s="313"/>
      <c r="N945" s="315"/>
      <c r="O945" s="315"/>
      <c r="P945" s="315"/>
      <c r="Q945" s="315"/>
      <c r="R945" s="315"/>
      <c r="S945" s="315"/>
      <c r="T945" s="315"/>
      <c r="U945" s="315"/>
      <c r="V945" s="315"/>
      <c r="W945" s="315"/>
      <c r="X945" s="315"/>
      <c r="Y945" s="315"/>
      <c r="Z945" s="315"/>
    </row>
    <row r="946" spans="1:26" ht="14.25" customHeight="1">
      <c r="A946" s="316"/>
      <c r="B946" s="317"/>
      <c r="C946" s="313"/>
      <c r="D946" s="313"/>
      <c r="E946" s="313"/>
      <c r="F946" s="313"/>
      <c r="G946" s="313"/>
      <c r="H946" s="313"/>
      <c r="I946" s="313"/>
      <c r="J946" s="313"/>
      <c r="K946" s="313"/>
      <c r="L946" s="313"/>
      <c r="M946" s="313"/>
      <c r="N946" s="315"/>
      <c r="O946" s="315"/>
      <c r="P946" s="315"/>
      <c r="Q946" s="315"/>
      <c r="R946" s="315"/>
      <c r="S946" s="315"/>
      <c r="T946" s="315"/>
      <c r="U946" s="315"/>
      <c r="V946" s="315"/>
      <c r="W946" s="315"/>
      <c r="X946" s="315"/>
      <c r="Y946" s="315"/>
      <c r="Z946" s="315"/>
    </row>
    <row r="947" spans="1:26" ht="14.25" customHeight="1">
      <c r="A947" s="316"/>
      <c r="B947" s="317"/>
      <c r="C947" s="313"/>
      <c r="D947" s="313"/>
      <c r="E947" s="313"/>
      <c r="F947" s="313"/>
      <c r="G947" s="313"/>
      <c r="H947" s="313"/>
      <c r="I947" s="313"/>
      <c r="J947" s="313"/>
      <c r="K947" s="313"/>
      <c r="L947" s="313"/>
      <c r="M947" s="313"/>
      <c r="N947" s="315"/>
      <c r="O947" s="315"/>
      <c r="P947" s="315"/>
      <c r="Q947" s="315"/>
      <c r="R947" s="315"/>
      <c r="S947" s="315"/>
      <c r="T947" s="315"/>
      <c r="U947" s="315"/>
      <c r="V947" s="315"/>
      <c r="W947" s="315"/>
      <c r="X947" s="315"/>
      <c r="Y947" s="315"/>
      <c r="Z947" s="315"/>
    </row>
    <row r="948" spans="1:26" ht="14.25" customHeight="1">
      <c r="A948" s="316"/>
      <c r="B948" s="317"/>
      <c r="C948" s="313"/>
      <c r="D948" s="313"/>
      <c r="E948" s="313"/>
      <c r="F948" s="313"/>
      <c r="G948" s="313"/>
      <c r="H948" s="313"/>
      <c r="I948" s="313"/>
      <c r="J948" s="313"/>
      <c r="K948" s="313"/>
      <c r="L948" s="313"/>
      <c r="M948" s="313"/>
      <c r="N948" s="315"/>
      <c r="O948" s="315"/>
      <c r="P948" s="315"/>
      <c r="Q948" s="315"/>
      <c r="R948" s="315"/>
      <c r="S948" s="315"/>
      <c r="T948" s="315"/>
      <c r="U948" s="315"/>
      <c r="V948" s="315"/>
      <c r="W948" s="315"/>
      <c r="X948" s="315"/>
      <c r="Y948" s="315"/>
      <c r="Z948" s="315"/>
    </row>
    <row r="949" spans="1:26" ht="14.25" customHeight="1">
      <c r="A949" s="316"/>
      <c r="B949" s="317"/>
      <c r="C949" s="313"/>
      <c r="D949" s="313"/>
      <c r="E949" s="313"/>
      <c r="F949" s="313"/>
      <c r="G949" s="313"/>
      <c r="H949" s="313"/>
      <c r="I949" s="313"/>
      <c r="J949" s="313"/>
      <c r="K949" s="313"/>
      <c r="L949" s="313"/>
      <c r="M949" s="313"/>
      <c r="N949" s="315"/>
      <c r="O949" s="315"/>
      <c r="P949" s="315"/>
      <c r="Q949" s="315"/>
      <c r="R949" s="315"/>
      <c r="S949" s="315"/>
      <c r="T949" s="315"/>
      <c r="U949" s="315"/>
      <c r="V949" s="315"/>
      <c r="W949" s="315"/>
      <c r="X949" s="315"/>
      <c r="Y949" s="315"/>
      <c r="Z949" s="315"/>
    </row>
    <row r="950" spans="1:26" ht="14.25" customHeight="1">
      <c r="A950" s="316"/>
      <c r="B950" s="317"/>
      <c r="C950" s="313"/>
      <c r="D950" s="313"/>
      <c r="E950" s="313"/>
      <c r="F950" s="313"/>
      <c r="G950" s="313"/>
      <c r="H950" s="313"/>
      <c r="I950" s="313"/>
      <c r="J950" s="313"/>
      <c r="K950" s="313"/>
      <c r="L950" s="313"/>
      <c r="M950" s="313"/>
      <c r="N950" s="315"/>
      <c r="O950" s="315"/>
      <c r="P950" s="315"/>
      <c r="Q950" s="315"/>
      <c r="R950" s="315"/>
      <c r="S950" s="315"/>
      <c r="T950" s="315"/>
      <c r="U950" s="315"/>
      <c r="V950" s="315"/>
      <c r="W950" s="315"/>
      <c r="X950" s="315"/>
      <c r="Y950" s="315"/>
      <c r="Z950" s="315"/>
    </row>
    <row r="951" spans="1:26" ht="14.25" customHeight="1">
      <c r="A951" s="316"/>
      <c r="B951" s="317"/>
      <c r="C951" s="313"/>
      <c r="D951" s="313"/>
      <c r="E951" s="313"/>
      <c r="F951" s="313"/>
      <c r="G951" s="313"/>
      <c r="H951" s="313"/>
      <c r="I951" s="313"/>
      <c r="J951" s="313"/>
      <c r="K951" s="313"/>
      <c r="L951" s="313"/>
      <c r="M951" s="313"/>
      <c r="N951" s="315"/>
      <c r="O951" s="315"/>
      <c r="P951" s="315"/>
      <c r="Q951" s="315"/>
      <c r="R951" s="315"/>
      <c r="S951" s="315"/>
      <c r="T951" s="315"/>
      <c r="U951" s="315"/>
      <c r="V951" s="315"/>
      <c r="W951" s="315"/>
      <c r="X951" s="315"/>
      <c r="Y951" s="315"/>
      <c r="Z951" s="315"/>
    </row>
    <row r="952" spans="1:26" ht="14.25" customHeight="1">
      <c r="A952" s="316"/>
      <c r="B952" s="317"/>
      <c r="C952" s="313"/>
      <c r="D952" s="313"/>
      <c r="E952" s="313"/>
      <c r="F952" s="313"/>
      <c r="G952" s="313"/>
      <c r="H952" s="313"/>
      <c r="I952" s="313"/>
      <c r="J952" s="313"/>
      <c r="K952" s="313"/>
      <c r="L952" s="313"/>
      <c r="M952" s="313"/>
      <c r="N952" s="315"/>
      <c r="O952" s="315"/>
      <c r="P952" s="315"/>
      <c r="Q952" s="315"/>
      <c r="R952" s="315"/>
      <c r="S952" s="315"/>
      <c r="T952" s="315"/>
      <c r="U952" s="315"/>
      <c r="V952" s="315"/>
      <c r="W952" s="315"/>
      <c r="X952" s="315"/>
      <c r="Y952" s="315"/>
      <c r="Z952" s="315"/>
    </row>
    <row r="953" spans="1:26" ht="14.25" customHeight="1">
      <c r="A953" s="316"/>
      <c r="B953" s="317"/>
      <c r="C953" s="313"/>
      <c r="D953" s="313"/>
      <c r="E953" s="313"/>
      <c r="F953" s="313"/>
      <c r="G953" s="313"/>
      <c r="H953" s="313"/>
      <c r="I953" s="313"/>
      <c r="J953" s="313"/>
      <c r="K953" s="313"/>
      <c r="L953" s="313"/>
      <c r="M953" s="313"/>
      <c r="N953" s="315"/>
      <c r="O953" s="315"/>
      <c r="P953" s="315"/>
      <c r="Q953" s="315"/>
      <c r="R953" s="315"/>
      <c r="S953" s="315"/>
      <c r="T953" s="315"/>
      <c r="U953" s="315"/>
      <c r="V953" s="315"/>
      <c r="W953" s="315"/>
      <c r="X953" s="315"/>
      <c r="Y953" s="315"/>
      <c r="Z953" s="315"/>
    </row>
    <row r="954" spans="1:26" ht="14.25" customHeight="1">
      <c r="A954" s="316"/>
      <c r="B954" s="317"/>
      <c r="C954" s="313"/>
      <c r="D954" s="313"/>
      <c r="E954" s="313"/>
      <c r="F954" s="313"/>
      <c r="G954" s="313"/>
      <c r="H954" s="313"/>
      <c r="I954" s="313"/>
      <c r="J954" s="313"/>
      <c r="K954" s="313"/>
      <c r="L954" s="313"/>
      <c r="M954" s="313"/>
      <c r="N954" s="315"/>
      <c r="O954" s="315"/>
      <c r="P954" s="315"/>
      <c r="Q954" s="315"/>
      <c r="R954" s="315"/>
      <c r="S954" s="315"/>
      <c r="T954" s="315"/>
      <c r="U954" s="315"/>
      <c r="V954" s="315"/>
      <c r="W954" s="315"/>
      <c r="X954" s="315"/>
      <c r="Y954" s="315"/>
      <c r="Z954" s="315"/>
    </row>
    <row r="955" spans="1:26" ht="14.25" customHeight="1">
      <c r="A955" s="316"/>
      <c r="B955" s="317"/>
      <c r="C955" s="313"/>
      <c r="D955" s="313"/>
      <c r="E955" s="313"/>
      <c r="F955" s="313"/>
      <c r="G955" s="313"/>
      <c r="H955" s="313"/>
      <c r="I955" s="313"/>
      <c r="J955" s="313"/>
      <c r="K955" s="313"/>
      <c r="L955" s="313"/>
      <c r="M955" s="313"/>
      <c r="N955" s="315"/>
      <c r="O955" s="315"/>
      <c r="P955" s="315"/>
      <c r="Q955" s="315"/>
      <c r="R955" s="315"/>
      <c r="S955" s="315"/>
      <c r="T955" s="315"/>
      <c r="U955" s="315"/>
      <c r="V955" s="315"/>
      <c r="W955" s="315"/>
      <c r="X955" s="315"/>
      <c r="Y955" s="315"/>
      <c r="Z955" s="315"/>
    </row>
    <row r="956" spans="1:26" ht="14.25" customHeight="1">
      <c r="A956" s="316"/>
      <c r="B956" s="317"/>
      <c r="C956" s="313"/>
      <c r="D956" s="313"/>
      <c r="E956" s="313"/>
      <c r="F956" s="313"/>
      <c r="G956" s="313"/>
      <c r="H956" s="313"/>
      <c r="I956" s="313"/>
      <c r="J956" s="313"/>
      <c r="K956" s="313"/>
      <c r="L956" s="313"/>
      <c r="M956" s="313"/>
      <c r="N956" s="315"/>
      <c r="O956" s="315"/>
      <c r="P956" s="315"/>
      <c r="Q956" s="315"/>
      <c r="R956" s="315"/>
      <c r="S956" s="315"/>
      <c r="T956" s="315"/>
      <c r="U956" s="315"/>
      <c r="V956" s="315"/>
      <c r="W956" s="315"/>
      <c r="X956" s="315"/>
      <c r="Y956" s="315"/>
      <c r="Z956" s="315"/>
    </row>
    <row r="957" spans="1:26" ht="14.25" customHeight="1">
      <c r="A957" s="316"/>
      <c r="B957" s="317"/>
      <c r="C957" s="313"/>
      <c r="D957" s="313"/>
      <c r="E957" s="313"/>
      <c r="F957" s="313"/>
      <c r="G957" s="313"/>
      <c r="H957" s="313"/>
      <c r="I957" s="313"/>
      <c r="J957" s="313"/>
      <c r="K957" s="313"/>
      <c r="L957" s="313"/>
      <c r="M957" s="313"/>
      <c r="N957" s="315"/>
      <c r="O957" s="315"/>
      <c r="P957" s="315"/>
      <c r="Q957" s="315"/>
      <c r="R957" s="315"/>
      <c r="S957" s="315"/>
      <c r="T957" s="315"/>
      <c r="U957" s="315"/>
      <c r="V957" s="315"/>
      <c r="W957" s="315"/>
      <c r="X957" s="315"/>
      <c r="Y957" s="315"/>
      <c r="Z957" s="315"/>
    </row>
    <row r="958" spans="1:26" ht="14.25" customHeight="1">
      <c r="A958" s="316"/>
      <c r="B958" s="317"/>
      <c r="C958" s="313"/>
      <c r="D958" s="313"/>
      <c r="E958" s="313"/>
      <c r="F958" s="313"/>
      <c r="G958" s="313"/>
      <c r="H958" s="313"/>
      <c r="I958" s="313"/>
      <c r="J958" s="313"/>
      <c r="K958" s="313"/>
      <c r="L958" s="313"/>
      <c r="M958" s="313"/>
      <c r="N958" s="315"/>
      <c r="O958" s="315"/>
      <c r="P958" s="315"/>
      <c r="Q958" s="315"/>
      <c r="R958" s="315"/>
      <c r="S958" s="315"/>
      <c r="T958" s="315"/>
      <c r="U958" s="315"/>
      <c r="V958" s="315"/>
      <c r="W958" s="315"/>
      <c r="X958" s="315"/>
      <c r="Y958" s="315"/>
      <c r="Z958" s="315"/>
    </row>
    <row r="959" spans="1:26" ht="14.25" customHeight="1">
      <c r="A959" s="316"/>
      <c r="B959" s="317"/>
      <c r="C959" s="313"/>
      <c r="D959" s="313"/>
      <c r="E959" s="313"/>
      <c r="F959" s="313"/>
      <c r="G959" s="313"/>
      <c r="H959" s="313"/>
      <c r="I959" s="313"/>
      <c r="J959" s="313"/>
      <c r="K959" s="313"/>
      <c r="L959" s="313"/>
      <c r="M959" s="313"/>
      <c r="N959" s="315"/>
      <c r="O959" s="315"/>
      <c r="P959" s="315"/>
      <c r="Q959" s="315"/>
      <c r="R959" s="315"/>
      <c r="S959" s="315"/>
      <c r="T959" s="315"/>
      <c r="U959" s="315"/>
      <c r="V959" s="315"/>
      <c r="W959" s="315"/>
      <c r="X959" s="315"/>
      <c r="Y959" s="315"/>
      <c r="Z959" s="315"/>
    </row>
    <row r="960" spans="1:26" ht="14.25" customHeight="1">
      <c r="A960" s="316"/>
      <c r="B960" s="317"/>
      <c r="C960" s="313"/>
      <c r="D960" s="313"/>
      <c r="E960" s="313"/>
      <c r="F960" s="313"/>
      <c r="G960" s="313"/>
      <c r="H960" s="313"/>
      <c r="I960" s="313"/>
      <c r="J960" s="313"/>
      <c r="K960" s="313"/>
      <c r="L960" s="313"/>
      <c r="M960" s="313"/>
      <c r="N960" s="315"/>
      <c r="O960" s="315"/>
      <c r="P960" s="315"/>
      <c r="Q960" s="315"/>
      <c r="R960" s="315"/>
      <c r="S960" s="315"/>
      <c r="T960" s="315"/>
      <c r="U960" s="315"/>
      <c r="V960" s="315"/>
      <c r="W960" s="315"/>
      <c r="X960" s="315"/>
      <c r="Y960" s="315"/>
      <c r="Z960" s="315"/>
    </row>
    <row r="961" spans="1:26" ht="14.25" customHeight="1">
      <c r="A961" s="316"/>
      <c r="B961" s="317"/>
      <c r="C961" s="313"/>
      <c r="D961" s="313"/>
      <c r="E961" s="313"/>
      <c r="F961" s="313"/>
      <c r="G961" s="313"/>
      <c r="H961" s="313"/>
      <c r="I961" s="313"/>
      <c r="J961" s="313"/>
      <c r="K961" s="313"/>
      <c r="L961" s="313"/>
      <c r="M961" s="313"/>
      <c r="N961" s="315"/>
      <c r="O961" s="315"/>
      <c r="P961" s="315"/>
      <c r="Q961" s="315"/>
      <c r="R961" s="315"/>
      <c r="S961" s="315"/>
      <c r="T961" s="315"/>
      <c r="U961" s="315"/>
      <c r="V961" s="315"/>
      <c r="W961" s="315"/>
      <c r="X961" s="315"/>
      <c r="Y961" s="315"/>
      <c r="Z961" s="315"/>
    </row>
    <row r="962" spans="1:26" ht="14.25" customHeight="1">
      <c r="A962" s="316"/>
      <c r="B962" s="317"/>
      <c r="C962" s="313"/>
      <c r="D962" s="313"/>
      <c r="E962" s="313"/>
      <c r="F962" s="313"/>
      <c r="G962" s="313"/>
      <c r="H962" s="313"/>
      <c r="I962" s="313"/>
      <c r="J962" s="313"/>
      <c r="K962" s="313"/>
      <c r="L962" s="313"/>
      <c r="M962" s="313"/>
      <c r="N962" s="315"/>
      <c r="O962" s="315"/>
      <c r="P962" s="315"/>
      <c r="Q962" s="315"/>
      <c r="R962" s="315"/>
      <c r="S962" s="315"/>
      <c r="T962" s="315"/>
      <c r="U962" s="315"/>
      <c r="V962" s="315"/>
      <c r="W962" s="315"/>
      <c r="X962" s="315"/>
      <c r="Y962" s="315"/>
      <c r="Z962" s="315"/>
    </row>
    <row r="963" spans="1:26" ht="14.25" customHeight="1">
      <c r="A963" s="316"/>
      <c r="B963" s="317"/>
      <c r="C963" s="313"/>
      <c r="D963" s="313"/>
      <c r="E963" s="313"/>
      <c r="F963" s="313"/>
      <c r="G963" s="313"/>
      <c r="H963" s="313"/>
      <c r="I963" s="313"/>
      <c r="J963" s="313"/>
      <c r="K963" s="313"/>
      <c r="L963" s="313"/>
      <c r="M963" s="313"/>
      <c r="N963" s="315"/>
      <c r="O963" s="315"/>
      <c r="P963" s="315"/>
      <c r="Q963" s="315"/>
      <c r="R963" s="315"/>
      <c r="S963" s="315"/>
      <c r="T963" s="315"/>
      <c r="U963" s="315"/>
      <c r="V963" s="315"/>
      <c r="W963" s="315"/>
      <c r="X963" s="315"/>
      <c r="Y963" s="315"/>
      <c r="Z963" s="315"/>
    </row>
    <row r="964" spans="1:26" ht="14.25" customHeight="1">
      <c r="A964" s="316"/>
      <c r="B964" s="317"/>
      <c r="C964" s="313"/>
      <c r="D964" s="313"/>
      <c r="E964" s="313"/>
      <c r="F964" s="313"/>
      <c r="G964" s="313"/>
      <c r="H964" s="313"/>
      <c r="I964" s="313"/>
      <c r="J964" s="313"/>
      <c r="K964" s="313"/>
      <c r="L964" s="313"/>
      <c r="M964" s="313"/>
      <c r="N964" s="315"/>
      <c r="O964" s="315"/>
      <c r="P964" s="315"/>
      <c r="Q964" s="315"/>
      <c r="R964" s="315"/>
      <c r="S964" s="315"/>
      <c r="T964" s="315"/>
      <c r="U964" s="315"/>
      <c r="V964" s="315"/>
      <c r="W964" s="315"/>
      <c r="X964" s="315"/>
      <c r="Y964" s="315"/>
      <c r="Z964" s="315"/>
    </row>
    <row r="965" spans="1:26" ht="14.25" customHeight="1">
      <c r="A965" s="316"/>
      <c r="B965" s="317"/>
      <c r="C965" s="313"/>
      <c r="D965" s="313"/>
      <c r="E965" s="313"/>
      <c r="F965" s="313"/>
      <c r="G965" s="313"/>
      <c r="H965" s="313"/>
      <c r="I965" s="313"/>
      <c r="J965" s="313"/>
      <c r="K965" s="313"/>
      <c r="L965" s="313"/>
      <c r="M965" s="313"/>
      <c r="N965" s="315"/>
      <c r="O965" s="315"/>
      <c r="P965" s="315"/>
      <c r="Q965" s="315"/>
      <c r="R965" s="315"/>
      <c r="S965" s="315"/>
      <c r="T965" s="315"/>
      <c r="U965" s="315"/>
      <c r="V965" s="315"/>
      <c r="W965" s="315"/>
      <c r="X965" s="315"/>
      <c r="Y965" s="315"/>
      <c r="Z965" s="315"/>
    </row>
    <row r="966" spans="1:26" ht="14.25" customHeight="1">
      <c r="A966" s="316"/>
      <c r="B966" s="317"/>
      <c r="C966" s="313"/>
      <c r="D966" s="313"/>
      <c r="E966" s="313"/>
      <c r="F966" s="313"/>
      <c r="G966" s="313"/>
      <c r="H966" s="313"/>
      <c r="I966" s="313"/>
      <c r="J966" s="313"/>
      <c r="K966" s="313"/>
      <c r="L966" s="313"/>
      <c r="M966" s="313"/>
      <c r="N966" s="315"/>
      <c r="O966" s="315"/>
      <c r="P966" s="315"/>
      <c r="Q966" s="315"/>
      <c r="R966" s="315"/>
      <c r="S966" s="315"/>
      <c r="T966" s="315"/>
      <c r="U966" s="315"/>
      <c r="V966" s="315"/>
      <c r="W966" s="315"/>
      <c r="X966" s="315"/>
      <c r="Y966" s="315"/>
      <c r="Z966" s="315"/>
    </row>
    <row r="967" spans="1:26" ht="14.25" customHeight="1">
      <c r="A967" s="316"/>
      <c r="B967" s="317"/>
      <c r="C967" s="313"/>
      <c r="D967" s="313"/>
      <c r="E967" s="313"/>
      <c r="F967" s="313"/>
      <c r="G967" s="313"/>
      <c r="H967" s="313"/>
      <c r="I967" s="313"/>
      <c r="J967" s="313"/>
      <c r="K967" s="313"/>
      <c r="L967" s="313"/>
      <c r="M967" s="313"/>
      <c r="N967" s="315"/>
      <c r="O967" s="315"/>
      <c r="P967" s="315"/>
      <c r="Q967" s="315"/>
      <c r="R967" s="315"/>
      <c r="S967" s="315"/>
      <c r="T967" s="315"/>
      <c r="U967" s="315"/>
      <c r="V967" s="315"/>
      <c r="W967" s="315"/>
      <c r="X967" s="315"/>
      <c r="Y967" s="315"/>
      <c r="Z967" s="315"/>
    </row>
    <row r="968" spans="1:26" ht="14.25" customHeight="1">
      <c r="A968" s="316"/>
      <c r="B968" s="317"/>
      <c r="C968" s="313"/>
      <c r="D968" s="313"/>
      <c r="E968" s="313"/>
      <c r="F968" s="313"/>
      <c r="G968" s="313"/>
      <c r="H968" s="313"/>
      <c r="I968" s="313"/>
      <c r="J968" s="313"/>
      <c r="K968" s="313"/>
      <c r="L968" s="313"/>
      <c r="M968" s="313"/>
      <c r="N968" s="315"/>
      <c r="O968" s="315"/>
      <c r="P968" s="315"/>
      <c r="Q968" s="315"/>
      <c r="R968" s="315"/>
      <c r="S968" s="315"/>
      <c r="T968" s="315"/>
      <c r="U968" s="315"/>
      <c r="V968" s="315"/>
      <c r="W968" s="315"/>
      <c r="X968" s="315"/>
      <c r="Y968" s="315"/>
      <c r="Z968" s="315"/>
    </row>
    <row r="969" spans="1:26" ht="14.25" customHeight="1">
      <c r="A969" s="316"/>
      <c r="B969" s="317"/>
      <c r="C969" s="313"/>
      <c r="D969" s="313"/>
      <c r="E969" s="313"/>
      <c r="F969" s="313"/>
      <c r="G969" s="313"/>
      <c r="H969" s="313"/>
      <c r="I969" s="313"/>
      <c r="J969" s="313"/>
      <c r="K969" s="313"/>
      <c r="L969" s="313"/>
      <c r="M969" s="313"/>
      <c r="N969" s="315"/>
      <c r="O969" s="315"/>
      <c r="P969" s="315"/>
      <c r="Q969" s="315"/>
      <c r="R969" s="315"/>
      <c r="S969" s="315"/>
      <c r="T969" s="315"/>
      <c r="U969" s="315"/>
      <c r="V969" s="315"/>
      <c r="W969" s="315"/>
      <c r="X969" s="315"/>
      <c r="Y969" s="315"/>
      <c r="Z969" s="315"/>
    </row>
    <row r="970" spans="1:26" ht="14.25" customHeight="1">
      <c r="A970" s="316"/>
      <c r="B970" s="317"/>
      <c r="C970" s="313"/>
      <c r="D970" s="313"/>
      <c r="E970" s="313"/>
      <c r="F970" s="313"/>
      <c r="G970" s="313"/>
      <c r="H970" s="313"/>
      <c r="I970" s="313"/>
      <c r="J970" s="313"/>
      <c r="K970" s="313"/>
      <c r="L970" s="313"/>
      <c r="M970" s="313"/>
      <c r="N970" s="315"/>
      <c r="O970" s="315"/>
      <c r="P970" s="315"/>
      <c r="Q970" s="315"/>
      <c r="R970" s="315"/>
      <c r="S970" s="315"/>
      <c r="T970" s="315"/>
      <c r="U970" s="315"/>
      <c r="V970" s="315"/>
      <c r="W970" s="315"/>
      <c r="X970" s="315"/>
      <c r="Y970" s="315"/>
      <c r="Z970" s="315"/>
    </row>
    <row r="971" spans="1:26" ht="14.25" customHeight="1">
      <c r="A971" s="316"/>
      <c r="B971" s="317"/>
      <c r="C971" s="313"/>
      <c r="D971" s="313"/>
      <c r="E971" s="313"/>
      <c r="F971" s="313"/>
      <c r="G971" s="313"/>
      <c r="H971" s="313"/>
      <c r="I971" s="313"/>
      <c r="J971" s="313"/>
      <c r="K971" s="313"/>
      <c r="L971" s="313"/>
      <c r="M971" s="313"/>
      <c r="N971" s="315"/>
      <c r="O971" s="315"/>
      <c r="P971" s="315"/>
      <c r="Q971" s="315"/>
      <c r="R971" s="315"/>
      <c r="S971" s="315"/>
      <c r="T971" s="315"/>
      <c r="U971" s="315"/>
      <c r="V971" s="315"/>
      <c r="W971" s="315"/>
      <c r="X971" s="315"/>
      <c r="Y971" s="315"/>
      <c r="Z971" s="315"/>
    </row>
    <row r="972" spans="1:26" ht="14.25" customHeight="1">
      <c r="A972" s="316"/>
      <c r="B972" s="317"/>
      <c r="C972" s="313"/>
      <c r="D972" s="313"/>
      <c r="E972" s="313"/>
      <c r="F972" s="313"/>
      <c r="G972" s="313"/>
      <c r="H972" s="313"/>
      <c r="I972" s="313"/>
      <c r="J972" s="313"/>
      <c r="K972" s="313"/>
      <c r="L972" s="313"/>
      <c r="M972" s="313"/>
      <c r="N972" s="315"/>
      <c r="O972" s="315"/>
      <c r="P972" s="315"/>
      <c r="Q972" s="315"/>
      <c r="R972" s="315"/>
      <c r="S972" s="315"/>
      <c r="T972" s="315"/>
      <c r="U972" s="315"/>
      <c r="V972" s="315"/>
      <c r="W972" s="315"/>
      <c r="X972" s="315"/>
      <c r="Y972" s="315"/>
      <c r="Z972" s="315"/>
    </row>
    <row r="973" spans="1:26" ht="14.25" customHeight="1">
      <c r="A973" s="316"/>
      <c r="B973" s="317"/>
      <c r="C973" s="313"/>
      <c r="D973" s="313"/>
      <c r="E973" s="313"/>
      <c r="F973" s="313"/>
      <c r="G973" s="313"/>
      <c r="H973" s="313"/>
      <c r="I973" s="313"/>
      <c r="J973" s="313"/>
      <c r="K973" s="313"/>
      <c r="L973" s="313"/>
      <c r="M973" s="313"/>
      <c r="N973" s="315"/>
      <c r="O973" s="315"/>
      <c r="P973" s="315"/>
      <c r="Q973" s="315"/>
      <c r="R973" s="315"/>
      <c r="S973" s="315"/>
      <c r="T973" s="315"/>
      <c r="U973" s="315"/>
      <c r="V973" s="315"/>
      <c r="W973" s="315"/>
      <c r="X973" s="315"/>
      <c r="Y973" s="315"/>
      <c r="Z973" s="315"/>
    </row>
    <row r="974" spans="1:26" ht="14.25" customHeight="1">
      <c r="A974" s="316"/>
      <c r="B974" s="317"/>
      <c r="C974" s="313"/>
      <c r="D974" s="313"/>
      <c r="E974" s="313"/>
      <c r="F974" s="313"/>
      <c r="G974" s="313"/>
      <c r="H974" s="313"/>
      <c r="I974" s="313"/>
      <c r="J974" s="313"/>
      <c r="K974" s="313"/>
      <c r="L974" s="313"/>
      <c r="M974" s="313"/>
      <c r="N974" s="315"/>
      <c r="O974" s="315"/>
      <c r="P974" s="315"/>
      <c r="Q974" s="315"/>
      <c r="R974" s="315"/>
      <c r="S974" s="315"/>
      <c r="T974" s="315"/>
      <c r="U974" s="315"/>
      <c r="V974" s="315"/>
      <c r="W974" s="315"/>
      <c r="X974" s="315"/>
      <c r="Y974" s="315"/>
      <c r="Z974" s="315"/>
    </row>
    <row r="975" spans="1:26" ht="14.25" customHeight="1">
      <c r="A975" s="316"/>
      <c r="B975" s="317"/>
      <c r="C975" s="313"/>
      <c r="D975" s="313"/>
      <c r="E975" s="313"/>
      <c r="F975" s="313"/>
      <c r="G975" s="313"/>
      <c r="H975" s="313"/>
      <c r="I975" s="313"/>
      <c r="J975" s="313"/>
      <c r="K975" s="313"/>
      <c r="L975" s="313"/>
      <c r="M975" s="313"/>
      <c r="N975" s="315"/>
      <c r="O975" s="315"/>
      <c r="P975" s="315"/>
      <c r="Q975" s="315"/>
      <c r="R975" s="315"/>
      <c r="S975" s="315"/>
      <c r="T975" s="315"/>
      <c r="U975" s="315"/>
      <c r="V975" s="315"/>
      <c r="W975" s="315"/>
      <c r="X975" s="315"/>
      <c r="Y975" s="315"/>
      <c r="Z975" s="315"/>
    </row>
    <row r="976" spans="1:26" ht="14.25" customHeight="1">
      <c r="A976" s="316"/>
      <c r="B976" s="317"/>
      <c r="C976" s="313"/>
      <c r="D976" s="313"/>
      <c r="E976" s="313"/>
      <c r="F976" s="313"/>
      <c r="G976" s="313"/>
      <c r="H976" s="313"/>
      <c r="I976" s="313"/>
      <c r="J976" s="313"/>
      <c r="K976" s="313"/>
      <c r="L976" s="313"/>
      <c r="M976" s="313"/>
      <c r="N976" s="315"/>
      <c r="O976" s="315"/>
      <c r="P976" s="315"/>
      <c r="Q976" s="315"/>
      <c r="R976" s="315"/>
      <c r="S976" s="315"/>
      <c r="T976" s="315"/>
      <c r="U976" s="315"/>
      <c r="V976" s="315"/>
      <c r="W976" s="315"/>
      <c r="X976" s="315"/>
      <c r="Y976" s="315"/>
      <c r="Z976" s="315"/>
    </row>
    <row r="977" spans="1:26" ht="14.25" customHeight="1">
      <c r="A977" s="316"/>
      <c r="B977" s="317"/>
      <c r="C977" s="313"/>
      <c r="D977" s="313"/>
      <c r="E977" s="313"/>
      <c r="F977" s="313"/>
      <c r="G977" s="313"/>
      <c r="H977" s="313"/>
      <c r="I977" s="313"/>
      <c r="J977" s="313"/>
      <c r="K977" s="313"/>
      <c r="L977" s="313"/>
      <c r="M977" s="313"/>
      <c r="N977" s="315"/>
      <c r="O977" s="315"/>
      <c r="P977" s="315"/>
      <c r="Q977" s="315"/>
      <c r="R977" s="315"/>
      <c r="S977" s="315"/>
      <c r="T977" s="315"/>
      <c r="U977" s="315"/>
      <c r="V977" s="315"/>
      <c r="W977" s="315"/>
      <c r="X977" s="315"/>
      <c r="Y977" s="315"/>
      <c r="Z977" s="315"/>
    </row>
    <row r="978" spans="1:26" ht="14.25" customHeight="1">
      <c r="A978" s="316"/>
      <c r="B978" s="317"/>
      <c r="C978" s="313"/>
      <c r="D978" s="313"/>
      <c r="E978" s="313"/>
      <c r="F978" s="313"/>
      <c r="G978" s="313"/>
      <c r="H978" s="313"/>
      <c r="I978" s="313"/>
      <c r="J978" s="313"/>
      <c r="K978" s="313"/>
      <c r="L978" s="313"/>
      <c r="M978" s="313"/>
      <c r="N978" s="315"/>
      <c r="O978" s="315"/>
      <c r="P978" s="315"/>
      <c r="Q978" s="315"/>
      <c r="R978" s="315"/>
      <c r="S978" s="315"/>
      <c r="T978" s="315"/>
      <c r="U978" s="315"/>
      <c r="V978" s="315"/>
      <c r="W978" s="315"/>
      <c r="X978" s="315"/>
      <c r="Y978" s="315"/>
      <c r="Z978" s="315"/>
    </row>
    <row r="979" spans="1:26" ht="14.25" customHeight="1">
      <c r="A979" s="316"/>
      <c r="B979" s="317"/>
      <c r="C979" s="313"/>
      <c r="D979" s="313"/>
      <c r="E979" s="313"/>
      <c r="F979" s="313"/>
      <c r="G979" s="313"/>
      <c r="H979" s="313"/>
      <c r="I979" s="313"/>
      <c r="J979" s="313"/>
      <c r="K979" s="313"/>
      <c r="L979" s="313"/>
      <c r="M979" s="313"/>
      <c r="N979" s="315"/>
      <c r="O979" s="315"/>
      <c r="P979" s="315"/>
      <c r="Q979" s="315"/>
      <c r="R979" s="315"/>
      <c r="S979" s="315"/>
      <c r="T979" s="315"/>
      <c r="U979" s="315"/>
      <c r="V979" s="315"/>
      <c r="W979" s="315"/>
      <c r="X979" s="315"/>
      <c r="Y979" s="315"/>
      <c r="Z979" s="315"/>
    </row>
    <row r="980" spans="1:26" ht="14.25" customHeight="1">
      <c r="A980" s="316"/>
      <c r="B980" s="317"/>
      <c r="C980" s="313"/>
      <c r="D980" s="313"/>
      <c r="E980" s="313"/>
      <c r="F980" s="313"/>
      <c r="G980" s="313"/>
      <c r="H980" s="313"/>
      <c r="I980" s="313"/>
      <c r="J980" s="313"/>
      <c r="K980" s="313"/>
      <c r="L980" s="313"/>
      <c r="M980" s="313"/>
      <c r="N980" s="315"/>
      <c r="O980" s="315"/>
      <c r="P980" s="315"/>
      <c r="Q980" s="315"/>
      <c r="R980" s="315"/>
      <c r="S980" s="315"/>
      <c r="T980" s="315"/>
      <c r="U980" s="315"/>
      <c r="V980" s="315"/>
      <c r="W980" s="315"/>
      <c r="X980" s="315"/>
      <c r="Y980" s="315"/>
      <c r="Z980" s="315"/>
    </row>
    <row r="981" spans="1:26" ht="14.25" customHeight="1">
      <c r="A981" s="316"/>
      <c r="B981" s="317"/>
      <c r="C981" s="313"/>
      <c r="D981" s="313"/>
      <c r="E981" s="313"/>
      <c r="F981" s="313"/>
      <c r="G981" s="313"/>
      <c r="H981" s="313"/>
      <c r="I981" s="313"/>
      <c r="J981" s="313"/>
      <c r="K981" s="313"/>
      <c r="L981" s="313"/>
      <c r="M981" s="313"/>
      <c r="N981" s="315"/>
      <c r="O981" s="315"/>
      <c r="P981" s="315"/>
      <c r="Q981" s="315"/>
      <c r="R981" s="315"/>
      <c r="S981" s="315"/>
      <c r="T981" s="315"/>
      <c r="U981" s="315"/>
      <c r="V981" s="315"/>
      <c r="W981" s="315"/>
      <c r="X981" s="315"/>
      <c r="Y981" s="315"/>
      <c r="Z981" s="315"/>
    </row>
    <row r="982" spans="1:26" ht="14.25" customHeight="1">
      <c r="A982" s="316"/>
      <c r="B982" s="317"/>
      <c r="C982" s="313"/>
      <c r="D982" s="313"/>
      <c r="E982" s="313"/>
      <c r="F982" s="313"/>
      <c r="G982" s="313"/>
      <c r="H982" s="313"/>
      <c r="I982" s="313"/>
      <c r="J982" s="313"/>
      <c r="K982" s="313"/>
      <c r="L982" s="313"/>
      <c r="M982" s="313"/>
      <c r="N982" s="315"/>
      <c r="O982" s="315"/>
      <c r="P982" s="315"/>
      <c r="Q982" s="315"/>
      <c r="R982" s="315"/>
      <c r="S982" s="315"/>
      <c r="T982" s="315"/>
      <c r="U982" s="315"/>
      <c r="V982" s="315"/>
      <c r="W982" s="315"/>
      <c r="X982" s="315"/>
      <c r="Y982" s="315"/>
      <c r="Z982" s="315"/>
    </row>
    <row r="983" spans="1:26" ht="14.25" customHeight="1">
      <c r="A983" s="316"/>
      <c r="B983" s="317"/>
      <c r="C983" s="313"/>
      <c r="D983" s="313"/>
      <c r="E983" s="313"/>
      <c r="F983" s="313"/>
      <c r="G983" s="313"/>
      <c r="H983" s="313"/>
      <c r="I983" s="313"/>
      <c r="J983" s="313"/>
      <c r="K983" s="313"/>
      <c r="L983" s="313"/>
      <c r="M983" s="313"/>
      <c r="N983" s="315"/>
      <c r="O983" s="315"/>
      <c r="P983" s="315"/>
      <c r="Q983" s="315"/>
      <c r="R983" s="315"/>
      <c r="S983" s="315"/>
      <c r="T983" s="315"/>
      <c r="U983" s="315"/>
      <c r="V983" s="315"/>
      <c r="W983" s="315"/>
      <c r="X983" s="315"/>
      <c r="Y983" s="315"/>
      <c r="Z983" s="315"/>
    </row>
    <row r="984" spans="1:26" ht="14.25" customHeight="1">
      <c r="A984" s="316"/>
      <c r="B984" s="317"/>
      <c r="C984" s="313"/>
      <c r="D984" s="313"/>
      <c r="E984" s="313"/>
      <c r="F984" s="313"/>
      <c r="G984" s="313"/>
      <c r="H984" s="313"/>
      <c r="I984" s="313"/>
      <c r="J984" s="313"/>
      <c r="K984" s="313"/>
      <c r="L984" s="313"/>
      <c r="M984" s="313"/>
      <c r="N984" s="315"/>
      <c r="O984" s="315"/>
      <c r="P984" s="315"/>
      <c r="Q984" s="315"/>
      <c r="R984" s="315"/>
      <c r="S984" s="315"/>
      <c r="T984" s="315"/>
      <c r="U984" s="315"/>
      <c r="V984" s="315"/>
      <c r="W984" s="315"/>
      <c r="X984" s="315"/>
      <c r="Y984" s="315"/>
      <c r="Z984" s="315"/>
    </row>
    <row r="985" spans="1:26" ht="14.25" customHeight="1">
      <c r="A985" s="316"/>
      <c r="B985" s="317"/>
      <c r="C985" s="313"/>
      <c r="D985" s="313"/>
      <c r="E985" s="313"/>
      <c r="F985" s="313"/>
      <c r="G985" s="313"/>
      <c r="H985" s="313"/>
      <c r="I985" s="313"/>
      <c r="J985" s="313"/>
      <c r="K985" s="313"/>
      <c r="L985" s="313"/>
      <c r="M985" s="313"/>
      <c r="N985" s="315"/>
      <c r="O985" s="315"/>
      <c r="P985" s="315"/>
      <c r="Q985" s="315"/>
      <c r="R985" s="315"/>
      <c r="S985" s="315"/>
      <c r="T985" s="315"/>
      <c r="U985" s="315"/>
      <c r="V985" s="315"/>
      <c r="W985" s="315"/>
      <c r="X985" s="315"/>
      <c r="Y985" s="315"/>
      <c r="Z985" s="315"/>
    </row>
    <row r="986" spans="1:26" ht="14.25" customHeight="1">
      <c r="A986" s="316"/>
      <c r="B986" s="317"/>
      <c r="C986" s="313"/>
      <c r="D986" s="313"/>
      <c r="E986" s="313"/>
      <c r="F986" s="313"/>
      <c r="G986" s="313"/>
      <c r="H986" s="313"/>
      <c r="I986" s="313"/>
      <c r="J986" s="313"/>
      <c r="K986" s="313"/>
      <c r="L986" s="313"/>
      <c r="M986" s="313"/>
      <c r="N986" s="315"/>
      <c r="O986" s="315"/>
      <c r="P986" s="315"/>
      <c r="Q986" s="315"/>
      <c r="R986" s="315"/>
      <c r="S986" s="315"/>
      <c r="T986" s="315"/>
      <c r="U986" s="315"/>
      <c r="V986" s="315"/>
      <c r="W986" s="315"/>
      <c r="X986" s="315"/>
      <c r="Y986" s="315"/>
      <c r="Z986" s="315"/>
    </row>
    <row r="987" spans="1:26" ht="14.25" customHeight="1">
      <c r="A987" s="316"/>
      <c r="B987" s="317"/>
      <c r="C987" s="313"/>
      <c r="D987" s="313"/>
      <c r="E987" s="313"/>
      <c r="F987" s="313"/>
      <c r="G987" s="313"/>
      <c r="H987" s="313"/>
      <c r="I987" s="313"/>
      <c r="J987" s="313"/>
      <c r="K987" s="313"/>
      <c r="L987" s="313"/>
      <c r="M987" s="313"/>
      <c r="N987" s="315"/>
      <c r="O987" s="315"/>
      <c r="P987" s="315"/>
      <c r="Q987" s="315"/>
      <c r="R987" s="315"/>
      <c r="S987" s="315"/>
      <c r="T987" s="315"/>
      <c r="U987" s="315"/>
      <c r="V987" s="315"/>
      <c r="W987" s="315"/>
      <c r="X987" s="315"/>
      <c r="Y987" s="315"/>
      <c r="Z987" s="315"/>
    </row>
    <row r="988" spans="1:26" ht="14.25" customHeight="1">
      <c r="A988" s="316"/>
      <c r="B988" s="317"/>
      <c r="C988" s="313"/>
      <c r="D988" s="313"/>
      <c r="E988" s="313"/>
      <c r="F988" s="313"/>
      <c r="G988" s="313"/>
      <c r="H988" s="313"/>
      <c r="I988" s="313"/>
      <c r="J988" s="313"/>
      <c r="K988" s="313"/>
      <c r="L988" s="313"/>
      <c r="M988" s="313"/>
      <c r="N988" s="315"/>
      <c r="O988" s="315"/>
      <c r="P988" s="315"/>
      <c r="Q988" s="315"/>
      <c r="R988" s="315"/>
      <c r="S988" s="315"/>
      <c r="T988" s="315"/>
      <c r="U988" s="315"/>
      <c r="V988" s="315"/>
      <c r="W988" s="315"/>
      <c r="X988" s="315"/>
      <c r="Y988" s="315"/>
      <c r="Z988" s="315"/>
    </row>
    <row r="989" spans="1:26" ht="14.25" customHeight="1">
      <c r="A989" s="316"/>
      <c r="B989" s="317"/>
      <c r="C989" s="313"/>
      <c r="D989" s="313"/>
      <c r="E989" s="313"/>
      <c r="F989" s="313"/>
      <c r="G989" s="313"/>
      <c r="H989" s="313"/>
      <c r="I989" s="313"/>
      <c r="J989" s="313"/>
      <c r="K989" s="313"/>
      <c r="L989" s="313"/>
      <c r="M989" s="313"/>
      <c r="N989" s="315"/>
      <c r="O989" s="315"/>
      <c r="P989" s="315"/>
      <c r="Q989" s="315"/>
      <c r="R989" s="315"/>
      <c r="S989" s="315"/>
      <c r="T989" s="315"/>
      <c r="U989" s="315"/>
      <c r="V989" s="315"/>
      <c r="W989" s="315"/>
      <c r="X989" s="315"/>
      <c r="Y989" s="315"/>
      <c r="Z989" s="315"/>
    </row>
    <row r="990" spans="1:26" ht="14.25" customHeight="1">
      <c r="A990" s="316"/>
      <c r="B990" s="317"/>
      <c r="C990" s="313"/>
      <c r="D990" s="313"/>
      <c r="E990" s="313"/>
      <c r="F990" s="313"/>
      <c r="G990" s="313"/>
      <c r="H990" s="313"/>
      <c r="I990" s="313"/>
      <c r="J990" s="313"/>
      <c r="K990" s="313"/>
      <c r="L990" s="313"/>
      <c r="M990" s="313"/>
      <c r="N990" s="315"/>
      <c r="O990" s="315"/>
      <c r="P990" s="315"/>
      <c r="Q990" s="315"/>
      <c r="R990" s="315"/>
      <c r="S990" s="315"/>
      <c r="T990" s="315"/>
      <c r="U990" s="315"/>
      <c r="V990" s="315"/>
      <c r="W990" s="315"/>
      <c r="X990" s="315"/>
      <c r="Y990" s="315"/>
      <c r="Z990" s="315"/>
    </row>
    <row r="991" spans="1:26" ht="14.25" customHeight="1">
      <c r="A991" s="316"/>
      <c r="B991" s="317"/>
      <c r="C991" s="313"/>
      <c r="D991" s="313"/>
      <c r="E991" s="313"/>
      <c r="F991" s="313"/>
      <c r="G991" s="313"/>
      <c r="H991" s="313"/>
      <c r="I991" s="313"/>
      <c r="J991" s="313"/>
      <c r="K991" s="313"/>
      <c r="L991" s="313"/>
      <c r="M991" s="313"/>
      <c r="N991" s="315"/>
      <c r="O991" s="315"/>
      <c r="P991" s="315"/>
      <c r="Q991" s="315"/>
      <c r="R991" s="315"/>
      <c r="S991" s="315"/>
      <c r="T991" s="315"/>
      <c r="U991" s="315"/>
      <c r="V991" s="315"/>
      <c r="W991" s="315"/>
      <c r="X991" s="315"/>
      <c r="Y991" s="315"/>
      <c r="Z991" s="315"/>
    </row>
    <row r="992" spans="1:26" ht="14.25" customHeight="1">
      <c r="A992" s="316"/>
      <c r="B992" s="317"/>
      <c r="C992" s="313"/>
      <c r="D992" s="313"/>
      <c r="E992" s="313"/>
      <c r="F992" s="313"/>
      <c r="G992" s="313"/>
      <c r="H992" s="313"/>
      <c r="I992" s="313"/>
      <c r="J992" s="313"/>
      <c r="K992" s="313"/>
      <c r="L992" s="313"/>
      <c r="M992" s="313"/>
      <c r="N992" s="315"/>
      <c r="O992" s="315"/>
      <c r="P992" s="315"/>
      <c r="Q992" s="315"/>
      <c r="R992" s="315"/>
      <c r="S992" s="315"/>
      <c r="T992" s="315"/>
      <c r="U992" s="315"/>
      <c r="V992" s="315"/>
      <c r="W992" s="315"/>
      <c r="X992" s="315"/>
      <c r="Y992" s="315"/>
      <c r="Z992" s="315"/>
    </row>
    <row r="993" spans="1:26" ht="14.25" customHeight="1">
      <c r="A993" s="316"/>
      <c r="B993" s="317"/>
      <c r="C993" s="313"/>
      <c r="D993" s="313"/>
      <c r="E993" s="313"/>
      <c r="F993" s="313"/>
      <c r="G993" s="313"/>
      <c r="H993" s="313"/>
      <c r="I993" s="313"/>
      <c r="J993" s="313"/>
      <c r="K993" s="313"/>
      <c r="L993" s="313"/>
      <c r="M993" s="313"/>
      <c r="N993" s="315"/>
      <c r="O993" s="315"/>
      <c r="P993" s="315"/>
      <c r="Q993" s="315"/>
      <c r="R993" s="315"/>
      <c r="S993" s="315"/>
      <c r="T993" s="315"/>
      <c r="U993" s="315"/>
      <c r="V993" s="315"/>
      <c r="W993" s="315"/>
      <c r="X993" s="315"/>
      <c r="Y993" s="315"/>
      <c r="Z993" s="315"/>
    </row>
    <row r="994" spans="1:26" ht="14.25" customHeight="1">
      <c r="A994" s="316"/>
      <c r="B994" s="317"/>
      <c r="C994" s="313"/>
      <c r="D994" s="313"/>
      <c r="E994" s="313"/>
      <c r="F994" s="313"/>
      <c r="G994" s="313"/>
      <c r="H994" s="313"/>
      <c r="I994" s="313"/>
      <c r="J994" s="313"/>
      <c r="K994" s="313"/>
      <c r="L994" s="313"/>
      <c r="M994" s="313"/>
      <c r="N994" s="315"/>
      <c r="O994" s="315"/>
      <c r="P994" s="315"/>
      <c r="Q994" s="315"/>
      <c r="R994" s="315"/>
      <c r="S994" s="315"/>
      <c r="T994" s="315"/>
      <c r="U994" s="315"/>
      <c r="V994" s="315"/>
      <c r="W994" s="315"/>
      <c r="X994" s="315"/>
      <c r="Y994" s="315"/>
      <c r="Z994" s="315"/>
    </row>
    <row r="995" spans="1:26" ht="14.25" customHeight="1">
      <c r="A995" s="316"/>
      <c r="B995" s="317"/>
      <c r="C995" s="313"/>
      <c r="D995" s="313"/>
      <c r="E995" s="313"/>
      <c r="F995" s="313"/>
      <c r="G995" s="313"/>
      <c r="H995" s="313"/>
      <c r="I995" s="313"/>
      <c r="J995" s="313"/>
      <c r="K995" s="313"/>
      <c r="L995" s="313"/>
      <c r="M995" s="313"/>
      <c r="N995" s="315"/>
      <c r="O995" s="315"/>
      <c r="P995" s="315"/>
      <c r="Q995" s="315"/>
      <c r="R995" s="315"/>
      <c r="S995" s="315"/>
      <c r="T995" s="315"/>
      <c r="U995" s="315"/>
      <c r="V995" s="315"/>
      <c r="W995" s="315"/>
      <c r="X995" s="315"/>
      <c r="Y995" s="315"/>
      <c r="Z995" s="315"/>
    </row>
    <row r="996" spans="1:26" ht="14.25" customHeight="1">
      <c r="A996" s="316"/>
      <c r="B996" s="317"/>
      <c r="C996" s="313"/>
      <c r="D996" s="313"/>
      <c r="E996" s="313"/>
      <c r="F996" s="313"/>
      <c r="G996" s="313"/>
      <c r="H996" s="313"/>
      <c r="I996" s="313"/>
      <c r="J996" s="313"/>
      <c r="K996" s="313"/>
      <c r="L996" s="313"/>
      <c r="M996" s="313"/>
      <c r="N996" s="315"/>
      <c r="O996" s="315"/>
      <c r="P996" s="315"/>
      <c r="Q996" s="315"/>
      <c r="R996" s="315"/>
      <c r="S996" s="315"/>
      <c r="T996" s="315"/>
      <c r="U996" s="315"/>
      <c r="V996" s="315"/>
      <c r="W996" s="315"/>
      <c r="X996" s="315"/>
      <c r="Y996" s="315"/>
      <c r="Z996" s="315"/>
    </row>
    <row r="997" spans="1:26" ht="14.25" customHeight="1">
      <c r="A997" s="316"/>
      <c r="B997" s="317"/>
      <c r="C997" s="313"/>
      <c r="D997" s="313"/>
      <c r="E997" s="313"/>
      <c r="F997" s="313"/>
      <c r="G997" s="313"/>
      <c r="H997" s="313"/>
      <c r="I997" s="313"/>
      <c r="J997" s="313"/>
      <c r="K997" s="313"/>
      <c r="L997" s="313"/>
      <c r="M997" s="313"/>
      <c r="N997" s="315"/>
      <c r="O997" s="315"/>
      <c r="P997" s="315"/>
      <c r="Q997" s="315"/>
      <c r="R997" s="315"/>
      <c r="S997" s="315"/>
      <c r="T997" s="315"/>
      <c r="U997" s="315"/>
      <c r="V997" s="315"/>
      <c r="W997" s="315"/>
      <c r="X997" s="315"/>
      <c r="Y997" s="315"/>
      <c r="Z997" s="315"/>
    </row>
    <row r="998" spans="1:26" ht="14.25" customHeight="1">
      <c r="A998" s="316"/>
      <c r="B998" s="317"/>
      <c r="C998" s="313"/>
      <c r="D998" s="313"/>
      <c r="E998" s="313"/>
      <c r="F998" s="313"/>
      <c r="G998" s="313"/>
      <c r="H998" s="313"/>
      <c r="I998" s="313"/>
      <c r="J998" s="313"/>
      <c r="K998" s="313"/>
      <c r="L998" s="313"/>
      <c r="M998" s="313"/>
      <c r="N998" s="315"/>
      <c r="O998" s="315"/>
      <c r="P998" s="315"/>
      <c r="Q998" s="315"/>
      <c r="R998" s="315"/>
      <c r="S998" s="315"/>
      <c r="T998" s="315"/>
      <c r="U998" s="315"/>
      <c r="V998" s="315"/>
      <c r="W998" s="315"/>
      <c r="X998" s="315"/>
      <c r="Y998" s="315"/>
      <c r="Z998" s="315"/>
    </row>
    <row r="999" spans="1:26" ht="14.25" customHeight="1">
      <c r="A999" s="316"/>
      <c r="B999" s="317"/>
      <c r="C999" s="313"/>
      <c r="D999" s="313"/>
      <c r="E999" s="313"/>
      <c r="F999" s="313"/>
      <c r="G999" s="313"/>
      <c r="H999" s="313"/>
      <c r="I999" s="313"/>
      <c r="J999" s="313"/>
      <c r="K999" s="313"/>
      <c r="L999" s="313"/>
      <c r="M999" s="313"/>
      <c r="N999" s="315"/>
      <c r="O999" s="315"/>
      <c r="P999" s="315"/>
      <c r="Q999" s="315"/>
      <c r="R999" s="315"/>
      <c r="S999" s="315"/>
      <c r="T999" s="315"/>
      <c r="U999" s="315"/>
      <c r="V999" s="315"/>
      <c r="W999" s="315"/>
      <c r="X999" s="315"/>
      <c r="Y999" s="315"/>
      <c r="Z999" s="315"/>
    </row>
    <row r="1000" spans="1:26" ht="14.25" customHeight="1">
      <c r="A1000" s="316"/>
      <c r="B1000" s="317"/>
      <c r="C1000" s="313"/>
      <c r="D1000" s="313"/>
      <c r="E1000" s="313"/>
      <c r="F1000" s="313"/>
      <c r="G1000" s="313"/>
      <c r="H1000" s="313"/>
      <c r="I1000" s="313"/>
      <c r="J1000" s="313"/>
      <c r="K1000" s="313"/>
      <c r="L1000" s="313"/>
      <c r="M1000" s="313"/>
      <c r="N1000" s="315"/>
      <c r="O1000" s="315"/>
      <c r="P1000" s="315"/>
      <c r="Q1000" s="315"/>
      <c r="R1000" s="315"/>
      <c r="S1000" s="315"/>
      <c r="T1000" s="315"/>
      <c r="U1000" s="315"/>
      <c r="V1000" s="315"/>
      <c r="W1000" s="315"/>
      <c r="X1000" s="315"/>
      <c r="Y1000" s="315"/>
      <c r="Z1000" s="315"/>
    </row>
  </sheetData>
  <mergeCells count="3">
    <mergeCell ref="A1:D1"/>
    <mergeCell ref="O64:P64"/>
    <mergeCell ref="A79:D79"/>
  </mergeCells>
  <pageMargins left="0.7" right="0.7" top="0.75" bottom="0.75" header="0" footer="0"/>
  <pageSetup scale="56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A1000"/>
  <sheetViews>
    <sheetView workbookViewId="0">
      <pane ySplit="9" topLeftCell="A10" activePane="bottomLeft" state="frozen"/>
      <selection pane="bottomLeft" activeCell="B11" sqref="B11"/>
    </sheetView>
  </sheetViews>
  <sheetFormatPr baseColWidth="10" defaultColWidth="12.6640625" defaultRowHeight="15" customHeight="1"/>
  <cols>
    <col min="1" max="1" width="12.1640625" customWidth="1"/>
    <col min="2" max="2" width="8.6640625" customWidth="1"/>
    <col min="3" max="3" width="6.6640625" customWidth="1"/>
    <col min="4" max="6" width="11.1640625" customWidth="1"/>
    <col min="7" max="11" width="6.6640625" customWidth="1"/>
    <col min="12" max="13" width="5.6640625" customWidth="1"/>
    <col min="14" max="14" width="8.6640625" customWidth="1"/>
    <col min="15" max="18" width="10.6640625" customWidth="1"/>
    <col min="19" max="19" width="11" customWidth="1"/>
    <col min="20" max="22" width="9.6640625" customWidth="1"/>
    <col min="23" max="23" width="10.6640625" customWidth="1"/>
    <col min="24" max="26" width="9.6640625" customWidth="1"/>
    <col min="27" max="27" width="9.1640625" customWidth="1"/>
    <col min="28" max="28" width="7.33203125" customWidth="1"/>
    <col min="29" max="29" width="1" customWidth="1"/>
    <col min="30" max="30" width="10" customWidth="1"/>
    <col min="31" max="31" width="8.6640625" customWidth="1"/>
    <col min="32" max="39" width="7.1640625" customWidth="1"/>
    <col min="40" max="42" width="8.6640625" customWidth="1"/>
    <col min="43" max="43" width="8.83203125" customWidth="1"/>
    <col min="44" max="44" width="10.6640625" customWidth="1"/>
    <col min="45" max="45" width="8.83203125" customWidth="1"/>
    <col min="46" max="46" width="7.6640625" customWidth="1"/>
    <col min="47" max="47" width="11.1640625" customWidth="1"/>
    <col min="48" max="51" width="9.6640625" customWidth="1"/>
    <col min="52" max="53" width="8.6640625" customWidth="1"/>
  </cols>
  <sheetData>
    <row r="1" spans="1:53" ht="12.75" customHeight="1">
      <c r="A1" s="274"/>
      <c r="B1" s="124"/>
      <c r="C1" s="119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6"/>
      <c r="O1" s="127"/>
      <c r="P1" s="127"/>
      <c r="Q1" s="127"/>
      <c r="R1" s="127"/>
      <c r="S1" s="127"/>
      <c r="T1" s="124"/>
      <c r="U1" s="124"/>
      <c r="V1" s="124"/>
      <c r="W1" s="131"/>
      <c r="X1" s="124"/>
      <c r="Y1" s="124"/>
      <c r="Z1" s="124"/>
      <c r="AA1" s="131"/>
      <c r="AB1" s="124"/>
      <c r="AC1" s="124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"/>
      <c r="AO1" s="1"/>
      <c r="AP1" s="1"/>
      <c r="AQ1" s="133"/>
      <c r="AR1" s="133"/>
      <c r="AS1" s="133"/>
      <c r="AT1" s="133"/>
      <c r="AU1" s="133"/>
      <c r="AV1" s="133"/>
      <c r="AW1" s="133"/>
      <c r="AX1" s="133"/>
      <c r="AY1" s="132"/>
      <c r="AZ1" s="1"/>
      <c r="BA1" s="1"/>
    </row>
    <row r="2" spans="1:53" ht="15.75" customHeight="1">
      <c r="A2" s="475" t="str">
        <f>'1 Pricing Length'!E1</f>
        <v>Example College</v>
      </c>
      <c r="B2" s="426"/>
      <c r="C2" s="426"/>
      <c r="D2" s="426"/>
      <c r="E2" s="426"/>
      <c r="F2" s="445"/>
      <c r="G2" s="348"/>
      <c r="H2" s="348"/>
      <c r="I2" s="348"/>
      <c r="J2" s="348"/>
      <c r="K2" s="349"/>
      <c r="L2" s="476" t="s">
        <v>69</v>
      </c>
      <c r="M2" s="426"/>
      <c r="N2" s="427"/>
      <c r="O2" s="451" t="s">
        <v>70</v>
      </c>
      <c r="P2" s="426"/>
      <c r="Q2" s="426"/>
      <c r="R2" s="426"/>
      <c r="S2" s="427"/>
      <c r="T2" s="452" t="s">
        <v>71</v>
      </c>
      <c r="U2" s="426"/>
      <c r="V2" s="426"/>
      <c r="W2" s="426"/>
      <c r="X2" s="426"/>
      <c r="Y2" s="134"/>
      <c r="Z2" s="134"/>
      <c r="AA2" s="134"/>
      <c r="AB2" s="135"/>
      <c r="AC2" s="136"/>
      <c r="AD2" s="431" t="s">
        <v>72</v>
      </c>
      <c r="AE2" s="426"/>
      <c r="AF2" s="426"/>
      <c r="AG2" s="426"/>
      <c r="AH2" s="426"/>
      <c r="AI2" s="426"/>
      <c r="AJ2" s="426"/>
      <c r="AK2" s="426"/>
      <c r="AL2" s="427"/>
      <c r="AM2" s="137"/>
      <c r="AN2" s="1"/>
      <c r="AO2" s="1"/>
      <c r="AP2" s="1"/>
      <c r="AQ2" s="138"/>
      <c r="AR2" s="133"/>
      <c r="AS2" s="139"/>
      <c r="AT2" s="133"/>
      <c r="AU2" s="133"/>
      <c r="AV2" s="133"/>
      <c r="AW2" s="133"/>
      <c r="AX2" s="133"/>
      <c r="AY2" s="132"/>
      <c r="AZ2" s="1"/>
      <c r="BA2" s="1"/>
    </row>
    <row r="3" spans="1:53" ht="16.5" customHeight="1">
      <c r="A3" s="446"/>
      <c r="B3" s="416"/>
      <c r="C3" s="416"/>
      <c r="D3" s="416"/>
      <c r="E3" s="416"/>
      <c r="F3" s="417"/>
      <c r="G3" s="350"/>
      <c r="H3" s="350"/>
      <c r="I3" s="350"/>
      <c r="J3" s="350"/>
      <c r="K3" s="351"/>
      <c r="L3" s="449"/>
      <c r="M3" s="449"/>
      <c r="N3" s="450"/>
      <c r="O3" s="448"/>
      <c r="P3" s="449"/>
      <c r="Q3" s="449"/>
      <c r="R3" s="449"/>
      <c r="S3" s="450"/>
      <c r="T3" s="448"/>
      <c r="U3" s="449"/>
      <c r="V3" s="449"/>
      <c r="W3" s="449"/>
      <c r="X3" s="449"/>
      <c r="Y3" s="136"/>
      <c r="Z3" s="453" t="str">
        <f>Instructions!G2</f>
        <v>Version 2025.1</v>
      </c>
      <c r="AA3" s="449"/>
      <c r="AB3" s="450"/>
      <c r="AC3" s="136"/>
      <c r="AD3" s="432"/>
      <c r="AE3" s="411"/>
      <c r="AF3" s="411"/>
      <c r="AG3" s="411"/>
      <c r="AH3" s="411"/>
      <c r="AI3" s="411"/>
      <c r="AJ3" s="411"/>
      <c r="AK3" s="411"/>
      <c r="AL3" s="429"/>
      <c r="AM3" s="137"/>
      <c r="AN3" s="1"/>
      <c r="AO3" s="1"/>
      <c r="AP3" s="1"/>
      <c r="AQ3" s="138"/>
      <c r="AR3" s="133"/>
      <c r="AS3" s="139"/>
      <c r="AT3" s="133"/>
      <c r="AU3" s="133"/>
      <c r="AV3" s="133"/>
      <c r="AW3" s="133"/>
      <c r="AX3" s="133"/>
      <c r="AY3" s="132"/>
      <c r="AZ3" s="1"/>
      <c r="BA3" s="1"/>
    </row>
    <row r="4" spans="1:53" ht="12.75" customHeight="1">
      <c r="A4" s="352" t="s">
        <v>73</v>
      </c>
      <c r="B4" s="353">
        <v>1</v>
      </c>
      <c r="C4" s="354" t="s">
        <v>159</v>
      </c>
      <c r="D4" s="355"/>
      <c r="E4" s="355"/>
      <c r="F4" s="355"/>
      <c r="G4" s="355"/>
      <c r="H4" s="355"/>
      <c r="I4" s="355"/>
      <c r="J4" s="355"/>
      <c r="K4" s="356"/>
      <c r="L4" s="477" t="s">
        <v>75</v>
      </c>
      <c r="M4" s="426"/>
      <c r="N4" s="145" t="s">
        <v>28</v>
      </c>
      <c r="O4" s="455" t="s">
        <v>76</v>
      </c>
      <c r="P4" s="426"/>
      <c r="Q4" s="146"/>
      <c r="R4" s="146" t="s">
        <v>77</v>
      </c>
      <c r="S4" s="147" t="s">
        <v>78</v>
      </c>
      <c r="T4" s="64"/>
      <c r="U4" s="68"/>
      <c r="V4" s="68"/>
      <c r="W4" s="68"/>
      <c r="X4" s="148" t="s">
        <v>79</v>
      </c>
      <c r="Y4" s="68"/>
      <c r="Z4" s="68"/>
      <c r="AA4" s="68"/>
      <c r="AB4" s="149" t="s">
        <v>80</v>
      </c>
      <c r="AC4" s="62"/>
      <c r="AD4" s="70" t="s">
        <v>81</v>
      </c>
      <c r="AE4" s="62" t="s">
        <v>82</v>
      </c>
      <c r="AF4" s="428" t="s">
        <v>83</v>
      </c>
      <c r="AG4" s="411"/>
      <c r="AH4" s="411"/>
      <c r="AI4" s="411"/>
      <c r="AJ4" s="411"/>
      <c r="AK4" s="411"/>
      <c r="AL4" s="429"/>
      <c r="AM4" s="62"/>
      <c r="AN4" s="52"/>
      <c r="AO4" s="52"/>
      <c r="AP4" s="52"/>
      <c r="AQ4" s="62"/>
      <c r="AR4" s="52"/>
      <c r="AS4" s="150"/>
      <c r="AT4" s="52"/>
      <c r="AU4" s="52"/>
      <c r="AV4" s="52"/>
      <c r="AW4" s="52"/>
      <c r="AX4" s="52"/>
      <c r="AY4" s="62"/>
      <c r="AZ4" s="52"/>
      <c r="BA4" s="52"/>
    </row>
    <row r="5" spans="1:53" ht="12.75" customHeight="1">
      <c r="A5" s="357">
        <f>W5</f>
        <v>46203</v>
      </c>
      <c r="B5" s="353">
        <v>2</v>
      </c>
      <c r="C5" s="358" t="s">
        <v>160</v>
      </c>
      <c r="D5" s="355"/>
      <c r="E5" s="355"/>
      <c r="F5" s="355"/>
      <c r="G5" s="355"/>
      <c r="H5" s="355"/>
      <c r="I5" s="355"/>
      <c r="J5" s="355"/>
      <c r="K5" s="356"/>
      <c r="L5" s="153" t="s">
        <v>85</v>
      </c>
      <c r="M5" s="153" t="s">
        <v>86</v>
      </c>
      <c r="N5" s="154" t="s">
        <v>82</v>
      </c>
      <c r="O5" s="155" t="s">
        <v>87</v>
      </c>
      <c r="P5" s="146" t="s">
        <v>88</v>
      </c>
      <c r="Q5" s="146" t="s">
        <v>89</v>
      </c>
      <c r="R5" s="146" t="s">
        <v>90</v>
      </c>
      <c r="S5" s="147" t="s">
        <v>91</v>
      </c>
      <c r="T5" s="77">
        <f>'1 Pricing Length'!F7</f>
        <v>45107</v>
      </c>
      <c r="U5" s="77">
        <f>'1 Pricing Length'!G7</f>
        <v>45473</v>
      </c>
      <c r="V5" s="77">
        <f>'1 Pricing Length'!H7</f>
        <v>45838</v>
      </c>
      <c r="W5" s="156">
        <f>'1 Pricing Length'!I7</f>
        <v>46203</v>
      </c>
      <c r="X5" s="77">
        <f t="shared" ref="X5:Z5" si="0">DATE(YEAR(W5)+1,MONTH(W5),DAY(W5))</f>
        <v>46568</v>
      </c>
      <c r="Y5" s="77">
        <f t="shared" si="0"/>
        <v>46934</v>
      </c>
      <c r="Z5" s="77">
        <f t="shared" si="0"/>
        <v>47299</v>
      </c>
      <c r="AA5" s="157" t="s">
        <v>92</v>
      </c>
      <c r="AB5" s="158">
        <f>W5</f>
        <v>46203</v>
      </c>
      <c r="AC5" s="62"/>
      <c r="AD5" s="80"/>
      <c r="AE5" s="81" t="s">
        <v>93</v>
      </c>
      <c r="AF5" s="159">
        <f t="shared" ref="AF5:AL5" si="1">T5</f>
        <v>45107</v>
      </c>
      <c r="AG5" s="159">
        <f t="shared" si="1"/>
        <v>45473</v>
      </c>
      <c r="AH5" s="159">
        <f t="shared" si="1"/>
        <v>45838</v>
      </c>
      <c r="AI5" s="159">
        <f t="shared" si="1"/>
        <v>46203</v>
      </c>
      <c r="AJ5" s="159">
        <f t="shared" si="1"/>
        <v>46568</v>
      </c>
      <c r="AK5" s="159">
        <f t="shared" si="1"/>
        <v>46934</v>
      </c>
      <c r="AL5" s="160">
        <f t="shared" si="1"/>
        <v>47299</v>
      </c>
      <c r="AM5" s="161"/>
      <c r="AN5" s="52"/>
      <c r="AO5" s="52"/>
      <c r="AP5" s="52"/>
      <c r="AQ5" s="62"/>
      <c r="AR5" s="52"/>
      <c r="AS5" s="150"/>
      <c r="AT5" s="52"/>
      <c r="AU5" s="52"/>
      <c r="AV5" s="52"/>
      <c r="AW5" s="52"/>
      <c r="AX5" s="52"/>
      <c r="AY5" s="52"/>
      <c r="AZ5" s="52"/>
      <c r="BA5" s="52"/>
    </row>
    <row r="6" spans="1:53" ht="12.75" customHeight="1">
      <c r="A6" s="359" t="s">
        <v>161</v>
      </c>
      <c r="B6" s="360">
        <v>3</v>
      </c>
      <c r="C6" s="361" t="s">
        <v>162</v>
      </c>
      <c r="D6" s="362"/>
      <c r="E6" s="363"/>
      <c r="F6" s="364"/>
      <c r="G6" s="365"/>
      <c r="H6" s="365"/>
      <c r="I6" s="365"/>
      <c r="J6" s="365"/>
      <c r="K6" s="366"/>
      <c r="L6" s="124"/>
      <c r="M6" s="124"/>
      <c r="N6" s="129"/>
      <c r="O6" s="170">
        <f>AO255-AM255</f>
        <v>-3.9090909090909101</v>
      </c>
      <c r="P6" s="171"/>
      <c r="Q6" s="172"/>
      <c r="R6" s="172"/>
      <c r="S6" s="173"/>
      <c r="T6" s="174"/>
      <c r="U6" s="174"/>
      <c r="V6" s="174" t="s">
        <v>96</v>
      </c>
      <c r="W6" s="175">
        <f>W257</f>
        <v>1452504.411764706</v>
      </c>
      <c r="X6" s="176"/>
      <c r="Y6" s="177"/>
      <c r="Z6" s="177"/>
      <c r="AA6" s="178"/>
      <c r="AB6" s="179"/>
      <c r="AC6" s="62"/>
      <c r="AD6" s="70"/>
      <c r="AE6" s="62"/>
      <c r="AF6" s="62"/>
      <c r="AG6" s="62"/>
      <c r="AH6" s="62"/>
      <c r="AI6" s="62"/>
      <c r="AJ6" s="62"/>
      <c r="AK6" s="62"/>
      <c r="AL6" s="180"/>
      <c r="AM6" s="62"/>
      <c r="AN6" s="52"/>
      <c r="AO6" s="52"/>
      <c r="AP6" s="52"/>
      <c r="AQ6" s="52"/>
      <c r="AR6" s="52"/>
      <c r="AS6" s="150"/>
      <c r="AT6" s="52"/>
      <c r="AU6" s="128">
        <f t="shared" ref="AU6:AW6" si="2">SUM(AU10:AU263)</f>
        <v>0</v>
      </c>
      <c r="AV6" s="128">
        <f t="shared" si="2"/>
        <v>0</v>
      </c>
      <c r="AW6" s="128">
        <f t="shared" si="2"/>
        <v>1452504.411764706</v>
      </c>
      <c r="AX6" s="128"/>
      <c r="AY6" s="146"/>
      <c r="AZ6" s="52"/>
      <c r="BA6" s="52"/>
    </row>
    <row r="7" spans="1:53" ht="17.25" customHeight="1">
      <c r="A7" s="471" t="s">
        <v>97</v>
      </c>
      <c r="B7" s="472" t="s">
        <v>28</v>
      </c>
      <c r="C7" s="473" t="s">
        <v>98</v>
      </c>
      <c r="D7" s="474" t="s">
        <v>99</v>
      </c>
      <c r="E7" s="440"/>
      <c r="F7" s="367" t="s">
        <v>100</v>
      </c>
      <c r="G7" s="474" t="s">
        <v>101</v>
      </c>
      <c r="H7" s="441"/>
      <c r="I7" s="441"/>
      <c r="J7" s="441"/>
      <c r="K7" s="442"/>
      <c r="L7" s="52"/>
      <c r="M7" s="52"/>
      <c r="N7" s="184"/>
      <c r="O7" s="155">
        <f t="shared" ref="O7:R7" si="3">O252</f>
        <v>0</v>
      </c>
      <c r="P7" s="146">
        <f t="shared" si="3"/>
        <v>0</v>
      </c>
      <c r="Q7" s="146">
        <f t="shared" si="3"/>
        <v>6592.0635051818972</v>
      </c>
      <c r="R7" s="146">
        <f t="shared" si="3"/>
        <v>0</v>
      </c>
      <c r="S7" s="147"/>
      <c r="T7" s="124"/>
      <c r="U7" s="184"/>
      <c r="V7" s="186" t="s">
        <v>102</v>
      </c>
      <c r="W7" s="187">
        <f>'7 NY Summ'!D50</f>
        <v>-111855.42647058822</v>
      </c>
      <c r="X7" s="188">
        <f>-W7/W6</f>
        <v>7.7008665560396178E-2</v>
      </c>
      <c r="Y7" s="184"/>
      <c r="Z7" s="184"/>
      <c r="AA7" s="184">
        <f>SUBTOTAL(9,AA10:AA252)</f>
        <v>4563000</v>
      </c>
      <c r="AB7" s="368">
        <f>SUBTOTAL(9,AB10:AB400)</f>
        <v>115.13461538461539</v>
      </c>
      <c r="AC7" s="62"/>
      <c r="AD7" s="70"/>
      <c r="AE7" s="62"/>
      <c r="AF7" s="62"/>
      <c r="AG7" s="62"/>
      <c r="AH7" s="62"/>
      <c r="AI7" s="62"/>
      <c r="AJ7" s="62"/>
      <c r="AK7" s="62"/>
      <c r="AL7" s="180"/>
      <c r="AM7" s="191" t="s">
        <v>103</v>
      </c>
      <c r="AN7" s="428" t="s">
        <v>104</v>
      </c>
      <c r="AO7" s="411"/>
      <c r="AP7" s="62"/>
      <c r="AQ7" s="52"/>
      <c r="AR7" s="52"/>
      <c r="AS7" s="52"/>
      <c r="AT7" s="52"/>
      <c r="AU7" s="52"/>
      <c r="AV7" s="52"/>
      <c r="AW7" s="192"/>
      <c r="AX7" s="192"/>
      <c r="AY7" s="184"/>
      <c r="AZ7" s="52"/>
      <c r="BA7" s="52"/>
    </row>
    <row r="8" spans="1:53" ht="17.25" customHeight="1">
      <c r="A8" s="434"/>
      <c r="B8" s="436"/>
      <c r="C8" s="438"/>
      <c r="D8" s="369" t="s">
        <v>105</v>
      </c>
      <c r="E8" s="370" t="s">
        <v>106</v>
      </c>
      <c r="F8" s="371" t="s">
        <v>106</v>
      </c>
      <c r="G8" s="369" t="s">
        <v>85</v>
      </c>
      <c r="H8" s="371" t="s">
        <v>107</v>
      </c>
      <c r="I8" s="371" t="s">
        <v>108</v>
      </c>
      <c r="J8" s="371" t="s">
        <v>109</v>
      </c>
      <c r="K8" s="372" t="s">
        <v>110</v>
      </c>
      <c r="L8" s="81"/>
      <c r="M8" s="81"/>
      <c r="N8" s="81"/>
      <c r="O8" s="197"/>
      <c r="P8" s="198" t="s">
        <v>111</v>
      </c>
      <c r="Q8" s="199">
        <f>O7+P7+Q7+R7</f>
        <v>6592.0635051818972</v>
      </c>
      <c r="R8" s="200" t="s">
        <v>112</v>
      </c>
      <c r="S8" s="199">
        <f>W6+Q8</f>
        <v>1459096.4752698878</v>
      </c>
      <c r="T8" s="77"/>
      <c r="U8" s="77"/>
      <c r="V8" s="202" t="s">
        <v>113</v>
      </c>
      <c r="W8" s="203">
        <f>W6+W7</f>
        <v>1340648.9852941178</v>
      </c>
      <c r="X8" s="204"/>
      <c r="Y8" s="202"/>
      <c r="Z8" s="202"/>
      <c r="AA8" s="202"/>
      <c r="AB8" s="205"/>
      <c r="AC8" s="62"/>
      <c r="AD8" s="80"/>
      <c r="AE8" s="81"/>
      <c r="AF8" s="81"/>
      <c r="AG8" s="81"/>
      <c r="AH8" s="81"/>
      <c r="AI8" s="81"/>
      <c r="AJ8" s="81"/>
      <c r="AK8" s="81"/>
      <c r="AL8" s="82"/>
      <c r="AM8" s="191" t="s">
        <v>114</v>
      </c>
      <c r="AN8" s="62" t="s">
        <v>106</v>
      </c>
      <c r="AO8" s="62" t="s">
        <v>114</v>
      </c>
      <c r="AP8" s="62" t="s">
        <v>91</v>
      </c>
      <c r="AQ8" s="52"/>
      <c r="AR8" s="52"/>
      <c r="AS8" s="52"/>
      <c r="AT8" s="52"/>
      <c r="AU8" s="52"/>
      <c r="AV8" s="52"/>
      <c r="AW8" s="52"/>
      <c r="AX8" s="52"/>
      <c r="AY8" s="206"/>
      <c r="AZ8" s="52"/>
      <c r="BA8" s="52"/>
    </row>
    <row r="9" spans="1:53" ht="15" customHeight="1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9"/>
      <c r="M9" s="209"/>
      <c r="N9" s="210"/>
      <c r="O9" s="211"/>
      <c r="P9" s="211"/>
      <c r="Q9" s="211"/>
      <c r="R9" s="211"/>
      <c r="S9" s="373"/>
      <c r="T9" s="56"/>
      <c r="U9" s="56"/>
      <c r="V9" s="56"/>
      <c r="W9" s="213"/>
      <c r="X9" s="56"/>
      <c r="Y9" s="56"/>
      <c r="Z9" s="56"/>
      <c r="AA9" s="214"/>
      <c r="AB9" s="56"/>
      <c r="AC9" s="56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54"/>
      <c r="AO9" s="54"/>
      <c r="AP9" s="54"/>
      <c r="AQ9" s="216"/>
      <c r="AR9" s="216"/>
      <c r="AS9" s="216"/>
      <c r="AT9" s="216"/>
      <c r="AU9" s="216"/>
      <c r="AV9" s="216"/>
      <c r="AW9" s="216"/>
      <c r="AX9" s="216"/>
      <c r="AY9" s="215"/>
      <c r="AZ9" s="54"/>
      <c r="BA9" s="54"/>
    </row>
    <row r="10" spans="1:53" ht="18.75" customHeight="1">
      <c r="A10" s="374" t="s">
        <v>163</v>
      </c>
      <c r="B10" s="218" t="s">
        <v>40</v>
      </c>
      <c r="C10" s="375" t="s">
        <v>47</v>
      </c>
      <c r="D10" s="220">
        <v>45866</v>
      </c>
      <c r="E10" s="220">
        <v>45866</v>
      </c>
      <c r="F10" s="220">
        <v>46465</v>
      </c>
      <c r="G10" s="376">
        <v>13</v>
      </c>
      <c r="H10" s="376">
        <v>13</v>
      </c>
      <c r="I10" s="377"/>
      <c r="J10" s="377"/>
      <c r="K10" s="124"/>
      <c r="L10" s="223">
        <f>IF(B10&lt;&gt;"",IF(D10&gt;0,IF(D10&lt;=V$5,IF(M10&gt;0,M10,VLOOKUP(B10,'1 Pricing Length'!A$8:C$64,3)),VLOOKUP(B10,'1 Pricing Length'!A$8:C$64,3)),0),0)</f>
        <v>88</v>
      </c>
      <c r="M10" s="223">
        <f t="shared" ref="M10:M250" si="4">IF(E10&lt;&gt;"",IF(F10&lt;&gt;"",(F10-E10)/7,0),0)</f>
        <v>85.571428571428569</v>
      </c>
      <c r="N10" s="224">
        <f>IF(B10&lt;&gt;"",IF(D10&lt;&gt;0,IF(AD10&lt;X$5,IF(AD10&lt;W$5,IF(AD10&lt;V$5,IF(AD10&lt;U$5,VLOOKUP(B10,'1 Pricing Length'!A$8:I$64,5),VLOOKUP(B10,'1 Pricing Length'!A$8:I$64,6)),VLOOKUP(B10,'1 Pricing Length'!A$8:I$64,7)),VLOOKUP(B10,'1 Pricing Length'!A$8:I$64,8)),0),0),0)</f>
        <v>16500</v>
      </c>
      <c r="O10" s="128">
        <f t="shared" ref="O10:O250" si="5">IF(H10&lt;&gt;"c",IF(H10&lt;&gt;"",IF(G10&gt;0,W10*H10/G10-W10,IF(E10&gt;V$5,IF(F10&gt;W$5,ROUND((W$5-E10)/7,0)*AE10*H10,ROUND((F10-E10)/7,0)*AE10*H10),"enter budget")),0),-W10)</f>
        <v>0</v>
      </c>
      <c r="P10" s="128">
        <f>'6 NY Interim'!O10</f>
        <v>0</v>
      </c>
      <c r="Q10" s="128">
        <f t="shared" ref="Q10:Q250" si="6">IF(G10&gt;0,IF(H10&lt;&gt;"C",IF(H10&lt;&gt;"",IF(E10&gt;0,IF(F10&gt;0,IF(M10&gt;0,(W10/(M10/L10)-W10),(O10/(M10/L10)-O10)),0),0),0),0),0)</f>
        <v>3389.7120200333884</v>
      </c>
      <c r="R10" s="128">
        <f t="shared" ref="R10:R250" si="7">IF(H10&lt;&gt;"",IF(H10&lt;&gt;"c",IF(E10&lt;&gt;"",IF(AD10=W$5,IF(E10&gt;AH$5,(AQ10-AI10)*G10*AE10,(52-AI10)*G10*AE10),0),0),+AS10),0)</f>
        <v>0</v>
      </c>
      <c r="S10" s="128">
        <f t="shared" ref="S10:S250" si="8">SUM(O10:R10)</f>
        <v>3389.7120200333884</v>
      </c>
      <c r="T10" s="192">
        <f t="shared" ref="T10:W10" si="9">$G10*$AE10*AF10</f>
        <v>0</v>
      </c>
      <c r="U10" s="192">
        <f t="shared" si="9"/>
        <v>0</v>
      </c>
      <c r="V10" s="192">
        <f t="shared" si="9"/>
        <v>0</v>
      </c>
      <c r="W10" s="227">
        <f t="shared" si="9"/>
        <v>119437.5</v>
      </c>
      <c r="X10" s="192">
        <f t="shared" ref="X10:X250" si="10">IF(H10&lt;&gt;"c",$G10*$AE10*AJ10,0)</f>
        <v>95062.5</v>
      </c>
      <c r="Y10" s="192">
        <f t="shared" ref="Y10:Y250" si="11">IF(H10&lt;&gt;"c",$G10*$AE10*AK10,0)</f>
        <v>0</v>
      </c>
      <c r="Z10" s="192">
        <f t="shared" ref="Z10:Z250" si="12">IF(H10&lt;&gt;"c",$G10*$AE10*AL10,0)</f>
        <v>0</v>
      </c>
      <c r="AA10" s="227">
        <f t="shared" ref="AA10:AA250" si="13">SUM(T10:Y10)</f>
        <v>214500</v>
      </c>
      <c r="AB10" s="228">
        <f t="shared" ref="AB10:AB250" si="14">G10*AI10/52</f>
        <v>12.25</v>
      </c>
      <c r="AC10" s="229"/>
      <c r="AD10" s="230">
        <f t="shared" ref="AD10:AD250" si="15">IF(D10&lt;=X$5,IF(D10&lt;=W$5,IF(D10&lt;=V$5,IF(D10&lt;U$5,IF(D10&lt;T$5,T$5,U$5),V$5),W$5),X$5),Y$5)</f>
        <v>46203</v>
      </c>
      <c r="AE10" s="231">
        <f t="shared" ref="AE10:AE250" si="16">IF(L10&gt;1,N10/L10,0)</f>
        <v>187.5</v>
      </c>
      <c r="AF10" s="184">
        <f t="shared" ref="AF10:AF250" si="17">IF(D10&gt;0,IF($AD10=T$5,IF(E10=0,ROUND(($AD10-$D10)/7+0.5,0),ROUND(($AD10-$E10)/7+0.5,0)),0),0)</f>
        <v>0</v>
      </c>
      <c r="AG10" s="184">
        <f t="shared" ref="AG10:AL10" si="18">IF(SUM($AF10:AF10)&gt;0,IF($L10-SUM($AF10:AF10)&gt;52,52,$L10-SUM($AF10:AF10)),IF($AD10=U$5,ROUND(($AD10-$D10)/7+0.5,0),0))</f>
        <v>0</v>
      </c>
      <c r="AH10" s="184">
        <f t="shared" si="18"/>
        <v>0</v>
      </c>
      <c r="AI10" s="184">
        <f t="shared" si="18"/>
        <v>49</v>
      </c>
      <c r="AJ10" s="184">
        <f t="shared" si="18"/>
        <v>39</v>
      </c>
      <c r="AK10" s="184">
        <f t="shared" si="18"/>
        <v>0</v>
      </c>
      <c r="AL10" s="184">
        <f t="shared" si="18"/>
        <v>0</v>
      </c>
      <c r="AM10" s="92">
        <f t="shared" ref="AM10:AM250" si="19">IF(W10&lt;&gt;0,IF(D10&lt;&gt;"",G10,0),IF(O10&gt;0,G10,""))</f>
        <v>13</v>
      </c>
      <c r="AN10" s="92">
        <f t="shared" ref="AN10:AN250" si="20">IF(W10&lt;&gt;0,IF(H10&lt;&gt;"c",IF(E10&lt;&gt;"",H10,""),""),IF(O10&gt;0,H10,""))</f>
        <v>13</v>
      </c>
      <c r="AO10" s="184">
        <f t="shared" ref="AO10:AO250" si="21">IF(AN10&lt;&gt;"",AM10,"")</f>
        <v>13</v>
      </c>
      <c r="AP10" s="192">
        <f t="shared" ref="AP10:AP250" si="22">IF(AN10&lt;&gt;"",AN10-AO10,"")</f>
        <v>0</v>
      </c>
      <c r="AQ10" s="232">
        <f t="shared" ref="AQ10:AQ250" si="23">IF(E10&lt;&gt;0,IF(E10&gt;V$5,IF(E10&lt;=W$5,IF(D10&gt;V$5,ROUND(((D10-E10)/7+AI10+0.4),0),ROUND(((V$5-E10)/7+AI10+0.4),0)),0),52),AI10)</f>
        <v>49</v>
      </c>
      <c r="AR10" s="232">
        <f t="shared" ref="AR10:AR250" si="24">IF(D10&lt;=V$5,IF(E10&gt;V$5,IF(E10&lt;=W$5,W$5,X$5),0),0)</f>
        <v>0</v>
      </c>
      <c r="AS10" s="52">
        <f t="shared" ref="AS10:AS250" si="25">IF(AR10&gt;AD10,IF(E10&lt;=W$5,ROUND(((V$5-E10)/7),0)*AE10*G10,-W10),0)</f>
        <v>0</v>
      </c>
      <c r="AT10" s="92">
        <f t="shared" ref="AT10:AT250" si="26">IF(H10&lt;&gt;" ",IF(H10&lt;&gt;"c",IF(H10&lt;&gt;0,H10-G10,0),-G10),0)</f>
        <v>0</v>
      </c>
      <c r="AU10" s="232">
        <f t="shared" ref="AU10:AU250" si="27">IF($AD10=T$5,$W10,0)</f>
        <v>0</v>
      </c>
      <c r="AV10" s="232">
        <f t="shared" ref="AV10:AW10" si="28">IF($AD10=V$5,$W10,0)</f>
        <v>0</v>
      </c>
      <c r="AW10" s="232">
        <f t="shared" si="28"/>
        <v>119437.5</v>
      </c>
      <c r="AX10" s="233">
        <f t="shared" ref="AX10:AX250" si="29">IF(E10&gt;0,E10,D10)</f>
        <v>45866</v>
      </c>
      <c r="AY10" s="234">
        <f t="shared" ref="AY10:AY250" si="30">IF(H10&lt;&gt;"C",IF(H10&gt;0,H10,G10),0)</f>
        <v>13</v>
      </c>
      <c r="AZ10" s="184">
        <f t="shared" ref="AZ10:AZ250" si="31">W10+S10</f>
        <v>122827.21202003339</v>
      </c>
      <c r="BA10" s="235" t="str">
        <f>IF(B10&lt;&gt;"",VLOOKUP(B10,'1 Pricing Length'!A$8:B$50,2),"")</f>
        <v>LRT</v>
      </c>
    </row>
    <row r="11" spans="1:53" ht="18.75" customHeight="1">
      <c r="A11" s="374" t="s">
        <v>163</v>
      </c>
      <c r="B11" s="218" t="s">
        <v>40</v>
      </c>
      <c r="C11" s="375" t="s">
        <v>53</v>
      </c>
      <c r="D11" s="220">
        <v>45894</v>
      </c>
      <c r="E11" s="220">
        <v>45894</v>
      </c>
      <c r="F11" s="220">
        <v>46500</v>
      </c>
      <c r="G11" s="376">
        <v>23</v>
      </c>
      <c r="H11" s="376">
        <v>23</v>
      </c>
      <c r="I11" s="377"/>
      <c r="J11" s="377"/>
      <c r="K11" s="124"/>
      <c r="L11" s="223">
        <f>IF(B11&lt;&gt;"",IF(D11&gt;0,IF(D11&lt;=V$5,IF(M11&gt;0,M11,VLOOKUP(B11,'1 Pricing Length'!A$8:C$64,3)),VLOOKUP(B11,'1 Pricing Length'!A$8:C$64,3)),0),0)</f>
        <v>88</v>
      </c>
      <c r="M11" s="223">
        <f t="shared" si="4"/>
        <v>86.571428571428569</v>
      </c>
      <c r="N11" s="224">
        <f>IF(B11&lt;&gt;"",IF(D11&lt;&gt;0,IF(AD11&lt;X$5,IF(AD11&lt;W$5,IF(AD11&lt;V$5,IF(AD11&lt;U$5,VLOOKUP(B11,'1 Pricing Length'!A$8:I$50,5),VLOOKUP(B11,'1 Pricing Length'!A$8:I$50,6)),VLOOKUP(B11,'1 Pricing Length'!A$8:I$50,7)),VLOOKUP(B11,'1 Pricing Length'!A$8:I$50,8)),0),0),0)</f>
        <v>16500</v>
      </c>
      <c r="O11" s="128">
        <f t="shared" si="5"/>
        <v>0</v>
      </c>
      <c r="P11" s="128">
        <f>'6 NY Interim'!O11</f>
        <v>0</v>
      </c>
      <c r="Q11" s="128">
        <f t="shared" si="6"/>
        <v>3202.3514851485088</v>
      </c>
      <c r="R11" s="128">
        <f t="shared" si="7"/>
        <v>0</v>
      </c>
      <c r="S11" s="128">
        <f t="shared" si="8"/>
        <v>3202.3514851485088</v>
      </c>
      <c r="T11" s="192">
        <f t="shared" ref="T11:W11" si="32">$G11*$AE11*AF11</f>
        <v>0</v>
      </c>
      <c r="U11" s="192">
        <f t="shared" si="32"/>
        <v>0</v>
      </c>
      <c r="V11" s="192">
        <f t="shared" si="32"/>
        <v>0</v>
      </c>
      <c r="W11" s="227">
        <f t="shared" si="32"/>
        <v>194062.5</v>
      </c>
      <c r="X11" s="192">
        <f t="shared" si="10"/>
        <v>185437.5</v>
      </c>
      <c r="Y11" s="192">
        <f t="shared" si="11"/>
        <v>0</v>
      </c>
      <c r="Z11" s="192">
        <f t="shared" si="12"/>
        <v>0</v>
      </c>
      <c r="AA11" s="227">
        <f t="shared" si="13"/>
        <v>379500</v>
      </c>
      <c r="AB11" s="228">
        <f t="shared" si="14"/>
        <v>19.903846153846153</v>
      </c>
      <c r="AC11" s="229"/>
      <c r="AD11" s="230">
        <f t="shared" si="15"/>
        <v>46203</v>
      </c>
      <c r="AE11" s="231">
        <f t="shared" si="16"/>
        <v>187.5</v>
      </c>
      <c r="AF11" s="184">
        <f t="shared" si="17"/>
        <v>0</v>
      </c>
      <c r="AG11" s="184">
        <f t="shared" ref="AG11:AL11" si="33">IF(SUM($AF11:AF11)&gt;0,IF($L11-SUM($AF11:AF11)&gt;52,52,$L11-SUM($AF11:AF11)),IF($AD11=U$5,ROUND(($AD11-$D11)/7+0.5,0),0))</f>
        <v>0</v>
      </c>
      <c r="AH11" s="184">
        <f t="shared" si="33"/>
        <v>0</v>
      </c>
      <c r="AI11" s="184">
        <f t="shared" si="33"/>
        <v>45</v>
      </c>
      <c r="AJ11" s="184">
        <f t="shared" si="33"/>
        <v>43</v>
      </c>
      <c r="AK11" s="184">
        <f t="shared" si="33"/>
        <v>0</v>
      </c>
      <c r="AL11" s="184">
        <f t="shared" si="33"/>
        <v>0</v>
      </c>
      <c r="AM11" s="92">
        <f t="shared" si="19"/>
        <v>23</v>
      </c>
      <c r="AN11" s="92">
        <f t="shared" si="20"/>
        <v>23</v>
      </c>
      <c r="AO11" s="184">
        <f t="shared" si="21"/>
        <v>23</v>
      </c>
      <c r="AP11" s="192">
        <f t="shared" si="22"/>
        <v>0</v>
      </c>
      <c r="AQ11" s="232">
        <f t="shared" si="23"/>
        <v>45</v>
      </c>
      <c r="AR11" s="232">
        <f t="shared" si="24"/>
        <v>0</v>
      </c>
      <c r="AS11" s="52">
        <f t="shared" si="25"/>
        <v>0</v>
      </c>
      <c r="AT11" s="92">
        <f t="shared" si="26"/>
        <v>0</v>
      </c>
      <c r="AU11" s="232">
        <f t="shared" si="27"/>
        <v>0</v>
      </c>
      <c r="AV11" s="232">
        <f t="shared" ref="AV11:AW11" si="34">IF($AD11=V$5,$W11,0)</f>
        <v>0</v>
      </c>
      <c r="AW11" s="232">
        <f t="shared" si="34"/>
        <v>194062.5</v>
      </c>
      <c r="AX11" s="233">
        <f t="shared" si="29"/>
        <v>45894</v>
      </c>
      <c r="AY11" s="234">
        <f t="shared" si="30"/>
        <v>23</v>
      </c>
      <c r="AZ11" s="184">
        <f t="shared" si="31"/>
        <v>197264.85148514851</v>
      </c>
      <c r="BA11" s="235" t="str">
        <f>IF(B11&lt;&gt;"",VLOOKUP(B11,'1 Pricing Length'!A$8:B$50,2),"")</f>
        <v>LRT</v>
      </c>
    </row>
    <row r="12" spans="1:53" ht="18.75" customHeight="1">
      <c r="A12" s="374" t="s">
        <v>163</v>
      </c>
      <c r="B12" s="218" t="s">
        <v>40</v>
      </c>
      <c r="C12" s="375" t="s">
        <v>66</v>
      </c>
      <c r="D12" s="220">
        <v>45999</v>
      </c>
      <c r="E12" s="220" t="s">
        <v>163</v>
      </c>
      <c r="F12" s="220" t="s">
        <v>163</v>
      </c>
      <c r="G12" s="376">
        <v>30</v>
      </c>
      <c r="H12" s="376" t="s">
        <v>163</v>
      </c>
      <c r="I12" s="377"/>
      <c r="J12" s="377"/>
      <c r="K12" s="124"/>
      <c r="L12" s="223">
        <f>IF(B12&lt;&gt;"",IF(D12&gt;0,IF(D12&lt;=V$5,IF(M12&gt;0,M12,VLOOKUP(B12,'1 Pricing Length'!A$8:C$50,3)),VLOOKUP(B12,'1 Pricing Length'!A$8:C$50,3)),0),0)</f>
        <v>88</v>
      </c>
      <c r="M12" s="223">
        <f t="shared" si="4"/>
        <v>0</v>
      </c>
      <c r="N12" s="224">
        <f>IF(B12&lt;&gt;"",IF(D12&lt;&gt;0,IF(AD12&lt;X$5,IF(AD12&lt;W$5,IF(AD12&lt;V$5,IF(AD12&lt;U$5,VLOOKUP(B12,'1 Pricing Length'!A$8:I$50,5),VLOOKUP(B12,'1 Pricing Length'!A$8:I$50,6)),VLOOKUP(B12,'1 Pricing Length'!A$8:I$50,7)),VLOOKUP(B12,'1 Pricing Length'!A$8:I$50,8)),0),0),0)</f>
        <v>16500</v>
      </c>
      <c r="O12" s="128">
        <f t="shared" si="5"/>
        <v>0</v>
      </c>
      <c r="P12" s="128">
        <f>'6 NY Interim'!O12</f>
        <v>0</v>
      </c>
      <c r="Q12" s="128">
        <f t="shared" si="6"/>
        <v>0</v>
      </c>
      <c r="R12" s="128">
        <f t="shared" si="7"/>
        <v>0</v>
      </c>
      <c r="S12" s="128">
        <f t="shared" si="8"/>
        <v>0</v>
      </c>
      <c r="T12" s="192">
        <f t="shared" ref="T12:W12" si="35">$G12*$AE12*AF12</f>
        <v>0</v>
      </c>
      <c r="U12" s="192">
        <f t="shared" si="35"/>
        <v>0</v>
      </c>
      <c r="V12" s="192">
        <f t="shared" si="35"/>
        <v>0</v>
      </c>
      <c r="W12" s="227">
        <f t="shared" si="35"/>
        <v>168750</v>
      </c>
      <c r="X12" s="192">
        <f t="shared" si="10"/>
        <v>292500</v>
      </c>
      <c r="Y12" s="192">
        <f t="shared" si="11"/>
        <v>33750</v>
      </c>
      <c r="Z12" s="192">
        <f t="shared" si="12"/>
        <v>0</v>
      </c>
      <c r="AA12" s="227">
        <f t="shared" si="13"/>
        <v>495000</v>
      </c>
      <c r="AB12" s="228">
        <f t="shared" si="14"/>
        <v>17.307692307692307</v>
      </c>
      <c r="AC12" s="229"/>
      <c r="AD12" s="230">
        <f t="shared" si="15"/>
        <v>46203</v>
      </c>
      <c r="AE12" s="231">
        <f t="shared" si="16"/>
        <v>187.5</v>
      </c>
      <c r="AF12" s="184">
        <f t="shared" si="17"/>
        <v>0</v>
      </c>
      <c r="AG12" s="184">
        <f t="shared" ref="AG12:AL12" si="36">IF(SUM($AF12:AF12)&gt;0,IF($L12-SUM($AF12:AF12)&gt;52,52,$L12-SUM($AF12:AF12)),IF($AD12=U$5,ROUND(($AD12-$D12)/7+0.5,0),0))</f>
        <v>0</v>
      </c>
      <c r="AH12" s="184">
        <f t="shared" si="36"/>
        <v>0</v>
      </c>
      <c r="AI12" s="184">
        <f t="shared" si="36"/>
        <v>30</v>
      </c>
      <c r="AJ12" s="184">
        <f t="shared" si="36"/>
        <v>52</v>
      </c>
      <c r="AK12" s="184">
        <f t="shared" si="36"/>
        <v>6</v>
      </c>
      <c r="AL12" s="184">
        <f t="shared" si="36"/>
        <v>0</v>
      </c>
      <c r="AM12" s="92">
        <f t="shared" si="19"/>
        <v>30</v>
      </c>
      <c r="AN12" s="52" t="str">
        <f t="shared" si="20"/>
        <v/>
      </c>
      <c r="AO12" s="184" t="str">
        <f t="shared" si="21"/>
        <v/>
      </c>
      <c r="AP12" s="192" t="str">
        <f t="shared" si="22"/>
        <v/>
      </c>
      <c r="AQ12" s="232">
        <f t="shared" si="23"/>
        <v>0</v>
      </c>
      <c r="AR12" s="232">
        <f t="shared" si="24"/>
        <v>0</v>
      </c>
      <c r="AS12" s="52">
        <f t="shared" si="25"/>
        <v>0</v>
      </c>
      <c r="AT12" s="92" t="e">
        <f t="shared" si="26"/>
        <v>#VALUE!</v>
      </c>
      <c r="AU12" s="232">
        <f t="shared" si="27"/>
        <v>0</v>
      </c>
      <c r="AV12" s="232">
        <f t="shared" ref="AV12:AW12" si="37">IF($AD12=V$5,$W12,0)</f>
        <v>0</v>
      </c>
      <c r="AW12" s="232">
        <f t="shared" si="37"/>
        <v>168750</v>
      </c>
      <c r="AX12" s="233" t="str">
        <f t="shared" si="29"/>
        <v/>
      </c>
      <c r="AY12" s="234" t="str">
        <f t="shared" si="30"/>
        <v/>
      </c>
      <c r="AZ12" s="184">
        <f t="shared" si="31"/>
        <v>168750</v>
      </c>
      <c r="BA12" s="235" t="str">
        <f>IF(B12&lt;&gt;"",VLOOKUP(B12,'1 Pricing Length'!A$8:B$50,2),"")</f>
        <v>LRT</v>
      </c>
    </row>
    <row r="13" spans="1:53" ht="18.75" customHeight="1">
      <c r="A13" s="374" t="s">
        <v>163</v>
      </c>
      <c r="B13" s="218" t="s">
        <v>40</v>
      </c>
      <c r="C13" s="375" t="s">
        <v>42</v>
      </c>
      <c r="D13" s="220">
        <v>46048</v>
      </c>
      <c r="E13" s="220" t="s">
        <v>163</v>
      </c>
      <c r="F13" s="220" t="s">
        <v>163</v>
      </c>
      <c r="G13" s="376">
        <v>30</v>
      </c>
      <c r="H13" s="376" t="s">
        <v>163</v>
      </c>
      <c r="I13" s="377"/>
      <c r="J13" s="377"/>
      <c r="K13" s="124"/>
      <c r="L13" s="223">
        <f>IF(B13&lt;&gt;"",IF(D13&gt;0,IF(D13&lt;=V$5,IF(M13&gt;0,M13,VLOOKUP(B13,'1 Pricing Length'!A$8:C$50,3)),VLOOKUP(B13,'1 Pricing Length'!A$8:C$50,3)),0),0)</f>
        <v>88</v>
      </c>
      <c r="M13" s="223">
        <f t="shared" si="4"/>
        <v>0</v>
      </c>
      <c r="N13" s="224">
        <f>IF(B13&lt;&gt;"",IF(D13&lt;&gt;0,IF(AD13&lt;X$5,IF(AD13&lt;W$5,IF(AD13&lt;V$5,IF(AD13&lt;U$5,VLOOKUP(B13,'1 Pricing Length'!A$8:I$50,5),VLOOKUP(B13,'1 Pricing Length'!A$8:I$50,6)),VLOOKUP(B13,'1 Pricing Length'!A$8:I$50,7)),VLOOKUP(B13,'1 Pricing Length'!A$8:I$50,8)),0),0),0)</f>
        <v>16500</v>
      </c>
      <c r="O13" s="128">
        <f t="shared" si="5"/>
        <v>0</v>
      </c>
      <c r="P13" s="128">
        <f>'6 NY Interim'!O13</f>
        <v>0</v>
      </c>
      <c r="Q13" s="128">
        <f t="shared" si="6"/>
        <v>0</v>
      </c>
      <c r="R13" s="128">
        <f t="shared" si="7"/>
        <v>0</v>
      </c>
      <c r="S13" s="128">
        <f t="shared" si="8"/>
        <v>0</v>
      </c>
      <c r="T13" s="192">
        <f t="shared" ref="T13:W13" si="38">$G13*$AE13*AF13</f>
        <v>0</v>
      </c>
      <c r="U13" s="192">
        <f t="shared" si="38"/>
        <v>0</v>
      </c>
      <c r="V13" s="192">
        <f t="shared" si="38"/>
        <v>0</v>
      </c>
      <c r="W13" s="227">
        <f t="shared" si="38"/>
        <v>129375</v>
      </c>
      <c r="X13" s="192">
        <f t="shared" si="10"/>
        <v>292500</v>
      </c>
      <c r="Y13" s="192">
        <f t="shared" si="11"/>
        <v>73125</v>
      </c>
      <c r="Z13" s="192">
        <f t="shared" si="12"/>
        <v>0</v>
      </c>
      <c r="AA13" s="227">
        <f t="shared" si="13"/>
        <v>495000</v>
      </c>
      <c r="AB13" s="228">
        <f t="shared" si="14"/>
        <v>13.26923076923077</v>
      </c>
      <c r="AC13" s="229"/>
      <c r="AD13" s="230">
        <f t="shared" si="15"/>
        <v>46203</v>
      </c>
      <c r="AE13" s="231">
        <f t="shared" si="16"/>
        <v>187.5</v>
      </c>
      <c r="AF13" s="184">
        <f t="shared" si="17"/>
        <v>0</v>
      </c>
      <c r="AG13" s="184">
        <f t="shared" ref="AG13:AL13" si="39">IF(SUM($AF13:AF13)&gt;0,IF($L13-SUM($AF13:AF13)&gt;52,52,$L13-SUM($AF13:AF13)),IF($AD13=U$5,ROUND(($AD13-$D13)/7+0.5,0),0))</f>
        <v>0</v>
      </c>
      <c r="AH13" s="184">
        <f t="shared" si="39"/>
        <v>0</v>
      </c>
      <c r="AI13" s="184">
        <f t="shared" si="39"/>
        <v>23</v>
      </c>
      <c r="AJ13" s="184">
        <f t="shared" si="39"/>
        <v>52</v>
      </c>
      <c r="AK13" s="184">
        <f t="shared" si="39"/>
        <v>13</v>
      </c>
      <c r="AL13" s="184">
        <f t="shared" si="39"/>
        <v>0</v>
      </c>
      <c r="AM13" s="92">
        <f t="shared" si="19"/>
        <v>30</v>
      </c>
      <c r="AN13" s="52" t="str">
        <f t="shared" si="20"/>
        <v/>
      </c>
      <c r="AO13" s="184" t="str">
        <f t="shared" si="21"/>
        <v/>
      </c>
      <c r="AP13" s="192" t="str">
        <f t="shared" si="22"/>
        <v/>
      </c>
      <c r="AQ13" s="232">
        <f t="shared" si="23"/>
        <v>0</v>
      </c>
      <c r="AR13" s="232">
        <f t="shared" si="24"/>
        <v>0</v>
      </c>
      <c r="AS13" s="52">
        <f t="shared" si="25"/>
        <v>0</v>
      </c>
      <c r="AT13" s="92" t="e">
        <f t="shared" si="26"/>
        <v>#VALUE!</v>
      </c>
      <c r="AU13" s="232">
        <f t="shared" si="27"/>
        <v>0</v>
      </c>
      <c r="AV13" s="232">
        <f t="shared" ref="AV13:AW13" si="40">IF($AD13=V$5,$W13,0)</f>
        <v>0</v>
      </c>
      <c r="AW13" s="232">
        <f t="shared" si="40"/>
        <v>129375</v>
      </c>
      <c r="AX13" s="233" t="str">
        <f t="shared" si="29"/>
        <v/>
      </c>
      <c r="AY13" s="234" t="str">
        <f t="shared" si="30"/>
        <v/>
      </c>
      <c r="AZ13" s="184">
        <f t="shared" si="31"/>
        <v>129375</v>
      </c>
      <c r="BA13" s="235" t="str">
        <f>IF(B13&lt;&gt;"",VLOOKUP(B13,'1 Pricing Length'!A$8:B$50,2),"")</f>
        <v>LRT</v>
      </c>
    </row>
    <row r="14" spans="1:53" ht="18.75" customHeight="1">
      <c r="A14" s="374" t="s">
        <v>163</v>
      </c>
      <c r="B14" s="218" t="s">
        <v>46</v>
      </c>
      <c r="C14" s="375" t="s">
        <v>53</v>
      </c>
      <c r="D14" s="220">
        <v>46110</v>
      </c>
      <c r="E14" s="220" t="s">
        <v>163</v>
      </c>
      <c r="F14" s="220" t="s">
        <v>163</v>
      </c>
      <c r="G14" s="376">
        <v>30</v>
      </c>
      <c r="H14" s="376" t="s">
        <v>163</v>
      </c>
      <c r="I14" s="377"/>
      <c r="J14" s="377"/>
      <c r="K14" s="124"/>
      <c r="L14" s="223">
        <f>IF(B14&lt;&gt;"",IF(D14&gt;0,IF(D14&lt;=V$5,IF(M14&gt;0,M14,VLOOKUP(B14,'1 Pricing Length'!A$8:C$50,3)),VLOOKUP(B14,'1 Pricing Length'!A$8:C$50,3)),0),0)</f>
        <v>68</v>
      </c>
      <c r="M14" s="223">
        <f t="shared" si="4"/>
        <v>0</v>
      </c>
      <c r="N14" s="224">
        <f>IF(B14&lt;&gt;"",IF(D14&lt;&gt;0,IF(AD14&lt;X$5,IF(AD14&lt;W$5,IF(AD14&lt;V$5,IF(AD14&lt;U$5,VLOOKUP(B14,'1 Pricing Length'!A$8:I$50,5),VLOOKUP(B14,'1 Pricing Length'!A$8:I$50,6)),VLOOKUP(B14,'1 Pricing Length'!A$8:I$50,7)),VLOOKUP(B14,'1 Pricing Length'!A$8:I$50,8)),0),0),0)</f>
        <v>19500</v>
      </c>
      <c r="O14" s="128">
        <f t="shared" si="5"/>
        <v>0</v>
      </c>
      <c r="P14" s="128">
        <f>'6 NY Interim'!O14</f>
        <v>0</v>
      </c>
      <c r="Q14" s="128">
        <f t="shared" si="6"/>
        <v>0</v>
      </c>
      <c r="R14" s="128">
        <f t="shared" si="7"/>
        <v>0</v>
      </c>
      <c r="S14" s="128">
        <f t="shared" si="8"/>
        <v>0</v>
      </c>
      <c r="T14" s="192">
        <f t="shared" ref="T14:W14" si="41">$G14*$AE14*AF14</f>
        <v>0</v>
      </c>
      <c r="U14" s="192">
        <f t="shared" si="41"/>
        <v>0</v>
      </c>
      <c r="V14" s="192">
        <f t="shared" si="41"/>
        <v>0</v>
      </c>
      <c r="W14" s="227">
        <f t="shared" si="41"/>
        <v>120441.17647058822</v>
      </c>
      <c r="X14" s="192">
        <f t="shared" si="10"/>
        <v>447352.94117647054</v>
      </c>
      <c r="Y14" s="192">
        <f t="shared" si="11"/>
        <v>17205.882352941175</v>
      </c>
      <c r="Z14" s="192">
        <f t="shared" si="12"/>
        <v>0</v>
      </c>
      <c r="AA14" s="227">
        <f t="shared" si="13"/>
        <v>585000</v>
      </c>
      <c r="AB14" s="228">
        <f t="shared" si="14"/>
        <v>8.0769230769230766</v>
      </c>
      <c r="AC14" s="229"/>
      <c r="AD14" s="230">
        <f t="shared" si="15"/>
        <v>46203</v>
      </c>
      <c r="AE14" s="231">
        <f t="shared" si="16"/>
        <v>286.76470588235293</v>
      </c>
      <c r="AF14" s="184">
        <f t="shared" si="17"/>
        <v>0</v>
      </c>
      <c r="AG14" s="184">
        <f t="shared" ref="AG14:AL14" si="42">IF(SUM($AF14:AF14)&gt;0,IF($L14-SUM($AF14:AF14)&gt;52,52,$L14-SUM($AF14:AF14)),IF($AD14=U$5,ROUND(($AD14-$D14)/7+0.5,0),0))</f>
        <v>0</v>
      </c>
      <c r="AH14" s="184">
        <f t="shared" si="42"/>
        <v>0</v>
      </c>
      <c r="AI14" s="184">
        <f t="shared" si="42"/>
        <v>14</v>
      </c>
      <c r="AJ14" s="184">
        <f t="shared" si="42"/>
        <v>52</v>
      </c>
      <c r="AK14" s="184">
        <f t="shared" si="42"/>
        <v>2</v>
      </c>
      <c r="AL14" s="184">
        <f t="shared" si="42"/>
        <v>0</v>
      </c>
      <c r="AM14" s="92">
        <f t="shared" si="19"/>
        <v>30</v>
      </c>
      <c r="AN14" s="52" t="str">
        <f t="shared" si="20"/>
        <v/>
      </c>
      <c r="AO14" s="184" t="str">
        <f t="shared" si="21"/>
        <v/>
      </c>
      <c r="AP14" s="192" t="str">
        <f t="shared" si="22"/>
        <v/>
      </c>
      <c r="AQ14" s="232">
        <f t="shared" si="23"/>
        <v>0</v>
      </c>
      <c r="AR14" s="232">
        <f t="shared" si="24"/>
        <v>0</v>
      </c>
      <c r="AS14" s="52">
        <f t="shared" si="25"/>
        <v>0</v>
      </c>
      <c r="AT14" s="92" t="e">
        <f t="shared" si="26"/>
        <v>#VALUE!</v>
      </c>
      <c r="AU14" s="232">
        <f t="shared" si="27"/>
        <v>0</v>
      </c>
      <c r="AV14" s="232">
        <f t="shared" ref="AV14:AW14" si="43">IF($AD14=V$5,$W14,0)</f>
        <v>0</v>
      </c>
      <c r="AW14" s="232">
        <f t="shared" si="43"/>
        <v>120441.17647058822</v>
      </c>
      <c r="AX14" s="233" t="str">
        <f t="shared" si="29"/>
        <v/>
      </c>
      <c r="AY14" s="234" t="str">
        <f t="shared" si="30"/>
        <v/>
      </c>
      <c r="AZ14" s="184">
        <f t="shared" si="31"/>
        <v>120441.17647058822</v>
      </c>
      <c r="BA14" s="235" t="str">
        <f>IF(B14&lt;&gt;"",VLOOKUP(B14,'1 Pricing Length'!A$8:B$50,2),"")</f>
        <v>BUS</v>
      </c>
    </row>
    <row r="15" spans="1:53" ht="18.75" customHeight="1">
      <c r="A15" s="374" t="s">
        <v>163</v>
      </c>
      <c r="B15" s="218" t="s">
        <v>46</v>
      </c>
      <c r="C15" s="375" t="s">
        <v>57</v>
      </c>
      <c r="D15" s="220">
        <v>46138</v>
      </c>
      <c r="E15" s="220" t="s">
        <v>163</v>
      </c>
      <c r="F15" s="220" t="s">
        <v>163</v>
      </c>
      <c r="G15" s="376">
        <v>30</v>
      </c>
      <c r="H15" s="376" t="s">
        <v>163</v>
      </c>
      <c r="I15" s="377"/>
      <c r="J15" s="377"/>
      <c r="K15" s="124"/>
      <c r="L15" s="223">
        <f>IF(B15&lt;&gt;"",IF(D15&gt;0,IF(D15&lt;=V$5,IF(M15&gt;0,M15,VLOOKUP(B15,'1 Pricing Length'!A$8:C$50,3)),VLOOKUP(B15,'1 Pricing Length'!A$8:C$50,3)),0),0)</f>
        <v>68</v>
      </c>
      <c r="M15" s="223">
        <f t="shared" si="4"/>
        <v>0</v>
      </c>
      <c r="N15" s="224">
        <f>IF(B15&lt;&gt;"",IF(D15&lt;&gt;0,IF(AD15&lt;X$5,IF(AD15&lt;W$5,IF(AD15&lt;V$5,IF(AD15&lt;U$5,VLOOKUP(B15,'1 Pricing Length'!A$8:I$50,5),VLOOKUP(B15,'1 Pricing Length'!A$8:I$50,6)),VLOOKUP(B15,'1 Pricing Length'!A$8:I$50,7)),VLOOKUP(B15,'1 Pricing Length'!A$8:I$50,8)),0),0),0)</f>
        <v>19500</v>
      </c>
      <c r="O15" s="128">
        <f t="shared" si="5"/>
        <v>0</v>
      </c>
      <c r="P15" s="128">
        <f>'6 NY Interim'!O15</f>
        <v>0</v>
      </c>
      <c r="Q15" s="128">
        <f t="shared" si="6"/>
        <v>0</v>
      </c>
      <c r="R15" s="128">
        <f t="shared" si="7"/>
        <v>0</v>
      </c>
      <c r="S15" s="128">
        <f t="shared" si="8"/>
        <v>0</v>
      </c>
      <c r="T15" s="192">
        <f t="shared" ref="T15:W15" si="44">$G15*$AE15*AF15</f>
        <v>0</v>
      </c>
      <c r="U15" s="192">
        <f t="shared" si="44"/>
        <v>0</v>
      </c>
      <c r="V15" s="192">
        <f t="shared" si="44"/>
        <v>0</v>
      </c>
      <c r="W15" s="227">
        <f t="shared" si="44"/>
        <v>86029.411764705874</v>
      </c>
      <c r="X15" s="192">
        <f t="shared" si="10"/>
        <v>447352.94117647054</v>
      </c>
      <c r="Y15" s="192">
        <f t="shared" si="11"/>
        <v>51617.647058823524</v>
      </c>
      <c r="Z15" s="192">
        <f t="shared" si="12"/>
        <v>0</v>
      </c>
      <c r="AA15" s="227">
        <f t="shared" si="13"/>
        <v>584999.99999999988</v>
      </c>
      <c r="AB15" s="228">
        <f t="shared" si="14"/>
        <v>5.7692307692307692</v>
      </c>
      <c r="AC15" s="229"/>
      <c r="AD15" s="230">
        <f t="shared" si="15"/>
        <v>46203</v>
      </c>
      <c r="AE15" s="231">
        <f t="shared" si="16"/>
        <v>286.76470588235293</v>
      </c>
      <c r="AF15" s="184">
        <f t="shared" si="17"/>
        <v>0</v>
      </c>
      <c r="AG15" s="184">
        <f t="shared" ref="AG15:AL15" si="45">IF(SUM($AF15:AF15)&gt;0,IF($L15-SUM($AF15:AF15)&gt;52,52,$L15-SUM($AF15:AF15)),IF($AD15=U$5,ROUND(($AD15-$D15)/7+0.5,0),0))</f>
        <v>0</v>
      </c>
      <c r="AH15" s="184">
        <f t="shared" si="45"/>
        <v>0</v>
      </c>
      <c r="AI15" s="184">
        <f t="shared" si="45"/>
        <v>10</v>
      </c>
      <c r="AJ15" s="184">
        <f t="shared" si="45"/>
        <v>52</v>
      </c>
      <c r="AK15" s="184">
        <f t="shared" si="45"/>
        <v>6</v>
      </c>
      <c r="AL15" s="184">
        <f t="shared" si="45"/>
        <v>0</v>
      </c>
      <c r="AM15" s="92">
        <f t="shared" si="19"/>
        <v>30</v>
      </c>
      <c r="AN15" s="52" t="str">
        <f t="shared" si="20"/>
        <v/>
      </c>
      <c r="AO15" s="184" t="str">
        <f t="shared" si="21"/>
        <v/>
      </c>
      <c r="AP15" s="192" t="str">
        <f t="shared" si="22"/>
        <v/>
      </c>
      <c r="AQ15" s="232">
        <f t="shared" si="23"/>
        <v>0</v>
      </c>
      <c r="AR15" s="232">
        <f t="shared" si="24"/>
        <v>0</v>
      </c>
      <c r="AS15" s="52">
        <f t="shared" si="25"/>
        <v>0</v>
      </c>
      <c r="AT15" s="92" t="e">
        <f t="shared" si="26"/>
        <v>#VALUE!</v>
      </c>
      <c r="AU15" s="232">
        <f t="shared" si="27"/>
        <v>0</v>
      </c>
      <c r="AV15" s="232">
        <f t="shared" ref="AV15:AW15" si="46">IF($AD15=V$5,$W15,0)</f>
        <v>0</v>
      </c>
      <c r="AW15" s="232">
        <f t="shared" si="46"/>
        <v>86029.411764705874</v>
      </c>
      <c r="AX15" s="233" t="str">
        <f t="shared" si="29"/>
        <v/>
      </c>
      <c r="AY15" s="234" t="str">
        <f t="shared" si="30"/>
        <v/>
      </c>
      <c r="AZ15" s="184">
        <f t="shared" si="31"/>
        <v>86029.411764705874</v>
      </c>
      <c r="BA15" s="235" t="str">
        <f>IF(B15&lt;&gt;"",VLOOKUP(B15,'1 Pricing Length'!A$8:B$50,2),"")</f>
        <v>BUS</v>
      </c>
    </row>
    <row r="16" spans="1:53" ht="18.75" customHeight="1">
      <c r="A16" s="374" t="s">
        <v>163</v>
      </c>
      <c r="B16" s="218" t="s">
        <v>46</v>
      </c>
      <c r="C16" s="375" t="s">
        <v>61</v>
      </c>
      <c r="D16" s="220">
        <v>46187</v>
      </c>
      <c r="E16" s="220" t="s">
        <v>163</v>
      </c>
      <c r="F16" s="220" t="s">
        <v>163</v>
      </c>
      <c r="G16" s="376">
        <v>30</v>
      </c>
      <c r="H16" s="376" t="s">
        <v>163</v>
      </c>
      <c r="I16" s="377"/>
      <c r="J16" s="377"/>
      <c r="K16" s="124"/>
      <c r="L16" s="223">
        <f>IF(B16&lt;&gt;"",IF(D16&gt;0,IF(D16&lt;=V$5,IF(M16&gt;0,M16,VLOOKUP(B16,'1 Pricing Length'!A$8:C$50,3)),VLOOKUP(B16,'1 Pricing Length'!A$8:C$50,3)),0),0)</f>
        <v>68</v>
      </c>
      <c r="M16" s="223">
        <f t="shared" si="4"/>
        <v>0</v>
      </c>
      <c r="N16" s="224">
        <f>IF(B16&lt;&gt;"",IF(D16&lt;&gt;0,IF(AD16&lt;X$5,IF(AD16&lt;W$5,IF(AD16&lt;V$5,IF(AD16&lt;U$5,VLOOKUP(B16,'1 Pricing Length'!A$8:I$50,5),VLOOKUP(B16,'1 Pricing Length'!A$8:I$50,6)),VLOOKUP(B16,'1 Pricing Length'!A$8:I$50,7)),VLOOKUP(B16,'1 Pricing Length'!A$8:I$50,8)),0),0),0)</f>
        <v>19500</v>
      </c>
      <c r="O16" s="128">
        <f t="shared" si="5"/>
        <v>0</v>
      </c>
      <c r="P16" s="128">
        <f>'6 NY Interim'!O16</f>
        <v>0</v>
      </c>
      <c r="Q16" s="128">
        <f t="shared" si="6"/>
        <v>0</v>
      </c>
      <c r="R16" s="128">
        <f t="shared" si="7"/>
        <v>0</v>
      </c>
      <c r="S16" s="128">
        <f t="shared" si="8"/>
        <v>0</v>
      </c>
      <c r="T16" s="192">
        <f t="shared" ref="T16:W16" si="47">$G16*$AE16*AF16</f>
        <v>0</v>
      </c>
      <c r="U16" s="192">
        <f t="shared" si="47"/>
        <v>0</v>
      </c>
      <c r="V16" s="192">
        <f t="shared" si="47"/>
        <v>0</v>
      </c>
      <c r="W16" s="227">
        <f t="shared" si="47"/>
        <v>25808.823529411762</v>
      </c>
      <c r="X16" s="192">
        <f t="shared" si="10"/>
        <v>447352.94117647054</v>
      </c>
      <c r="Y16" s="192">
        <f t="shared" si="11"/>
        <v>111838.23529411764</v>
      </c>
      <c r="Z16" s="192">
        <f t="shared" si="12"/>
        <v>0</v>
      </c>
      <c r="AA16" s="227">
        <f t="shared" si="13"/>
        <v>584999.99999999988</v>
      </c>
      <c r="AB16" s="228">
        <f t="shared" si="14"/>
        <v>1.7307692307692308</v>
      </c>
      <c r="AC16" s="229"/>
      <c r="AD16" s="230">
        <f t="shared" si="15"/>
        <v>46203</v>
      </c>
      <c r="AE16" s="231">
        <f t="shared" si="16"/>
        <v>286.76470588235293</v>
      </c>
      <c r="AF16" s="184">
        <f t="shared" si="17"/>
        <v>0</v>
      </c>
      <c r="AG16" s="184">
        <f t="shared" ref="AG16:AL16" si="48">IF(SUM($AF16:AF16)&gt;0,IF($L16-SUM($AF16:AF16)&gt;52,52,$L16-SUM($AF16:AF16)),IF($AD16=U$5,ROUND(($AD16-$D16)/7+0.5,0),0))</f>
        <v>0</v>
      </c>
      <c r="AH16" s="184">
        <f t="shared" si="48"/>
        <v>0</v>
      </c>
      <c r="AI16" s="184">
        <f t="shared" si="48"/>
        <v>3</v>
      </c>
      <c r="AJ16" s="184">
        <f t="shared" si="48"/>
        <v>52</v>
      </c>
      <c r="AK16" s="184">
        <f t="shared" si="48"/>
        <v>13</v>
      </c>
      <c r="AL16" s="184">
        <f t="shared" si="48"/>
        <v>0</v>
      </c>
      <c r="AM16" s="92">
        <f t="shared" si="19"/>
        <v>30</v>
      </c>
      <c r="AN16" s="52" t="str">
        <f t="shared" si="20"/>
        <v/>
      </c>
      <c r="AO16" s="184" t="str">
        <f t="shared" si="21"/>
        <v/>
      </c>
      <c r="AP16" s="192" t="str">
        <f t="shared" si="22"/>
        <v/>
      </c>
      <c r="AQ16" s="232">
        <f t="shared" si="23"/>
        <v>0</v>
      </c>
      <c r="AR16" s="232">
        <f t="shared" si="24"/>
        <v>0</v>
      </c>
      <c r="AS16" s="52">
        <f t="shared" si="25"/>
        <v>0</v>
      </c>
      <c r="AT16" s="92" t="e">
        <f t="shared" si="26"/>
        <v>#VALUE!</v>
      </c>
      <c r="AU16" s="232">
        <f t="shared" si="27"/>
        <v>0</v>
      </c>
      <c r="AV16" s="232">
        <f t="shared" ref="AV16:AW16" si="49">IF($AD16=V$5,$W16,0)</f>
        <v>0</v>
      </c>
      <c r="AW16" s="232">
        <f t="shared" si="49"/>
        <v>25808.823529411762</v>
      </c>
      <c r="AX16" s="233" t="str">
        <f t="shared" si="29"/>
        <v/>
      </c>
      <c r="AY16" s="234" t="str">
        <f t="shared" si="30"/>
        <v/>
      </c>
      <c r="AZ16" s="184">
        <f t="shared" si="31"/>
        <v>25808.823529411762</v>
      </c>
      <c r="BA16" s="235" t="str">
        <f>IF(B16&lt;&gt;"",VLOOKUP(B16,'1 Pricing Length'!A$8:B$50,2),"")</f>
        <v>BUS</v>
      </c>
    </row>
    <row r="17" spans="1:53" ht="18.75" customHeight="1">
      <c r="A17" s="374" t="s">
        <v>163</v>
      </c>
      <c r="B17" s="218" t="s">
        <v>65</v>
      </c>
      <c r="C17" s="375" t="s">
        <v>61</v>
      </c>
      <c r="D17" s="220">
        <v>45884</v>
      </c>
      <c r="E17" s="220">
        <v>45884</v>
      </c>
      <c r="F17" s="220">
        <v>46402</v>
      </c>
      <c r="G17" s="376">
        <v>8</v>
      </c>
      <c r="H17" s="376" t="s">
        <v>163</v>
      </c>
      <c r="I17" s="377"/>
      <c r="J17" s="377"/>
      <c r="K17" s="124"/>
      <c r="L17" s="223">
        <f>IF(B17&lt;&gt;"",IF(D17&gt;0,IF(D17&lt;=V$5,IF(M17&gt;0,M17,VLOOKUP(B17,'1 Pricing Length'!A$8:C$50,3)),VLOOKUP(B17,'1 Pricing Length'!A$8:C$50,3)),0),0)</f>
        <v>75</v>
      </c>
      <c r="M17" s="223">
        <f t="shared" si="4"/>
        <v>74</v>
      </c>
      <c r="N17" s="224">
        <f>IF(B17&lt;&gt;"",IF(D17&lt;&gt;0,IF(AD17&lt;X$5,IF(AD17&lt;W$5,IF(AD17&lt;V$5,IF(AD17&lt;U$5,VLOOKUP(B17,'1 Pricing Length'!A$8:I$50,5),VLOOKUP(B17,'1 Pricing Length'!A$8:I$50,6)),VLOOKUP(B17,'1 Pricing Length'!A$8:I$50,7)),VLOOKUP(B17,'1 Pricing Length'!A$8:I$50,8)),0),0),0)</f>
        <v>25500</v>
      </c>
      <c r="O17" s="128">
        <f t="shared" si="5"/>
        <v>0</v>
      </c>
      <c r="P17" s="128">
        <f>'6 NY Interim'!O17</f>
        <v>0</v>
      </c>
      <c r="Q17" s="128">
        <f t="shared" si="6"/>
        <v>0</v>
      </c>
      <c r="R17" s="128">
        <f t="shared" si="7"/>
        <v>0</v>
      </c>
      <c r="S17" s="128">
        <f t="shared" si="8"/>
        <v>0</v>
      </c>
      <c r="T17" s="192">
        <f t="shared" ref="T17:W17" si="50">$G17*$AE17*AF17</f>
        <v>0</v>
      </c>
      <c r="U17" s="192">
        <f t="shared" si="50"/>
        <v>0</v>
      </c>
      <c r="V17" s="192">
        <f t="shared" si="50"/>
        <v>0</v>
      </c>
      <c r="W17" s="227">
        <f t="shared" si="50"/>
        <v>125120</v>
      </c>
      <c r="X17" s="192">
        <f t="shared" si="10"/>
        <v>78880</v>
      </c>
      <c r="Y17" s="192">
        <f t="shared" si="11"/>
        <v>0</v>
      </c>
      <c r="Z17" s="192">
        <f t="shared" si="12"/>
        <v>0</v>
      </c>
      <c r="AA17" s="227">
        <f t="shared" si="13"/>
        <v>204000</v>
      </c>
      <c r="AB17" s="228">
        <f t="shared" si="14"/>
        <v>7.0769230769230766</v>
      </c>
      <c r="AC17" s="229"/>
      <c r="AD17" s="230">
        <f t="shared" si="15"/>
        <v>46203</v>
      </c>
      <c r="AE17" s="231">
        <f t="shared" si="16"/>
        <v>340</v>
      </c>
      <c r="AF17" s="184">
        <f t="shared" si="17"/>
        <v>0</v>
      </c>
      <c r="AG17" s="184">
        <f t="shared" ref="AG17:AL17" si="51">IF(SUM($AF17:AF17)&gt;0,IF($L17-SUM($AF17:AF17)&gt;52,52,$L17-SUM($AF17:AF17)),IF($AD17=U$5,ROUND(($AD17-$D17)/7+0.5,0),0))</f>
        <v>0</v>
      </c>
      <c r="AH17" s="184">
        <f t="shared" si="51"/>
        <v>0</v>
      </c>
      <c r="AI17" s="184">
        <f t="shared" si="51"/>
        <v>46</v>
      </c>
      <c r="AJ17" s="184">
        <f t="shared" si="51"/>
        <v>29</v>
      </c>
      <c r="AK17" s="184">
        <f t="shared" si="51"/>
        <v>0</v>
      </c>
      <c r="AL17" s="184">
        <f t="shared" si="51"/>
        <v>0</v>
      </c>
      <c r="AM17" s="92">
        <f t="shared" si="19"/>
        <v>8</v>
      </c>
      <c r="AN17" s="92" t="str">
        <f t="shared" si="20"/>
        <v/>
      </c>
      <c r="AO17" s="184" t="str">
        <f t="shared" si="21"/>
        <v/>
      </c>
      <c r="AP17" s="192" t="str">
        <f t="shared" si="22"/>
        <v/>
      </c>
      <c r="AQ17" s="232">
        <f t="shared" si="23"/>
        <v>46</v>
      </c>
      <c r="AR17" s="232">
        <f t="shared" si="24"/>
        <v>0</v>
      </c>
      <c r="AS17" s="52">
        <f t="shared" si="25"/>
        <v>0</v>
      </c>
      <c r="AT17" s="92" t="e">
        <f t="shared" si="26"/>
        <v>#VALUE!</v>
      </c>
      <c r="AU17" s="232">
        <f t="shared" si="27"/>
        <v>0</v>
      </c>
      <c r="AV17" s="232">
        <f t="shared" ref="AV17:AW17" si="52">IF($AD17=V$5,$W17,0)</f>
        <v>0</v>
      </c>
      <c r="AW17" s="232">
        <f t="shared" si="52"/>
        <v>125120</v>
      </c>
      <c r="AX17" s="233">
        <f t="shared" si="29"/>
        <v>45884</v>
      </c>
      <c r="AY17" s="234" t="str">
        <f t="shared" si="30"/>
        <v/>
      </c>
      <c r="AZ17" s="184">
        <f t="shared" si="31"/>
        <v>125120</v>
      </c>
      <c r="BA17" s="235" t="str">
        <f>IF(B17&lt;&gt;"",VLOOKUP(B17,'1 Pricing Length'!A$8:B$50,2),"")</f>
        <v>BUS</v>
      </c>
    </row>
    <row r="18" spans="1:53" ht="18.75" customHeight="1">
      <c r="A18" s="374" t="s">
        <v>163</v>
      </c>
      <c r="B18" s="218" t="s">
        <v>65</v>
      </c>
      <c r="C18" s="375" t="s">
        <v>66</v>
      </c>
      <c r="D18" s="220">
        <v>45884</v>
      </c>
      <c r="E18" s="220">
        <v>45884</v>
      </c>
      <c r="F18" s="220">
        <v>46416</v>
      </c>
      <c r="G18" s="376">
        <v>20</v>
      </c>
      <c r="H18" s="376" t="s">
        <v>163</v>
      </c>
      <c r="I18" s="377"/>
      <c r="J18" s="377"/>
      <c r="K18" s="124"/>
      <c r="L18" s="223">
        <f>IF(B18&lt;&gt;"",IF(D18&gt;0,IF(D18&lt;=V$5,IF(M18&gt;0,M18,VLOOKUP(B18,'1 Pricing Length'!A$8:C$50,3)),VLOOKUP(B18,'1 Pricing Length'!A$8:C$50,3)),0),0)</f>
        <v>75</v>
      </c>
      <c r="M18" s="223">
        <f t="shared" si="4"/>
        <v>76</v>
      </c>
      <c r="N18" s="224">
        <f>IF(B18&lt;&gt;"",IF(D18&lt;&gt;0,IF(AD18&lt;X$5,IF(AD18&lt;W$5,IF(AD18&lt;V$5,IF(AD18&lt;U$5,VLOOKUP(B18,'1 Pricing Length'!A$8:I$50,5),VLOOKUP(B18,'1 Pricing Length'!A$8:I$50,6)),VLOOKUP(B18,'1 Pricing Length'!A$8:I$50,7)),VLOOKUP(B18,'1 Pricing Length'!A$8:I$50,8)),0),0),0)</f>
        <v>25500</v>
      </c>
      <c r="O18" s="128">
        <f t="shared" si="5"/>
        <v>0</v>
      </c>
      <c r="P18" s="128">
        <f>'6 NY Interim'!O18</f>
        <v>0</v>
      </c>
      <c r="Q18" s="128">
        <f t="shared" si="6"/>
        <v>0</v>
      </c>
      <c r="R18" s="128">
        <f t="shared" si="7"/>
        <v>0</v>
      </c>
      <c r="S18" s="128">
        <f t="shared" si="8"/>
        <v>0</v>
      </c>
      <c r="T18" s="192">
        <f t="shared" ref="T18:W18" si="53">$G18*$AE18*AF18</f>
        <v>0</v>
      </c>
      <c r="U18" s="192">
        <f t="shared" si="53"/>
        <v>0</v>
      </c>
      <c r="V18" s="192">
        <f t="shared" si="53"/>
        <v>0</v>
      </c>
      <c r="W18" s="227">
        <f t="shared" si="53"/>
        <v>312800</v>
      </c>
      <c r="X18" s="192">
        <f t="shared" si="10"/>
        <v>197200</v>
      </c>
      <c r="Y18" s="192">
        <f t="shared" si="11"/>
        <v>0</v>
      </c>
      <c r="Z18" s="192">
        <f t="shared" si="12"/>
        <v>0</v>
      </c>
      <c r="AA18" s="227">
        <f t="shared" si="13"/>
        <v>510000</v>
      </c>
      <c r="AB18" s="228">
        <f t="shared" si="14"/>
        <v>17.692307692307693</v>
      </c>
      <c r="AC18" s="229"/>
      <c r="AD18" s="230">
        <f t="shared" si="15"/>
        <v>46203</v>
      </c>
      <c r="AE18" s="231">
        <f t="shared" si="16"/>
        <v>340</v>
      </c>
      <c r="AF18" s="184">
        <f t="shared" si="17"/>
        <v>0</v>
      </c>
      <c r="AG18" s="184">
        <f t="shared" ref="AG18:AL18" si="54">IF(SUM($AF18:AF18)&gt;0,IF($L18-SUM($AF18:AF18)&gt;52,52,$L18-SUM($AF18:AF18)),IF($AD18=U$5,ROUND(($AD18-$D18)/7+0.5,0),0))</f>
        <v>0</v>
      </c>
      <c r="AH18" s="184">
        <f t="shared" si="54"/>
        <v>0</v>
      </c>
      <c r="AI18" s="184">
        <f t="shared" si="54"/>
        <v>46</v>
      </c>
      <c r="AJ18" s="184">
        <f t="shared" si="54"/>
        <v>29</v>
      </c>
      <c r="AK18" s="184">
        <f t="shared" si="54"/>
        <v>0</v>
      </c>
      <c r="AL18" s="184">
        <f t="shared" si="54"/>
        <v>0</v>
      </c>
      <c r="AM18" s="92">
        <f t="shared" si="19"/>
        <v>20</v>
      </c>
      <c r="AN18" s="92" t="str">
        <f t="shared" si="20"/>
        <v/>
      </c>
      <c r="AO18" s="184" t="str">
        <f t="shared" si="21"/>
        <v/>
      </c>
      <c r="AP18" s="192" t="str">
        <f t="shared" si="22"/>
        <v/>
      </c>
      <c r="AQ18" s="232">
        <f t="shared" si="23"/>
        <v>46</v>
      </c>
      <c r="AR18" s="232">
        <f t="shared" si="24"/>
        <v>0</v>
      </c>
      <c r="AS18" s="52">
        <f t="shared" si="25"/>
        <v>0</v>
      </c>
      <c r="AT18" s="92" t="e">
        <f t="shared" si="26"/>
        <v>#VALUE!</v>
      </c>
      <c r="AU18" s="232">
        <f t="shared" si="27"/>
        <v>0</v>
      </c>
      <c r="AV18" s="232">
        <f t="shared" ref="AV18:AW18" si="55">IF($AD18=V$5,$W18,0)</f>
        <v>0</v>
      </c>
      <c r="AW18" s="232">
        <f t="shared" si="55"/>
        <v>312800</v>
      </c>
      <c r="AX18" s="233">
        <f t="shared" si="29"/>
        <v>45884</v>
      </c>
      <c r="AY18" s="234" t="str">
        <f t="shared" si="30"/>
        <v/>
      </c>
      <c r="AZ18" s="184">
        <f t="shared" si="31"/>
        <v>312800</v>
      </c>
      <c r="BA18" s="235" t="str">
        <f>IF(B18&lt;&gt;"",VLOOKUP(B18,'1 Pricing Length'!A$8:B$50,2),"")</f>
        <v>BUS</v>
      </c>
    </row>
    <row r="19" spans="1:53" ht="18.75" customHeight="1">
      <c r="A19" s="374" t="s">
        <v>163</v>
      </c>
      <c r="B19" s="218" t="s">
        <v>65</v>
      </c>
      <c r="C19" s="375" t="s">
        <v>47</v>
      </c>
      <c r="D19" s="220">
        <v>46062</v>
      </c>
      <c r="E19" s="220" t="s">
        <v>163</v>
      </c>
      <c r="F19" s="220" t="s">
        <v>163</v>
      </c>
      <c r="G19" s="376">
        <v>12</v>
      </c>
      <c r="H19" s="376" t="s">
        <v>163</v>
      </c>
      <c r="I19" s="377"/>
      <c r="J19" s="377"/>
      <c r="K19" s="124"/>
      <c r="L19" s="223">
        <f>IF(B19&lt;&gt;"",IF(D19&gt;0,IF(D19&lt;=V$5,IF(M19&gt;0,M19,VLOOKUP(B19,'1 Pricing Length'!A$8:C$50,3)),VLOOKUP(B19,'1 Pricing Length'!A$8:C$50,3)),0),0)</f>
        <v>75</v>
      </c>
      <c r="M19" s="223">
        <f t="shared" si="4"/>
        <v>0</v>
      </c>
      <c r="N19" s="224">
        <f>IF(B19&lt;&gt;"",IF(D19&lt;&gt;0,IF(AD19&lt;X$5,IF(AD19&lt;W$5,IF(AD19&lt;V$5,IF(AD19&lt;U$5,VLOOKUP(B19,'1 Pricing Length'!A$8:I$50,5),VLOOKUP(B19,'1 Pricing Length'!A$8:I$50,6)),VLOOKUP(B19,'1 Pricing Length'!A$8:I$50,7)),VLOOKUP(B19,'1 Pricing Length'!A$8:I$50,8)),0),0),0)</f>
        <v>25500</v>
      </c>
      <c r="O19" s="128">
        <f t="shared" si="5"/>
        <v>0</v>
      </c>
      <c r="P19" s="128">
        <f>'6 NY Interim'!O19</f>
        <v>0</v>
      </c>
      <c r="Q19" s="128">
        <f t="shared" si="6"/>
        <v>0</v>
      </c>
      <c r="R19" s="128">
        <f t="shared" si="7"/>
        <v>0</v>
      </c>
      <c r="S19" s="128">
        <f t="shared" si="8"/>
        <v>0</v>
      </c>
      <c r="T19" s="192">
        <f t="shared" ref="T19:W19" si="56">$G19*$AE19*AF19</f>
        <v>0</v>
      </c>
      <c r="U19" s="192">
        <f t="shared" si="56"/>
        <v>0</v>
      </c>
      <c r="V19" s="192">
        <f t="shared" si="56"/>
        <v>0</v>
      </c>
      <c r="W19" s="227">
        <f t="shared" si="56"/>
        <v>85680</v>
      </c>
      <c r="X19" s="192">
        <f t="shared" si="10"/>
        <v>212160</v>
      </c>
      <c r="Y19" s="192">
        <f t="shared" si="11"/>
        <v>8160</v>
      </c>
      <c r="Z19" s="192">
        <f t="shared" si="12"/>
        <v>0</v>
      </c>
      <c r="AA19" s="227">
        <f t="shared" si="13"/>
        <v>306000</v>
      </c>
      <c r="AB19" s="228">
        <f t="shared" si="14"/>
        <v>4.8461538461538458</v>
      </c>
      <c r="AC19" s="229"/>
      <c r="AD19" s="230">
        <f t="shared" si="15"/>
        <v>46203</v>
      </c>
      <c r="AE19" s="231">
        <f t="shared" si="16"/>
        <v>340</v>
      </c>
      <c r="AF19" s="184">
        <f t="shared" si="17"/>
        <v>0</v>
      </c>
      <c r="AG19" s="184">
        <f t="shared" ref="AG19:AL19" si="57">IF(SUM($AF19:AF19)&gt;0,IF($L19-SUM($AF19:AF19)&gt;52,52,$L19-SUM($AF19:AF19)),IF($AD19=U$5,ROUND(($AD19-$D19)/7+0.5,0),0))</f>
        <v>0</v>
      </c>
      <c r="AH19" s="184">
        <f t="shared" si="57"/>
        <v>0</v>
      </c>
      <c r="AI19" s="184">
        <f t="shared" si="57"/>
        <v>21</v>
      </c>
      <c r="AJ19" s="184">
        <f t="shared" si="57"/>
        <v>52</v>
      </c>
      <c r="AK19" s="184">
        <f t="shared" si="57"/>
        <v>2</v>
      </c>
      <c r="AL19" s="184">
        <f t="shared" si="57"/>
        <v>0</v>
      </c>
      <c r="AM19" s="92">
        <f t="shared" si="19"/>
        <v>12</v>
      </c>
      <c r="AN19" s="52" t="str">
        <f t="shared" si="20"/>
        <v/>
      </c>
      <c r="AO19" s="184" t="str">
        <f t="shared" si="21"/>
        <v/>
      </c>
      <c r="AP19" s="192" t="str">
        <f t="shared" si="22"/>
        <v/>
      </c>
      <c r="AQ19" s="232">
        <f t="shared" si="23"/>
        <v>0</v>
      </c>
      <c r="AR19" s="232">
        <f t="shared" si="24"/>
        <v>0</v>
      </c>
      <c r="AS19" s="52">
        <f t="shared" si="25"/>
        <v>0</v>
      </c>
      <c r="AT19" s="92" t="e">
        <f t="shared" si="26"/>
        <v>#VALUE!</v>
      </c>
      <c r="AU19" s="232">
        <f t="shared" si="27"/>
        <v>0</v>
      </c>
      <c r="AV19" s="232">
        <f t="shared" ref="AV19:AW19" si="58">IF($AD19=V$5,$W19,0)</f>
        <v>0</v>
      </c>
      <c r="AW19" s="232">
        <f t="shared" si="58"/>
        <v>85680</v>
      </c>
      <c r="AX19" s="233" t="str">
        <f t="shared" si="29"/>
        <v/>
      </c>
      <c r="AY19" s="234" t="str">
        <f t="shared" si="30"/>
        <v/>
      </c>
      <c r="AZ19" s="184">
        <f t="shared" si="31"/>
        <v>85680</v>
      </c>
      <c r="BA19" s="235" t="str">
        <f>IF(B19&lt;&gt;"",VLOOKUP(B19,'1 Pricing Length'!A$8:B$50,2),"")</f>
        <v>BUS</v>
      </c>
    </row>
    <row r="20" spans="1:53" ht="18.75" customHeight="1">
      <c r="A20" s="374" t="s">
        <v>163</v>
      </c>
      <c r="B20" s="218" t="s">
        <v>63</v>
      </c>
      <c r="C20" s="375" t="s">
        <v>57</v>
      </c>
      <c r="D20" s="220">
        <v>46032</v>
      </c>
      <c r="E20" s="220"/>
      <c r="F20" s="220"/>
      <c r="G20" s="376">
        <v>15</v>
      </c>
      <c r="H20" s="378" t="s">
        <v>163</v>
      </c>
      <c r="I20" s="377"/>
      <c r="J20" s="377"/>
      <c r="K20" s="124"/>
      <c r="L20" s="223">
        <f>IF(B20&lt;&gt;"",IF(D20&gt;0,IF(D20&lt;=V$5,IF(M20&gt;0,M20,VLOOKUP(B20,'1 Pricing Length'!A$8:C$50,3)),VLOOKUP(B20,'1 Pricing Length'!A$8:C$50,3)),0),0)</f>
        <v>60</v>
      </c>
      <c r="M20" s="223">
        <f t="shared" si="4"/>
        <v>0</v>
      </c>
      <c r="N20" s="224">
        <f>IF(B20&lt;&gt;"",IF(D20&lt;&gt;0,IF(AD20&lt;X$5,IF(AD20&lt;W$5,IF(AD20&lt;V$5,IF(AD20&lt;U$5,VLOOKUP(B20,'1 Pricing Length'!A$8:I$50,5),VLOOKUP(B20,'1 Pricing Length'!A$8:I$50,6)),VLOOKUP(B20,'1 Pricing Length'!A$8:I$50,7)),VLOOKUP(B20,'1 Pricing Length'!A$8:I$50,8)),0),0),0)</f>
        <v>13600</v>
      </c>
      <c r="O20" s="128">
        <f t="shared" si="5"/>
        <v>0</v>
      </c>
      <c r="P20" s="128">
        <f>'6 NY Interim'!O20</f>
        <v>0</v>
      </c>
      <c r="Q20" s="128">
        <f t="shared" si="6"/>
        <v>0</v>
      </c>
      <c r="R20" s="128">
        <f t="shared" si="7"/>
        <v>0</v>
      </c>
      <c r="S20" s="128">
        <f t="shared" si="8"/>
        <v>0</v>
      </c>
      <c r="T20" s="192">
        <f t="shared" ref="T20:W20" si="59">$G20*$AE20*AF20</f>
        <v>0</v>
      </c>
      <c r="U20" s="192">
        <f t="shared" si="59"/>
        <v>0</v>
      </c>
      <c r="V20" s="192">
        <f t="shared" si="59"/>
        <v>0</v>
      </c>
      <c r="W20" s="227">
        <f t="shared" si="59"/>
        <v>85000</v>
      </c>
      <c r="X20" s="192">
        <f t="shared" si="10"/>
        <v>119000</v>
      </c>
      <c r="Y20" s="192">
        <f t="shared" si="11"/>
        <v>0</v>
      </c>
      <c r="Z20" s="192">
        <f t="shared" si="12"/>
        <v>0</v>
      </c>
      <c r="AA20" s="227">
        <f t="shared" si="13"/>
        <v>204000</v>
      </c>
      <c r="AB20" s="228">
        <f t="shared" si="14"/>
        <v>7.2115384615384617</v>
      </c>
      <c r="AC20" s="229"/>
      <c r="AD20" s="230">
        <f t="shared" si="15"/>
        <v>46203</v>
      </c>
      <c r="AE20" s="231">
        <f t="shared" si="16"/>
        <v>226.66666666666666</v>
      </c>
      <c r="AF20" s="184">
        <f t="shared" si="17"/>
        <v>0</v>
      </c>
      <c r="AG20" s="184">
        <f t="shared" ref="AG20:AL20" si="60">IF(SUM($AF20:AF20)&gt;0,IF($L20-SUM($AF20:AF20)&gt;52,52,$L20-SUM($AF20:AF20)),IF($AD20=U$5,ROUND(($AD20-$D20)/7+0.5,0),0))</f>
        <v>0</v>
      </c>
      <c r="AH20" s="184">
        <f t="shared" si="60"/>
        <v>0</v>
      </c>
      <c r="AI20" s="184">
        <f t="shared" si="60"/>
        <v>25</v>
      </c>
      <c r="AJ20" s="184">
        <f t="shared" si="60"/>
        <v>35</v>
      </c>
      <c r="AK20" s="184">
        <f t="shared" si="60"/>
        <v>0</v>
      </c>
      <c r="AL20" s="184">
        <f t="shared" si="60"/>
        <v>0</v>
      </c>
      <c r="AM20" s="92">
        <f t="shared" si="19"/>
        <v>15</v>
      </c>
      <c r="AN20" s="52" t="str">
        <f t="shared" si="20"/>
        <v/>
      </c>
      <c r="AO20" s="184" t="str">
        <f t="shared" si="21"/>
        <v/>
      </c>
      <c r="AP20" s="192" t="str">
        <f t="shared" si="22"/>
        <v/>
      </c>
      <c r="AQ20" s="232">
        <f t="shared" si="23"/>
        <v>25</v>
      </c>
      <c r="AR20" s="232">
        <f t="shared" si="24"/>
        <v>0</v>
      </c>
      <c r="AS20" s="52">
        <f t="shared" si="25"/>
        <v>0</v>
      </c>
      <c r="AT20" s="92" t="e">
        <f t="shared" si="26"/>
        <v>#VALUE!</v>
      </c>
      <c r="AU20" s="232">
        <f t="shared" si="27"/>
        <v>0</v>
      </c>
      <c r="AV20" s="232">
        <f t="shared" ref="AV20:AW20" si="61">IF($AD20=V$5,$W20,0)</f>
        <v>0</v>
      </c>
      <c r="AW20" s="232">
        <f t="shared" si="61"/>
        <v>85000</v>
      </c>
      <c r="AX20" s="233">
        <f t="shared" si="29"/>
        <v>46032</v>
      </c>
      <c r="AY20" s="234" t="str">
        <f t="shared" si="30"/>
        <v/>
      </c>
      <c r="AZ20" s="184">
        <f t="shared" si="31"/>
        <v>85000</v>
      </c>
      <c r="BA20" s="235" t="str">
        <f>IF(B20&lt;&gt;"",VLOOKUP(B20,'1 Pricing Length'!A$8:B$50,2),"")</f>
        <v>REL</v>
      </c>
    </row>
    <row r="21" spans="1:53" ht="18.75" customHeight="1">
      <c r="A21" s="374"/>
      <c r="B21" s="218"/>
      <c r="C21" s="375"/>
      <c r="D21" s="220"/>
      <c r="E21" s="220"/>
      <c r="F21" s="220"/>
      <c r="G21" s="376"/>
      <c r="H21" s="376"/>
      <c r="I21" s="377"/>
      <c r="J21" s="377"/>
      <c r="K21" s="124"/>
      <c r="L21" s="223">
        <f>IF(B21&lt;&gt;"",IF(D21&gt;0,IF(D21&lt;=V$5,IF(M21&gt;0,M21,VLOOKUP(B21,'1 Pricing Length'!A$8:C$50,3)),VLOOKUP(B21,'1 Pricing Length'!A$8:C$50,3)),0),0)</f>
        <v>0</v>
      </c>
      <c r="M21" s="223">
        <f t="shared" si="4"/>
        <v>0</v>
      </c>
      <c r="N21" s="224">
        <f>IF(B21&lt;&gt;"",IF(D21&lt;&gt;0,IF(AD21&lt;X$5,IF(AD21&lt;W$5,IF(AD21&lt;V$5,IF(AD21&lt;U$5,VLOOKUP(B21,'1 Pricing Length'!A$8:I$50,5),VLOOKUP(B21,'1 Pricing Length'!A$8:I$50,6)),VLOOKUP(B21,'1 Pricing Length'!A$8:I$50,7)),VLOOKUP(B21,'1 Pricing Length'!A$8:I$50,8)),0),0),0)</f>
        <v>0</v>
      </c>
      <c r="O21" s="128">
        <f t="shared" si="5"/>
        <v>0</v>
      </c>
      <c r="P21" s="128">
        <f>'6 NY Interim'!O21</f>
        <v>0</v>
      </c>
      <c r="Q21" s="128">
        <f t="shared" si="6"/>
        <v>0</v>
      </c>
      <c r="R21" s="128">
        <f t="shared" si="7"/>
        <v>0</v>
      </c>
      <c r="S21" s="128">
        <f t="shared" si="8"/>
        <v>0</v>
      </c>
      <c r="T21" s="192">
        <f t="shared" ref="T21:W21" si="62">$G21*$AE21*AF21</f>
        <v>0</v>
      </c>
      <c r="U21" s="192">
        <f t="shared" si="62"/>
        <v>0</v>
      </c>
      <c r="V21" s="192">
        <f t="shared" si="62"/>
        <v>0</v>
      </c>
      <c r="W21" s="227">
        <f t="shared" si="62"/>
        <v>0</v>
      </c>
      <c r="X21" s="192">
        <f t="shared" si="10"/>
        <v>0</v>
      </c>
      <c r="Y21" s="192">
        <f t="shared" si="11"/>
        <v>0</v>
      </c>
      <c r="Z21" s="192">
        <f t="shared" si="12"/>
        <v>0</v>
      </c>
      <c r="AA21" s="227">
        <f t="shared" si="13"/>
        <v>0</v>
      </c>
      <c r="AB21" s="228">
        <f t="shared" si="14"/>
        <v>0</v>
      </c>
      <c r="AC21" s="229"/>
      <c r="AD21" s="230">
        <f t="shared" si="15"/>
        <v>45107</v>
      </c>
      <c r="AE21" s="231">
        <f t="shared" si="16"/>
        <v>0</v>
      </c>
      <c r="AF21" s="184">
        <f t="shared" si="17"/>
        <v>0</v>
      </c>
      <c r="AG21" s="184">
        <f t="shared" ref="AG21:AL21" si="63">IF(SUM($AF21:AF21)&gt;0,IF($L21-SUM($AF21:AF21)&gt;52,52,$L21-SUM($AF21:AF21)),IF($AD21=U$5,ROUND(($AD21-$D21)/7+0.5,0),0))</f>
        <v>0</v>
      </c>
      <c r="AH21" s="184">
        <f t="shared" si="63"/>
        <v>0</v>
      </c>
      <c r="AI21" s="184">
        <f t="shared" si="63"/>
        <v>0</v>
      </c>
      <c r="AJ21" s="184">
        <f t="shared" si="63"/>
        <v>0</v>
      </c>
      <c r="AK21" s="184">
        <f t="shared" si="63"/>
        <v>0</v>
      </c>
      <c r="AL21" s="184">
        <f t="shared" si="63"/>
        <v>0</v>
      </c>
      <c r="AM21" s="52" t="str">
        <f t="shared" si="19"/>
        <v/>
      </c>
      <c r="AN21" s="52" t="str">
        <f t="shared" si="20"/>
        <v/>
      </c>
      <c r="AO21" s="184" t="str">
        <f t="shared" si="21"/>
        <v/>
      </c>
      <c r="AP21" s="192" t="str">
        <f t="shared" si="22"/>
        <v/>
      </c>
      <c r="AQ21" s="232">
        <f t="shared" si="23"/>
        <v>0</v>
      </c>
      <c r="AR21" s="232">
        <f t="shared" si="24"/>
        <v>0</v>
      </c>
      <c r="AS21" s="52">
        <f t="shared" si="25"/>
        <v>0</v>
      </c>
      <c r="AT21" s="52">
        <f t="shared" si="26"/>
        <v>0</v>
      </c>
      <c r="AU21" s="232">
        <f t="shared" si="27"/>
        <v>0</v>
      </c>
      <c r="AV21" s="232">
        <f t="shared" ref="AV21:AW21" si="64">IF($AD21=V$5,$W21,0)</f>
        <v>0</v>
      </c>
      <c r="AW21" s="232">
        <f t="shared" si="64"/>
        <v>0</v>
      </c>
      <c r="AX21" s="233">
        <f t="shared" si="29"/>
        <v>0</v>
      </c>
      <c r="AY21" s="234">
        <f t="shared" si="30"/>
        <v>0</v>
      </c>
      <c r="AZ21" s="184">
        <f t="shared" si="31"/>
        <v>0</v>
      </c>
      <c r="BA21" s="235" t="str">
        <f>IF(B21&lt;&gt;"",VLOOKUP(B21,'1 Pricing Length'!A$8:B$50,2),"")</f>
        <v/>
      </c>
    </row>
    <row r="22" spans="1:53" ht="18.75" customHeight="1">
      <c r="A22" s="374"/>
      <c r="B22" s="217"/>
      <c r="C22" s="303"/>
      <c r="D22" s="237"/>
      <c r="E22" s="237"/>
      <c r="F22" s="237"/>
      <c r="G22" s="377"/>
      <c r="H22" s="377"/>
      <c r="I22" s="377"/>
      <c r="J22" s="377"/>
      <c r="K22" s="124"/>
      <c r="L22" s="223">
        <f>IF(B22&lt;&gt;"",IF(D22&gt;0,IF(D22&lt;=V$5,IF(M22&gt;0,M22,VLOOKUP(B22,'1 Pricing Length'!A$8:C$50,3)),VLOOKUP(B22,'1 Pricing Length'!A$8:C$50,3)),0),0)</f>
        <v>0</v>
      </c>
      <c r="M22" s="223">
        <f t="shared" si="4"/>
        <v>0</v>
      </c>
      <c r="N22" s="224">
        <f>IF(B22&lt;&gt;"",IF(D22&lt;&gt;0,IF(AD22&lt;X$5,IF(AD22&lt;W$5,IF(AD22&lt;V$5,IF(AD22&lt;U$5,VLOOKUP(B22,'1 Pricing Length'!A$8:I$50,5),VLOOKUP(B22,'1 Pricing Length'!A$8:I$50,6)),VLOOKUP(B22,'1 Pricing Length'!A$8:I$50,7)),VLOOKUP(B22,'1 Pricing Length'!A$8:I$50,8)),0),0),0)</f>
        <v>0</v>
      </c>
      <c r="O22" s="128">
        <f t="shared" si="5"/>
        <v>0</v>
      </c>
      <c r="P22" s="128">
        <f>'6 NY Interim'!O22</f>
        <v>0</v>
      </c>
      <c r="Q22" s="128">
        <f t="shared" si="6"/>
        <v>0</v>
      </c>
      <c r="R22" s="128">
        <f t="shared" si="7"/>
        <v>0</v>
      </c>
      <c r="S22" s="128">
        <f t="shared" si="8"/>
        <v>0</v>
      </c>
      <c r="T22" s="192">
        <f t="shared" ref="T22:W22" si="65">$G22*$AE22*AF22</f>
        <v>0</v>
      </c>
      <c r="U22" s="192">
        <f t="shared" si="65"/>
        <v>0</v>
      </c>
      <c r="V22" s="192">
        <f t="shared" si="65"/>
        <v>0</v>
      </c>
      <c r="W22" s="227">
        <f t="shared" si="65"/>
        <v>0</v>
      </c>
      <c r="X22" s="192">
        <f t="shared" si="10"/>
        <v>0</v>
      </c>
      <c r="Y22" s="192">
        <f t="shared" si="11"/>
        <v>0</v>
      </c>
      <c r="Z22" s="192">
        <f t="shared" si="12"/>
        <v>0</v>
      </c>
      <c r="AA22" s="227">
        <f t="shared" si="13"/>
        <v>0</v>
      </c>
      <c r="AB22" s="228">
        <f t="shared" si="14"/>
        <v>0</v>
      </c>
      <c r="AC22" s="229"/>
      <c r="AD22" s="230">
        <f t="shared" si="15"/>
        <v>45107</v>
      </c>
      <c r="AE22" s="231">
        <f t="shared" si="16"/>
        <v>0</v>
      </c>
      <c r="AF22" s="184">
        <f t="shared" si="17"/>
        <v>0</v>
      </c>
      <c r="AG22" s="184">
        <f t="shared" ref="AG22:AL22" si="66">IF(SUM($AF22:AF22)&gt;0,IF($L22-SUM($AF22:AF22)&gt;52,52,$L22-SUM($AF22:AF22)),IF($AD22=U$5,ROUND(($AD22-$D22)/7+0.5,0),0))</f>
        <v>0</v>
      </c>
      <c r="AH22" s="184">
        <f t="shared" si="66"/>
        <v>0</v>
      </c>
      <c r="AI22" s="184">
        <f t="shared" si="66"/>
        <v>0</v>
      </c>
      <c r="AJ22" s="184">
        <f t="shared" si="66"/>
        <v>0</v>
      </c>
      <c r="AK22" s="184">
        <f t="shared" si="66"/>
        <v>0</v>
      </c>
      <c r="AL22" s="184">
        <f t="shared" si="66"/>
        <v>0</v>
      </c>
      <c r="AM22" s="52" t="str">
        <f t="shared" si="19"/>
        <v/>
      </c>
      <c r="AN22" s="52" t="str">
        <f t="shared" si="20"/>
        <v/>
      </c>
      <c r="AO22" s="184" t="str">
        <f t="shared" si="21"/>
        <v/>
      </c>
      <c r="AP22" s="192" t="str">
        <f t="shared" si="22"/>
        <v/>
      </c>
      <c r="AQ22" s="232">
        <f t="shared" si="23"/>
        <v>0</v>
      </c>
      <c r="AR22" s="232">
        <f t="shared" si="24"/>
        <v>0</v>
      </c>
      <c r="AS22" s="52">
        <f t="shared" si="25"/>
        <v>0</v>
      </c>
      <c r="AT22" s="52">
        <f t="shared" si="26"/>
        <v>0</v>
      </c>
      <c r="AU22" s="232">
        <f t="shared" si="27"/>
        <v>0</v>
      </c>
      <c r="AV22" s="232">
        <f t="shared" ref="AV22:AW22" si="67">IF($AD22=V$5,$W22,0)</f>
        <v>0</v>
      </c>
      <c r="AW22" s="232">
        <f t="shared" si="67"/>
        <v>0</v>
      </c>
      <c r="AX22" s="233">
        <f t="shared" si="29"/>
        <v>0</v>
      </c>
      <c r="AY22" s="234">
        <f t="shared" si="30"/>
        <v>0</v>
      </c>
      <c r="AZ22" s="184">
        <f t="shared" si="31"/>
        <v>0</v>
      </c>
      <c r="BA22" s="235" t="str">
        <f>IF(B22&lt;&gt;"",VLOOKUP(B22,'1 Pricing Length'!A$8:B$50,2),"")</f>
        <v/>
      </c>
    </row>
    <row r="23" spans="1:53" ht="18.75" customHeight="1">
      <c r="A23" s="374"/>
      <c r="B23" s="217"/>
      <c r="C23" s="303"/>
      <c r="D23" s="237"/>
      <c r="E23" s="237"/>
      <c r="F23" s="237"/>
      <c r="G23" s="377"/>
      <c r="H23" s="377"/>
      <c r="I23" s="377"/>
      <c r="J23" s="377"/>
      <c r="K23" s="124"/>
      <c r="L23" s="223">
        <f>IF(B23&lt;&gt;"",IF(D23&gt;0,IF(D23&lt;=V$5,IF(M23&gt;0,M23,VLOOKUP(B23,'1 Pricing Length'!A$8:C$50,3)),VLOOKUP(B23,'1 Pricing Length'!A$8:C$50,3)),0),0)</f>
        <v>0</v>
      </c>
      <c r="M23" s="223">
        <f t="shared" si="4"/>
        <v>0</v>
      </c>
      <c r="N23" s="224">
        <f>IF(B23&lt;&gt;"",IF(D23&lt;&gt;0,IF(AD23&lt;X$5,IF(AD23&lt;W$5,IF(AD23&lt;V$5,IF(AD23&lt;U$5,VLOOKUP(B23,'1 Pricing Length'!A$8:I$50,5),VLOOKUP(B23,'1 Pricing Length'!A$8:I$50,6)),VLOOKUP(B23,'1 Pricing Length'!A$8:I$50,7)),VLOOKUP(B23,'1 Pricing Length'!A$8:I$50,8)),0),0),0)</f>
        <v>0</v>
      </c>
      <c r="O23" s="128">
        <f t="shared" si="5"/>
        <v>0</v>
      </c>
      <c r="P23" s="128">
        <f>'6 NY Interim'!O23</f>
        <v>0</v>
      </c>
      <c r="Q23" s="128">
        <f t="shared" si="6"/>
        <v>0</v>
      </c>
      <c r="R23" s="128">
        <f t="shared" si="7"/>
        <v>0</v>
      </c>
      <c r="S23" s="128">
        <f t="shared" si="8"/>
        <v>0</v>
      </c>
      <c r="T23" s="192">
        <f t="shared" ref="T23:W23" si="68">$G23*$AE23*AF23</f>
        <v>0</v>
      </c>
      <c r="U23" s="192">
        <f t="shared" si="68"/>
        <v>0</v>
      </c>
      <c r="V23" s="192">
        <f t="shared" si="68"/>
        <v>0</v>
      </c>
      <c r="W23" s="227">
        <f t="shared" si="68"/>
        <v>0</v>
      </c>
      <c r="X23" s="192">
        <f t="shared" si="10"/>
        <v>0</v>
      </c>
      <c r="Y23" s="192">
        <f t="shared" si="11"/>
        <v>0</v>
      </c>
      <c r="Z23" s="192">
        <f t="shared" si="12"/>
        <v>0</v>
      </c>
      <c r="AA23" s="227">
        <f t="shared" si="13"/>
        <v>0</v>
      </c>
      <c r="AB23" s="228">
        <f t="shared" si="14"/>
        <v>0</v>
      </c>
      <c r="AC23" s="229"/>
      <c r="AD23" s="230">
        <f t="shared" si="15"/>
        <v>45107</v>
      </c>
      <c r="AE23" s="231">
        <f t="shared" si="16"/>
        <v>0</v>
      </c>
      <c r="AF23" s="184">
        <f t="shared" si="17"/>
        <v>0</v>
      </c>
      <c r="AG23" s="184">
        <f t="shared" ref="AG23:AL23" si="69">IF(SUM($AF23:AF23)&gt;0,IF($L23-SUM($AF23:AF23)&gt;52,52,$L23-SUM($AF23:AF23)),IF($AD23=U$5,ROUND(($AD23-$D23)/7+0.5,0),0))</f>
        <v>0</v>
      </c>
      <c r="AH23" s="184">
        <f t="shared" si="69"/>
        <v>0</v>
      </c>
      <c r="AI23" s="184">
        <f t="shared" si="69"/>
        <v>0</v>
      </c>
      <c r="AJ23" s="184">
        <f t="shared" si="69"/>
        <v>0</v>
      </c>
      <c r="AK23" s="184">
        <f t="shared" si="69"/>
        <v>0</v>
      </c>
      <c r="AL23" s="184">
        <f t="shared" si="69"/>
        <v>0</v>
      </c>
      <c r="AM23" s="52" t="str">
        <f t="shared" si="19"/>
        <v/>
      </c>
      <c r="AN23" s="52" t="str">
        <f t="shared" si="20"/>
        <v/>
      </c>
      <c r="AO23" s="184" t="str">
        <f t="shared" si="21"/>
        <v/>
      </c>
      <c r="AP23" s="192" t="str">
        <f t="shared" si="22"/>
        <v/>
      </c>
      <c r="AQ23" s="232">
        <f t="shared" si="23"/>
        <v>0</v>
      </c>
      <c r="AR23" s="232">
        <f t="shared" si="24"/>
        <v>0</v>
      </c>
      <c r="AS23" s="52">
        <f t="shared" si="25"/>
        <v>0</v>
      </c>
      <c r="AT23" s="52">
        <f t="shared" si="26"/>
        <v>0</v>
      </c>
      <c r="AU23" s="232">
        <f t="shared" si="27"/>
        <v>0</v>
      </c>
      <c r="AV23" s="232">
        <f t="shared" ref="AV23:AW23" si="70">IF($AD23=V$5,$W23,0)</f>
        <v>0</v>
      </c>
      <c r="AW23" s="232">
        <f t="shared" si="70"/>
        <v>0</v>
      </c>
      <c r="AX23" s="233">
        <f t="shared" si="29"/>
        <v>0</v>
      </c>
      <c r="AY23" s="234">
        <f t="shared" si="30"/>
        <v>0</v>
      </c>
      <c r="AZ23" s="184">
        <f t="shared" si="31"/>
        <v>0</v>
      </c>
      <c r="BA23" s="235" t="str">
        <f>IF(B23&lt;&gt;"",VLOOKUP(B23,'1 Pricing Length'!A$8:B$50,2),"")</f>
        <v/>
      </c>
    </row>
    <row r="24" spans="1:53" ht="18.75" customHeight="1">
      <c r="A24" s="374"/>
      <c r="B24" s="217"/>
      <c r="C24" s="303"/>
      <c r="D24" s="237"/>
      <c r="E24" s="237"/>
      <c r="F24" s="237"/>
      <c r="G24" s="377"/>
      <c r="H24" s="377"/>
      <c r="I24" s="377"/>
      <c r="J24" s="377"/>
      <c r="K24" s="124"/>
      <c r="L24" s="223">
        <f>IF(B24&lt;&gt;"",IF(D24&gt;0,IF(D24&lt;=V$5,IF(M24&gt;0,M24,VLOOKUP(B24,'1 Pricing Length'!A$8:C$50,3)),VLOOKUP(B24,'1 Pricing Length'!A$8:C$50,3)),0),0)</f>
        <v>0</v>
      </c>
      <c r="M24" s="223">
        <f t="shared" si="4"/>
        <v>0</v>
      </c>
      <c r="N24" s="224">
        <f>IF(B24&lt;&gt;"",IF(D24&lt;&gt;0,IF(AD24&lt;X$5,IF(AD24&lt;W$5,IF(AD24&lt;V$5,IF(AD24&lt;U$5,VLOOKUP(B24,'1 Pricing Length'!A$8:I$50,5),VLOOKUP(B24,'1 Pricing Length'!A$8:I$50,6)),VLOOKUP(B24,'1 Pricing Length'!A$8:I$50,7)),VLOOKUP(B24,'1 Pricing Length'!A$8:I$50,8)),0),0),0)</f>
        <v>0</v>
      </c>
      <c r="O24" s="128">
        <f t="shared" si="5"/>
        <v>0</v>
      </c>
      <c r="P24" s="128">
        <f>'6 NY Interim'!O24</f>
        <v>0</v>
      </c>
      <c r="Q24" s="128">
        <f t="shared" si="6"/>
        <v>0</v>
      </c>
      <c r="R24" s="128">
        <f t="shared" si="7"/>
        <v>0</v>
      </c>
      <c r="S24" s="128">
        <f t="shared" si="8"/>
        <v>0</v>
      </c>
      <c r="T24" s="192">
        <f t="shared" ref="T24:W24" si="71">$G24*$AE24*AF24</f>
        <v>0</v>
      </c>
      <c r="U24" s="192">
        <f t="shared" si="71"/>
        <v>0</v>
      </c>
      <c r="V24" s="192">
        <f t="shared" si="71"/>
        <v>0</v>
      </c>
      <c r="W24" s="227">
        <f t="shared" si="71"/>
        <v>0</v>
      </c>
      <c r="X24" s="192">
        <f t="shared" si="10"/>
        <v>0</v>
      </c>
      <c r="Y24" s="192">
        <f t="shared" si="11"/>
        <v>0</v>
      </c>
      <c r="Z24" s="192">
        <f t="shared" si="12"/>
        <v>0</v>
      </c>
      <c r="AA24" s="227">
        <f t="shared" si="13"/>
        <v>0</v>
      </c>
      <c r="AB24" s="228">
        <f t="shared" si="14"/>
        <v>0</v>
      </c>
      <c r="AC24" s="229"/>
      <c r="AD24" s="230">
        <f t="shared" si="15"/>
        <v>45107</v>
      </c>
      <c r="AE24" s="231">
        <f t="shared" si="16"/>
        <v>0</v>
      </c>
      <c r="AF24" s="184">
        <f t="shared" si="17"/>
        <v>0</v>
      </c>
      <c r="AG24" s="184">
        <f t="shared" ref="AG24:AL24" si="72">IF(SUM($AF24:AF24)&gt;0,IF($L24-SUM($AF24:AF24)&gt;52,52,$L24-SUM($AF24:AF24)),IF($AD24=U$5,ROUND(($AD24-$D24)/7+0.5,0),0))</f>
        <v>0</v>
      </c>
      <c r="AH24" s="184">
        <f t="shared" si="72"/>
        <v>0</v>
      </c>
      <c r="AI24" s="184">
        <f t="shared" si="72"/>
        <v>0</v>
      </c>
      <c r="AJ24" s="184">
        <f t="shared" si="72"/>
        <v>0</v>
      </c>
      <c r="AK24" s="184">
        <f t="shared" si="72"/>
        <v>0</v>
      </c>
      <c r="AL24" s="184">
        <f t="shared" si="72"/>
        <v>0</v>
      </c>
      <c r="AM24" s="52" t="str">
        <f t="shared" si="19"/>
        <v/>
      </c>
      <c r="AN24" s="52" t="str">
        <f t="shared" si="20"/>
        <v/>
      </c>
      <c r="AO24" s="184" t="str">
        <f t="shared" si="21"/>
        <v/>
      </c>
      <c r="AP24" s="192" t="str">
        <f t="shared" si="22"/>
        <v/>
      </c>
      <c r="AQ24" s="232">
        <f t="shared" si="23"/>
        <v>0</v>
      </c>
      <c r="AR24" s="232">
        <f t="shared" si="24"/>
        <v>0</v>
      </c>
      <c r="AS24" s="52">
        <f t="shared" si="25"/>
        <v>0</v>
      </c>
      <c r="AT24" s="52">
        <f t="shared" si="26"/>
        <v>0</v>
      </c>
      <c r="AU24" s="232">
        <f t="shared" si="27"/>
        <v>0</v>
      </c>
      <c r="AV24" s="232">
        <f t="shared" ref="AV24:AW24" si="73">IF($AD24=V$5,$W24,0)</f>
        <v>0</v>
      </c>
      <c r="AW24" s="232">
        <f t="shared" si="73"/>
        <v>0</v>
      </c>
      <c r="AX24" s="233">
        <f t="shared" si="29"/>
        <v>0</v>
      </c>
      <c r="AY24" s="234">
        <f t="shared" si="30"/>
        <v>0</v>
      </c>
      <c r="AZ24" s="184">
        <f t="shared" si="31"/>
        <v>0</v>
      </c>
      <c r="BA24" s="235" t="str">
        <f>IF(B24&lt;&gt;"",VLOOKUP(B24,'1 Pricing Length'!A$8:B$50,2),"")</f>
        <v/>
      </c>
    </row>
    <row r="25" spans="1:53" ht="18.75" customHeight="1">
      <c r="A25" s="374"/>
      <c r="B25" s="217"/>
      <c r="C25" s="303"/>
      <c r="D25" s="237"/>
      <c r="E25" s="237"/>
      <c r="F25" s="237"/>
      <c r="G25" s="377"/>
      <c r="H25" s="377"/>
      <c r="I25" s="377"/>
      <c r="J25" s="377"/>
      <c r="K25" s="124"/>
      <c r="L25" s="223">
        <f>IF(B25&lt;&gt;"",IF(D25&gt;0,IF(D25&lt;=V$5,IF(M25&gt;0,M25,VLOOKUP(B25,'1 Pricing Length'!A$8:C$50,3)),VLOOKUP(B25,'1 Pricing Length'!A$8:C$50,3)),0),0)</f>
        <v>0</v>
      </c>
      <c r="M25" s="223">
        <f t="shared" si="4"/>
        <v>0</v>
      </c>
      <c r="N25" s="224">
        <f>IF(B25&lt;&gt;"",IF(D25&lt;&gt;0,IF(AD25&lt;X$5,IF(AD25&lt;W$5,IF(AD25&lt;V$5,IF(AD25&lt;U$5,VLOOKUP(B25,'1 Pricing Length'!A$8:I$50,5),VLOOKUP(B25,'1 Pricing Length'!A$8:I$50,6)),VLOOKUP(B25,'1 Pricing Length'!A$8:I$50,7)),VLOOKUP(B25,'1 Pricing Length'!A$8:I$50,8)),0),0),0)</f>
        <v>0</v>
      </c>
      <c r="O25" s="128">
        <f t="shared" si="5"/>
        <v>0</v>
      </c>
      <c r="P25" s="128">
        <f>'6 NY Interim'!O25</f>
        <v>0</v>
      </c>
      <c r="Q25" s="128">
        <f t="shared" si="6"/>
        <v>0</v>
      </c>
      <c r="R25" s="128">
        <f t="shared" si="7"/>
        <v>0</v>
      </c>
      <c r="S25" s="128">
        <f t="shared" si="8"/>
        <v>0</v>
      </c>
      <c r="T25" s="192">
        <f t="shared" ref="T25:W25" si="74">$G25*$AE25*AF25</f>
        <v>0</v>
      </c>
      <c r="U25" s="192">
        <f t="shared" si="74"/>
        <v>0</v>
      </c>
      <c r="V25" s="192">
        <f t="shared" si="74"/>
        <v>0</v>
      </c>
      <c r="W25" s="227">
        <f t="shared" si="74"/>
        <v>0</v>
      </c>
      <c r="X25" s="192">
        <f t="shared" si="10"/>
        <v>0</v>
      </c>
      <c r="Y25" s="192">
        <f t="shared" si="11"/>
        <v>0</v>
      </c>
      <c r="Z25" s="192">
        <f t="shared" si="12"/>
        <v>0</v>
      </c>
      <c r="AA25" s="227">
        <f t="shared" si="13"/>
        <v>0</v>
      </c>
      <c r="AB25" s="228">
        <f t="shared" si="14"/>
        <v>0</v>
      </c>
      <c r="AC25" s="229"/>
      <c r="AD25" s="230">
        <f t="shared" si="15"/>
        <v>45107</v>
      </c>
      <c r="AE25" s="231">
        <f t="shared" si="16"/>
        <v>0</v>
      </c>
      <c r="AF25" s="184">
        <f t="shared" si="17"/>
        <v>0</v>
      </c>
      <c r="AG25" s="184">
        <f t="shared" ref="AG25:AL25" si="75">IF(SUM($AF25:AF25)&gt;0,IF($L25-SUM($AF25:AF25)&gt;52,52,$L25-SUM($AF25:AF25)),IF($AD25=U$5,ROUND(($AD25-$D25)/7+0.5,0),0))</f>
        <v>0</v>
      </c>
      <c r="AH25" s="184">
        <f t="shared" si="75"/>
        <v>0</v>
      </c>
      <c r="AI25" s="184">
        <f t="shared" si="75"/>
        <v>0</v>
      </c>
      <c r="AJ25" s="184">
        <f t="shared" si="75"/>
        <v>0</v>
      </c>
      <c r="AK25" s="184">
        <f t="shared" si="75"/>
        <v>0</v>
      </c>
      <c r="AL25" s="184">
        <f t="shared" si="75"/>
        <v>0</v>
      </c>
      <c r="AM25" s="52" t="str">
        <f t="shared" si="19"/>
        <v/>
      </c>
      <c r="AN25" s="52" t="str">
        <f t="shared" si="20"/>
        <v/>
      </c>
      <c r="AO25" s="184" t="str">
        <f t="shared" si="21"/>
        <v/>
      </c>
      <c r="AP25" s="192" t="str">
        <f t="shared" si="22"/>
        <v/>
      </c>
      <c r="AQ25" s="232">
        <f t="shared" si="23"/>
        <v>0</v>
      </c>
      <c r="AR25" s="232">
        <f t="shared" si="24"/>
        <v>0</v>
      </c>
      <c r="AS25" s="52">
        <f t="shared" si="25"/>
        <v>0</v>
      </c>
      <c r="AT25" s="52">
        <f t="shared" si="26"/>
        <v>0</v>
      </c>
      <c r="AU25" s="232">
        <f t="shared" si="27"/>
        <v>0</v>
      </c>
      <c r="AV25" s="232">
        <f t="shared" ref="AV25:AW25" si="76">IF($AD25=V$5,$W25,0)</f>
        <v>0</v>
      </c>
      <c r="AW25" s="232">
        <f t="shared" si="76"/>
        <v>0</v>
      </c>
      <c r="AX25" s="233">
        <f t="shared" si="29"/>
        <v>0</v>
      </c>
      <c r="AY25" s="234">
        <f t="shared" si="30"/>
        <v>0</v>
      </c>
      <c r="AZ25" s="184">
        <f t="shared" si="31"/>
        <v>0</v>
      </c>
      <c r="BA25" s="235" t="str">
        <f>IF(B25&lt;&gt;"",VLOOKUP(B25,'1 Pricing Length'!A$8:B$50,2),"")</f>
        <v/>
      </c>
    </row>
    <row r="26" spans="1:53" ht="18.75" customHeight="1">
      <c r="A26" s="374"/>
      <c r="B26" s="217"/>
      <c r="C26" s="303"/>
      <c r="D26" s="237"/>
      <c r="E26" s="237"/>
      <c r="F26" s="237"/>
      <c r="G26" s="377"/>
      <c r="H26" s="377"/>
      <c r="I26" s="377"/>
      <c r="J26" s="377"/>
      <c r="K26" s="124"/>
      <c r="L26" s="223">
        <f>IF(B26&lt;&gt;"",IF(D26&gt;0,IF(D26&lt;=V$5,IF(M26&gt;0,M26,VLOOKUP(B26,'1 Pricing Length'!A$8:C$50,3)),VLOOKUP(B26,'1 Pricing Length'!A$8:C$50,3)),0),0)</f>
        <v>0</v>
      </c>
      <c r="M26" s="223">
        <f t="shared" si="4"/>
        <v>0</v>
      </c>
      <c r="N26" s="224">
        <f>IF(B26&lt;&gt;"",IF(D26&lt;&gt;0,IF(AD26&lt;X$5,IF(AD26&lt;W$5,IF(AD26&lt;V$5,IF(AD26&lt;U$5,VLOOKUP(B26,'1 Pricing Length'!A$8:I$50,5),VLOOKUP(B26,'1 Pricing Length'!A$8:I$50,6)),VLOOKUP(B26,'1 Pricing Length'!A$8:I$50,7)),VLOOKUP(B26,'1 Pricing Length'!A$8:I$50,8)),0),0),0)</f>
        <v>0</v>
      </c>
      <c r="O26" s="128">
        <f t="shared" si="5"/>
        <v>0</v>
      </c>
      <c r="P26" s="128">
        <f>'6 NY Interim'!O26</f>
        <v>0</v>
      </c>
      <c r="Q26" s="128">
        <f t="shared" si="6"/>
        <v>0</v>
      </c>
      <c r="R26" s="128">
        <f t="shared" si="7"/>
        <v>0</v>
      </c>
      <c r="S26" s="128">
        <f t="shared" si="8"/>
        <v>0</v>
      </c>
      <c r="T26" s="192">
        <f t="shared" ref="T26:W26" si="77">$G26*$AE26*AF26</f>
        <v>0</v>
      </c>
      <c r="U26" s="192">
        <f t="shared" si="77"/>
        <v>0</v>
      </c>
      <c r="V26" s="192">
        <f t="shared" si="77"/>
        <v>0</v>
      </c>
      <c r="W26" s="227">
        <f t="shared" si="77"/>
        <v>0</v>
      </c>
      <c r="X26" s="192">
        <f t="shared" si="10"/>
        <v>0</v>
      </c>
      <c r="Y26" s="192">
        <f t="shared" si="11"/>
        <v>0</v>
      </c>
      <c r="Z26" s="192">
        <f t="shared" si="12"/>
        <v>0</v>
      </c>
      <c r="AA26" s="227">
        <f t="shared" si="13"/>
        <v>0</v>
      </c>
      <c r="AB26" s="228">
        <f t="shared" si="14"/>
        <v>0</v>
      </c>
      <c r="AC26" s="229"/>
      <c r="AD26" s="230">
        <f t="shared" si="15"/>
        <v>45107</v>
      </c>
      <c r="AE26" s="231">
        <f t="shared" si="16"/>
        <v>0</v>
      </c>
      <c r="AF26" s="184">
        <f t="shared" si="17"/>
        <v>0</v>
      </c>
      <c r="AG26" s="184">
        <f t="shared" ref="AG26:AL26" si="78">IF(SUM($AF26:AF26)&gt;0,IF($L26-SUM($AF26:AF26)&gt;52,52,$L26-SUM($AF26:AF26)),IF($AD26=U$5,ROUND(($AD26-$D26)/7+0.5,0),0))</f>
        <v>0</v>
      </c>
      <c r="AH26" s="184">
        <f t="shared" si="78"/>
        <v>0</v>
      </c>
      <c r="AI26" s="184">
        <f t="shared" si="78"/>
        <v>0</v>
      </c>
      <c r="AJ26" s="184">
        <f t="shared" si="78"/>
        <v>0</v>
      </c>
      <c r="AK26" s="184">
        <f t="shared" si="78"/>
        <v>0</v>
      </c>
      <c r="AL26" s="184">
        <f t="shared" si="78"/>
        <v>0</v>
      </c>
      <c r="AM26" s="52" t="str">
        <f t="shared" si="19"/>
        <v/>
      </c>
      <c r="AN26" s="52" t="str">
        <f t="shared" si="20"/>
        <v/>
      </c>
      <c r="AO26" s="184" t="str">
        <f t="shared" si="21"/>
        <v/>
      </c>
      <c r="AP26" s="192" t="str">
        <f t="shared" si="22"/>
        <v/>
      </c>
      <c r="AQ26" s="232">
        <f t="shared" si="23"/>
        <v>0</v>
      </c>
      <c r="AR26" s="232">
        <f t="shared" si="24"/>
        <v>0</v>
      </c>
      <c r="AS26" s="52">
        <f t="shared" si="25"/>
        <v>0</v>
      </c>
      <c r="AT26" s="52">
        <f t="shared" si="26"/>
        <v>0</v>
      </c>
      <c r="AU26" s="232">
        <f t="shared" si="27"/>
        <v>0</v>
      </c>
      <c r="AV26" s="232">
        <f t="shared" ref="AV26:AW26" si="79">IF($AD26=V$5,$W26,0)</f>
        <v>0</v>
      </c>
      <c r="AW26" s="232">
        <f t="shared" si="79"/>
        <v>0</v>
      </c>
      <c r="AX26" s="233">
        <f t="shared" si="29"/>
        <v>0</v>
      </c>
      <c r="AY26" s="234">
        <f t="shared" si="30"/>
        <v>0</v>
      </c>
      <c r="AZ26" s="184">
        <f t="shared" si="31"/>
        <v>0</v>
      </c>
      <c r="BA26" s="235" t="str">
        <f>IF(B26&lt;&gt;"",VLOOKUP(B26,'1 Pricing Length'!A$8:B$50,2),"")</f>
        <v/>
      </c>
    </row>
    <row r="27" spans="1:53" ht="18.75" customHeight="1">
      <c r="A27" s="374"/>
      <c r="B27" s="217"/>
      <c r="C27" s="303"/>
      <c r="D27" s="237"/>
      <c r="E27" s="237"/>
      <c r="F27" s="237"/>
      <c r="G27" s="377"/>
      <c r="H27" s="377"/>
      <c r="I27" s="377"/>
      <c r="J27" s="377"/>
      <c r="K27" s="124"/>
      <c r="L27" s="223">
        <f>IF(B27&lt;&gt;"",IF(D27&gt;0,IF(D27&lt;=V$5,IF(M27&gt;0,M27,VLOOKUP(B27,'1 Pricing Length'!A$8:C$50,3)),VLOOKUP(B27,'1 Pricing Length'!A$8:C$50,3)),0),0)</f>
        <v>0</v>
      </c>
      <c r="M27" s="223">
        <f t="shared" si="4"/>
        <v>0</v>
      </c>
      <c r="N27" s="224">
        <f>IF(B27&lt;&gt;"",IF(D27&lt;&gt;0,IF(AD27&lt;X$5,IF(AD27&lt;W$5,IF(AD27&lt;V$5,IF(AD27&lt;U$5,VLOOKUP(B27,'1 Pricing Length'!A$8:I$50,5),VLOOKUP(B27,'1 Pricing Length'!A$8:I$50,6)),VLOOKUP(B27,'1 Pricing Length'!A$8:I$50,7)),VLOOKUP(B27,'1 Pricing Length'!A$8:I$50,8)),0),0),0)</f>
        <v>0</v>
      </c>
      <c r="O27" s="128">
        <f t="shared" si="5"/>
        <v>0</v>
      </c>
      <c r="P27" s="128">
        <f>'6 NY Interim'!O27</f>
        <v>0</v>
      </c>
      <c r="Q27" s="128">
        <f t="shared" si="6"/>
        <v>0</v>
      </c>
      <c r="R27" s="128">
        <f t="shared" si="7"/>
        <v>0</v>
      </c>
      <c r="S27" s="128">
        <f t="shared" si="8"/>
        <v>0</v>
      </c>
      <c r="T27" s="192">
        <f t="shared" ref="T27:W27" si="80">$G27*$AE27*AF27</f>
        <v>0</v>
      </c>
      <c r="U27" s="192">
        <f t="shared" si="80"/>
        <v>0</v>
      </c>
      <c r="V27" s="192">
        <f t="shared" si="80"/>
        <v>0</v>
      </c>
      <c r="W27" s="227">
        <f t="shared" si="80"/>
        <v>0</v>
      </c>
      <c r="X27" s="192">
        <f t="shared" si="10"/>
        <v>0</v>
      </c>
      <c r="Y27" s="192">
        <f t="shared" si="11"/>
        <v>0</v>
      </c>
      <c r="Z27" s="192">
        <f t="shared" si="12"/>
        <v>0</v>
      </c>
      <c r="AA27" s="227">
        <f t="shared" si="13"/>
        <v>0</v>
      </c>
      <c r="AB27" s="228">
        <f t="shared" si="14"/>
        <v>0</v>
      </c>
      <c r="AC27" s="229"/>
      <c r="AD27" s="230">
        <f t="shared" si="15"/>
        <v>45107</v>
      </c>
      <c r="AE27" s="231">
        <f t="shared" si="16"/>
        <v>0</v>
      </c>
      <c r="AF27" s="184">
        <f t="shared" si="17"/>
        <v>0</v>
      </c>
      <c r="AG27" s="184">
        <f t="shared" ref="AG27:AL27" si="81">IF(SUM($AF27:AF27)&gt;0,IF($L27-SUM($AF27:AF27)&gt;52,52,$L27-SUM($AF27:AF27)),IF($AD27=U$5,ROUND(($AD27-$D27)/7+0.5,0),0))</f>
        <v>0</v>
      </c>
      <c r="AH27" s="184">
        <f t="shared" si="81"/>
        <v>0</v>
      </c>
      <c r="AI27" s="184">
        <f t="shared" si="81"/>
        <v>0</v>
      </c>
      <c r="AJ27" s="184">
        <f t="shared" si="81"/>
        <v>0</v>
      </c>
      <c r="AK27" s="184">
        <f t="shared" si="81"/>
        <v>0</v>
      </c>
      <c r="AL27" s="184">
        <f t="shared" si="81"/>
        <v>0</v>
      </c>
      <c r="AM27" s="52" t="str">
        <f t="shared" si="19"/>
        <v/>
      </c>
      <c r="AN27" s="52" t="str">
        <f t="shared" si="20"/>
        <v/>
      </c>
      <c r="AO27" s="184" t="str">
        <f t="shared" si="21"/>
        <v/>
      </c>
      <c r="AP27" s="192" t="str">
        <f t="shared" si="22"/>
        <v/>
      </c>
      <c r="AQ27" s="232">
        <f t="shared" si="23"/>
        <v>0</v>
      </c>
      <c r="AR27" s="232">
        <f t="shared" si="24"/>
        <v>0</v>
      </c>
      <c r="AS27" s="52">
        <f t="shared" si="25"/>
        <v>0</v>
      </c>
      <c r="AT27" s="52">
        <f t="shared" si="26"/>
        <v>0</v>
      </c>
      <c r="AU27" s="232">
        <f t="shared" si="27"/>
        <v>0</v>
      </c>
      <c r="AV27" s="232">
        <f t="shared" ref="AV27:AW27" si="82">IF($AD27=V$5,$W27,0)</f>
        <v>0</v>
      </c>
      <c r="AW27" s="232">
        <f t="shared" si="82"/>
        <v>0</v>
      </c>
      <c r="AX27" s="233">
        <f t="shared" si="29"/>
        <v>0</v>
      </c>
      <c r="AY27" s="234">
        <f t="shared" si="30"/>
        <v>0</v>
      </c>
      <c r="AZ27" s="184">
        <f t="shared" si="31"/>
        <v>0</v>
      </c>
      <c r="BA27" s="235" t="str">
        <f>IF(B27&lt;&gt;"",VLOOKUP(B27,'1 Pricing Length'!A$8:B$50,2),"")</f>
        <v/>
      </c>
    </row>
    <row r="28" spans="1:53" ht="18.75" customHeight="1">
      <c r="A28" s="374"/>
      <c r="B28" s="217"/>
      <c r="C28" s="303"/>
      <c r="D28" s="237"/>
      <c r="E28" s="237"/>
      <c r="F28" s="237"/>
      <c r="G28" s="377"/>
      <c r="H28" s="377"/>
      <c r="I28" s="377"/>
      <c r="J28" s="377"/>
      <c r="K28" s="124"/>
      <c r="L28" s="223">
        <f>IF(B28&lt;&gt;"",IF(D28&gt;0,IF(D28&lt;=V$5,IF(M28&gt;0,M28,VLOOKUP(B28,'1 Pricing Length'!A$8:C$50,3)),VLOOKUP(B28,'1 Pricing Length'!A$8:C$50,3)),0),0)</f>
        <v>0</v>
      </c>
      <c r="M28" s="223">
        <f t="shared" si="4"/>
        <v>0</v>
      </c>
      <c r="N28" s="224">
        <f>IF(B28&lt;&gt;"",IF(D28&lt;&gt;0,IF(AD28&lt;X$5,IF(AD28&lt;W$5,IF(AD28&lt;V$5,IF(AD28&lt;U$5,VLOOKUP(B28,'1 Pricing Length'!A$8:I$50,5),VLOOKUP(B28,'1 Pricing Length'!A$8:I$50,6)),VLOOKUP(B28,'1 Pricing Length'!A$8:I$50,7)),VLOOKUP(B28,'1 Pricing Length'!A$8:I$50,8)),0),0),0)</f>
        <v>0</v>
      </c>
      <c r="O28" s="128">
        <f t="shared" si="5"/>
        <v>0</v>
      </c>
      <c r="P28" s="128">
        <f>'6 NY Interim'!O28</f>
        <v>0</v>
      </c>
      <c r="Q28" s="128">
        <f t="shared" si="6"/>
        <v>0</v>
      </c>
      <c r="R28" s="128">
        <f t="shared" si="7"/>
        <v>0</v>
      </c>
      <c r="S28" s="128">
        <f t="shared" si="8"/>
        <v>0</v>
      </c>
      <c r="T28" s="192">
        <f t="shared" ref="T28:W28" si="83">$G28*$AE28*AF28</f>
        <v>0</v>
      </c>
      <c r="U28" s="192">
        <f t="shared" si="83"/>
        <v>0</v>
      </c>
      <c r="V28" s="192">
        <f t="shared" si="83"/>
        <v>0</v>
      </c>
      <c r="W28" s="227">
        <f t="shared" si="83"/>
        <v>0</v>
      </c>
      <c r="X28" s="192">
        <f t="shared" si="10"/>
        <v>0</v>
      </c>
      <c r="Y28" s="192">
        <f t="shared" si="11"/>
        <v>0</v>
      </c>
      <c r="Z28" s="192">
        <f t="shared" si="12"/>
        <v>0</v>
      </c>
      <c r="AA28" s="227">
        <f t="shared" si="13"/>
        <v>0</v>
      </c>
      <c r="AB28" s="228">
        <f t="shared" si="14"/>
        <v>0</v>
      </c>
      <c r="AC28" s="229"/>
      <c r="AD28" s="230">
        <f t="shared" si="15"/>
        <v>45107</v>
      </c>
      <c r="AE28" s="231">
        <f t="shared" si="16"/>
        <v>0</v>
      </c>
      <c r="AF28" s="184">
        <f t="shared" si="17"/>
        <v>0</v>
      </c>
      <c r="AG28" s="184">
        <f t="shared" ref="AG28:AL28" si="84">IF(SUM($AF28:AF28)&gt;0,IF($L28-SUM($AF28:AF28)&gt;52,52,$L28-SUM($AF28:AF28)),IF($AD28=U$5,ROUND(($AD28-$D28)/7+0.5,0),0))</f>
        <v>0</v>
      </c>
      <c r="AH28" s="184">
        <f t="shared" si="84"/>
        <v>0</v>
      </c>
      <c r="AI28" s="184">
        <f t="shared" si="84"/>
        <v>0</v>
      </c>
      <c r="AJ28" s="184">
        <f t="shared" si="84"/>
        <v>0</v>
      </c>
      <c r="AK28" s="184">
        <f t="shared" si="84"/>
        <v>0</v>
      </c>
      <c r="AL28" s="184">
        <f t="shared" si="84"/>
        <v>0</v>
      </c>
      <c r="AM28" s="52" t="str">
        <f t="shared" si="19"/>
        <v/>
      </c>
      <c r="AN28" s="52" t="str">
        <f t="shared" si="20"/>
        <v/>
      </c>
      <c r="AO28" s="184" t="str">
        <f t="shared" si="21"/>
        <v/>
      </c>
      <c r="AP28" s="192" t="str">
        <f t="shared" si="22"/>
        <v/>
      </c>
      <c r="AQ28" s="232">
        <f t="shared" si="23"/>
        <v>0</v>
      </c>
      <c r="AR28" s="232">
        <f t="shared" si="24"/>
        <v>0</v>
      </c>
      <c r="AS28" s="52">
        <f t="shared" si="25"/>
        <v>0</v>
      </c>
      <c r="AT28" s="52">
        <f t="shared" si="26"/>
        <v>0</v>
      </c>
      <c r="AU28" s="232">
        <f t="shared" si="27"/>
        <v>0</v>
      </c>
      <c r="AV28" s="232">
        <f t="shared" ref="AV28:AW28" si="85">IF($AD28=V$5,$W28,0)</f>
        <v>0</v>
      </c>
      <c r="AW28" s="232">
        <f t="shared" si="85"/>
        <v>0</v>
      </c>
      <c r="AX28" s="233">
        <f t="shared" si="29"/>
        <v>0</v>
      </c>
      <c r="AY28" s="234">
        <f t="shared" si="30"/>
        <v>0</v>
      </c>
      <c r="AZ28" s="184">
        <f t="shared" si="31"/>
        <v>0</v>
      </c>
      <c r="BA28" s="235" t="str">
        <f>IF(B28&lt;&gt;"",VLOOKUP(B28,'1 Pricing Length'!A$8:B$50,2),"")</f>
        <v/>
      </c>
    </row>
    <row r="29" spans="1:53" ht="18.75" customHeight="1">
      <c r="A29" s="374"/>
      <c r="B29" s="217"/>
      <c r="C29" s="303"/>
      <c r="D29" s="237"/>
      <c r="E29" s="237"/>
      <c r="F29" s="237"/>
      <c r="G29" s="377"/>
      <c r="H29" s="377"/>
      <c r="I29" s="377"/>
      <c r="J29" s="377"/>
      <c r="K29" s="124"/>
      <c r="L29" s="223">
        <f>IF(B29&lt;&gt;"",IF(D29&gt;0,IF(D29&lt;=V$5,IF(M29&gt;0,M29,VLOOKUP(B29,'1 Pricing Length'!A$8:C$50,3)),VLOOKUP(B29,'1 Pricing Length'!A$8:C$50,3)),0),0)</f>
        <v>0</v>
      </c>
      <c r="M29" s="223">
        <f t="shared" si="4"/>
        <v>0</v>
      </c>
      <c r="N29" s="224">
        <f>IF(B29&lt;&gt;"",IF(D29&lt;&gt;0,IF(AD29&lt;X$5,IF(AD29&lt;W$5,IF(AD29&lt;V$5,IF(AD29&lt;U$5,VLOOKUP(B29,'1 Pricing Length'!A$8:I$50,5),VLOOKUP(B29,'1 Pricing Length'!A$8:I$50,6)),VLOOKUP(B29,'1 Pricing Length'!A$8:I$50,7)),VLOOKUP(B29,'1 Pricing Length'!A$8:I$50,8)),0),0),0)</f>
        <v>0</v>
      </c>
      <c r="O29" s="128">
        <f t="shared" si="5"/>
        <v>0</v>
      </c>
      <c r="P29" s="128">
        <f>'6 NY Interim'!O29</f>
        <v>0</v>
      </c>
      <c r="Q29" s="128">
        <f t="shared" si="6"/>
        <v>0</v>
      </c>
      <c r="R29" s="128">
        <f t="shared" si="7"/>
        <v>0</v>
      </c>
      <c r="S29" s="128">
        <f t="shared" si="8"/>
        <v>0</v>
      </c>
      <c r="T29" s="192">
        <f t="shared" ref="T29:W29" si="86">$G29*$AE29*AF29</f>
        <v>0</v>
      </c>
      <c r="U29" s="192">
        <f t="shared" si="86"/>
        <v>0</v>
      </c>
      <c r="V29" s="192">
        <f t="shared" si="86"/>
        <v>0</v>
      </c>
      <c r="W29" s="227">
        <f t="shared" si="86"/>
        <v>0</v>
      </c>
      <c r="X29" s="192">
        <f t="shared" si="10"/>
        <v>0</v>
      </c>
      <c r="Y29" s="192">
        <f t="shared" si="11"/>
        <v>0</v>
      </c>
      <c r="Z29" s="192">
        <f t="shared" si="12"/>
        <v>0</v>
      </c>
      <c r="AA29" s="227">
        <f t="shared" si="13"/>
        <v>0</v>
      </c>
      <c r="AB29" s="228">
        <f t="shared" si="14"/>
        <v>0</v>
      </c>
      <c r="AC29" s="229"/>
      <c r="AD29" s="230">
        <f t="shared" si="15"/>
        <v>45107</v>
      </c>
      <c r="AE29" s="231">
        <f t="shared" si="16"/>
        <v>0</v>
      </c>
      <c r="AF29" s="184">
        <f t="shared" si="17"/>
        <v>0</v>
      </c>
      <c r="AG29" s="184">
        <f t="shared" ref="AG29:AL29" si="87">IF(SUM($AF29:AF29)&gt;0,IF($L29-SUM($AF29:AF29)&gt;52,52,$L29-SUM($AF29:AF29)),IF($AD29=U$5,ROUND(($AD29-$D29)/7+0.5,0),0))</f>
        <v>0</v>
      </c>
      <c r="AH29" s="184">
        <f t="shared" si="87"/>
        <v>0</v>
      </c>
      <c r="AI29" s="184">
        <f t="shared" si="87"/>
        <v>0</v>
      </c>
      <c r="AJ29" s="184">
        <f t="shared" si="87"/>
        <v>0</v>
      </c>
      <c r="AK29" s="184">
        <f t="shared" si="87"/>
        <v>0</v>
      </c>
      <c r="AL29" s="184">
        <f t="shared" si="87"/>
        <v>0</v>
      </c>
      <c r="AM29" s="52" t="str">
        <f t="shared" si="19"/>
        <v/>
      </c>
      <c r="AN29" s="52" t="str">
        <f t="shared" si="20"/>
        <v/>
      </c>
      <c r="AO29" s="184" t="str">
        <f t="shared" si="21"/>
        <v/>
      </c>
      <c r="AP29" s="192" t="str">
        <f t="shared" si="22"/>
        <v/>
      </c>
      <c r="AQ29" s="232">
        <f t="shared" si="23"/>
        <v>0</v>
      </c>
      <c r="AR29" s="232">
        <f t="shared" si="24"/>
        <v>0</v>
      </c>
      <c r="AS29" s="52">
        <f t="shared" si="25"/>
        <v>0</v>
      </c>
      <c r="AT29" s="52">
        <f t="shared" si="26"/>
        <v>0</v>
      </c>
      <c r="AU29" s="232">
        <f t="shared" si="27"/>
        <v>0</v>
      </c>
      <c r="AV29" s="232">
        <f t="shared" ref="AV29:AW29" si="88">IF($AD29=V$5,$W29,0)</f>
        <v>0</v>
      </c>
      <c r="AW29" s="232">
        <f t="shared" si="88"/>
        <v>0</v>
      </c>
      <c r="AX29" s="233">
        <f t="shared" si="29"/>
        <v>0</v>
      </c>
      <c r="AY29" s="234">
        <f t="shared" si="30"/>
        <v>0</v>
      </c>
      <c r="AZ29" s="184">
        <f t="shared" si="31"/>
        <v>0</v>
      </c>
      <c r="BA29" s="235" t="str">
        <f>IF(B29&lt;&gt;"",VLOOKUP(B29,'1 Pricing Length'!A$8:B$50,2),"")</f>
        <v/>
      </c>
    </row>
    <row r="30" spans="1:53" ht="18.75" customHeight="1">
      <c r="A30" s="374"/>
      <c r="B30" s="217"/>
      <c r="C30" s="303"/>
      <c r="D30" s="237"/>
      <c r="E30" s="237"/>
      <c r="F30" s="237"/>
      <c r="G30" s="377"/>
      <c r="H30" s="377"/>
      <c r="I30" s="377"/>
      <c r="J30" s="377"/>
      <c r="K30" s="124"/>
      <c r="L30" s="223">
        <f>IF(B30&lt;&gt;"",IF(D30&gt;0,IF(D30&lt;=V$5,IF(M30&gt;0,M30,VLOOKUP(B30,'1 Pricing Length'!A$8:C$50,3)),VLOOKUP(B30,'1 Pricing Length'!A$8:C$50,3)),0),0)</f>
        <v>0</v>
      </c>
      <c r="M30" s="223">
        <f t="shared" si="4"/>
        <v>0</v>
      </c>
      <c r="N30" s="224">
        <f>IF(B30&lt;&gt;"",IF(D30&lt;&gt;0,IF(AD30&lt;X$5,IF(AD30&lt;W$5,IF(AD30&lt;V$5,IF(AD30&lt;U$5,VLOOKUP(B30,'1 Pricing Length'!A$8:I$50,5),VLOOKUP(B30,'1 Pricing Length'!A$8:I$50,6)),VLOOKUP(B30,'1 Pricing Length'!A$8:I$50,7)),VLOOKUP(B30,'1 Pricing Length'!A$8:I$50,8)),0),0),0)</f>
        <v>0</v>
      </c>
      <c r="O30" s="128">
        <f t="shared" si="5"/>
        <v>0</v>
      </c>
      <c r="P30" s="128">
        <f>'6 NY Interim'!O30</f>
        <v>0</v>
      </c>
      <c r="Q30" s="128">
        <f t="shared" si="6"/>
        <v>0</v>
      </c>
      <c r="R30" s="128">
        <f t="shared" si="7"/>
        <v>0</v>
      </c>
      <c r="S30" s="128">
        <f t="shared" si="8"/>
        <v>0</v>
      </c>
      <c r="T30" s="192">
        <f t="shared" ref="T30:W30" si="89">$G30*$AE30*AF30</f>
        <v>0</v>
      </c>
      <c r="U30" s="192">
        <f t="shared" si="89"/>
        <v>0</v>
      </c>
      <c r="V30" s="192">
        <f t="shared" si="89"/>
        <v>0</v>
      </c>
      <c r="W30" s="227">
        <f t="shared" si="89"/>
        <v>0</v>
      </c>
      <c r="X30" s="192">
        <f t="shared" si="10"/>
        <v>0</v>
      </c>
      <c r="Y30" s="192">
        <f t="shared" si="11"/>
        <v>0</v>
      </c>
      <c r="Z30" s="192">
        <f t="shared" si="12"/>
        <v>0</v>
      </c>
      <c r="AA30" s="227">
        <f t="shared" si="13"/>
        <v>0</v>
      </c>
      <c r="AB30" s="228">
        <f t="shared" si="14"/>
        <v>0</v>
      </c>
      <c r="AC30" s="229"/>
      <c r="AD30" s="230">
        <f t="shared" si="15"/>
        <v>45107</v>
      </c>
      <c r="AE30" s="231">
        <f t="shared" si="16"/>
        <v>0</v>
      </c>
      <c r="AF30" s="184">
        <f t="shared" si="17"/>
        <v>0</v>
      </c>
      <c r="AG30" s="184">
        <f t="shared" ref="AG30:AL30" si="90">IF(SUM($AF30:AF30)&gt;0,IF($L30-SUM($AF30:AF30)&gt;52,52,$L30-SUM($AF30:AF30)),IF($AD30=U$5,ROUND(($AD30-$D30)/7+0.5,0),0))</f>
        <v>0</v>
      </c>
      <c r="AH30" s="184">
        <f t="shared" si="90"/>
        <v>0</v>
      </c>
      <c r="AI30" s="184">
        <f t="shared" si="90"/>
        <v>0</v>
      </c>
      <c r="AJ30" s="184">
        <f t="shared" si="90"/>
        <v>0</v>
      </c>
      <c r="AK30" s="184">
        <f t="shared" si="90"/>
        <v>0</v>
      </c>
      <c r="AL30" s="184">
        <f t="shared" si="90"/>
        <v>0</v>
      </c>
      <c r="AM30" s="52" t="str">
        <f t="shared" si="19"/>
        <v/>
      </c>
      <c r="AN30" s="52" t="str">
        <f t="shared" si="20"/>
        <v/>
      </c>
      <c r="AO30" s="184" t="str">
        <f t="shared" si="21"/>
        <v/>
      </c>
      <c r="AP30" s="192" t="str">
        <f t="shared" si="22"/>
        <v/>
      </c>
      <c r="AQ30" s="232">
        <f t="shared" si="23"/>
        <v>0</v>
      </c>
      <c r="AR30" s="232">
        <f t="shared" si="24"/>
        <v>0</v>
      </c>
      <c r="AS30" s="52">
        <f t="shared" si="25"/>
        <v>0</v>
      </c>
      <c r="AT30" s="52">
        <f t="shared" si="26"/>
        <v>0</v>
      </c>
      <c r="AU30" s="232">
        <f t="shared" si="27"/>
        <v>0</v>
      </c>
      <c r="AV30" s="232">
        <f t="shared" ref="AV30:AW30" si="91">IF($AD30=V$5,$W30,0)</f>
        <v>0</v>
      </c>
      <c r="AW30" s="232">
        <f t="shared" si="91"/>
        <v>0</v>
      </c>
      <c r="AX30" s="233">
        <f t="shared" si="29"/>
        <v>0</v>
      </c>
      <c r="AY30" s="234">
        <f t="shared" si="30"/>
        <v>0</v>
      </c>
      <c r="AZ30" s="184">
        <f t="shared" si="31"/>
        <v>0</v>
      </c>
      <c r="BA30" s="235" t="str">
        <f>IF(B30&lt;&gt;"",VLOOKUP(B30,'1 Pricing Length'!A$8:B$50,2),"")</f>
        <v/>
      </c>
    </row>
    <row r="31" spans="1:53" ht="18.75" customHeight="1">
      <c r="A31" s="374"/>
      <c r="B31" s="217"/>
      <c r="C31" s="303"/>
      <c r="D31" s="237"/>
      <c r="E31" s="237"/>
      <c r="F31" s="237"/>
      <c r="G31" s="377"/>
      <c r="H31" s="377"/>
      <c r="I31" s="377"/>
      <c r="J31" s="377"/>
      <c r="K31" s="124"/>
      <c r="L31" s="223">
        <f>IF(B31&lt;&gt;"",IF(D31&gt;0,IF(D31&lt;=V$5,IF(M31&gt;0,M31,VLOOKUP(B31,'1 Pricing Length'!A$8:C$50,3)),VLOOKUP(B31,'1 Pricing Length'!A$8:C$50,3)),0),0)</f>
        <v>0</v>
      </c>
      <c r="M31" s="223">
        <f t="shared" si="4"/>
        <v>0</v>
      </c>
      <c r="N31" s="224">
        <f>IF(B31&lt;&gt;"",IF(D31&lt;&gt;0,IF(AD31&lt;X$5,IF(AD31&lt;W$5,IF(AD31&lt;V$5,IF(AD31&lt;U$5,VLOOKUP(B31,'1 Pricing Length'!A$8:I$50,5),VLOOKUP(B31,'1 Pricing Length'!A$8:I$50,6)),VLOOKUP(B31,'1 Pricing Length'!A$8:I$50,7)),VLOOKUP(B31,'1 Pricing Length'!A$8:I$50,8)),0),0),0)</f>
        <v>0</v>
      </c>
      <c r="O31" s="128">
        <f t="shared" si="5"/>
        <v>0</v>
      </c>
      <c r="P31" s="128">
        <f>'6 NY Interim'!O31</f>
        <v>0</v>
      </c>
      <c r="Q31" s="128">
        <f t="shared" si="6"/>
        <v>0</v>
      </c>
      <c r="R31" s="128">
        <f t="shared" si="7"/>
        <v>0</v>
      </c>
      <c r="S31" s="128">
        <f t="shared" si="8"/>
        <v>0</v>
      </c>
      <c r="T31" s="192">
        <f t="shared" ref="T31:W31" si="92">$G31*$AE31*AF31</f>
        <v>0</v>
      </c>
      <c r="U31" s="192">
        <f t="shared" si="92"/>
        <v>0</v>
      </c>
      <c r="V31" s="192">
        <f t="shared" si="92"/>
        <v>0</v>
      </c>
      <c r="W31" s="227">
        <f t="shared" si="92"/>
        <v>0</v>
      </c>
      <c r="X31" s="192">
        <f t="shared" si="10"/>
        <v>0</v>
      </c>
      <c r="Y31" s="192">
        <f t="shared" si="11"/>
        <v>0</v>
      </c>
      <c r="Z31" s="192">
        <f t="shared" si="12"/>
        <v>0</v>
      </c>
      <c r="AA31" s="227">
        <f t="shared" si="13"/>
        <v>0</v>
      </c>
      <c r="AB31" s="228">
        <f t="shared" si="14"/>
        <v>0</v>
      </c>
      <c r="AC31" s="229"/>
      <c r="AD31" s="230">
        <f t="shared" si="15"/>
        <v>45107</v>
      </c>
      <c r="AE31" s="231">
        <f t="shared" si="16"/>
        <v>0</v>
      </c>
      <c r="AF31" s="184">
        <f t="shared" si="17"/>
        <v>0</v>
      </c>
      <c r="AG31" s="184">
        <f t="shared" ref="AG31:AL31" si="93">IF(SUM($AF31:AF31)&gt;0,IF($L31-SUM($AF31:AF31)&gt;52,52,$L31-SUM($AF31:AF31)),IF($AD31=U$5,ROUND(($AD31-$D31)/7+0.5,0),0))</f>
        <v>0</v>
      </c>
      <c r="AH31" s="184">
        <f t="shared" si="93"/>
        <v>0</v>
      </c>
      <c r="AI31" s="184">
        <f t="shared" si="93"/>
        <v>0</v>
      </c>
      <c r="AJ31" s="184">
        <f t="shared" si="93"/>
        <v>0</v>
      </c>
      <c r="AK31" s="184">
        <f t="shared" si="93"/>
        <v>0</v>
      </c>
      <c r="AL31" s="184">
        <f t="shared" si="93"/>
        <v>0</v>
      </c>
      <c r="AM31" s="52" t="str">
        <f t="shared" si="19"/>
        <v/>
      </c>
      <c r="AN31" s="52" t="str">
        <f t="shared" si="20"/>
        <v/>
      </c>
      <c r="AO31" s="184" t="str">
        <f t="shared" si="21"/>
        <v/>
      </c>
      <c r="AP31" s="192" t="str">
        <f t="shared" si="22"/>
        <v/>
      </c>
      <c r="AQ31" s="232">
        <f t="shared" si="23"/>
        <v>0</v>
      </c>
      <c r="AR31" s="232">
        <f t="shared" si="24"/>
        <v>0</v>
      </c>
      <c r="AS31" s="52">
        <f t="shared" si="25"/>
        <v>0</v>
      </c>
      <c r="AT31" s="52">
        <f t="shared" si="26"/>
        <v>0</v>
      </c>
      <c r="AU31" s="232">
        <f t="shared" si="27"/>
        <v>0</v>
      </c>
      <c r="AV31" s="232">
        <f t="shared" ref="AV31:AW31" si="94">IF($AD31=V$5,$W31,0)</f>
        <v>0</v>
      </c>
      <c r="AW31" s="232">
        <f t="shared" si="94"/>
        <v>0</v>
      </c>
      <c r="AX31" s="233">
        <f t="shared" si="29"/>
        <v>0</v>
      </c>
      <c r="AY31" s="234">
        <f t="shared" si="30"/>
        <v>0</v>
      </c>
      <c r="AZ31" s="184">
        <f t="shared" si="31"/>
        <v>0</v>
      </c>
      <c r="BA31" s="235" t="str">
        <f>IF(B31&lt;&gt;"",VLOOKUP(B31,'1 Pricing Length'!A$8:B$50,2),"")</f>
        <v/>
      </c>
    </row>
    <row r="32" spans="1:53" ht="18.75" customHeight="1">
      <c r="A32" s="374"/>
      <c r="B32" s="217"/>
      <c r="C32" s="303"/>
      <c r="D32" s="237"/>
      <c r="E32" s="237"/>
      <c r="F32" s="237"/>
      <c r="G32" s="377"/>
      <c r="H32" s="377"/>
      <c r="I32" s="377"/>
      <c r="J32" s="377"/>
      <c r="K32" s="124"/>
      <c r="L32" s="223">
        <f>IF(B32&lt;&gt;"",IF(D32&gt;0,IF(D32&lt;=V$5,IF(M32&gt;0,M32,VLOOKUP(B32,'1 Pricing Length'!A$8:C$50,3)),VLOOKUP(B32,'1 Pricing Length'!A$8:C$50,3)),0),0)</f>
        <v>0</v>
      </c>
      <c r="M32" s="223">
        <f t="shared" si="4"/>
        <v>0</v>
      </c>
      <c r="N32" s="224">
        <f>IF(B32&lt;&gt;"",IF(D32&lt;&gt;0,IF(AD32&lt;X$5,IF(AD32&lt;W$5,IF(AD32&lt;V$5,IF(AD32&lt;U$5,VLOOKUP(B32,'1 Pricing Length'!A$8:I$50,5),VLOOKUP(B32,'1 Pricing Length'!A$8:I$50,6)),VLOOKUP(B32,'1 Pricing Length'!A$8:I$50,7)),VLOOKUP(B32,'1 Pricing Length'!A$8:I$50,8)),0),0),0)</f>
        <v>0</v>
      </c>
      <c r="O32" s="128">
        <f t="shared" si="5"/>
        <v>0</v>
      </c>
      <c r="P32" s="128">
        <f>'6 NY Interim'!O32</f>
        <v>0</v>
      </c>
      <c r="Q32" s="128">
        <f t="shared" si="6"/>
        <v>0</v>
      </c>
      <c r="R32" s="128">
        <f t="shared" si="7"/>
        <v>0</v>
      </c>
      <c r="S32" s="128">
        <f t="shared" si="8"/>
        <v>0</v>
      </c>
      <c r="T32" s="192">
        <f t="shared" ref="T32:W32" si="95">$G32*$AE32*AF32</f>
        <v>0</v>
      </c>
      <c r="U32" s="192">
        <f t="shared" si="95"/>
        <v>0</v>
      </c>
      <c r="V32" s="192">
        <f t="shared" si="95"/>
        <v>0</v>
      </c>
      <c r="W32" s="227">
        <f t="shared" si="95"/>
        <v>0</v>
      </c>
      <c r="X32" s="192">
        <f t="shared" si="10"/>
        <v>0</v>
      </c>
      <c r="Y32" s="192">
        <f t="shared" si="11"/>
        <v>0</v>
      </c>
      <c r="Z32" s="192">
        <f t="shared" si="12"/>
        <v>0</v>
      </c>
      <c r="AA32" s="227">
        <f t="shared" si="13"/>
        <v>0</v>
      </c>
      <c r="AB32" s="228">
        <f t="shared" si="14"/>
        <v>0</v>
      </c>
      <c r="AC32" s="229"/>
      <c r="AD32" s="230">
        <f t="shared" si="15"/>
        <v>45107</v>
      </c>
      <c r="AE32" s="231">
        <f t="shared" si="16"/>
        <v>0</v>
      </c>
      <c r="AF32" s="184">
        <f t="shared" si="17"/>
        <v>0</v>
      </c>
      <c r="AG32" s="184">
        <f t="shared" ref="AG32:AL32" si="96">IF(SUM($AF32:AF32)&gt;0,IF($L32-SUM($AF32:AF32)&gt;52,52,$L32-SUM($AF32:AF32)),IF($AD32=U$5,ROUND(($AD32-$D32)/7+0.5,0),0))</f>
        <v>0</v>
      </c>
      <c r="AH32" s="184">
        <f t="shared" si="96"/>
        <v>0</v>
      </c>
      <c r="AI32" s="184">
        <f t="shared" si="96"/>
        <v>0</v>
      </c>
      <c r="AJ32" s="184">
        <f t="shared" si="96"/>
        <v>0</v>
      </c>
      <c r="AK32" s="184">
        <f t="shared" si="96"/>
        <v>0</v>
      </c>
      <c r="AL32" s="184">
        <f t="shared" si="96"/>
        <v>0</v>
      </c>
      <c r="AM32" s="52" t="str">
        <f t="shared" si="19"/>
        <v/>
      </c>
      <c r="AN32" s="52" t="str">
        <f t="shared" si="20"/>
        <v/>
      </c>
      <c r="AO32" s="184" t="str">
        <f t="shared" si="21"/>
        <v/>
      </c>
      <c r="AP32" s="192" t="str">
        <f t="shared" si="22"/>
        <v/>
      </c>
      <c r="AQ32" s="232">
        <f t="shared" si="23"/>
        <v>0</v>
      </c>
      <c r="AR32" s="232">
        <f t="shared" si="24"/>
        <v>0</v>
      </c>
      <c r="AS32" s="52">
        <f t="shared" si="25"/>
        <v>0</v>
      </c>
      <c r="AT32" s="52">
        <f t="shared" si="26"/>
        <v>0</v>
      </c>
      <c r="AU32" s="232">
        <f t="shared" si="27"/>
        <v>0</v>
      </c>
      <c r="AV32" s="232">
        <f t="shared" ref="AV32:AW32" si="97">IF($AD32=V$5,$W32,0)</f>
        <v>0</v>
      </c>
      <c r="AW32" s="232">
        <f t="shared" si="97"/>
        <v>0</v>
      </c>
      <c r="AX32" s="233">
        <f t="shared" si="29"/>
        <v>0</v>
      </c>
      <c r="AY32" s="234">
        <f t="shared" si="30"/>
        <v>0</v>
      </c>
      <c r="AZ32" s="184">
        <f t="shared" si="31"/>
        <v>0</v>
      </c>
      <c r="BA32" s="235" t="str">
        <f>IF(B32&lt;&gt;"",VLOOKUP(B32,'1 Pricing Length'!A$8:B$50,2),"")</f>
        <v/>
      </c>
    </row>
    <row r="33" spans="1:53" ht="18.75" customHeight="1">
      <c r="A33" s="374"/>
      <c r="B33" s="217"/>
      <c r="C33" s="303"/>
      <c r="D33" s="237"/>
      <c r="E33" s="237"/>
      <c r="F33" s="237"/>
      <c r="G33" s="377"/>
      <c r="H33" s="377"/>
      <c r="I33" s="377"/>
      <c r="J33" s="377"/>
      <c r="K33" s="124"/>
      <c r="L33" s="223">
        <f>IF(B33&lt;&gt;"",IF(D33&gt;0,IF(D33&lt;=V$5,IF(M33&gt;0,M33,VLOOKUP(B33,'1 Pricing Length'!A$8:C$50,3)),VLOOKUP(B33,'1 Pricing Length'!A$8:C$50,3)),0),0)</f>
        <v>0</v>
      </c>
      <c r="M33" s="223">
        <f t="shared" si="4"/>
        <v>0</v>
      </c>
      <c r="N33" s="224">
        <f>IF(B33&lt;&gt;"",IF(D33&lt;&gt;0,IF(AD33&lt;X$5,IF(AD33&lt;W$5,IF(AD33&lt;V$5,IF(AD33&lt;U$5,VLOOKUP(B33,'1 Pricing Length'!A$8:I$50,5),VLOOKUP(B33,'1 Pricing Length'!A$8:I$50,6)),VLOOKUP(B33,'1 Pricing Length'!A$8:I$50,7)),VLOOKUP(B33,'1 Pricing Length'!A$8:I$50,8)),0),0),0)</f>
        <v>0</v>
      </c>
      <c r="O33" s="128">
        <f t="shared" si="5"/>
        <v>0</v>
      </c>
      <c r="P33" s="128">
        <f>'6 NY Interim'!O33</f>
        <v>0</v>
      </c>
      <c r="Q33" s="128">
        <f t="shared" si="6"/>
        <v>0</v>
      </c>
      <c r="R33" s="128">
        <f t="shared" si="7"/>
        <v>0</v>
      </c>
      <c r="S33" s="128">
        <f t="shared" si="8"/>
        <v>0</v>
      </c>
      <c r="T33" s="192">
        <f t="shared" ref="T33:W33" si="98">$G33*$AE33*AF33</f>
        <v>0</v>
      </c>
      <c r="U33" s="192">
        <f t="shared" si="98"/>
        <v>0</v>
      </c>
      <c r="V33" s="192">
        <f t="shared" si="98"/>
        <v>0</v>
      </c>
      <c r="W33" s="227">
        <f t="shared" si="98"/>
        <v>0</v>
      </c>
      <c r="X33" s="192">
        <f t="shared" si="10"/>
        <v>0</v>
      </c>
      <c r="Y33" s="192">
        <f t="shared" si="11"/>
        <v>0</v>
      </c>
      <c r="Z33" s="192">
        <f t="shared" si="12"/>
        <v>0</v>
      </c>
      <c r="AA33" s="227">
        <f t="shared" si="13"/>
        <v>0</v>
      </c>
      <c r="AB33" s="228">
        <f t="shared" si="14"/>
        <v>0</v>
      </c>
      <c r="AC33" s="229"/>
      <c r="AD33" s="230">
        <f t="shared" si="15"/>
        <v>45107</v>
      </c>
      <c r="AE33" s="231">
        <f t="shared" si="16"/>
        <v>0</v>
      </c>
      <c r="AF33" s="184">
        <f t="shared" si="17"/>
        <v>0</v>
      </c>
      <c r="AG33" s="184">
        <f t="shared" ref="AG33:AL33" si="99">IF(SUM($AF33:AF33)&gt;0,IF($L33-SUM($AF33:AF33)&gt;52,52,$L33-SUM($AF33:AF33)),IF($AD33=U$5,ROUND(($AD33-$D33)/7+0.5,0),0))</f>
        <v>0</v>
      </c>
      <c r="AH33" s="184">
        <f t="shared" si="99"/>
        <v>0</v>
      </c>
      <c r="AI33" s="184">
        <f t="shared" si="99"/>
        <v>0</v>
      </c>
      <c r="AJ33" s="184">
        <f t="shared" si="99"/>
        <v>0</v>
      </c>
      <c r="AK33" s="184">
        <f t="shared" si="99"/>
        <v>0</v>
      </c>
      <c r="AL33" s="184">
        <f t="shared" si="99"/>
        <v>0</v>
      </c>
      <c r="AM33" s="52" t="str">
        <f t="shared" si="19"/>
        <v/>
      </c>
      <c r="AN33" s="52" t="str">
        <f t="shared" si="20"/>
        <v/>
      </c>
      <c r="AO33" s="184" t="str">
        <f t="shared" si="21"/>
        <v/>
      </c>
      <c r="AP33" s="192" t="str">
        <f t="shared" si="22"/>
        <v/>
      </c>
      <c r="AQ33" s="232">
        <f t="shared" si="23"/>
        <v>0</v>
      </c>
      <c r="AR33" s="232">
        <f t="shared" si="24"/>
        <v>0</v>
      </c>
      <c r="AS33" s="52">
        <f t="shared" si="25"/>
        <v>0</v>
      </c>
      <c r="AT33" s="52">
        <f t="shared" si="26"/>
        <v>0</v>
      </c>
      <c r="AU33" s="232">
        <f t="shared" si="27"/>
        <v>0</v>
      </c>
      <c r="AV33" s="232">
        <f t="shared" ref="AV33:AW33" si="100">IF($AD33=V$5,$W33,0)</f>
        <v>0</v>
      </c>
      <c r="AW33" s="232">
        <f t="shared" si="100"/>
        <v>0</v>
      </c>
      <c r="AX33" s="233">
        <f t="shared" si="29"/>
        <v>0</v>
      </c>
      <c r="AY33" s="234">
        <f t="shared" si="30"/>
        <v>0</v>
      </c>
      <c r="AZ33" s="184">
        <f t="shared" si="31"/>
        <v>0</v>
      </c>
      <c r="BA33" s="235" t="str">
        <f>IF(B33&lt;&gt;"",VLOOKUP(B33,'1 Pricing Length'!A$8:B$50,2),"")</f>
        <v/>
      </c>
    </row>
    <row r="34" spans="1:53" ht="18.75" customHeight="1">
      <c r="A34" s="374"/>
      <c r="B34" s="217"/>
      <c r="C34" s="303"/>
      <c r="D34" s="237"/>
      <c r="E34" s="237"/>
      <c r="F34" s="237"/>
      <c r="G34" s="377"/>
      <c r="H34" s="377"/>
      <c r="I34" s="377"/>
      <c r="J34" s="377"/>
      <c r="K34" s="124"/>
      <c r="L34" s="223">
        <f>IF(B34&lt;&gt;"",IF(D34&gt;0,IF(D34&lt;=V$5,IF(M34&gt;0,M34,VLOOKUP(B34,'1 Pricing Length'!A$8:C$50,3)),VLOOKUP(B34,'1 Pricing Length'!A$8:C$50,3)),0),0)</f>
        <v>0</v>
      </c>
      <c r="M34" s="223">
        <f t="shared" si="4"/>
        <v>0</v>
      </c>
      <c r="N34" s="224">
        <f>IF(B34&lt;&gt;"",IF(D34&lt;&gt;0,IF(AD34&lt;X$5,IF(AD34&lt;W$5,IF(AD34&lt;V$5,IF(AD34&lt;U$5,VLOOKUP(B34,'1 Pricing Length'!A$8:I$50,5),VLOOKUP(B34,'1 Pricing Length'!A$8:I$50,6)),VLOOKUP(B34,'1 Pricing Length'!A$8:I$50,7)),VLOOKUP(B34,'1 Pricing Length'!A$8:I$50,8)),0),0),0)</f>
        <v>0</v>
      </c>
      <c r="O34" s="128">
        <f t="shared" si="5"/>
        <v>0</v>
      </c>
      <c r="P34" s="128">
        <f>'6 NY Interim'!O34</f>
        <v>0</v>
      </c>
      <c r="Q34" s="128">
        <f t="shared" si="6"/>
        <v>0</v>
      </c>
      <c r="R34" s="128">
        <f t="shared" si="7"/>
        <v>0</v>
      </c>
      <c r="S34" s="128">
        <f t="shared" si="8"/>
        <v>0</v>
      </c>
      <c r="T34" s="192">
        <f t="shared" ref="T34:W34" si="101">$G34*$AE34*AF34</f>
        <v>0</v>
      </c>
      <c r="U34" s="192">
        <f t="shared" si="101"/>
        <v>0</v>
      </c>
      <c r="V34" s="192">
        <f t="shared" si="101"/>
        <v>0</v>
      </c>
      <c r="W34" s="227">
        <f t="shared" si="101"/>
        <v>0</v>
      </c>
      <c r="X34" s="192">
        <f t="shared" si="10"/>
        <v>0</v>
      </c>
      <c r="Y34" s="192">
        <f t="shared" si="11"/>
        <v>0</v>
      </c>
      <c r="Z34" s="192">
        <f t="shared" si="12"/>
        <v>0</v>
      </c>
      <c r="AA34" s="227">
        <f t="shared" si="13"/>
        <v>0</v>
      </c>
      <c r="AB34" s="228">
        <f t="shared" si="14"/>
        <v>0</v>
      </c>
      <c r="AC34" s="229"/>
      <c r="AD34" s="230">
        <f t="shared" si="15"/>
        <v>45107</v>
      </c>
      <c r="AE34" s="231">
        <f t="shared" si="16"/>
        <v>0</v>
      </c>
      <c r="AF34" s="184">
        <f t="shared" si="17"/>
        <v>0</v>
      </c>
      <c r="AG34" s="184">
        <f t="shared" ref="AG34:AL34" si="102">IF(SUM($AF34:AF34)&gt;0,IF($L34-SUM($AF34:AF34)&gt;52,52,$L34-SUM($AF34:AF34)),IF($AD34=U$5,ROUND(($AD34-$D34)/7+0.5,0),0))</f>
        <v>0</v>
      </c>
      <c r="AH34" s="184">
        <f t="shared" si="102"/>
        <v>0</v>
      </c>
      <c r="AI34" s="184">
        <f t="shared" si="102"/>
        <v>0</v>
      </c>
      <c r="AJ34" s="184">
        <f t="shared" si="102"/>
        <v>0</v>
      </c>
      <c r="AK34" s="184">
        <f t="shared" si="102"/>
        <v>0</v>
      </c>
      <c r="AL34" s="184">
        <f t="shared" si="102"/>
        <v>0</v>
      </c>
      <c r="AM34" s="52" t="str">
        <f t="shared" si="19"/>
        <v/>
      </c>
      <c r="AN34" s="52" t="str">
        <f t="shared" si="20"/>
        <v/>
      </c>
      <c r="AO34" s="184" t="str">
        <f t="shared" si="21"/>
        <v/>
      </c>
      <c r="AP34" s="192" t="str">
        <f t="shared" si="22"/>
        <v/>
      </c>
      <c r="AQ34" s="232">
        <f t="shared" si="23"/>
        <v>0</v>
      </c>
      <c r="AR34" s="232">
        <f t="shared" si="24"/>
        <v>0</v>
      </c>
      <c r="AS34" s="52">
        <f t="shared" si="25"/>
        <v>0</v>
      </c>
      <c r="AT34" s="52">
        <f t="shared" si="26"/>
        <v>0</v>
      </c>
      <c r="AU34" s="232">
        <f t="shared" si="27"/>
        <v>0</v>
      </c>
      <c r="AV34" s="232">
        <f t="shared" ref="AV34:AW34" si="103">IF($AD34=V$5,$W34,0)</f>
        <v>0</v>
      </c>
      <c r="AW34" s="232">
        <f t="shared" si="103"/>
        <v>0</v>
      </c>
      <c r="AX34" s="233">
        <f t="shared" si="29"/>
        <v>0</v>
      </c>
      <c r="AY34" s="234">
        <f t="shared" si="30"/>
        <v>0</v>
      </c>
      <c r="AZ34" s="184">
        <f t="shared" si="31"/>
        <v>0</v>
      </c>
      <c r="BA34" s="235" t="str">
        <f>IF(B34&lt;&gt;"",VLOOKUP(B34,'1 Pricing Length'!A$8:B$50,2),"")</f>
        <v/>
      </c>
    </row>
    <row r="35" spans="1:53" ht="18.75" customHeight="1">
      <c r="A35" s="374"/>
      <c r="B35" s="217"/>
      <c r="C35" s="303"/>
      <c r="D35" s="237"/>
      <c r="E35" s="237"/>
      <c r="F35" s="237"/>
      <c r="G35" s="377"/>
      <c r="H35" s="377"/>
      <c r="I35" s="377"/>
      <c r="J35" s="377"/>
      <c r="K35" s="124"/>
      <c r="L35" s="223">
        <f>IF(B35&lt;&gt;"",IF(D35&gt;0,IF(D35&lt;=V$5,IF(M35&gt;0,M35,VLOOKUP(B35,'1 Pricing Length'!A$8:C$50,3)),VLOOKUP(B35,'1 Pricing Length'!A$8:C$50,3)),0),0)</f>
        <v>0</v>
      </c>
      <c r="M35" s="223">
        <f t="shared" si="4"/>
        <v>0</v>
      </c>
      <c r="N35" s="224">
        <f>IF(B35&lt;&gt;"",IF(D35&lt;&gt;0,IF(AD35&lt;X$5,IF(AD35&lt;W$5,IF(AD35&lt;V$5,IF(AD35&lt;U$5,VLOOKUP(B35,'1 Pricing Length'!A$8:I$50,5),VLOOKUP(B35,'1 Pricing Length'!A$8:I$50,6)),VLOOKUP(B35,'1 Pricing Length'!A$8:I$50,7)),VLOOKUP(B35,'1 Pricing Length'!A$8:I$50,8)),0),0),0)</f>
        <v>0</v>
      </c>
      <c r="O35" s="128">
        <f t="shared" si="5"/>
        <v>0</v>
      </c>
      <c r="P35" s="128">
        <f>'6 NY Interim'!O35</f>
        <v>0</v>
      </c>
      <c r="Q35" s="128">
        <f t="shared" si="6"/>
        <v>0</v>
      </c>
      <c r="R35" s="128">
        <f t="shared" si="7"/>
        <v>0</v>
      </c>
      <c r="S35" s="128">
        <f t="shared" si="8"/>
        <v>0</v>
      </c>
      <c r="T35" s="192">
        <f t="shared" ref="T35:W35" si="104">$G35*$AE35*AF35</f>
        <v>0</v>
      </c>
      <c r="U35" s="192">
        <f t="shared" si="104"/>
        <v>0</v>
      </c>
      <c r="V35" s="192">
        <f t="shared" si="104"/>
        <v>0</v>
      </c>
      <c r="W35" s="227">
        <f t="shared" si="104"/>
        <v>0</v>
      </c>
      <c r="X35" s="192">
        <f t="shared" si="10"/>
        <v>0</v>
      </c>
      <c r="Y35" s="192">
        <f t="shared" si="11"/>
        <v>0</v>
      </c>
      <c r="Z35" s="192">
        <f t="shared" si="12"/>
        <v>0</v>
      </c>
      <c r="AA35" s="227">
        <f t="shared" si="13"/>
        <v>0</v>
      </c>
      <c r="AB35" s="228">
        <f t="shared" si="14"/>
        <v>0</v>
      </c>
      <c r="AC35" s="229"/>
      <c r="AD35" s="230">
        <f t="shared" si="15"/>
        <v>45107</v>
      </c>
      <c r="AE35" s="231">
        <f t="shared" si="16"/>
        <v>0</v>
      </c>
      <c r="AF35" s="184">
        <f t="shared" si="17"/>
        <v>0</v>
      </c>
      <c r="AG35" s="184">
        <f t="shared" ref="AG35:AL35" si="105">IF(SUM($AF35:AF35)&gt;0,IF($L35-SUM($AF35:AF35)&gt;52,52,$L35-SUM($AF35:AF35)),IF($AD35=U$5,ROUND(($AD35-$D35)/7+0.5,0),0))</f>
        <v>0</v>
      </c>
      <c r="AH35" s="184">
        <f t="shared" si="105"/>
        <v>0</v>
      </c>
      <c r="AI35" s="184">
        <f t="shared" si="105"/>
        <v>0</v>
      </c>
      <c r="AJ35" s="184">
        <f t="shared" si="105"/>
        <v>0</v>
      </c>
      <c r="AK35" s="184">
        <f t="shared" si="105"/>
        <v>0</v>
      </c>
      <c r="AL35" s="184">
        <f t="shared" si="105"/>
        <v>0</v>
      </c>
      <c r="AM35" s="52" t="str">
        <f t="shared" si="19"/>
        <v/>
      </c>
      <c r="AN35" s="52" t="str">
        <f t="shared" si="20"/>
        <v/>
      </c>
      <c r="AO35" s="184" t="str">
        <f t="shared" si="21"/>
        <v/>
      </c>
      <c r="AP35" s="192" t="str">
        <f t="shared" si="22"/>
        <v/>
      </c>
      <c r="AQ35" s="232">
        <f t="shared" si="23"/>
        <v>0</v>
      </c>
      <c r="AR35" s="232">
        <f t="shared" si="24"/>
        <v>0</v>
      </c>
      <c r="AS35" s="52">
        <f t="shared" si="25"/>
        <v>0</v>
      </c>
      <c r="AT35" s="52">
        <f t="shared" si="26"/>
        <v>0</v>
      </c>
      <c r="AU35" s="232">
        <f t="shared" si="27"/>
        <v>0</v>
      </c>
      <c r="AV35" s="232">
        <f t="shared" ref="AV35:AW35" si="106">IF($AD35=V$5,$W35,0)</f>
        <v>0</v>
      </c>
      <c r="AW35" s="232">
        <f t="shared" si="106"/>
        <v>0</v>
      </c>
      <c r="AX35" s="233">
        <f t="shared" si="29"/>
        <v>0</v>
      </c>
      <c r="AY35" s="234">
        <f t="shared" si="30"/>
        <v>0</v>
      </c>
      <c r="AZ35" s="184">
        <f t="shared" si="31"/>
        <v>0</v>
      </c>
      <c r="BA35" s="235" t="str">
        <f>IF(B35&lt;&gt;"",VLOOKUP(B35,'1 Pricing Length'!A$8:B$50,2),"")</f>
        <v/>
      </c>
    </row>
    <row r="36" spans="1:53" ht="18.75" customHeight="1">
      <c r="A36" s="374"/>
      <c r="B36" s="217"/>
      <c r="C36" s="303"/>
      <c r="D36" s="237"/>
      <c r="E36" s="237"/>
      <c r="F36" s="237"/>
      <c r="G36" s="377"/>
      <c r="H36" s="377"/>
      <c r="I36" s="377"/>
      <c r="J36" s="377"/>
      <c r="K36" s="124"/>
      <c r="L36" s="223">
        <f>IF(B36&lt;&gt;"",IF(D36&gt;0,IF(D36&lt;=V$5,IF(M36&gt;0,M36,VLOOKUP(B36,'1 Pricing Length'!A$8:C$50,3)),VLOOKUP(B36,'1 Pricing Length'!A$8:C$50,3)),0),0)</f>
        <v>0</v>
      </c>
      <c r="M36" s="223">
        <f t="shared" si="4"/>
        <v>0</v>
      </c>
      <c r="N36" s="224">
        <f>IF(B36&lt;&gt;"",IF(D36&lt;&gt;0,IF(AD36&lt;X$5,IF(AD36&lt;W$5,IF(AD36&lt;V$5,IF(AD36&lt;U$5,VLOOKUP(B36,'1 Pricing Length'!A$8:I$50,5),VLOOKUP(B36,'1 Pricing Length'!A$8:I$50,6)),VLOOKUP(B36,'1 Pricing Length'!A$8:I$50,7)),VLOOKUP(B36,'1 Pricing Length'!A$8:I$50,8)),0),0),0)</f>
        <v>0</v>
      </c>
      <c r="O36" s="128">
        <f t="shared" si="5"/>
        <v>0</v>
      </c>
      <c r="P36" s="128">
        <f>'6 NY Interim'!O36</f>
        <v>0</v>
      </c>
      <c r="Q36" s="128">
        <f t="shared" si="6"/>
        <v>0</v>
      </c>
      <c r="R36" s="128">
        <f t="shared" si="7"/>
        <v>0</v>
      </c>
      <c r="S36" s="128">
        <f t="shared" si="8"/>
        <v>0</v>
      </c>
      <c r="T36" s="192">
        <f t="shared" ref="T36:W36" si="107">$G36*$AE36*AF36</f>
        <v>0</v>
      </c>
      <c r="U36" s="192">
        <f t="shared" si="107"/>
        <v>0</v>
      </c>
      <c r="V36" s="192">
        <f t="shared" si="107"/>
        <v>0</v>
      </c>
      <c r="W36" s="227">
        <f t="shared" si="107"/>
        <v>0</v>
      </c>
      <c r="X36" s="192">
        <f t="shared" si="10"/>
        <v>0</v>
      </c>
      <c r="Y36" s="192">
        <f t="shared" si="11"/>
        <v>0</v>
      </c>
      <c r="Z36" s="192">
        <f t="shared" si="12"/>
        <v>0</v>
      </c>
      <c r="AA36" s="227">
        <f t="shared" si="13"/>
        <v>0</v>
      </c>
      <c r="AB36" s="228">
        <f t="shared" si="14"/>
        <v>0</v>
      </c>
      <c r="AC36" s="229"/>
      <c r="AD36" s="230">
        <f t="shared" si="15"/>
        <v>45107</v>
      </c>
      <c r="AE36" s="231">
        <f t="shared" si="16"/>
        <v>0</v>
      </c>
      <c r="AF36" s="184">
        <f t="shared" si="17"/>
        <v>0</v>
      </c>
      <c r="AG36" s="184">
        <f t="shared" ref="AG36:AL36" si="108">IF(SUM($AF36:AF36)&gt;0,IF($L36-SUM($AF36:AF36)&gt;52,52,$L36-SUM($AF36:AF36)),IF($AD36=U$5,ROUND(($AD36-$D36)/7+0.5,0),0))</f>
        <v>0</v>
      </c>
      <c r="AH36" s="184">
        <f t="shared" si="108"/>
        <v>0</v>
      </c>
      <c r="AI36" s="184">
        <f t="shared" si="108"/>
        <v>0</v>
      </c>
      <c r="AJ36" s="184">
        <f t="shared" si="108"/>
        <v>0</v>
      </c>
      <c r="AK36" s="184">
        <f t="shared" si="108"/>
        <v>0</v>
      </c>
      <c r="AL36" s="184">
        <f t="shared" si="108"/>
        <v>0</v>
      </c>
      <c r="AM36" s="52" t="str">
        <f t="shared" si="19"/>
        <v/>
      </c>
      <c r="AN36" s="52" t="str">
        <f t="shared" si="20"/>
        <v/>
      </c>
      <c r="AO36" s="184" t="str">
        <f t="shared" si="21"/>
        <v/>
      </c>
      <c r="AP36" s="192" t="str">
        <f t="shared" si="22"/>
        <v/>
      </c>
      <c r="AQ36" s="232">
        <f t="shared" si="23"/>
        <v>0</v>
      </c>
      <c r="AR36" s="232">
        <f t="shared" si="24"/>
        <v>0</v>
      </c>
      <c r="AS36" s="52">
        <f t="shared" si="25"/>
        <v>0</v>
      </c>
      <c r="AT36" s="52">
        <f t="shared" si="26"/>
        <v>0</v>
      </c>
      <c r="AU36" s="232">
        <f t="shared" si="27"/>
        <v>0</v>
      </c>
      <c r="AV36" s="232">
        <f t="shared" ref="AV36:AW36" si="109">IF($AD36=V$5,$W36,0)</f>
        <v>0</v>
      </c>
      <c r="AW36" s="232">
        <f t="shared" si="109"/>
        <v>0</v>
      </c>
      <c r="AX36" s="233">
        <f t="shared" si="29"/>
        <v>0</v>
      </c>
      <c r="AY36" s="234">
        <f t="shared" si="30"/>
        <v>0</v>
      </c>
      <c r="AZ36" s="184">
        <f t="shared" si="31"/>
        <v>0</v>
      </c>
      <c r="BA36" s="235" t="str">
        <f>IF(B36&lt;&gt;"",VLOOKUP(B36,'1 Pricing Length'!A$8:B$50,2),"")</f>
        <v/>
      </c>
    </row>
    <row r="37" spans="1:53" ht="18.75" customHeight="1">
      <c r="A37" s="374"/>
      <c r="B37" s="217"/>
      <c r="C37" s="303"/>
      <c r="D37" s="237"/>
      <c r="E37" s="237"/>
      <c r="F37" s="237"/>
      <c r="G37" s="377"/>
      <c r="H37" s="377"/>
      <c r="I37" s="377"/>
      <c r="J37" s="377"/>
      <c r="K37" s="124"/>
      <c r="L37" s="223">
        <f>IF(B37&lt;&gt;"",IF(D37&gt;0,IF(D37&lt;=V$5,IF(M37&gt;0,M37,VLOOKUP(B37,'1 Pricing Length'!A$8:C$50,3)),VLOOKUP(B37,'1 Pricing Length'!A$8:C$50,3)),0),0)</f>
        <v>0</v>
      </c>
      <c r="M37" s="223">
        <f t="shared" si="4"/>
        <v>0</v>
      </c>
      <c r="N37" s="224">
        <f>IF(B37&lt;&gt;"",IF(D37&lt;&gt;0,IF(AD37&lt;X$5,IF(AD37&lt;W$5,IF(AD37&lt;V$5,IF(AD37&lt;U$5,VLOOKUP(B37,'1 Pricing Length'!A$8:I$50,5),VLOOKUP(B37,'1 Pricing Length'!A$8:I$50,6)),VLOOKUP(B37,'1 Pricing Length'!A$8:I$50,7)),VLOOKUP(B37,'1 Pricing Length'!A$8:I$50,8)),0),0),0)</f>
        <v>0</v>
      </c>
      <c r="O37" s="128">
        <f t="shared" si="5"/>
        <v>0</v>
      </c>
      <c r="P37" s="128">
        <f>'6 NY Interim'!O37</f>
        <v>0</v>
      </c>
      <c r="Q37" s="128">
        <f t="shared" si="6"/>
        <v>0</v>
      </c>
      <c r="R37" s="128">
        <f t="shared" si="7"/>
        <v>0</v>
      </c>
      <c r="S37" s="128">
        <f t="shared" si="8"/>
        <v>0</v>
      </c>
      <c r="T37" s="192">
        <f t="shared" ref="T37:W37" si="110">$G37*$AE37*AF37</f>
        <v>0</v>
      </c>
      <c r="U37" s="192">
        <f t="shared" si="110"/>
        <v>0</v>
      </c>
      <c r="V37" s="192">
        <f t="shared" si="110"/>
        <v>0</v>
      </c>
      <c r="W37" s="227">
        <f t="shared" si="110"/>
        <v>0</v>
      </c>
      <c r="X37" s="192">
        <f t="shared" si="10"/>
        <v>0</v>
      </c>
      <c r="Y37" s="192">
        <f t="shared" si="11"/>
        <v>0</v>
      </c>
      <c r="Z37" s="192">
        <f t="shared" si="12"/>
        <v>0</v>
      </c>
      <c r="AA37" s="227">
        <f t="shared" si="13"/>
        <v>0</v>
      </c>
      <c r="AB37" s="228">
        <f t="shared" si="14"/>
        <v>0</v>
      </c>
      <c r="AC37" s="229"/>
      <c r="AD37" s="230">
        <f t="shared" si="15"/>
        <v>45107</v>
      </c>
      <c r="AE37" s="231">
        <f t="shared" si="16"/>
        <v>0</v>
      </c>
      <c r="AF37" s="184">
        <f t="shared" si="17"/>
        <v>0</v>
      </c>
      <c r="AG37" s="184">
        <f t="shared" ref="AG37:AL37" si="111">IF(SUM($AF37:AF37)&gt;0,IF($L37-SUM($AF37:AF37)&gt;52,52,$L37-SUM($AF37:AF37)),IF($AD37=U$5,ROUND(($AD37-$D37)/7+0.5,0),0))</f>
        <v>0</v>
      </c>
      <c r="AH37" s="184">
        <f t="shared" si="111"/>
        <v>0</v>
      </c>
      <c r="AI37" s="184">
        <f t="shared" si="111"/>
        <v>0</v>
      </c>
      <c r="AJ37" s="184">
        <f t="shared" si="111"/>
        <v>0</v>
      </c>
      <c r="AK37" s="184">
        <f t="shared" si="111"/>
        <v>0</v>
      </c>
      <c r="AL37" s="184">
        <f t="shared" si="111"/>
        <v>0</v>
      </c>
      <c r="AM37" s="52" t="str">
        <f t="shared" si="19"/>
        <v/>
      </c>
      <c r="AN37" s="52" t="str">
        <f t="shared" si="20"/>
        <v/>
      </c>
      <c r="AO37" s="184" t="str">
        <f t="shared" si="21"/>
        <v/>
      </c>
      <c r="AP37" s="192" t="str">
        <f t="shared" si="22"/>
        <v/>
      </c>
      <c r="AQ37" s="232">
        <f t="shared" si="23"/>
        <v>0</v>
      </c>
      <c r="AR37" s="232">
        <f t="shared" si="24"/>
        <v>0</v>
      </c>
      <c r="AS37" s="52">
        <f t="shared" si="25"/>
        <v>0</v>
      </c>
      <c r="AT37" s="52">
        <f t="shared" si="26"/>
        <v>0</v>
      </c>
      <c r="AU37" s="232">
        <f t="shared" si="27"/>
        <v>0</v>
      </c>
      <c r="AV37" s="232">
        <f t="shared" ref="AV37:AW37" si="112">IF($AD37=V$5,$W37,0)</f>
        <v>0</v>
      </c>
      <c r="AW37" s="232">
        <f t="shared" si="112"/>
        <v>0</v>
      </c>
      <c r="AX37" s="233">
        <f t="shared" si="29"/>
        <v>0</v>
      </c>
      <c r="AY37" s="234">
        <f t="shared" si="30"/>
        <v>0</v>
      </c>
      <c r="AZ37" s="184">
        <f t="shared" si="31"/>
        <v>0</v>
      </c>
      <c r="BA37" s="235" t="str">
        <f>IF(B37&lt;&gt;"",VLOOKUP(B37,'1 Pricing Length'!A$8:B$50,2),"")</f>
        <v/>
      </c>
    </row>
    <row r="38" spans="1:53" ht="18.75" customHeight="1">
      <c r="A38" s="374"/>
      <c r="B38" s="217"/>
      <c r="C38" s="303"/>
      <c r="D38" s="237"/>
      <c r="E38" s="237"/>
      <c r="F38" s="237"/>
      <c r="G38" s="377"/>
      <c r="H38" s="377"/>
      <c r="I38" s="377"/>
      <c r="J38" s="377"/>
      <c r="K38" s="124"/>
      <c r="L38" s="223">
        <f>IF(B38&lt;&gt;"",IF(D38&gt;0,IF(D38&lt;=V$5,IF(M38&gt;0,M38,VLOOKUP(B38,'1 Pricing Length'!A$8:C$50,3)),VLOOKUP(B38,'1 Pricing Length'!A$8:C$50,3)),0),0)</f>
        <v>0</v>
      </c>
      <c r="M38" s="223">
        <f t="shared" si="4"/>
        <v>0</v>
      </c>
      <c r="N38" s="224">
        <f>IF(B38&lt;&gt;"",IF(D38&lt;&gt;0,IF(AD38&lt;X$5,IF(AD38&lt;W$5,IF(AD38&lt;V$5,IF(AD38&lt;U$5,VLOOKUP(B38,'1 Pricing Length'!A$8:I$50,5),VLOOKUP(B38,'1 Pricing Length'!A$8:I$50,6)),VLOOKUP(B38,'1 Pricing Length'!A$8:I$50,7)),VLOOKUP(B38,'1 Pricing Length'!A$8:I$50,8)),0),0),0)</f>
        <v>0</v>
      </c>
      <c r="O38" s="128">
        <f t="shared" si="5"/>
        <v>0</v>
      </c>
      <c r="P38" s="128">
        <f>'6 NY Interim'!O38</f>
        <v>0</v>
      </c>
      <c r="Q38" s="128">
        <f t="shared" si="6"/>
        <v>0</v>
      </c>
      <c r="R38" s="128">
        <f t="shared" si="7"/>
        <v>0</v>
      </c>
      <c r="S38" s="128">
        <f t="shared" si="8"/>
        <v>0</v>
      </c>
      <c r="T38" s="192">
        <f t="shared" ref="T38:W38" si="113">$G38*$AE38*AF38</f>
        <v>0</v>
      </c>
      <c r="U38" s="192">
        <f t="shared" si="113"/>
        <v>0</v>
      </c>
      <c r="V38" s="192">
        <f t="shared" si="113"/>
        <v>0</v>
      </c>
      <c r="W38" s="227">
        <f t="shared" si="113"/>
        <v>0</v>
      </c>
      <c r="X38" s="192">
        <f t="shared" si="10"/>
        <v>0</v>
      </c>
      <c r="Y38" s="192">
        <f t="shared" si="11"/>
        <v>0</v>
      </c>
      <c r="Z38" s="192">
        <f t="shared" si="12"/>
        <v>0</v>
      </c>
      <c r="AA38" s="227">
        <f t="shared" si="13"/>
        <v>0</v>
      </c>
      <c r="AB38" s="228">
        <f t="shared" si="14"/>
        <v>0</v>
      </c>
      <c r="AC38" s="229"/>
      <c r="AD38" s="230">
        <f t="shared" si="15"/>
        <v>45107</v>
      </c>
      <c r="AE38" s="231">
        <f t="shared" si="16"/>
        <v>0</v>
      </c>
      <c r="AF38" s="184">
        <f t="shared" si="17"/>
        <v>0</v>
      </c>
      <c r="AG38" s="184">
        <f t="shared" ref="AG38:AL38" si="114">IF(SUM($AF38:AF38)&gt;0,IF($L38-SUM($AF38:AF38)&gt;52,52,$L38-SUM($AF38:AF38)),IF($AD38=U$5,ROUND(($AD38-$D38)/7+0.5,0),0))</f>
        <v>0</v>
      </c>
      <c r="AH38" s="184">
        <f t="shared" si="114"/>
        <v>0</v>
      </c>
      <c r="AI38" s="184">
        <f t="shared" si="114"/>
        <v>0</v>
      </c>
      <c r="AJ38" s="184">
        <f t="shared" si="114"/>
        <v>0</v>
      </c>
      <c r="AK38" s="184">
        <f t="shared" si="114"/>
        <v>0</v>
      </c>
      <c r="AL38" s="184">
        <f t="shared" si="114"/>
        <v>0</v>
      </c>
      <c r="AM38" s="52" t="str">
        <f t="shared" si="19"/>
        <v/>
      </c>
      <c r="AN38" s="52" t="str">
        <f t="shared" si="20"/>
        <v/>
      </c>
      <c r="AO38" s="184" t="str">
        <f t="shared" si="21"/>
        <v/>
      </c>
      <c r="AP38" s="192" t="str">
        <f t="shared" si="22"/>
        <v/>
      </c>
      <c r="AQ38" s="232">
        <f t="shared" si="23"/>
        <v>0</v>
      </c>
      <c r="AR38" s="232">
        <f t="shared" si="24"/>
        <v>0</v>
      </c>
      <c r="AS38" s="52">
        <f t="shared" si="25"/>
        <v>0</v>
      </c>
      <c r="AT38" s="52">
        <f t="shared" si="26"/>
        <v>0</v>
      </c>
      <c r="AU38" s="232">
        <f t="shared" si="27"/>
        <v>0</v>
      </c>
      <c r="AV38" s="232">
        <f t="shared" ref="AV38:AW38" si="115">IF($AD38=V$5,$W38,0)</f>
        <v>0</v>
      </c>
      <c r="AW38" s="232">
        <f t="shared" si="115"/>
        <v>0</v>
      </c>
      <c r="AX38" s="233">
        <f t="shared" si="29"/>
        <v>0</v>
      </c>
      <c r="AY38" s="234">
        <f t="shared" si="30"/>
        <v>0</v>
      </c>
      <c r="AZ38" s="184">
        <f t="shared" si="31"/>
        <v>0</v>
      </c>
      <c r="BA38" s="235" t="str">
        <f>IF(B38&lt;&gt;"",VLOOKUP(B38,'1 Pricing Length'!A$8:B$50,2),"")</f>
        <v/>
      </c>
    </row>
    <row r="39" spans="1:53" ht="18.75" customHeight="1">
      <c r="A39" s="374"/>
      <c r="B39" s="217"/>
      <c r="C39" s="303"/>
      <c r="D39" s="237"/>
      <c r="E39" s="237"/>
      <c r="F39" s="237"/>
      <c r="G39" s="377"/>
      <c r="H39" s="377"/>
      <c r="I39" s="377"/>
      <c r="J39" s="377"/>
      <c r="K39" s="124"/>
      <c r="L39" s="223">
        <f>IF(B39&lt;&gt;"",IF(D39&gt;0,IF(D39&lt;=V$5,IF(M39&gt;0,M39,VLOOKUP(B39,'1 Pricing Length'!A$8:C$50,3)),VLOOKUP(B39,'1 Pricing Length'!A$8:C$50,3)),0),0)</f>
        <v>0</v>
      </c>
      <c r="M39" s="223">
        <f t="shared" si="4"/>
        <v>0</v>
      </c>
      <c r="N39" s="224">
        <f>IF(B39&lt;&gt;"",IF(D39&lt;&gt;0,IF(AD39&lt;X$5,IF(AD39&lt;W$5,IF(AD39&lt;V$5,IF(AD39&lt;U$5,VLOOKUP(B39,'1 Pricing Length'!A$8:I$50,5),VLOOKUP(B39,'1 Pricing Length'!A$8:I$50,6)),VLOOKUP(B39,'1 Pricing Length'!A$8:I$50,7)),VLOOKUP(B39,'1 Pricing Length'!A$8:I$50,8)),0),0),0)</f>
        <v>0</v>
      </c>
      <c r="O39" s="128">
        <f t="shared" si="5"/>
        <v>0</v>
      </c>
      <c r="P39" s="128">
        <f>'6 NY Interim'!O39</f>
        <v>0</v>
      </c>
      <c r="Q39" s="128">
        <f t="shared" si="6"/>
        <v>0</v>
      </c>
      <c r="R39" s="128">
        <f t="shared" si="7"/>
        <v>0</v>
      </c>
      <c r="S39" s="128">
        <f t="shared" si="8"/>
        <v>0</v>
      </c>
      <c r="T39" s="192">
        <f t="shared" ref="T39:W39" si="116">$G39*$AE39*AF39</f>
        <v>0</v>
      </c>
      <c r="U39" s="192">
        <f t="shared" si="116"/>
        <v>0</v>
      </c>
      <c r="V39" s="192">
        <f t="shared" si="116"/>
        <v>0</v>
      </c>
      <c r="W39" s="227">
        <f t="shared" si="116"/>
        <v>0</v>
      </c>
      <c r="X39" s="192">
        <f t="shared" si="10"/>
        <v>0</v>
      </c>
      <c r="Y39" s="192">
        <f t="shared" si="11"/>
        <v>0</v>
      </c>
      <c r="Z39" s="192">
        <f t="shared" si="12"/>
        <v>0</v>
      </c>
      <c r="AA39" s="227">
        <f t="shared" si="13"/>
        <v>0</v>
      </c>
      <c r="AB39" s="228">
        <f t="shared" si="14"/>
        <v>0</v>
      </c>
      <c r="AC39" s="229"/>
      <c r="AD39" s="230">
        <f t="shared" si="15"/>
        <v>45107</v>
      </c>
      <c r="AE39" s="231">
        <f t="shared" si="16"/>
        <v>0</v>
      </c>
      <c r="AF39" s="184">
        <f t="shared" si="17"/>
        <v>0</v>
      </c>
      <c r="AG39" s="184">
        <f t="shared" ref="AG39:AL39" si="117">IF(SUM($AF39:AF39)&gt;0,IF($L39-SUM($AF39:AF39)&gt;52,52,$L39-SUM($AF39:AF39)),IF($AD39=U$5,ROUND(($AD39-$D39)/7+0.5,0),0))</f>
        <v>0</v>
      </c>
      <c r="AH39" s="184">
        <f t="shared" si="117"/>
        <v>0</v>
      </c>
      <c r="AI39" s="184">
        <f t="shared" si="117"/>
        <v>0</v>
      </c>
      <c r="AJ39" s="184">
        <f t="shared" si="117"/>
        <v>0</v>
      </c>
      <c r="AK39" s="184">
        <f t="shared" si="117"/>
        <v>0</v>
      </c>
      <c r="AL39" s="184">
        <f t="shared" si="117"/>
        <v>0</v>
      </c>
      <c r="AM39" s="52" t="str">
        <f t="shared" si="19"/>
        <v/>
      </c>
      <c r="AN39" s="52" t="str">
        <f t="shared" si="20"/>
        <v/>
      </c>
      <c r="AO39" s="184" t="str">
        <f t="shared" si="21"/>
        <v/>
      </c>
      <c r="AP39" s="192" t="str">
        <f t="shared" si="22"/>
        <v/>
      </c>
      <c r="AQ39" s="232">
        <f t="shared" si="23"/>
        <v>0</v>
      </c>
      <c r="AR39" s="232">
        <f t="shared" si="24"/>
        <v>0</v>
      </c>
      <c r="AS39" s="52">
        <f t="shared" si="25"/>
        <v>0</v>
      </c>
      <c r="AT39" s="52">
        <f t="shared" si="26"/>
        <v>0</v>
      </c>
      <c r="AU39" s="232">
        <f t="shared" si="27"/>
        <v>0</v>
      </c>
      <c r="AV39" s="232">
        <f t="shared" ref="AV39:AW39" si="118">IF($AD39=V$5,$W39,0)</f>
        <v>0</v>
      </c>
      <c r="AW39" s="232">
        <f t="shared" si="118"/>
        <v>0</v>
      </c>
      <c r="AX39" s="233">
        <f t="shared" si="29"/>
        <v>0</v>
      </c>
      <c r="AY39" s="234">
        <f t="shared" si="30"/>
        <v>0</v>
      </c>
      <c r="AZ39" s="184">
        <f t="shared" si="31"/>
        <v>0</v>
      </c>
      <c r="BA39" s="235" t="str">
        <f>IF(B39&lt;&gt;"",VLOOKUP(B39,'1 Pricing Length'!A$8:B$50,2),"")</f>
        <v/>
      </c>
    </row>
    <row r="40" spans="1:53" ht="18.75" customHeight="1">
      <c r="A40" s="374"/>
      <c r="B40" s="217"/>
      <c r="C40" s="303"/>
      <c r="D40" s="237"/>
      <c r="E40" s="237"/>
      <c r="F40" s="237"/>
      <c r="G40" s="377"/>
      <c r="H40" s="377"/>
      <c r="I40" s="377"/>
      <c r="J40" s="377"/>
      <c r="K40" s="124"/>
      <c r="L40" s="223">
        <f>IF(B40&lt;&gt;"",IF(D40&gt;0,IF(D40&lt;=V$5,IF(M40&gt;0,M40,VLOOKUP(B40,'1 Pricing Length'!A$8:C$50,3)),VLOOKUP(B40,'1 Pricing Length'!A$8:C$50,3)),0),0)</f>
        <v>0</v>
      </c>
      <c r="M40" s="223">
        <f t="shared" si="4"/>
        <v>0</v>
      </c>
      <c r="N40" s="224">
        <f>IF(B40&lt;&gt;"",IF(D40&lt;&gt;0,IF(AD40&lt;X$5,IF(AD40&lt;W$5,IF(AD40&lt;V$5,IF(AD40&lt;U$5,VLOOKUP(B40,'1 Pricing Length'!A$8:I$50,5),VLOOKUP(B40,'1 Pricing Length'!A$8:I$50,6)),VLOOKUP(B40,'1 Pricing Length'!A$8:I$50,7)),VLOOKUP(B40,'1 Pricing Length'!A$8:I$50,8)),0),0),0)</f>
        <v>0</v>
      </c>
      <c r="O40" s="128">
        <f t="shared" si="5"/>
        <v>0</v>
      </c>
      <c r="P40" s="128">
        <f>'6 NY Interim'!O40</f>
        <v>0</v>
      </c>
      <c r="Q40" s="128">
        <f t="shared" si="6"/>
        <v>0</v>
      </c>
      <c r="R40" s="128">
        <f t="shared" si="7"/>
        <v>0</v>
      </c>
      <c r="S40" s="128">
        <f t="shared" si="8"/>
        <v>0</v>
      </c>
      <c r="T40" s="192">
        <f t="shared" ref="T40:W40" si="119">$G40*$AE40*AF40</f>
        <v>0</v>
      </c>
      <c r="U40" s="192">
        <f t="shared" si="119"/>
        <v>0</v>
      </c>
      <c r="V40" s="192">
        <f t="shared" si="119"/>
        <v>0</v>
      </c>
      <c r="W40" s="227">
        <f t="shared" si="119"/>
        <v>0</v>
      </c>
      <c r="X40" s="192">
        <f t="shared" si="10"/>
        <v>0</v>
      </c>
      <c r="Y40" s="192">
        <f t="shared" si="11"/>
        <v>0</v>
      </c>
      <c r="Z40" s="192">
        <f t="shared" si="12"/>
        <v>0</v>
      </c>
      <c r="AA40" s="227">
        <f t="shared" si="13"/>
        <v>0</v>
      </c>
      <c r="AB40" s="228">
        <f t="shared" si="14"/>
        <v>0</v>
      </c>
      <c r="AC40" s="229"/>
      <c r="AD40" s="230">
        <f t="shared" si="15"/>
        <v>45107</v>
      </c>
      <c r="AE40" s="231">
        <f t="shared" si="16"/>
        <v>0</v>
      </c>
      <c r="AF40" s="184">
        <f t="shared" si="17"/>
        <v>0</v>
      </c>
      <c r="AG40" s="184">
        <f t="shared" ref="AG40:AL40" si="120">IF(SUM($AF40:AF40)&gt;0,IF($L40-SUM($AF40:AF40)&gt;52,52,$L40-SUM($AF40:AF40)),IF($AD40=U$5,ROUND(($AD40-$D40)/7+0.5,0),0))</f>
        <v>0</v>
      </c>
      <c r="AH40" s="184">
        <f t="shared" si="120"/>
        <v>0</v>
      </c>
      <c r="AI40" s="184">
        <f t="shared" si="120"/>
        <v>0</v>
      </c>
      <c r="AJ40" s="184">
        <f t="shared" si="120"/>
        <v>0</v>
      </c>
      <c r="AK40" s="184">
        <f t="shared" si="120"/>
        <v>0</v>
      </c>
      <c r="AL40" s="184">
        <f t="shared" si="120"/>
        <v>0</v>
      </c>
      <c r="AM40" s="52" t="str">
        <f t="shared" si="19"/>
        <v/>
      </c>
      <c r="AN40" s="52" t="str">
        <f t="shared" si="20"/>
        <v/>
      </c>
      <c r="AO40" s="184" t="str">
        <f t="shared" si="21"/>
        <v/>
      </c>
      <c r="AP40" s="192" t="str">
        <f t="shared" si="22"/>
        <v/>
      </c>
      <c r="AQ40" s="232">
        <f t="shared" si="23"/>
        <v>0</v>
      </c>
      <c r="AR40" s="232">
        <f t="shared" si="24"/>
        <v>0</v>
      </c>
      <c r="AS40" s="52">
        <f t="shared" si="25"/>
        <v>0</v>
      </c>
      <c r="AT40" s="52">
        <f t="shared" si="26"/>
        <v>0</v>
      </c>
      <c r="AU40" s="232">
        <f t="shared" si="27"/>
        <v>0</v>
      </c>
      <c r="AV40" s="232">
        <f t="shared" ref="AV40:AW40" si="121">IF($AD40=V$5,$W40,0)</f>
        <v>0</v>
      </c>
      <c r="AW40" s="232">
        <f t="shared" si="121"/>
        <v>0</v>
      </c>
      <c r="AX40" s="233">
        <f t="shared" si="29"/>
        <v>0</v>
      </c>
      <c r="AY40" s="234">
        <f t="shared" si="30"/>
        <v>0</v>
      </c>
      <c r="AZ40" s="184">
        <f t="shared" si="31"/>
        <v>0</v>
      </c>
      <c r="BA40" s="235" t="str">
        <f>IF(B40&lt;&gt;"",VLOOKUP(B40,'1 Pricing Length'!A$8:B$50,2),"")</f>
        <v/>
      </c>
    </row>
    <row r="41" spans="1:53" ht="18.75" customHeight="1">
      <c r="A41" s="374"/>
      <c r="B41" s="217"/>
      <c r="C41" s="303"/>
      <c r="D41" s="237"/>
      <c r="E41" s="237"/>
      <c r="F41" s="237"/>
      <c r="G41" s="377"/>
      <c r="H41" s="377"/>
      <c r="I41" s="377"/>
      <c r="J41" s="377"/>
      <c r="K41" s="124"/>
      <c r="L41" s="223">
        <f>IF(B41&lt;&gt;"",IF(D41&gt;0,IF(D41&lt;=V$5,IF(M41&gt;0,M41,VLOOKUP(B41,'1 Pricing Length'!A$8:C$50,3)),VLOOKUP(B41,'1 Pricing Length'!A$8:C$50,3)),0),0)</f>
        <v>0</v>
      </c>
      <c r="M41" s="223">
        <f t="shared" si="4"/>
        <v>0</v>
      </c>
      <c r="N41" s="224">
        <f>IF(B41&lt;&gt;"",IF(D41&lt;&gt;0,IF(AD41&lt;X$5,IF(AD41&lt;W$5,IF(AD41&lt;V$5,IF(AD41&lt;U$5,VLOOKUP(B41,'1 Pricing Length'!A$8:I$50,5),VLOOKUP(B41,'1 Pricing Length'!A$8:I$50,6)),VLOOKUP(B41,'1 Pricing Length'!A$8:I$50,7)),VLOOKUP(B41,'1 Pricing Length'!A$8:I$50,8)),0),0),0)</f>
        <v>0</v>
      </c>
      <c r="O41" s="128">
        <f t="shared" si="5"/>
        <v>0</v>
      </c>
      <c r="P41" s="128">
        <f>'6 NY Interim'!O41</f>
        <v>0</v>
      </c>
      <c r="Q41" s="128">
        <f t="shared" si="6"/>
        <v>0</v>
      </c>
      <c r="R41" s="128">
        <f t="shared" si="7"/>
        <v>0</v>
      </c>
      <c r="S41" s="128">
        <f t="shared" si="8"/>
        <v>0</v>
      </c>
      <c r="T41" s="192">
        <f t="shared" ref="T41:W41" si="122">$G41*$AE41*AF41</f>
        <v>0</v>
      </c>
      <c r="U41" s="192">
        <f t="shared" si="122"/>
        <v>0</v>
      </c>
      <c r="V41" s="192">
        <f t="shared" si="122"/>
        <v>0</v>
      </c>
      <c r="W41" s="227">
        <f t="shared" si="122"/>
        <v>0</v>
      </c>
      <c r="X41" s="192">
        <f t="shared" si="10"/>
        <v>0</v>
      </c>
      <c r="Y41" s="192">
        <f t="shared" si="11"/>
        <v>0</v>
      </c>
      <c r="Z41" s="192">
        <f t="shared" si="12"/>
        <v>0</v>
      </c>
      <c r="AA41" s="227">
        <f t="shared" si="13"/>
        <v>0</v>
      </c>
      <c r="AB41" s="228">
        <f t="shared" si="14"/>
        <v>0</v>
      </c>
      <c r="AC41" s="229"/>
      <c r="AD41" s="230">
        <f t="shared" si="15"/>
        <v>45107</v>
      </c>
      <c r="AE41" s="231">
        <f t="shared" si="16"/>
        <v>0</v>
      </c>
      <c r="AF41" s="184">
        <f t="shared" si="17"/>
        <v>0</v>
      </c>
      <c r="AG41" s="184">
        <f t="shared" ref="AG41:AL41" si="123">IF(SUM($AF41:AF41)&gt;0,IF($L41-SUM($AF41:AF41)&gt;52,52,$L41-SUM($AF41:AF41)),IF($AD41=U$5,ROUND(($AD41-$D41)/7+0.5,0),0))</f>
        <v>0</v>
      </c>
      <c r="AH41" s="184">
        <f t="shared" si="123"/>
        <v>0</v>
      </c>
      <c r="AI41" s="184">
        <f t="shared" si="123"/>
        <v>0</v>
      </c>
      <c r="AJ41" s="184">
        <f t="shared" si="123"/>
        <v>0</v>
      </c>
      <c r="AK41" s="184">
        <f t="shared" si="123"/>
        <v>0</v>
      </c>
      <c r="AL41" s="184">
        <f t="shared" si="123"/>
        <v>0</v>
      </c>
      <c r="AM41" s="52" t="str">
        <f t="shared" si="19"/>
        <v/>
      </c>
      <c r="AN41" s="52" t="str">
        <f t="shared" si="20"/>
        <v/>
      </c>
      <c r="AO41" s="184" t="str">
        <f t="shared" si="21"/>
        <v/>
      </c>
      <c r="AP41" s="192" t="str">
        <f t="shared" si="22"/>
        <v/>
      </c>
      <c r="AQ41" s="232">
        <f t="shared" si="23"/>
        <v>0</v>
      </c>
      <c r="AR41" s="232">
        <f t="shared" si="24"/>
        <v>0</v>
      </c>
      <c r="AS41" s="52">
        <f t="shared" si="25"/>
        <v>0</v>
      </c>
      <c r="AT41" s="52">
        <f t="shared" si="26"/>
        <v>0</v>
      </c>
      <c r="AU41" s="232">
        <f t="shared" si="27"/>
        <v>0</v>
      </c>
      <c r="AV41" s="232">
        <f t="shared" ref="AV41:AW41" si="124">IF($AD41=V$5,$W41,0)</f>
        <v>0</v>
      </c>
      <c r="AW41" s="232">
        <f t="shared" si="124"/>
        <v>0</v>
      </c>
      <c r="AX41" s="233">
        <f t="shared" si="29"/>
        <v>0</v>
      </c>
      <c r="AY41" s="234">
        <f t="shared" si="30"/>
        <v>0</v>
      </c>
      <c r="AZ41" s="184">
        <f t="shared" si="31"/>
        <v>0</v>
      </c>
      <c r="BA41" s="235" t="str">
        <f>IF(B41&lt;&gt;"",VLOOKUP(B41,'1 Pricing Length'!A$8:B$50,2),"")</f>
        <v/>
      </c>
    </row>
    <row r="42" spans="1:53" ht="18.75" customHeight="1">
      <c r="A42" s="374"/>
      <c r="B42" s="217"/>
      <c r="C42" s="303"/>
      <c r="D42" s="237"/>
      <c r="E42" s="237"/>
      <c r="F42" s="237"/>
      <c r="G42" s="377"/>
      <c r="H42" s="377"/>
      <c r="I42" s="377"/>
      <c r="J42" s="377"/>
      <c r="K42" s="124"/>
      <c r="L42" s="223">
        <f>IF(B42&lt;&gt;"",IF(D42&gt;0,IF(D42&lt;=V$5,IF(M42&gt;0,M42,VLOOKUP(B42,'1 Pricing Length'!A$8:C$50,3)),VLOOKUP(B42,'1 Pricing Length'!A$8:C$50,3)),0),0)</f>
        <v>0</v>
      </c>
      <c r="M42" s="223">
        <f t="shared" si="4"/>
        <v>0</v>
      </c>
      <c r="N42" s="224">
        <f>IF(B42&lt;&gt;"",IF(D42&lt;&gt;0,IF(AD42&lt;X$5,IF(AD42&lt;W$5,IF(AD42&lt;V$5,IF(AD42&lt;U$5,VLOOKUP(B42,'1 Pricing Length'!A$8:I$50,5),VLOOKUP(B42,'1 Pricing Length'!A$8:I$50,6)),VLOOKUP(B42,'1 Pricing Length'!A$8:I$50,7)),VLOOKUP(B42,'1 Pricing Length'!A$8:I$50,8)),0),0),0)</f>
        <v>0</v>
      </c>
      <c r="O42" s="128">
        <f t="shared" si="5"/>
        <v>0</v>
      </c>
      <c r="P42" s="128">
        <f>'6 NY Interim'!O42</f>
        <v>0</v>
      </c>
      <c r="Q42" s="128">
        <f t="shared" si="6"/>
        <v>0</v>
      </c>
      <c r="R42" s="128">
        <f t="shared" si="7"/>
        <v>0</v>
      </c>
      <c r="S42" s="128">
        <f t="shared" si="8"/>
        <v>0</v>
      </c>
      <c r="T42" s="192">
        <f t="shared" ref="T42:W42" si="125">$G42*$AE42*AF42</f>
        <v>0</v>
      </c>
      <c r="U42" s="192">
        <f t="shared" si="125"/>
        <v>0</v>
      </c>
      <c r="V42" s="192">
        <f t="shared" si="125"/>
        <v>0</v>
      </c>
      <c r="W42" s="227">
        <f t="shared" si="125"/>
        <v>0</v>
      </c>
      <c r="X42" s="192">
        <f t="shared" si="10"/>
        <v>0</v>
      </c>
      <c r="Y42" s="192">
        <f t="shared" si="11"/>
        <v>0</v>
      </c>
      <c r="Z42" s="192">
        <f t="shared" si="12"/>
        <v>0</v>
      </c>
      <c r="AA42" s="227">
        <f t="shared" si="13"/>
        <v>0</v>
      </c>
      <c r="AB42" s="228">
        <f t="shared" si="14"/>
        <v>0</v>
      </c>
      <c r="AC42" s="229"/>
      <c r="AD42" s="230">
        <f t="shared" si="15"/>
        <v>45107</v>
      </c>
      <c r="AE42" s="231">
        <f t="shared" si="16"/>
        <v>0</v>
      </c>
      <c r="AF42" s="184">
        <f t="shared" si="17"/>
        <v>0</v>
      </c>
      <c r="AG42" s="184">
        <f t="shared" ref="AG42:AL42" si="126">IF(SUM($AF42:AF42)&gt;0,IF($L42-SUM($AF42:AF42)&gt;52,52,$L42-SUM($AF42:AF42)),IF($AD42=U$5,ROUND(($AD42-$D42)/7+0.5,0),0))</f>
        <v>0</v>
      </c>
      <c r="AH42" s="184">
        <f t="shared" si="126"/>
        <v>0</v>
      </c>
      <c r="AI42" s="184">
        <f t="shared" si="126"/>
        <v>0</v>
      </c>
      <c r="AJ42" s="184">
        <f t="shared" si="126"/>
        <v>0</v>
      </c>
      <c r="AK42" s="184">
        <f t="shared" si="126"/>
        <v>0</v>
      </c>
      <c r="AL42" s="184">
        <f t="shared" si="126"/>
        <v>0</v>
      </c>
      <c r="AM42" s="52" t="str">
        <f t="shared" si="19"/>
        <v/>
      </c>
      <c r="AN42" s="52" t="str">
        <f t="shared" si="20"/>
        <v/>
      </c>
      <c r="AO42" s="184" t="str">
        <f t="shared" si="21"/>
        <v/>
      </c>
      <c r="AP42" s="192" t="str">
        <f t="shared" si="22"/>
        <v/>
      </c>
      <c r="AQ42" s="232">
        <f t="shared" si="23"/>
        <v>0</v>
      </c>
      <c r="AR42" s="232">
        <f t="shared" si="24"/>
        <v>0</v>
      </c>
      <c r="AS42" s="52">
        <f t="shared" si="25"/>
        <v>0</v>
      </c>
      <c r="AT42" s="52">
        <f t="shared" si="26"/>
        <v>0</v>
      </c>
      <c r="AU42" s="232">
        <f t="shared" si="27"/>
        <v>0</v>
      </c>
      <c r="AV42" s="232">
        <f t="shared" ref="AV42:AW42" si="127">IF($AD42=V$5,$W42,0)</f>
        <v>0</v>
      </c>
      <c r="AW42" s="232">
        <f t="shared" si="127"/>
        <v>0</v>
      </c>
      <c r="AX42" s="233">
        <f t="shared" si="29"/>
        <v>0</v>
      </c>
      <c r="AY42" s="234">
        <f t="shared" si="30"/>
        <v>0</v>
      </c>
      <c r="AZ42" s="184">
        <f t="shared" si="31"/>
        <v>0</v>
      </c>
      <c r="BA42" s="235" t="str">
        <f>IF(B42&lt;&gt;"",VLOOKUP(B42,'1 Pricing Length'!A$8:B$50,2),"")</f>
        <v/>
      </c>
    </row>
    <row r="43" spans="1:53" ht="18.75" customHeight="1">
      <c r="A43" s="374"/>
      <c r="B43" s="217"/>
      <c r="C43" s="303"/>
      <c r="D43" s="237"/>
      <c r="E43" s="237"/>
      <c r="F43" s="237"/>
      <c r="G43" s="377"/>
      <c r="H43" s="377"/>
      <c r="I43" s="377"/>
      <c r="J43" s="377"/>
      <c r="K43" s="124"/>
      <c r="L43" s="223">
        <f>IF(B43&lt;&gt;"",IF(D43&gt;0,IF(D43&lt;=V$5,IF(M43&gt;0,M43,VLOOKUP(B43,'1 Pricing Length'!A$8:C$50,3)),VLOOKUP(B43,'1 Pricing Length'!A$8:C$50,3)),0),0)</f>
        <v>0</v>
      </c>
      <c r="M43" s="223">
        <f t="shared" si="4"/>
        <v>0</v>
      </c>
      <c r="N43" s="224">
        <f>IF(B43&lt;&gt;"",IF(D43&lt;&gt;0,IF(AD43&lt;X$5,IF(AD43&lt;W$5,IF(AD43&lt;V$5,IF(AD43&lt;U$5,VLOOKUP(B43,'1 Pricing Length'!A$8:I$50,5),VLOOKUP(B43,'1 Pricing Length'!A$8:I$50,6)),VLOOKUP(B43,'1 Pricing Length'!A$8:I$50,7)),VLOOKUP(B43,'1 Pricing Length'!A$8:I$50,8)),0),0),0)</f>
        <v>0</v>
      </c>
      <c r="O43" s="128">
        <f t="shared" si="5"/>
        <v>0</v>
      </c>
      <c r="P43" s="128">
        <f>'6 NY Interim'!O43</f>
        <v>0</v>
      </c>
      <c r="Q43" s="128">
        <f t="shared" si="6"/>
        <v>0</v>
      </c>
      <c r="R43" s="128">
        <f t="shared" si="7"/>
        <v>0</v>
      </c>
      <c r="S43" s="128">
        <f t="shared" si="8"/>
        <v>0</v>
      </c>
      <c r="T43" s="192">
        <f t="shared" ref="T43:W43" si="128">$G43*$AE43*AF43</f>
        <v>0</v>
      </c>
      <c r="U43" s="192">
        <f t="shared" si="128"/>
        <v>0</v>
      </c>
      <c r="V43" s="192">
        <f t="shared" si="128"/>
        <v>0</v>
      </c>
      <c r="W43" s="227">
        <f t="shared" si="128"/>
        <v>0</v>
      </c>
      <c r="X43" s="192">
        <f t="shared" si="10"/>
        <v>0</v>
      </c>
      <c r="Y43" s="192">
        <f t="shared" si="11"/>
        <v>0</v>
      </c>
      <c r="Z43" s="192">
        <f t="shared" si="12"/>
        <v>0</v>
      </c>
      <c r="AA43" s="227">
        <f t="shared" si="13"/>
        <v>0</v>
      </c>
      <c r="AB43" s="228">
        <f t="shared" si="14"/>
        <v>0</v>
      </c>
      <c r="AC43" s="229"/>
      <c r="AD43" s="230">
        <f t="shared" si="15"/>
        <v>45107</v>
      </c>
      <c r="AE43" s="231">
        <f t="shared" si="16"/>
        <v>0</v>
      </c>
      <c r="AF43" s="184">
        <f t="shared" si="17"/>
        <v>0</v>
      </c>
      <c r="AG43" s="184">
        <f t="shared" ref="AG43:AL43" si="129">IF(SUM($AF43:AF43)&gt;0,IF($L43-SUM($AF43:AF43)&gt;52,52,$L43-SUM($AF43:AF43)),IF($AD43=U$5,ROUND(($AD43-$D43)/7+0.5,0),0))</f>
        <v>0</v>
      </c>
      <c r="AH43" s="184">
        <f t="shared" si="129"/>
        <v>0</v>
      </c>
      <c r="AI43" s="184">
        <f t="shared" si="129"/>
        <v>0</v>
      </c>
      <c r="AJ43" s="184">
        <f t="shared" si="129"/>
        <v>0</v>
      </c>
      <c r="AK43" s="184">
        <f t="shared" si="129"/>
        <v>0</v>
      </c>
      <c r="AL43" s="184">
        <f t="shared" si="129"/>
        <v>0</v>
      </c>
      <c r="AM43" s="52" t="str">
        <f t="shared" si="19"/>
        <v/>
      </c>
      <c r="AN43" s="52" t="str">
        <f t="shared" si="20"/>
        <v/>
      </c>
      <c r="AO43" s="184" t="str">
        <f t="shared" si="21"/>
        <v/>
      </c>
      <c r="AP43" s="192" t="str">
        <f t="shared" si="22"/>
        <v/>
      </c>
      <c r="AQ43" s="232">
        <f t="shared" si="23"/>
        <v>0</v>
      </c>
      <c r="AR43" s="232">
        <f t="shared" si="24"/>
        <v>0</v>
      </c>
      <c r="AS43" s="52">
        <f t="shared" si="25"/>
        <v>0</v>
      </c>
      <c r="AT43" s="52">
        <f t="shared" si="26"/>
        <v>0</v>
      </c>
      <c r="AU43" s="232">
        <f t="shared" si="27"/>
        <v>0</v>
      </c>
      <c r="AV43" s="232">
        <f t="shared" ref="AV43:AW43" si="130">IF($AD43=V$5,$W43,0)</f>
        <v>0</v>
      </c>
      <c r="AW43" s="232">
        <f t="shared" si="130"/>
        <v>0</v>
      </c>
      <c r="AX43" s="233">
        <f t="shared" si="29"/>
        <v>0</v>
      </c>
      <c r="AY43" s="234">
        <f t="shared" si="30"/>
        <v>0</v>
      </c>
      <c r="AZ43" s="184">
        <f t="shared" si="31"/>
        <v>0</v>
      </c>
      <c r="BA43" s="235" t="str">
        <f>IF(B43&lt;&gt;"",VLOOKUP(B43,'1 Pricing Length'!A$8:B$50,2),"")</f>
        <v/>
      </c>
    </row>
    <row r="44" spans="1:53" ht="18.75" customHeight="1">
      <c r="A44" s="374"/>
      <c r="B44" s="217"/>
      <c r="C44" s="303"/>
      <c r="D44" s="237"/>
      <c r="E44" s="237"/>
      <c r="F44" s="237"/>
      <c r="G44" s="377"/>
      <c r="H44" s="377"/>
      <c r="I44" s="377"/>
      <c r="J44" s="377"/>
      <c r="K44" s="124"/>
      <c r="L44" s="223">
        <f>IF(B44&lt;&gt;"",IF(D44&gt;0,IF(D44&lt;=V$5,IF(M44&gt;0,M44,VLOOKUP(B44,'1 Pricing Length'!A$8:C$50,3)),VLOOKUP(B44,'1 Pricing Length'!A$8:C$50,3)),0),0)</f>
        <v>0</v>
      </c>
      <c r="M44" s="223">
        <f t="shared" si="4"/>
        <v>0</v>
      </c>
      <c r="N44" s="224">
        <f>IF(B44&lt;&gt;"",IF(D44&lt;&gt;0,IF(AD44&lt;X$5,IF(AD44&lt;W$5,IF(AD44&lt;V$5,IF(AD44&lt;U$5,VLOOKUP(B44,'1 Pricing Length'!A$8:I$50,5),VLOOKUP(B44,'1 Pricing Length'!A$8:I$50,6)),VLOOKUP(B44,'1 Pricing Length'!A$8:I$50,7)),VLOOKUP(B44,'1 Pricing Length'!A$8:I$50,8)),0),0),0)</f>
        <v>0</v>
      </c>
      <c r="O44" s="128">
        <f t="shared" si="5"/>
        <v>0</v>
      </c>
      <c r="P44" s="128">
        <f>'6 NY Interim'!O44</f>
        <v>0</v>
      </c>
      <c r="Q44" s="128">
        <f t="shared" si="6"/>
        <v>0</v>
      </c>
      <c r="R44" s="128">
        <f t="shared" si="7"/>
        <v>0</v>
      </c>
      <c r="S44" s="128">
        <f t="shared" si="8"/>
        <v>0</v>
      </c>
      <c r="T44" s="192">
        <f t="shared" ref="T44:W44" si="131">$G44*$AE44*AF44</f>
        <v>0</v>
      </c>
      <c r="U44" s="192">
        <f t="shared" si="131"/>
        <v>0</v>
      </c>
      <c r="V44" s="192">
        <f t="shared" si="131"/>
        <v>0</v>
      </c>
      <c r="W44" s="227">
        <f t="shared" si="131"/>
        <v>0</v>
      </c>
      <c r="X44" s="192">
        <f t="shared" si="10"/>
        <v>0</v>
      </c>
      <c r="Y44" s="192">
        <f t="shared" si="11"/>
        <v>0</v>
      </c>
      <c r="Z44" s="192">
        <f t="shared" si="12"/>
        <v>0</v>
      </c>
      <c r="AA44" s="227">
        <f t="shared" si="13"/>
        <v>0</v>
      </c>
      <c r="AB44" s="228">
        <f t="shared" si="14"/>
        <v>0</v>
      </c>
      <c r="AC44" s="229"/>
      <c r="AD44" s="230">
        <f t="shared" si="15"/>
        <v>45107</v>
      </c>
      <c r="AE44" s="231">
        <f t="shared" si="16"/>
        <v>0</v>
      </c>
      <c r="AF44" s="184">
        <f t="shared" si="17"/>
        <v>0</v>
      </c>
      <c r="AG44" s="184">
        <f t="shared" ref="AG44:AL44" si="132">IF(SUM($AF44:AF44)&gt;0,IF($L44-SUM($AF44:AF44)&gt;52,52,$L44-SUM($AF44:AF44)),IF($AD44=U$5,ROUND(($AD44-$D44)/7+0.5,0),0))</f>
        <v>0</v>
      </c>
      <c r="AH44" s="184">
        <f t="shared" si="132"/>
        <v>0</v>
      </c>
      <c r="AI44" s="184">
        <f t="shared" si="132"/>
        <v>0</v>
      </c>
      <c r="AJ44" s="184">
        <f t="shared" si="132"/>
        <v>0</v>
      </c>
      <c r="AK44" s="184">
        <f t="shared" si="132"/>
        <v>0</v>
      </c>
      <c r="AL44" s="184">
        <f t="shared" si="132"/>
        <v>0</v>
      </c>
      <c r="AM44" s="52" t="str">
        <f t="shared" si="19"/>
        <v/>
      </c>
      <c r="AN44" s="52" t="str">
        <f t="shared" si="20"/>
        <v/>
      </c>
      <c r="AO44" s="184" t="str">
        <f t="shared" si="21"/>
        <v/>
      </c>
      <c r="AP44" s="192" t="str">
        <f t="shared" si="22"/>
        <v/>
      </c>
      <c r="AQ44" s="232">
        <f t="shared" si="23"/>
        <v>0</v>
      </c>
      <c r="AR44" s="232">
        <f t="shared" si="24"/>
        <v>0</v>
      </c>
      <c r="AS44" s="52">
        <f t="shared" si="25"/>
        <v>0</v>
      </c>
      <c r="AT44" s="52">
        <f t="shared" si="26"/>
        <v>0</v>
      </c>
      <c r="AU44" s="232">
        <f t="shared" si="27"/>
        <v>0</v>
      </c>
      <c r="AV44" s="232">
        <f t="shared" ref="AV44:AW44" si="133">IF($AD44=V$5,$W44,0)</f>
        <v>0</v>
      </c>
      <c r="AW44" s="232">
        <f t="shared" si="133"/>
        <v>0</v>
      </c>
      <c r="AX44" s="233">
        <f t="shared" si="29"/>
        <v>0</v>
      </c>
      <c r="AY44" s="234">
        <f t="shared" si="30"/>
        <v>0</v>
      </c>
      <c r="AZ44" s="184">
        <f t="shared" si="31"/>
        <v>0</v>
      </c>
      <c r="BA44" s="235" t="str">
        <f>IF(B44&lt;&gt;"",VLOOKUP(B44,'1 Pricing Length'!A$8:B$50,2),"")</f>
        <v/>
      </c>
    </row>
    <row r="45" spans="1:53" ht="18.75" customHeight="1">
      <c r="A45" s="374"/>
      <c r="B45" s="217"/>
      <c r="C45" s="303"/>
      <c r="D45" s="237"/>
      <c r="E45" s="237"/>
      <c r="F45" s="237"/>
      <c r="G45" s="377"/>
      <c r="H45" s="377"/>
      <c r="I45" s="377"/>
      <c r="J45" s="377"/>
      <c r="K45" s="124"/>
      <c r="L45" s="223">
        <f>IF(B45&lt;&gt;"",IF(D45&gt;0,IF(D45&lt;=V$5,IF(M45&gt;0,M45,VLOOKUP(B45,'1 Pricing Length'!A$8:C$50,3)),VLOOKUP(B45,'1 Pricing Length'!A$8:C$50,3)),0),0)</f>
        <v>0</v>
      </c>
      <c r="M45" s="223">
        <f t="shared" si="4"/>
        <v>0</v>
      </c>
      <c r="N45" s="224">
        <f>IF(B45&lt;&gt;"",IF(D45&lt;&gt;0,IF(AD45&lt;X$5,IF(AD45&lt;W$5,IF(AD45&lt;V$5,IF(AD45&lt;U$5,VLOOKUP(B45,'1 Pricing Length'!A$8:I$50,5),VLOOKUP(B45,'1 Pricing Length'!A$8:I$50,6)),VLOOKUP(B45,'1 Pricing Length'!A$8:I$50,7)),VLOOKUP(B45,'1 Pricing Length'!A$8:I$50,8)),0),0),0)</f>
        <v>0</v>
      </c>
      <c r="O45" s="128">
        <f t="shared" si="5"/>
        <v>0</v>
      </c>
      <c r="P45" s="128">
        <f>'6 NY Interim'!O45</f>
        <v>0</v>
      </c>
      <c r="Q45" s="128">
        <f t="shared" si="6"/>
        <v>0</v>
      </c>
      <c r="R45" s="128">
        <f t="shared" si="7"/>
        <v>0</v>
      </c>
      <c r="S45" s="128">
        <f t="shared" si="8"/>
        <v>0</v>
      </c>
      <c r="T45" s="192">
        <f t="shared" ref="T45:W45" si="134">$G45*$AE45*AF45</f>
        <v>0</v>
      </c>
      <c r="U45" s="192">
        <f t="shared" si="134"/>
        <v>0</v>
      </c>
      <c r="V45" s="192">
        <f t="shared" si="134"/>
        <v>0</v>
      </c>
      <c r="W45" s="227">
        <f t="shared" si="134"/>
        <v>0</v>
      </c>
      <c r="X45" s="192">
        <f t="shared" si="10"/>
        <v>0</v>
      </c>
      <c r="Y45" s="192">
        <f t="shared" si="11"/>
        <v>0</v>
      </c>
      <c r="Z45" s="192">
        <f t="shared" si="12"/>
        <v>0</v>
      </c>
      <c r="AA45" s="227">
        <f t="shared" si="13"/>
        <v>0</v>
      </c>
      <c r="AB45" s="228">
        <f t="shared" si="14"/>
        <v>0</v>
      </c>
      <c r="AC45" s="229"/>
      <c r="AD45" s="230">
        <f t="shared" si="15"/>
        <v>45107</v>
      </c>
      <c r="AE45" s="231">
        <f t="shared" si="16"/>
        <v>0</v>
      </c>
      <c r="AF45" s="184">
        <f t="shared" si="17"/>
        <v>0</v>
      </c>
      <c r="AG45" s="184">
        <f t="shared" ref="AG45:AL45" si="135">IF(SUM($AF45:AF45)&gt;0,IF($L45-SUM($AF45:AF45)&gt;52,52,$L45-SUM($AF45:AF45)),IF($AD45=U$5,ROUND(($AD45-$D45)/7+0.5,0),0))</f>
        <v>0</v>
      </c>
      <c r="AH45" s="184">
        <f t="shared" si="135"/>
        <v>0</v>
      </c>
      <c r="AI45" s="184">
        <f t="shared" si="135"/>
        <v>0</v>
      </c>
      <c r="AJ45" s="184">
        <f t="shared" si="135"/>
        <v>0</v>
      </c>
      <c r="AK45" s="184">
        <f t="shared" si="135"/>
        <v>0</v>
      </c>
      <c r="AL45" s="184">
        <f t="shared" si="135"/>
        <v>0</v>
      </c>
      <c r="AM45" s="52" t="str">
        <f t="shared" si="19"/>
        <v/>
      </c>
      <c r="AN45" s="52" t="str">
        <f t="shared" si="20"/>
        <v/>
      </c>
      <c r="AO45" s="184" t="str">
        <f t="shared" si="21"/>
        <v/>
      </c>
      <c r="AP45" s="192" t="str">
        <f t="shared" si="22"/>
        <v/>
      </c>
      <c r="AQ45" s="232">
        <f t="shared" si="23"/>
        <v>0</v>
      </c>
      <c r="AR45" s="232">
        <f t="shared" si="24"/>
        <v>0</v>
      </c>
      <c r="AS45" s="52">
        <f t="shared" si="25"/>
        <v>0</v>
      </c>
      <c r="AT45" s="52">
        <f t="shared" si="26"/>
        <v>0</v>
      </c>
      <c r="AU45" s="232">
        <f t="shared" si="27"/>
        <v>0</v>
      </c>
      <c r="AV45" s="232">
        <f t="shared" ref="AV45:AW45" si="136">IF($AD45=V$5,$W45,0)</f>
        <v>0</v>
      </c>
      <c r="AW45" s="232">
        <f t="shared" si="136"/>
        <v>0</v>
      </c>
      <c r="AX45" s="233">
        <f t="shared" si="29"/>
        <v>0</v>
      </c>
      <c r="AY45" s="234">
        <f t="shared" si="30"/>
        <v>0</v>
      </c>
      <c r="AZ45" s="184">
        <f t="shared" si="31"/>
        <v>0</v>
      </c>
      <c r="BA45" s="235" t="str">
        <f>IF(B45&lt;&gt;"",VLOOKUP(B45,'1 Pricing Length'!A$8:B$50,2),"")</f>
        <v/>
      </c>
    </row>
    <row r="46" spans="1:53" ht="18.75" customHeight="1">
      <c r="A46" s="374"/>
      <c r="B46" s="217"/>
      <c r="C46" s="303"/>
      <c r="D46" s="237"/>
      <c r="E46" s="237"/>
      <c r="F46" s="237"/>
      <c r="G46" s="377"/>
      <c r="H46" s="377"/>
      <c r="I46" s="377"/>
      <c r="J46" s="377"/>
      <c r="K46" s="124"/>
      <c r="L46" s="223">
        <f>IF(B46&lt;&gt;"",IF(D46&gt;0,IF(D46&lt;=V$5,IF(M46&gt;0,M46,VLOOKUP(B46,'1 Pricing Length'!A$8:C$50,3)),VLOOKUP(B46,'1 Pricing Length'!A$8:C$50,3)),0),0)</f>
        <v>0</v>
      </c>
      <c r="M46" s="223">
        <f t="shared" si="4"/>
        <v>0</v>
      </c>
      <c r="N46" s="224">
        <f>IF(B46&lt;&gt;"",IF(D46&lt;&gt;0,IF(AD46&lt;X$5,IF(AD46&lt;W$5,IF(AD46&lt;V$5,IF(AD46&lt;U$5,VLOOKUP(B46,'1 Pricing Length'!A$8:I$50,5),VLOOKUP(B46,'1 Pricing Length'!A$8:I$50,6)),VLOOKUP(B46,'1 Pricing Length'!A$8:I$50,7)),VLOOKUP(B46,'1 Pricing Length'!A$8:I$50,8)),0),0),0)</f>
        <v>0</v>
      </c>
      <c r="O46" s="128">
        <f t="shared" si="5"/>
        <v>0</v>
      </c>
      <c r="P46" s="128">
        <f>'6 NY Interim'!O46</f>
        <v>0</v>
      </c>
      <c r="Q46" s="128">
        <f t="shared" si="6"/>
        <v>0</v>
      </c>
      <c r="R46" s="128">
        <f t="shared" si="7"/>
        <v>0</v>
      </c>
      <c r="S46" s="128">
        <f t="shared" si="8"/>
        <v>0</v>
      </c>
      <c r="T46" s="192">
        <f t="shared" ref="T46:W46" si="137">$G46*$AE46*AF46</f>
        <v>0</v>
      </c>
      <c r="U46" s="192">
        <f t="shared" si="137"/>
        <v>0</v>
      </c>
      <c r="V46" s="192">
        <f t="shared" si="137"/>
        <v>0</v>
      </c>
      <c r="W46" s="227">
        <f t="shared" si="137"/>
        <v>0</v>
      </c>
      <c r="X46" s="192">
        <f t="shared" si="10"/>
        <v>0</v>
      </c>
      <c r="Y46" s="192">
        <f t="shared" si="11"/>
        <v>0</v>
      </c>
      <c r="Z46" s="192">
        <f t="shared" si="12"/>
        <v>0</v>
      </c>
      <c r="AA46" s="227">
        <f t="shared" si="13"/>
        <v>0</v>
      </c>
      <c r="AB46" s="228">
        <f t="shared" si="14"/>
        <v>0</v>
      </c>
      <c r="AC46" s="229"/>
      <c r="AD46" s="230">
        <f t="shared" si="15"/>
        <v>45107</v>
      </c>
      <c r="AE46" s="231">
        <f t="shared" si="16"/>
        <v>0</v>
      </c>
      <c r="AF46" s="184">
        <f t="shared" si="17"/>
        <v>0</v>
      </c>
      <c r="AG46" s="184">
        <f t="shared" ref="AG46:AL46" si="138">IF(SUM($AF46:AF46)&gt;0,IF($L46-SUM($AF46:AF46)&gt;52,52,$L46-SUM($AF46:AF46)),IF($AD46=U$5,ROUND(($AD46-$D46)/7+0.5,0),0))</f>
        <v>0</v>
      </c>
      <c r="AH46" s="184">
        <f t="shared" si="138"/>
        <v>0</v>
      </c>
      <c r="AI46" s="184">
        <f t="shared" si="138"/>
        <v>0</v>
      </c>
      <c r="AJ46" s="184">
        <f t="shared" si="138"/>
        <v>0</v>
      </c>
      <c r="AK46" s="184">
        <f t="shared" si="138"/>
        <v>0</v>
      </c>
      <c r="AL46" s="184">
        <f t="shared" si="138"/>
        <v>0</v>
      </c>
      <c r="AM46" s="52" t="str">
        <f t="shared" si="19"/>
        <v/>
      </c>
      <c r="AN46" s="52" t="str">
        <f t="shared" si="20"/>
        <v/>
      </c>
      <c r="AO46" s="184" t="str">
        <f t="shared" si="21"/>
        <v/>
      </c>
      <c r="AP46" s="192" t="str">
        <f t="shared" si="22"/>
        <v/>
      </c>
      <c r="AQ46" s="232">
        <f t="shared" si="23"/>
        <v>0</v>
      </c>
      <c r="AR46" s="232">
        <f t="shared" si="24"/>
        <v>0</v>
      </c>
      <c r="AS46" s="52">
        <f t="shared" si="25"/>
        <v>0</v>
      </c>
      <c r="AT46" s="52">
        <f t="shared" si="26"/>
        <v>0</v>
      </c>
      <c r="AU46" s="232">
        <f t="shared" si="27"/>
        <v>0</v>
      </c>
      <c r="AV46" s="232">
        <f t="shared" ref="AV46:AW46" si="139">IF($AD46=V$5,$W46,0)</f>
        <v>0</v>
      </c>
      <c r="AW46" s="232">
        <f t="shared" si="139"/>
        <v>0</v>
      </c>
      <c r="AX46" s="233">
        <f t="shared" si="29"/>
        <v>0</v>
      </c>
      <c r="AY46" s="234">
        <f t="shared" si="30"/>
        <v>0</v>
      </c>
      <c r="AZ46" s="184">
        <f t="shared" si="31"/>
        <v>0</v>
      </c>
      <c r="BA46" s="235" t="str">
        <f>IF(B46&lt;&gt;"",VLOOKUP(B46,'1 Pricing Length'!A$8:B$50,2),"")</f>
        <v/>
      </c>
    </row>
    <row r="47" spans="1:53" ht="18.75" customHeight="1">
      <c r="A47" s="374"/>
      <c r="B47" s="217"/>
      <c r="C47" s="303"/>
      <c r="D47" s="237"/>
      <c r="E47" s="237"/>
      <c r="F47" s="237"/>
      <c r="G47" s="377"/>
      <c r="H47" s="377"/>
      <c r="I47" s="377"/>
      <c r="J47" s="377"/>
      <c r="K47" s="124"/>
      <c r="L47" s="223">
        <f>IF(B47&lt;&gt;"",IF(D47&gt;0,IF(D47&lt;=V$5,IF(M47&gt;0,M47,VLOOKUP(B47,'1 Pricing Length'!A$8:C$50,3)),VLOOKUP(B47,'1 Pricing Length'!A$8:C$50,3)),0),0)</f>
        <v>0</v>
      </c>
      <c r="M47" s="223">
        <f t="shared" si="4"/>
        <v>0</v>
      </c>
      <c r="N47" s="224">
        <f>IF(B47&lt;&gt;"",IF(D47&lt;&gt;0,IF(AD47&lt;X$5,IF(AD47&lt;W$5,IF(AD47&lt;V$5,IF(AD47&lt;U$5,VLOOKUP(B47,'1 Pricing Length'!A$8:I$50,5),VLOOKUP(B47,'1 Pricing Length'!A$8:I$50,6)),VLOOKUP(B47,'1 Pricing Length'!A$8:I$50,7)),VLOOKUP(B47,'1 Pricing Length'!A$8:I$50,8)),0),0),0)</f>
        <v>0</v>
      </c>
      <c r="O47" s="128">
        <f t="shared" si="5"/>
        <v>0</v>
      </c>
      <c r="P47" s="128">
        <f>'6 NY Interim'!O47</f>
        <v>0</v>
      </c>
      <c r="Q47" s="128">
        <f t="shared" si="6"/>
        <v>0</v>
      </c>
      <c r="R47" s="128">
        <f t="shared" si="7"/>
        <v>0</v>
      </c>
      <c r="S47" s="128">
        <f t="shared" si="8"/>
        <v>0</v>
      </c>
      <c r="T47" s="192">
        <f t="shared" ref="T47:W47" si="140">$G47*$AE47*AF47</f>
        <v>0</v>
      </c>
      <c r="U47" s="192">
        <f t="shared" si="140"/>
        <v>0</v>
      </c>
      <c r="V47" s="192">
        <f t="shared" si="140"/>
        <v>0</v>
      </c>
      <c r="W47" s="227">
        <f t="shared" si="140"/>
        <v>0</v>
      </c>
      <c r="X47" s="192">
        <f t="shared" si="10"/>
        <v>0</v>
      </c>
      <c r="Y47" s="192">
        <f t="shared" si="11"/>
        <v>0</v>
      </c>
      <c r="Z47" s="192">
        <f t="shared" si="12"/>
        <v>0</v>
      </c>
      <c r="AA47" s="227">
        <f t="shared" si="13"/>
        <v>0</v>
      </c>
      <c r="AB47" s="228">
        <f t="shared" si="14"/>
        <v>0</v>
      </c>
      <c r="AC47" s="229"/>
      <c r="AD47" s="230">
        <f t="shared" si="15"/>
        <v>45107</v>
      </c>
      <c r="AE47" s="231">
        <f t="shared" si="16"/>
        <v>0</v>
      </c>
      <c r="AF47" s="184">
        <f t="shared" si="17"/>
        <v>0</v>
      </c>
      <c r="AG47" s="184">
        <f t="shared" ref="AG47:AL47" si="141">IF(SUM($AF47:AF47)&gt;0,IF($L47-SUM($AF47:AF47)&gt;52,52,$L47-SUM($AF47:AF47)),IF($AD47=U$5,ROUND(($AD47-$D47)/7+0.5,0),0))</f>
        <v>0</v>
      </c>
      <c r="AH47" s="184">
        <f t="shared" si="141"/>
        <v>0</v>
      </c>
      <c r="AI47" s="184">
        <f t="shared" si="141"/>
        <v>0</v>
      </c>
      <c r="AJ47" s="184">
        <f t="shared" si="141"/>
        <v>0</v>
      </c>
      <c r="AK47" s="184">
        <f t="shared" si="141"/>
        <v>0</v>
      </c>
      <c r="AL47" s="184">
        <f t="shared" si="141"/>
        <v>0</v>
      </c>
      <c r="AM47" s="52" t="str">
        <f t="shared" si="19"/>
        <v/>
      </c>
      <c r="AN47" s="52" t="str">
        <f t="shared" si="20"/>
        <v/>
      </c>
      <c r="AO47" s="184" t="str">
        <f t="shared" si="21"/>
        <v/>
      </c>
      <c r="AP47" s="192" t="str">
        <f t="shared" si="22"/>
        <v/>
      </c>
      <c r="AQ47" s="232">
        <f t="shared" si="23"/>
        <v>0</v>
      </c>
      <c r="AR47" s="232">
        <f t="shared" si="24"/>
        <v>0</v>
      </c>
      <c r="AS47" s="52">
        <f t="shared" si="25"/>
        <v>0</v>
      </c>
      <c r="AT47" s="52">
        <f t="shared" si="26"/>
        <v>0</v>
      </c>
      <c r="AU47" s="232">
        <f t="shared" si="27"/>
        <v>0</v>
      </c>
      <c r="AV47" s="232">
        <f t="shared" ref="AV47:AW47" si="142">IF($AD47=V$5,$W47,0)</f>
        <v>0</v>
      </c>
      <c r="AW47" s="232">
        <f t="shared" si="142"/>
        <v>0</v>
      </c>
      <c r="AX47" s="233">
        <f t="shared" si="29"/>
        <v>0</v>
      </c>
      <c r="AY47" s="234">
        <f t="shared" si="30"/>
        <v>0</v>
      </c>
      <c r="AZ47" s="184">
        <f t="shared" si="31"/>
        <v>0</v>
      </c>
      <c r="BA47" s="235" t="str">
        <f>IF(B47&lt;&gt;"",VLOOKUP(B47,'1 Pricing Length'!A$8:B$50,2),"")</f>
        <v/>
      </c>
    </row>
    <row r="48" spans="1:53" ht="18.75" customHeight="1">
      <c r="A48" s="374"/>
      <c r="B48" s="217"/>
      <c r="C48" s="303"/>
      <c r="D48" s="237"/>
      <c r="E48" s="237"/>
      <c r="F48" s="237"/>
      <c r="G48" s="377"/>
      <c r="H48" s="377"/>
      <c r="I48" s="377"/>
      <c r="J48" s="377"/>
      <c r="K48" s="124"/>
      <c r="L48" s="223">
        <f>IF(B48&lt;&gt;"",IF(D48&gt;0,IF(D48&lt;=V$5,IF(M48&gt;0,M48,VLOOKUP(B48,'1 Pricing Length'!A$8:C$50,3)),VLOOKUP(B48,'1 Pricing Length'!A$8:C$50,3)),0),0)</f>
        <v>0</v>
      </c>
      <c r="M48" s="223">
        <f t="shared" si="4"/>
        <v>0</v>
      </c>
      <c r="N48" s="224">
        <f>IF(B48&lt;&gt;"",IF(D48&lt;&gt;0,IF(AD48&lt;X$5,IF(AD48&lt;W$5,IF(AD48&lt;V$5,IF(AD48&lt;U$5,VLOOKUP(B48,'1 Pricing Length'!A$8:I$50,5),VLOOKUP(B48,'1 Pricing Length'!A$8:I$50,6)),VLOOKUP(B48,'1 Pricing Length'!A$8:I$50,7)),VLOOKUP(B48,'1 Pricing Length'!A$8:I$50,8)),0),0),0)</f>
        <v>0</v>
      </c>
      <c r="O48" s="128">
        <f t="shared" si="5"/>
        <v>0</v>
      </c>
      <c r="P48" s="128">
        <f>'6 NY Interim'!O48</f>
        <v>0</v>
      </c>
      <c r="Q48" s="128">
        <f t="shared" si="6"/>
        <v>0</v>
      </c>
      <c r="R48" s="128">
        <f t="shared" si="7"/>
        <v>0</v>
      </c>
      <c r="S48" s="128">
        <f t="shared" si="8"/>
        <v>0</v>
      </c>
      <c r="T48" s="192">
        <f t="shared" ref="T48:W48" si="143">$G48*$AE48*AF48</f>
        <v>0</v>
      </c>
      <c r="U48" s="192">
        <f t="shared" si="143"/>
        <v>0</v>
      </c>
      <c r="V48" s="192">
        <f t="shared" si="143"/>
        <v>0</v>
      </c>
      <c r="W48" s="227">
        <f t="shared" si="143"/>
        <v>0</v>
      </c>
      <c r="X48" s="192">
        <f t="shared" si="10"/>
        <v>0</v>
      </c>
      <c r="Y48" s="192">
        <f t="shared" si="11"/>
        <v>0</v>
      </c>
      <c r="Z48" s="192">
        <f t="shared" si="12"/>
        <v>0</v>
      </c>
      <c r="AA48" s="227">
        <f t="shared" si="13"/>
        <v>0</v>
      </c>
      <c r="AB48" s="228">
        <f t="shared" si="14"/>
        <v>0</v>
      </c>
      <c r="AC48" s="229"/>
      <c r="AD48" s="230">
        <f t="shared" si="15"/>
        <v>45107</v>
      </c>
      <c r="AE48" s="231">
        <f t="shared" si="16"/>
        <v>0</v>
      </c>
      <c r="AF48" s="184">
        <f t="shared" si="17"/>
        <v>0</v>
      </c>
      <c r="AG48" s="184">
        <f t="shared" ref="AG48:AL48" si="144">IF(SUM($AF48:AF48)&gt;0,IF($L48-SUM($AF48:AF48)&gt;52,52,$L48-SUM($AF48:AF48)),IF($AD48=U$5,ROUND(($AD48-$D48)/7+0.5,0),0))</f>
        <v>0</v>
      </c>
      <c r="AH48" s="184">
        <f t="shared" si="144"/>
        <v>0</v>
      </c>
      <c r="AI48" s="184">
        <f t="shared" si="144"/>
        <v>0</v>
      </c>
      <c r="AJ48" s="184">
        <f t="shared" si="144"/>
        <v>0</v>
      </c>
      <c r="AK48" s="184">
        <f t="shared" si="144"/>
        <v>0</v>
      </c>
      <c r="AL48" s="184">
        <f t="shared" si="144"/>
        <v>0</v>
      </c>
      <c r="AM48" s="52" t="str">
        <f t="shared" si="19"/>
        <v/>
      </c>
      <c r="AN48" s="52" t="str">
        <f t="shared" si="20"/>
        <v/>
      </c>
      <c r="AO48" s="184" t="str">
        <f t="shared" si="21"/>
        <v/>
      </c>
      <c r="AP48" s="192" t="str">
        <f t="shared" si="22"/>
        <v/>
      </c>
      <c r="AQ48" s="232">
        <f t="shared" si="23"/>
        <v>0</v>
      </c>
      <c r="AR48" s="232">
        <f t="shared" si="24"/>
        <v>0</v>
      </c>
      <c r="AS48" s="52">
        <f t="shared" si="25"/>
        <v>0</v>
      </c>
      <c r="AT48" s="52">
        <f t="shared" si="26"/>
        <v>0</v>
      </c>
      <c r="AU48" s="232">
        <f t="shared" si="27"/>
        <v>0</v>
      </c>
      <c r="AV48" s="232">
        <f t="shared" ref="AV48:AW48" si="145">IF($AD48=V$5,$W48,0)</f>
        <v>0</v>
      </c>
      <c r="AW48" s="232">
        <f t="shared" si="145"/>
        <v>0</v>
      </c>
      <c r="AX48" s="233">
        <f t="shared" si="29"/>
        <v>0</v>
      </c>
      <c r="AY48" s="234">
        <f t="shared" si="30"/>
        <v>0</v>
      </c>
      <c r="AZ48" s="184">
        <f t="shared" si="31"/>
        <v>0</v>
      </c>
      <c r="BA48" s="235" t="str">
        <f>IF(B48&lt;&gt;"",VLOOKUP(B48,'1 Pricing Length'!A$8:B$50,2),"")</f>
        <v/>
      </c>
    </row>
    <row r="49" spans="1:53" ht="18.75" customHeight="1">
      <c r="A49" s="374"/>
      <c r="B49" s="217"/>
      <c r="C49" s="303"/>
      <c r="D49" s="237"/>
      <c r="E49" s="237"/>
      <c r="F49" s="237"/>
      <c r="G49" s="377"/>
      <c r="H49" s="377"/>
      <c r="I49" s="377"/>
      <c r="J49" s="377"/>
      <c r="K49" s="124"/>
      <c r="L49" s="223">
        <f>IF(B49&lt;&gt;"",IF(D49&gt;0,IF(D49&lt;=V$5,IF(M49&gt;0,M49,VLOOKUP(B49,'1 Pricing Length'!A$8:C$50,3)),VLOOKUP(B49,'1 Pricing Length'!A$8:C$50,3)),0),0)</f>
        <v>0</v>
      </c>
      <c r="M49" s="223">
        <f t="shared" si="4"/>
        <v>0</v>
      </c>
      <c r="N49" s="224">
        <f>IF(B49&lt;&gt;"",IF(D49&lt;&gt;0,IF(AD49&lt;X$5,IF(AD49&lt;W$5,IF(AD49&lt;V$5,IF(AD49&lt;U$5,VLOOKUP(B49,'1 Pricing Length'!A$8:I$50,5),VLOOKUP(B49,'1 Pricing Length'!A$8:I$50,6)),VLOOKUP(B49,'1 Pricing Length'!A$8:I$50,7)),VLOOKUP(B49,'1 Pricing Length'!A$8:I$50,8)),0),0),0)</f>
        <v>0</v>
      </c>
      <c r="O49" s="128">
        <f t="shared" si="5"/>
        <v>0</v>
      </c>
      <c r="P49" s="128">
        <f>'6 NY Interim'!O49</f>
        <v>0</v>
      </c>
      <c r="Q49" s="128">
        <f t="shared" si="6"/>
        <v>0</v>
      </c>
      <c r="R49" s="128">
        <f t="shared" si="7"/>
        <v>0</v>
      </c>
      <c r="S49" s="128">
        <f t="shared" si="8"/>
        <v>0</v>
      </c>
      <c r="T49" s="192">
        <f t="shared" ref="T49:W49" si="146">$G49*$AE49*AF49</f>
        <v>0</v>
      </c>
      <c r="U49" s="192">
        <f t="shared" si="146"/>
        <v>0</v>
      </c>
      <c r="V49" s="192">
        <f t="shared" si="146"/>
        <v>0</v>
      </c>
      <c r="W49" s="227">
        <f t="shared" si="146"/>
        <v>0</v>
      </c>
      <c r="X49" s="192">
        <f t="shared" si="10"/>
        <v>0</v>
      </c>
      <c r="Y49" s="192">
        <f t="shared" si="11"/>
        <v>0</v>
      </c>
      <c r="Z49" s="192">
        <f t="shared" si="12"/>
        <v>0</v>
      </c>
      <c r="AA49" s="227">
        <f t="shared" si="13"/>
        <v>0</v>
      </c>
      <c r="AB49" s="228">
        <f t="shared" si="14"/>
        <v>0</v>
      </c>
      <c r="AC49" s="229"/>
      <c r="AD49" s="230">
        <f t="shared" si="15"/>
        <v>45107</v>
      </c>
      <c r="AE49" s="231">
        <f t="shared" si="16"/>
        <v>0</v>
      </c>
      <c r="AF49" s="184">
        <f t="shared" si="17"/>
        <v>0</v>
      </c>
      <c r="AG49" s="184">
        <f t="shared" ref="AG49:AL49" si="147">IF(SUM($AF49:AF49)&gt;0,IF($L49-SUM($AF49:AF49)&gt;52,52,$L49-SUM($AF49:AF49)),IF($AD49=U$5,ROUND(($AD49-$D49)/7+0.5,0),0))</f>
        <v>0</v>
      </c>
      <c r="AH49" s="184">
        <f t="shared" si="147"/>
        <v>0</v>
      </c>
      <c r="AI49" s="184">
        <f t="shared" si="147"/>
        <v>0</v>
      </c>
      <c r="AJ49" s="184">
        <f t="shared" si="147"/>
        <v>0</v>
      </c>
      <c r="AK49" s="184">
        <f t="shared" si="147"/>
        <v>0</v>
      </c>
      <c r="AL49" s="184">
        <f t="shared" si="147"/>
        <v>0</v>
      </c>
      <c r="AM49" s="52" t="str">
        <f t="shared" si="19"/>
        <v/>
      </c>
      <c r="AN49" s="52" t="str">
        <f t="shared" si="20"/>
        <v/>
      </c>
      <c r="AO49" s="184" t="str">
        <f t="shared" si="21"/>
        <v/>
      </c>
      <c r="AP49" s="192" t="str">
        <f t="shared" si="22"/>
        <v/>
      </c>
      <c r="AQ49" s="232">
        <f t="shared" si="23"/>
        <v>0</v>
      </c>
      <c r="AR49" s="232">
        <f t="shared" si="24"/>
        <v>0</v>
      </c>
      <c r="AS49" s="52">
        <f t="shared" si="25"/>
        <v>0</v>
      </c>
      <c r="AT49" s="52">
        <f t="shared" si="26"/>
        <v>0</v>
      </c>
      <c r="AU49" s="232">
        <f t="shared" si="27"/>
        <v>0</v>
      </c>
      <c r="AV49" s="232">
        <f t="shared" ref="AV49:AW49" si="148">IF($AD49=V$5,$W49,0)</f>
        <v>0</v>
      </c>
      <c r="AW49" s="232">
        <f t="shared" si="148"/>
        <v>0</v>
      </c>
      <c r="AX49" s="233">
        <f t="shared" si="29"/>
        <v>0</v>
      </c>
      <c r="AY49" s="234">
        <f t="shared" si="30"/>
        <v>0</v>
      </c>
      <c r="AZ49" s="184">
        <f t="shared" si="31"/>
        <v>0</v>
      </c>
      <c r="BA49" s="235" t="str">
        <f>IF(B49&lt;&gt;"",VLOOKUP(B49,'1 Pricing Length'!A$8:B$50,2),"")</f>
        <v/>
      </c>
    </row>
    <row r="50" spans="1:53" ht="18.75" customHeight="1">
      <c r="A50" s="374"/>
      <c r="B50" s="217"/>
      <c r="C50" s="303"/>
      <c r="D50" s="237"/>
      <c r="E50" s="237"/>
      <c r="F50" s="237"/>
      <c r="G50" s="377"/>
      <c r="H50" s="377"/>
      <c r="I50" s="377"/>
      <c r="J50" s="377"/>
      <c r="K50" s="1"/>
      <c r="L50" s="223">
        <f>IF(B50&lt;&gt;"",IF(D50&gt;0,IF(D50&lt;=V$5,IF(M50&gt;0,M50,VLOOKUP(B50,'1 Pricing Length'!A$8:C$50,3)),VLOOKUP(B50,'1 Pricing Length'!A$8:C$50,3)),0),0)</f>
        <v>0</v>
      </c>
      <c r="M50" s="223">
        <f t="shared" si="4"/>
        <v>0</v>
      </c>
      <c r="N50" s="224">
        <f>IF(B50&lt;&gt;"",IF(D50&lt;&gt;0,IF(AD50&lt;X$5,IF(AD50&lt;W$5,IF(AD50&lt;V$5,IF(AD50&lt;U$5,VLOOKUP(B50,'1 Pricing Length'!A$8:I$50,5),VLOOKUP(B50,'1 Pricing Length'!A$8:I$50,6)),VLOOKUP(B50,'1 Pricing Length'!A$8:I$50,7)),VLOOKUP(B50,'1 Pricing Length'!A$8:I$50,8)),0),0),0)</f>
        <v>0</v>
      </c>
      <c r="O50" s="128">
        <f t="shared" si="5"/>
        <v>0</v>
      </c>
      <c r="P50" s="128">
        <f>'6 NY Interim'!O50</f>
        <v>0</v>
      </c>
      <c r="Q50" s="128">
        <f t="shared" si="6"/>
        <v>0</v>
      </c>
      <c r="R50" s="128">
        <f t="shared" si="7"/>
        <v>0</v>
      </c>
      <c r="S50" s="128">
        <f t="shared" si="8"/>
        <v>0</v>
      </c>
      <c r="T50" s="192">
        <f t="shared" ref="T50:W50" si="149">$G50*$AE50*AF50</f>
        <v>0</v>
      </c>
      <c r="U50" s="192">
        <f t="shared" si="149"/>
        <v>0</v>
      </c>
      <c r="V50" s="192">
        <f t="shared" si="149"/>
        <v>0</v>
      </c>
      <c r="W50" s="227">
        <f t="shared" si="149"/>
        <v>0</v>
      </c>
      <c r="X50" s="192">
        <f t="shared" si="10"/>
        <v>0</v>
      </c>
      <c r="Y50" s="192">
        <f t="shared" si="11"/>
        <v>0</v>
      </c>
      <c r="Z50" s="192">
        <f t="shared" si="12"/>
        <v>0</v>
      </c>
      <c r="AA50" s="227">
        <f t="shared" si="13"/>
        <v>0</v>
      </c>
      <c r="AB50" s="228">
        <f t="shared" si="14"/>
        <v>0</v>
      </c>
      <c r="AC50" s="229"/>
      <c r="AD50" s="230">
        <f t="shared" si="15"/>
        <v>45107</v>
      </c>
      <c r="AE50" s="231">
        <f t="shared" si="16"/>
        <v>0</v>
      </c>
      <c r="AF50" s="184">
        <f t="shared" si="17"/>
        <v>0</v>
      </c>
      <c r="AG50" s="184">
        <f t="shared" ref="AG50:AL50" si="150">IF(SUM($AF50:AF50)&gt;0,IF($L50-SUM($AF50:AF50)&gt;52,52,$L50-SUM($AF50:AF50)),IF($AD50=U$5,ROUND(($AD50-$D50)/7+0.5,0),0))</f>
        <v>0</v>
      </c>
      <c r="AH50" s="184">
        <f t="shared" si="150"/>
        <v>0</v>
      </c>
      <c r="AI50" s="184">
        <f t="shared" si="150"/>
        <v>0</v>
      </c>
      <c r="AJ50" s="184">
        <f t="shared" si="150"/>
        <v>0</v>
      </c>
      <c r="AK50" s="184">
        <f t="shared" si="150"/>
        <v>0</v>
      </c>
      <c r="AL50" s="184">
        <f t="shared" si="150"/>
        <v>0</v>
      </c>
      <c r="AM50" s="52" t="str">
        <f t="shared" si="19"/>
        <v/>
      </c>
      <c r="AN50" s="52" t="str">
        <f t="shared" si="20"/>
        <v/>
      </c>
      <c r="AO50" s="184" t="str">
        <f t="shared" si="21"/>
        <v/>
      </c>
      <c r="AP50" s="192" t="str">
        <f t="shared" si="22"/>
        <v/>
      </c>
      <c r="AQ50" s="232">
        <f t="shared" si="23"/>
        <v>0</v>
      </c>
      <c r="AR50" s="232">
        <f t="shared" si="24"/>
        <v>0</v>
      </c>
      <c r="AS50" s="52">
        <f t="shared" si="25"/>
        <v>0</v>
      </c>
      <c r="AT50" s="52">
        <f t="shared" si="26"/>
        <v>0</v>
      </c>
      <c r="AU50" s="232">
        <f t="shared" si="27"/>
        <v>0</v>
      </c>
      <c r="AV50" s="232">
        <f t="shared" ref="AV50:AW50" si="151">IF($AD50=V$5,$W50,0)</f>
        <v>0</v>
      </c>
      <c r="AW50" s="232">
        <f t="shared" si="151"/>
        <v>0</v>
      </c>
      <c r="AX50" s="233">
        <f t="shared" si="29"/>
        <v>0</v>
      </c>
      <c r="AY50" s="234">
        <f t="shared" si="30"/>
        <v>0</v>
      </c>
      <c r="AZ50" s="184">
        <f t="shared" si="31"/>
        <v>0</v>
      </c>
      <c r="BA50" s="235" t="str">
        <f>IF(B50&lt;&gt;"",VLOOKUP(B50,'1 Pricing Length'!A$8:B$50,2),"")</f>
        <v/>
      </c>
    </row>
    <row r="51" spans="1:53" ht="18.75" customHeight="1">
      <c r="A51" s="374"/>
      <c r="B51" s="217"/>
      <c r="C51" s="303"/>
      <c r="D51" s="237"/>
      <c r="E51" s="237"/>
      <c r="F51" s="237"/>
      <c r="G51" s="377"/>
      <c r="H51" s="377"/>
      <c r="I51" s="377"/>
      <c r="J51" s="377"/>
      <c r="K51" s="1"/>
      <c r="L51" s="223">
        <f>IF(B51&lt;&gt;"",IF(D51&gt;0,IF(D51&lt;=V$5,IF(M51&gt;0,M51,VLOOKUP(B51,'1 Pricing Length'!A$8:C$50,3)),VLOOKUP(B51,'1 Pricing Length'!A$8:C$50,3)),0),0)</f>
        <v>0</v>
      </c>
      <c r="M51" s="223">
        <f t="shared" si="4"/>
        <v>0</v>
      </c>
      <c r="N51" s="224">
        <f>IF(B51&lt;&gt;"",IF(D51&lt;&gt;0,IF(AD51&lt;X$5,IF(AD51&lt;W$5,IF(AD51&lt;V$5,IF(AD51&lt;U$5,VLOOKUP(B51,'1 Pricing Length'!A$8:I$50,5),VLOOKUP(B51,'1 Pricing Length'!A$8:I$50,6)),VLOOKUP(B51,'1 Pricing Length'!A$8:I$50,7)),VLOOKUP(B51,'1 Pricing Length'!A$8:I$50,8)),0),0),0)</f>
        <v>0</v>
      </c>
      <c r="O51" s="128">
        <f t="shared" si="5"/>
        <v>0</v>
      </c>
      <c r="P51" s="128">
        <f>'6 NY Interim'!O51</f>
        <v>0</v>
      </c>
      <c r="Q51" s="128">
        <f t="shared" si="6"/>
        <v>0</v>
      </c>
      <c r="R51" s="128">
        <f t="shared" si="7"/>
        <v>0</v>
      </c>
      <c r="S51" s="128">
        <f t="shared" si="8"/>
        <v>0</v>
      </c>
      <c r="T51" s="192">
        <f t="shared" ref="T51:W51" si="152">$G51*$AE51*AF51</f>
        <v>0</v>
      </c>
      <c r="U51" s="192">
        <f t="shared" si="152"/>
        <v>0</v>
      </c>
      <c r="V51" s="192">
        <f t="shared" si="152"/>
        <v>0</v>
      </c>
      <c r="W51" s="227">
        <f t="shared" si="152"/>
        <v>0</v>
      </c>
      <c r="X51" s="192">
        <f t="shared" si="10"/>
        <v>0</v>
      </c>
      <c r="Y51" s="192">
        <f t="shared" si="11"/>
        <v>0</v>
      </c>
      <c r="Z51" s="192">
        <f t="shared" si="12"/>
        <v>0</v>
      </c>
      <c r="AA51" s="227">
        <f t="shared" si="13"/>
        <v>0</v>
      </c>
      <c r="AB51" s="228">
        <f t="shared" si="14"/>
        <v>0</v>
      </c>
      <c r="AC51" s="229"/>
      <c r="AD51" s="230">
        <f t="shared" si="15"/>
        <v>45107</v>
      </c>
      <c r="AE51" s="231">
        <f t="shared" si="16"/>
        <v>0</v>
      </c>
      <c r="AF51" s="184">
        <f t="shared" si="17"/>
        <v>0</v>
      </c>
      <c r="AG51" s="184">
        <f t="shared" ref="AG51:AL51" si="153">IF(SUM($AF51:AF51)&gt;0,IF($L51-SUM($AF51:AF51)&gt;52,52,$L51-SUM($AF51:AF51)),IF($AD51=U$5,ROUND(($AD51-$D51)/7+0.5,0),0))</f>
        <v>0</v>
      </c>
      <c r="AH51" s="184">
        <f t="shared" si="153"/>
        <v>0</v>
      </c>
      <c r="AI51" s="184">
        <f t="shared" si="153"/>
        <v>0</v>
      </c>
      <c r="AJ51" s="184">
        <f t="shared" si="153"/>
        <v>0</v>
      </c>
      <c r="AK51" s="184">
        <f t="shared" si="153"/>
        <v>0</v>
      </c>
      <c r="AL51" s="184">
        <f t="shared" si="153"/>
        <v>0</v>
      </c>
      <c r="AM51" s="52" t="str">
        <f t="shared" si="19"/>
        <v/>
      </c>
      <c r="AN51" s="52" t="str">
        <f t="shared" si="20"/>
        <v/>
      </c>
      <c r="AO51" s="184" t="str">
        <f t="shared" si="21"/>
        <v/>
      </c>
      <c r="AP51" s="192" t="str">
        <f t="shared" si="22"/>
        <v/>
      </c>
      <c r="AQ51" s="232">
        <f t="shared" si="23"/>
        <v>0</v>
      </c>
      <c r="AR51" s="232">
        <f t="shared" si="24"/>
        <v>0</v>
      </c>
      <c r="AS51" s="52">
        <f t="shared" si="25"/>
        <v>0</v>
      </c>
      <c r="AT51" s="52">
        <f t="shared" si="26"/>
        <v>0</v>
      </c>
      <c r="AU51" s="232">
        <f t="shared" si="27"/>
        <v>0</v>
      </c>
      <c r="AV51" s="232">
        <f t="shared" ref="AV51:AW51" si="154">IF($AD51=V$5,$W51,0)</f>
        <v>0</v>
      </c>
      <c r="AW51" s="232">
        <f t="shared" si="154"/>
        <v>0</v>
      </c>
      <c r="AX51" s="233">
        <f t="shared" si="29"/>
        <v>0</v>
      </c>
      <c r="AY51" s="234">
        <f t="shared" si="30"/>
        <v>0</v>
      </c>
      <c r="AZ51" s="184">
        <f t="shared" si="31"/>
        <v>0</v>
      </c>
      <c r="BA51" s="235" t="str">
        <f>IF(B51&lt;&gt;"",VLOOKUP(B51,'1 Pricing Length'!A$8:B$50,2),"")</f>
        <v/>
      </c>
    </row>
    <row r="52" spans="1:53" ht="18.75" customHeight="1">
      <c r="A52" s="374"/>
      <c r="B52" s="217"/>
      <c r="C52" s="303"/>
      <c r="D52" s="237"/>
      <c r="E52" s="237"/>
      <c r="F52" s="237"/>
      <c r="G52" s="377"/>
      <c r="H52" s="377"/>
      <c r="I52" s="377"/>
      <c r="J52" s="377"/>
      <c r="K52" s="1"/>
      <c r="L52" s="223">
        <f>IF(B52&lt;&gt;"",IF(D52&gt;0,IF(D52&lt;=V$5,IF(M52&gt;0,M52,VLOOKUP(B52,'1 Pricing Length'!A$8:C$50,3)),VLOOKUP(B52,'1 Pricing Length'!A$8:C$50,3)),0),0)</f>
        <v>0</v>
      </c>
      <c r="M52" s="223">
        <f t="shared" si="4"/>
        <v>0</v>
      </c>
      <c r="N52" s="224">
        <f>IF(B52&lt;&gt;"",IF(D52&lt;&gt;0,IF(AD52&lt;X$5,IF(AD52&lt;W$5,IF(AD52&lt;V$5,IF(AD52&lt;U$5,VLOOKUP(B52,'1 Pricing Length'!A$8:I$50,5),VLOOKUP(B52,'1 Pricing Length'!A$8:I$50,6)),VLOOKUP(B52,'1 Pricing Length'!A$8:I$50,7)),VLOOKUP(B52,'1 Pricing Length'!A$8:I$50,8)),0),0),0)</f>
        <v>0</v>
      </c>
      <c r="O52" s="128">
        <f t="shared" si="5"/>
        <v>0</v>
      </c>
      <c r="P52" s="128">
        <f>'6 NY Interim'!O52</f>
        <v>0</v>
      </c>
      <c r="Q52" s="128">
        <f t="shared" si="6"/>
        <v>0</v>
      </c>
      <c r="R52" s="128">
        <f t="shared" si="7"/>
        <v>0</v>
      </c>
      <c r="S52" s="128">
        <f t="shared" si="8"/>
        <v>0</v>
      </c>
      <c r="T52" s="192">
        <f t="shared" ref="T52:W52" si="155">$G52*$AE52*AF52</f>
        <v>0</v>
      </c>
      <c r="U52" s="192">
        <f t="shared" si="155"/>
        <v>0</v>
      </c>
      <c r="V52" s="192">
        <f t="shared" si="155"/>
        <v>0</v>
      </c>
      <c r="W52" s="227">
        <f t="shared" si="155"/>
        <v>0</v>
      </c>
      <c r="X52" s="192">
        <f t="shared" si="10"/>
        <v>0</v>
      </c>
      <c r="Y52" s="192">
        <f t="shared" si="11"/>
        <v>0</v>
      </c>
      <c r="Z52" s="192">
        <f t="shared" si="12"/>
        <v>0</v>
      </c>
      <c r="AA52" s="227">
        <f t="shared" si="13"/>
        <v>0</v>
      </c>
      <c r="AB52" s="228">
        <f t="shared" si="14"/>
        <v>0</v>
      </c>
      <c r="AC52" s="229"/>
      <c r="AD52" s="230">
        <f t="shared" si="15"/>
        <v>45107</v>
      </c>
      <c r="AE52" s="231">
        <f t="shared" si="16"/>
        <v>0</v>
      </c>
      <c r="AF52" s="184">
        <f t="shared" si="17"/>
        <v>0</v>
      </c>
      <c r="AG52" s="184">
        <f t="shared" ref="AG52:AL52" si="156">IF(SUM($AF52:AF52)&gt;0,IF($L52-SUM($AF52:AF52)&gt;52,52,$L52-SUM($AF52:AF52)),IF($AD52=U$5,ROUND(($AD52-$D52)/7+0.5,0),0))</f>
        <v>0</v>
      </c>
      <c r="AH52" s="184">
        <f t="shared" si="156"/>
        <v>0</v>
      </c>
      <c r="AI52" s="184">
        <f t="shared" si="156"/>
        <v>0</v>
      </c>
      <c r="AJ52" s="184">
        <f t="shared" si="156"/>
        <v>0</v>
      </c>
      <c r="AK52" s="184">
        <f t="shared" si="156"/>
        <v>0</v>
      </c>
      <c r="AL52" s="184">
        <f t="shared" si="156"/>
        <v>0</v>
      </c>
      <c r="AM52" s="52" t="str">
        <f t="shared" si="19"/>
        <v/>
      </c>
      <c r="AN52" s="52" t="str">
        <f t="shared" si="20"/>
        <v/>
      </c>
      <c r="AO52" s="184" t="str">
        <f t="shared" si="21"/>
        <v/>
      </c>
      <c r="AP52" s="192" t="str">
        <f t="shared" si="22"/>
        <v/>
      </c>
      <c r="AQ52" s="232">
        <f t="shared" si="23"/>
        <v>0</v>
      </c>
      <c r="AR52" s="232">
        <f t="shared" si="24"/>
        <v>0</v>
      </c>
      <c r="AS52" s="52">
        <f t="shared" si="25"/>
        <v>0</v>
      </c>
      <c r="AT52" s="52">
        <f t="shared" si="26"/>
        <v>0</v>
      </c>
      <c r="AU52" s="232">
        <f t="shared" si="27"/>
        <v>0</v>
      </c>
      <c r="AV52" s="232">
        <f t="shared" ref="AV52:AW52" si="157">IF($AD52=V$5,$W52,0)</f>
        <v>0</v>
      </c>
      <c r="AW52" s="232">
        <f t="shared" si="157"/>
        <v>0</v>
      </c>
      <c r="AX52" s="233">
        <f t="shared" si="29"/>
        <v>0</v>
      </c>
      <c r="AY52" s="234">
        <f t="shared" si="30"/>
        <v>0</v>
      </c>
      <c r="AZ52" s="184">
        <f t="shared" si="31"/>
        <v>0</v>
      </c>
      <c r="BA52" s="235" t="str">
        <f>IF(B52&lt;&gt;"",VLOOKUP(B52,'1 Pricing Length'!A$8:B$50,2),"")</f>
        <v/>
      </c>
    </row>
    <row r="53" spans="1:53" ht="18.75" customHeight="1">
      <c r="A53" s="374"/>
      <c r="B53" s="217"/>
      <c r="C53" s="303"/>
      <c r="D53" s="237"/>
      <c r="E53" s="237"/>
      <c r="F53" s="237"/>
      <c r="G53" s="377"/>
      <c r="H53" s="377"/>
      <c r="I53" s="377"/>
      <c r="J53" s="377"/>
      <c r="K53" s="1"/>
      <c r="L53" s="223">
        <f>IF(B53&lt;&gt;"",IF(D53&gt;0,IF(D53&lt;=V$5,IF(M53&gt;0,M53,VLOOKUP(B53,'1 Pricing Length'!A$8:C$50,3)),VLOOKUP(B53,'1 Pricing Length'!A$8:C$50,3)),0),0)</f>
        <v>0</v>
      </c>
      <c r="M53" s="223">
        <f t="shared" si="4"/>
        <v>0</v>
      </c>
      <c r="N53" s="224">
        <f>IF(B53&lt;&gt;"",IF(D53&lt;&gt;0,IF(AD53&lt;X$5,IF(AD53&lt;W$5,IF(AD53&lt;V$5,IF(AD53&lt;U$5,VLOOKUP(B53,'1 Pricing Length'!A$8:I$50,5),VLOOKUP(B53,'1 Pricing Length'!A$8:I$50,6)),VLOOKUP(B53,'1 Pricing Length'!A$8:I$50,7)),VLOOKUP(B53,'1 Pricing Length'!A$8:I$50,8)),0),0),0)</f>
        <v>0</v>
      </c>
      <c r="O53" s="128">
        <f t="shared" si="5"/>
        <v>0</v>
      </c>
      <c r="P53" s="128">
        <f>'6 NY Interim'!O53</f>
        <v>0</v>
      </c>
      <c r="Q53" s="128">
        <f t="shared" si="6"/>
        <v>0</v>
      </c>
      <c r="R53" s="128">
        <f t="shared" si="7"/>
        <v>0</v>
      </c>
      <c r="S53" s="128">
        <f t="shared" si="8"/>
        <v>0</v>
      </c>
      <c r="T53" s="192">
        <f t="shared" ref="T53:W53" si="158">$G53*$AE53*AF53</f>
        <v>0</v>
      </c>
      <c r="U53" s="192">
        <f t="shared" si="158"/>
        <v>0</v>
      </c>
      <c r="V53" s="192">
        <f t="shared" si="158"/>
        <v>0</v>
      </c>
      <c r="W53" s="227">
        <f t="shared" si="158"/>
        <v>0</v>
      </c>
      <c r="X53" s="192">
        <f t="shared" si="10"/>
        <v>0</v>
      </c>
      <c r="Y53" s="192">
        <f t="shared" si="11"/>
        <v>0</v>
      </c>
      <c r="Z53" s="192">
        <f t="shared" si="12"/>
        <v>0</v>
      </c>
      <c r="AA53" s="227">
        <f t="shared" si="13"/>
        <v>0</v>
      </c>
      <c r="AB53" s="228">
        <f t="shared" si="14"/>
        <v>0</v>
      </c>
      <c r="AC53" s="229"/>
      <c r="AD53" s="230">
        <f t="shared" si="15"/>
        <v>45107</v>
      </c>
      <c r="AE53" s="231">
        <f t="shared" si="16"/>
        <v>0</v>
      </c>
      <c r="AF53" s="184">
        <f t="shared" si="17"/>
        <v>0</v>
      </c>
      <c r="AG53" s="184">
        <f t="shared" ref="AG53:AL53" si="159">IF(SUM($AF53:AF53)&gt;0,IF($L53-SUM($AF53:AF53)&gt;52,52,$L53-SUM($AF53:AF53)),IF($AD53=U$5,ROUND(($AD53-$D53)/7+0.5,0),0))</f>
        <v>0</v>
      </c>
      <c r="AH53" s="184">
        <f t="shared" si="159"/>
        <v>0</v>
      </c>
      <c r="AI53" s="184">
        <f t="shared" si="159"/>
        <v>0</v>
      </c>
      <c r="AJ53" s="184">
        <f t="shared" si="159"/>
        <v>0</v>
      </c>
      <c r="AK53" s="184">
        <f t="shared" si="159"/>
        <v>0</v>
      </c>
      <c r="AL53" s="184">
        <f t="shared" si="159"/>
        <v>0</v>
      </c>
      <c r="AM53" s="52" t="str">
        <f t="shared" si="19"/>
        <v/>
      </c>
      <c r="AN53" s="52" t="str">
        <f t="shared" si="20"/>
        <v/>
      </c>
      <c r="AO53" s="184" t="str">
        <f t="shared" si="21"/>
        <v/>
      </c>
      <c r="AP53" s="192" t="str">
        <f t="shared" si="22"/>
        <v/>
      </c>
      <c r="AQ53" s="232">
        <f t="shared" si="23"/>
        <v>0</v>
      </c>
      <c r="AR53" s="232">
        <f t="shared" si="24"/>
        <v>0</v>
      </c>
      <c r="AS53" s="52">
        <f t="shared" si="25"/>
        <v>0</v>
      </c>
      <c r="AT53" s="52">
        <f t="shared" si="26"/>
        <v>0</v>
      </c>
      <c r="AU53" s="232">
        <f t="shared" si="27"/>
        <v>0</v>
      </c>
      <c r="AV53" s="232">
        <f t="shared" ref="AV53:AW53" si="160">IF($AD53=V$5,$W53,0)</f>
        <v>0</v>
      </c>
      <c r="AW53" s="232">
        <f t="shared" si="160"/>
        <v>0</v>
      </c>
      <c r="AX53" s="233">
        <f t="shared" si="29"/>
        <v>0</v>
      </c>
      <c r="AY53" s="234">
        <f t="shared" si="30"/>
        <v>0</v>
      </c>
      <c r="AZ53" s="184">
        <f t="shared" si="31"/>
        <v>0</v>
      </c>
      <c r="BA53" s="235" t="str">
        <f>IF(B53&lt;&gt;"",VLOOKUP(B53,'1 Pricing Length'!A$8:B$50,2),"")</f>
        <v/>
      </c>
    </row>
    <row r="54" spans="1:53" ht="18.75" customHeight="1">
      <c r="A54" s="374"/>
      <c r="B54" s="217"/>
      <c r="C54" s="303"/>
      <c r="D54" s="237"/>
      <c r="E54" s="237"/>
      <c r="F54" s="237"/>
      <c r="G54" s="377"/>
      <c r="H54" s="377"/>
      <c r="I54" s="377"/>
      <c r="J54" s="377"/>
      <c r="K54" s="1"/>
      <c r="L54" s="223">
        <f>IF(B54&lt;&gt;"",IF(D54&gt;0,IF(D54&lt;=V$5,IF(M54&gt;0,M54,VLOOKUP(B54,'1 Pricing Length'!A$8:C$50,3)),VLOOKUP(B54,'1 Pricing Length'!A$8:C$50,3)),0),0)</f>
        <v>0</v>
      </c>
      <c r="M54" s="223">
        <f t="shared" si="4"/>
        <v>0</v>
      </c>
      <c r="N54" s="224">
        <f>IF(B54&lt;&gt;"",IF(D54&lt;&gt;0,IF(AD54&lt;X$5,IF(AD54&lt;W$5,IF(AD54&lt;V$5,IF(AD54&lt;U$5,VLOOKUP(B54,'1 Pricing Length'!A$8:I$50,5),VLOOKUP(B54,'1 Pricing Length'!A$8:I$50,6)),VLOOKUP(B54,'1 Pricing Length'!A$8:I$50,7)),VLOOKUP(B54,'1 Pricing Length'!A$8:I$50,8)),0),0),0)</f>
        <v>0</v>
      </c>
      <c r="O54" s="128">
        <f t="shared" si="5"/>
        <v>0</v>
      </c>
      <c r="P54" s="128">
        <f>'6 NY Interim'!O54</f>
        <v>0</v>
      </c>
      <c r="Q54" s="128">
        <f t="shared" si="6"/>
        <v>0</v>
      </c>
      <c r="R54" s="128">
        <f t="shared" si="7"/>
        <v>0</v>
      </c>
      <c r="S54" s="128">
        <f t="shared" si="8"/>
        <v>0</v>
      </c>
      <c r="T54" s="192">
        <f t="shared" ref="T54:W54" si="161">$G54*$AE54*AF54</f>
        <v>0</v>
      </c>
      <c r="U54" s="192">
        <f t="shared" si="161"/>
        <v>0</v>
      </c>
      <c r="V54" s="192">
        <f t="shared" si="161"/>
        <v>0</v>
      </c>
      <c r="W54" s="227">
        <f t="shared" si="161"/>
        <v>0</v>
      </c>
      <c r="X54" s="192">
        <f t="shared" si="10"/>
        <v>0</v>
      </c>
      <c r="Y54" s="192">
        <f t="shared" si="11"/>
        <v>0</v>
      </c>
      <c r="Z54" s="192">
        <f t="shared" si="12"/>
        <v>0</v>
      </c>
      <c r="AA54" s="227">
        <f t="shared" si="13"/>
        <v>0</v>
      </c>
      <c r="AB54" s="228">
        <f t="shared" si="14"/>
        <v>0</v>
      </c>
      <c r="AC54" s="229"/>
      <c r="AD54" s="230">
        <f t="shared" si="15"/>
        <v>45107</v>
      </c>
      <c r="AE54" s="231">
        <f t="shared" si="16"/>
        <v>0</v>
      </c>
      <c r="AF54" s="184">
        <f t="shared" si="17"/>
        <v>0</v>
      </c>
      <c r="AG54" s="184">
        <f t="shared" ref="AG54:AL54" si="162">IF(SUM($AF54:AF54)&gt;0,IF($L54-SUM($AF54:AF54)&gt;52,52,$L54-SUM($AF54:AF54)),IF($AD54=U$5,ROUND(($AD54-$D54)/7+0.5,0),0))</f>
        <v>0</v>
      </c>
      <c r="AH54" s="184">
        <f t="shared" si="162"/>
        <v>0</v>
      </c>
      <c r="AI54" s="184">
        <f t="shared" si="162"/>
        <v>0</v>
      </c>
      <c r="AJ54" s="184">
        <f t="shared" si="162"/>
        <v>0</v>
      </c>
      <c r="AK54" s="184">
        <f t="shared" si="162"/>
        <v>0</v>
      </c>
      <c r="AL54" s="184">
        <f t="shared" si="162"/>
        <v>0</v>
      </c>
      <c r="AM54" s="52" t="str">
        <f t="shared" si="19"/>
        <v/>
      </c>
      <c r="AN54" s="52" t="str">
        <f t="shared" si="20"/>
        <v/>
      </c>
      <c r="AO54" s="184" t="str">
        <f t="shared" si="21"/>
        <v/>
      </c>
      <c r="AP54" s="192" t="str">
        <f t="shared" si="22"/>
        <v/>
      </c>
      <c r="AQ54" s="232">
        <f t="shared" si="23"/>
        <v>0</v>
      </c>
      <c r="AR54" s="232">
        <f t="shared" si="24"/>
        <v>0</v>
      </c>
      <c r="AS54" s="52">
        <f t="shared" si="25"/>
        <v>0</v>
      </c>
      <c r="AT54" s="52">
        <f t="shared" si="26"/>
        <v>0</v>
      </c>
      <c r="AU54" s="232">
        <f t="shared" si="27"/>
        <v>0</v>
      </c>
      <c r="AV54" s="232">
        <f t="shared" ref="AV54:AW54" si="163">IF($AD54=V$5,$W54,0)</f>
        <v>0</v>
      </c>
      <c r="AW54" s="232">
        <f t="shared" si="163"/>
        <v>0</v>
      </c>
      <c r="AX54" s="233">
        <f t="shared" si="29"/>
        <v>0</v>
      </c>
      <c r="AY54" s="234">
        <f t="shared" si="30"/>
        <v>0</v>
      </c>
      <c r="AZ54" s="184">
        <f t="shared" si="31"/>
        <v>0</v>
      </c>
      <c r="BA54" s="235" t="str">
        <f>IF(B54&lt;&gt;"",VLOOKUP(B54,'1 Pricing Length'!A$8:B$50,2),"")</f>
        <v/>
      </c>
    </row>
    <row r="55" spans="1:53" ht="18.75" customHeight="1">
      <c r="A55" s="374"/>
      <c r="B55" s="217"/>
      <c r="C55" s="303"/>
      <c r="D55" s="237"/>
      <c r="E55" s="237"/>
      <c r="F55" s="237"/>
      <c r="G55" s="377"/>
      <c r="H55" s="377"/>
      <c r="I55" s="377"/>
      <c r="J55" s="377"/>
      <c r="K55" s="1"/>
      <c r="L55" s="223">
        <f>IF(B55&lt;&gt;"",IF(D55&gt;0,IF(D55&lt;=V$5,IF(M55&gt;0,M55,VLOOKUP(B55,'1 Pricing Length'!A$8:C$50,3)),VLOOKUP(B55,'1 Pricing Length'!A$8:C$50,3)),0),0)</f>
        <v>0</v>
      </c>
      <c r="M55" s="223">
        <f t="shared" si="4"/>
        <v>0</v>
      </c>
      <c r="N55" s="224">
        <f>IF(B55&lt;&gt;"",IF(D55&lt;&gt;0,IF(AD55&lt;X$5,IF(AD55&lt;W$5,IF(AD55&lt;V$5,IF(AD55&lt;U$5,VLOOKUP(B55,'1 Pricing Length'!A$8:I$50,5),VLOOKUP(B55,'1 Pricing Length'!A$8:I$50,6)),VLOOKUP(B55,'1 Pricing Length'!A$8:I$50,7)),VLOOKUP(B55,'1 Pricing Length'!A$8:I$50,8)),0),0),0)</f>
        <v>0</v>
      </c>
      <c r="O55" s="128">
        <f t="shared" si="5"/>
        <v>0</v>
      </c>
      <c r="P55" s="128">
        <f>'6 NY Interim'!O55</f>
        <v>0</v>
      </c>
      <c r="Q55" s="128">
        <f t="shared" si="6"/>
        <v>0</v>
      </c>
      <c r="R55" s="128">
        <f t="shared" si="7"/>
        <v>0</v>
      </c>
      <c r="S55" s="128">
        <f t="shared" si="8"/>
        <v>0</v>
      </c>
      <c r="T55" s="192">
        <f t="shared" ref="T55:W55" si="164">$G55*$AE55*AF55</f>
        <v>0</v>
      </c>
      <c r="U55" s="192">
        <f t="shared" si="164"/>
        <v>0</v>
      </c>
      <c r="V55" s="192">
        <f t="shared" si="164"/>
        <v>0</v>
      </c>
      <c r="W55" s="227">
        <f t="shared" si="164"/>
        <v>0</v>
      </c>
      <c r="X55" s="192">
        <f t="shared" si="10"/>
        <v>0</v>
      </c>
      <c r="Y55" s="192">
        <f t="shared" si="11"/>
        <v>0</v>
      </c>
      <c r="Z55" s="192">
        <f t="shared" si="12"/>
        <v>0</v>
      </c>
      <c r="AA55" s="227">
        <f t="shared" si="13"/>
        <v>0</v>
      </c>
      <c r="AB55" s="228">
        <f t="shared" si="14"/>
        <v>0</v>
      </c>
      <c r="AC55" s="229"/>
      <c r="AD55" s="230">
        <f t="shared" si="15"/>
        <v>45107</v>
      </c>
      <c r="AE55" s="231">
        <f t="shared" si="16"/>
        <v>0</v>
      </c>
      <c r="AF55" s="184">
        <f t="shared" si="17"/>
        <v>0</v>
      </c>
      <c r="AG55" s="184">
        <f t="shared" ref="AG55:AL55" si="165">IF(SUM($AF55:AF55)&gt;0,IF($L55-SUM($AF55:AF55)&gt;52,52,$L55-SUM($AF55:AF55)),IF($AD55=U$5,ROUND(($AD55-$D55)/7+0.5,0),0))</f>
        <v>0</v>
      </c>
      <c r="AH55" s="184">
        <f t="shared" si="165"/>
        <v>0</v>
      </c>
      <c r="AI55" s="184">
        <f t="shared" si="165"/>
        <v>0</v>
      </c>
      <c r="AJ55" s="184">
        <f t="shared" si="165"/>
        <v>0</v>
      </c>
      <c r="AK55" s="184">
        <f t="shared" si="165"/>
        <v>0</v>
      </c>
      <c r="AL55" s="184">
        <f t="shared" si="165"/>
        <v>0</v>
      </c>
      <c r="AM55" s="52" t="str">
        <f t="shared" si="19"/>
        <v/>
      </c>
      <c r="AN55" s="52" t="str">
        <f t="shared" si="20"/>
        <v/>
      </c>
      <c r="AO55" s="184" t="str">
        <f t="shared" si="21"/>
        <v/>
      </c>
      <c r="AP55" s="192" t="str">
        <f t="shared" si="22"/>
        <v/>
      </c>
      <c r="AQ55" s="232">
        <f t="shared" si="23"/>
        <v>0</v>
      </c>
      <c r="AR55" s="232">
        <f t="shared" si="24"/>
        <v>0</v>
      </c>
      <c r="AS55" s="52">
        <f t="shared" si="25"/>
        <v>0</v>
      </c>
      <c r="AT55" s="52">
        <f t="shared" si="26"/>
        <v>0</v>
      </c>
      <c r="AU55" s="232">
        <f t="shared" si="27"/>
        <v>0</v>
      </c>
      <c r="AV55" s="232">
        <f t="shared" ref="AV55:AW55" si="166">IF($AD55=V$5,$W55,0)</f>
        <v>0</v>
      </c>
      <c r="AW55" s="232">
        <f t="shared" si="166"/>
        <v>0</v>
      </c>
      <c r="AX55" s="233">
        <f t="shared" si="29"/>
        <v>0</v>
      </c>
      <c r="AY55" s="234">
        <f t="shared" si="30"/>
        <v>0</v>
      </c>
      <c r="AZ55" s="184">
        <f t="shared" si="31"/>
        <v>0</v>
      </c>
      <c r="BA55" s="235" t="str">
        <f>IF(B55&lt;&gt;"",VLOOKUP(B55,'1 Pricing Length'!A$8:B$50,2),"")</f>
        <v/>
      </c>
    </row>
    <row r="56" spans="1:53" ht="18.75" customHeight="1">
      <c r="A56" s="374"/>
      <c r="B56" s="217"/>
      <c r="C56" s="303"/>
      <c r="D56" s="237"/>
      <c r="E56" s="237"/>
      <c r="F56" s="237"/>
      <c r="G56" s="377"/>
      <c r="H56" s="377"/>
      <c r="I56" s="377"/>
      <c r="J56" s="377"/>
      <c r="K56" s="1"/>
      <c r="L56" s="223">
        <f>IF(B56&lt;&gt;"",IF(D56&gt;0,IF(D56&lt;=V$5,IF(M56&gt;0,M56,VLOOKUP(B56,'1 Pricing Length'!A$8:C$50,3)),VLOOKUP(B56,'1 Pricing Length'!A$8:C$50,3)),0),0)</f>
        <v>0</v>
      </c>
      <c r="M56" s="223">
        <f t="shared" si="4"/>
        <v>0</v>
      </c>
      <c r="N56" s="224">
        <f>IF(B56&lt;&gt;"",IF(D56&lt;&gt;0,IF(AD56&lt;X$5,IF(AD56&lt;W$5,IF(AD56&lt;V$5,IF(AD56&lt;U$5,VLOOKUP(B56,'1 Pricing Length'!A$8:I$50,5),VLOOKUP(B56,'1 Pricing Length'!A$8:I$50,6)),VLOOKUP(B56,'1 Pricing Length'!A$8:I$50,7)),VLOOKUP(B56,'1 Pricing Length'!A$8:I$50,8)),0),0),0)</f>
        <v>0</v>
      </c>
      <c r="O56" s="128">
        <f t="shared" si="5"/>
        <v>0</v>
      </c>
      <c r="P56" s="128">
        <f>'6 NY Interim'!O56</f>
        <v>0</v>
      </c>
      <c r="Q56" s="128">
        <f t="shared" si="6"/>
        <v>0</v>
      </c>
      <c r="R56" s="128">
        <f t="shared" si="7"/>
        <v>0</v>
      </c>
      <c r="S56" s="128">
        <f t="shared" si="8"/>
        <v>0</v>
      </c>
      <c r="T56" s="192">
        <f t="shared" ref="T56:W56" si="167">$G56*$AE56*AF56</f>
        <v>0</v>
      </c>
      <c r="U56" s="192">
        <f t="shared" si="167"/>
        <v>0</v>
      </c>
      <c r="V56" s="192">
        <f t="shared" si="167"/>
        <v>0</v>
      </c>
      <c r="W56" s="227">
        <f t="shared" si="167"/>
        <v>0</v>
      </c>
      <c r="X56" s="192">
        <f t="shared" si="10"/>
        <v>0</v>
      </c>
      <c r="Y56" s="192">
        <f t="shared" si="11"/>
        <v>0</v>
      </c>
      <c r="Z56" s="192">
        <f t="shared" si="12"/>
        <v>0</v>
      </c>
      <c r="AA56" s="227">
        <f t="shared" si="13"/>
        <v>0</v>
      </c>
      <c r="AB56" s="228">
        <f t="shared" si="14"/>
        <v>0</v>
      </c>
      <c r="AC56" s="229"/>
      <c r="AD56" s="230">
        <f t="shared" si="15"/>
        <v>45107</v>
      </c>
      <c r="AE56" s="231">
        <f t="shared" si="16"/>
        <v>0</v>
      </c>
      <c r="AF56" s="184">
        <f t="shared" si="17"/>
        <v>0</v>
      </c>
      <c r="AG56" s="184">
        <f t="shared" ref="AG56:AL56" si="168">IF(SUM($AF56:AF56)&gt;0,IF($L56-SUM($AF56:AF56)&gt;52,52,$L56-SUM($AF56:AF56)),IF($AD56=U$5,ROUND(($AD56-$D56)/7+0.5,0),0))</f>
        <v>0</v>
      </c>
      <c r="AH56" s="184">
        <f t="shared" si="168"/>
        <v>0</v>
      </c>
      <c r="AI56" s="184">
        <f t="shared" si="168"/>
        <v>0</v>
      </c>
      <c r="AJ56" s="184">
        <f t="shared" si="168"/>
        <v>0</v>
      </c>
      <c r="AK56" s="184">
        <f t="shared" si="168"/>
        <v>0</v>
      </c>
      <c r="AL56" s="184">
        <f t="shared" si="168"/>
        <v>0</v>
      </c>
      <c r="AM56" s="52" t="str">
        <f t="shared" si="19"/>
        <v/>
      </c>
      <c r="AN56" s="52" t="str">
        <f t="shared" si="20"/>
        <v/>
      </c>
      <c r="AO56" s="184" t="str">
        <f t="shared" si="21"/>
        <v/>
      </c>
      <c r="AP56" s="192" t="str">
        <f t="shared" si="22"/>
        <v/>
      </c>
      <c r="AQ56" s="232">
        <f t="shared" si="23"/>
        <v>0</v>
      </c>
      <c r="AR56" s="232">
        <f t="shared" si="24"/>
        <v>0</v>
      </c>
      <c r="AS56" s="52">
        <f t="shared" si="25"/>
        <v>0</v>
      </c>
      <c r="AT56" s="52">
        <f t="shared" si="26"/>
        <v>0</v>
      </c>
      <c r="AU56" s="232">
        <f t="shared" si="27"/>
        <v>0</v>
      </c>
      <c r="AV56" s="232">
        <f t="shared" ref="AV56:AW56" si="169">IF($AD56=V$5,$W56,0)</f>
        <v>0</v>
      </c>
      <c r="AW56" s="232">
        <f t="shared" si="169"/>
        <v>0</v>
      </c>
      <c r="AX56" s="233">
        <f t="shared" si="29"/>
        <v>0</v>
      </c>
      <c r="AY56" s="234">
        <f t="shared" si="30"/>
        <v>0</v>
      </c>
      <c r="AZ56" s="184">
        <f t="shared" si="31"/>
        <v>0</v>
      </c>
      <c r="BA56" s="235" t="str">
        <f>IF(B56&lt;&gt;"",VLOOKUP(B56,'1 Pricing Length'!A$8:B$50,2),"")</f>
        <v/>
      </c>
    </row>
    <row r="57" spans="1:53" ht="18.75" customHeight="1">
      <c r="A57" s="374"/>
      <c r="B57" s="217"/>
      <c r="C57" s="303"/>
      <c r="D57" s="237"/>
      <c r="E57" s="237"/>
      <c r="F57" s="237"/>
      <c r="G57" s="377"/>
      <c r="H57" s="377"/>
      <c r="I57" s="377"/>
      <c r="J57" s="377"/>
      <c r="K57" s="1"/>
      <c r="L57" s="223">
        <f>IF(B57&lt;&gt;"",IF(D57&gt;0,IF(D57&lt;=V$5,IF(M57&gt;0,M57,VLOOKUP(B57,'1 Pricing Length'!A$8:C$50,3)),VLOOKUP(B57,'1 Pricing Length'!A$8:C$50,3)),0),0)</f>
        <v>0</v>
      </c>
      <c r="M57" s="223">
        <f t="shared" si="4"/>
        <v>0</v>
      </c>
      <c r="N57" s="224">
        <f>IF(B57&lt;&gt;"",IF(D57&lt;&gt;0,IF(AD57&lt;X$5,IF(AD57&lt;W$5,IF(AD57&lt;V$5,IF(AD57&lt;U$5,VLOOKUP(B57,'1 Pricing Length'!A$8:I$50,5),VLOOKUP(B57,'1 Pricing Length'!A$8:I$50,6)),VLOOKUP(B57,'1 Pricing Length'!A$8:I$50,7)),VLOOKUP(B57,'1 Pricing Length'!A$8:I$50,8)),0),0),0)</f>
        <v>0</v>
      </c>
      <c r="O57" s="128">
        <f t="shared" si="5"/>
        <v>0</v>
      </c>
      <c r="P57" s="128">
        <f>'6 NY Interim'!O57</f>
        <v>0</v>
      </c>
      <c r="Q57" s="128">
        <f t="shared" si="6"/>
        <v>0</v>
      </c>
      <c r="R57" s="128">
        <f t="shared" si="7"/>
        <v>0</v>
      </c>
      <c r="S57" s="128">
        <f t="shared" si="8"/>
        <v>0</v>
      </c>
      <c r="T57" s="192">
        <f t="shared" ref="T57:W57" si="170">$G57*$AE57*AF57</f>
        <v>0</v>
      </c>
      <c r="U57" s="192">
        <f t="shared" si="170"/>
        <v>0</v>
      </c>
      <c r="V57" s="192">
        <f t="shared" si="170"/>
        <v>0</v>
      </c>
      <c r="W57" s="227">
        <f t="shared" si="170"/>
        <v>0</v>
      </c>
      <c r="X57" s="192">
        <f t="shared" si="10"/>
        <v>0</v>
      </c>
      <c r="Y57" s="192">
        <f t="shared" si="11"/>
        <v>0</v>
      </c>
      <c r="Z57" s="192">
        <f t="shared" si="12"/>
        <v>0</v>
      </c>
      <c r="AA57" s="227">
        <f t="shared" si="13"/>
        <v>0</v>
      </c>
      <c r="AB57" s="228">
        <f t="shared" si="14"/>
        <v>0</v>
      </c>
      <c r="AC57" s="229"/>
      <c r="AD57" s="230">
        <f t="shared" si="15"/>
        <v>45107</v>
      </c>
      <c r="AE57" s="231">
        <f t="shared" si="16"/>
        <v>0</v>
      </c>
      <c r="AF57" s="184">
        <f t="shared" si="17"/>
        <v>0</v>
      </c>
      <c r="AG57" s="184">
        <f t="shared" ref="AG57:AL57" si="171">IF(SUM($AF57:AF57)&gt;0,IF($L57-SUM($AF57:AF57)&gt;52,52,$L57-SUM($AF57:AF57)),IF($AD57=U$5,ROUND(($AD57-$D57)/7+0.5,0),0))</f>
        <v>0</v>
      </c>
      <c r="AH57" s="184">
        <f t="shared" si="171"/>
        <v>0</v>
      </c>
      <c r="AI57" s="184">
        <f t="shared" si="171"/>
        <v>0</v>
      </c>
      <c r="AJ57" s="184">
        <f t="shared" si="171"/>
        <v>0</v>
      </c>
      <c r="AK57" s="184">
        <f t="shared" si="171"/>
        <v>0</v>
      </c>
      <c r="AL57" s="184">
        <f t="shared" si="171"/>
        <v>0</v>
      </c>
      <c r="AM57" s="52" t="str">
        <f t="shared" si="19"/>
        <v/>
      </c>
      <c r="AN57" s="52" t="str">
        <f t="shared" si="20"/>
        <v/>
      </c>
      <c r="AO57" s="184" t="str">
        <f t="shared" si="21"/>
        <v/>
      </c>
      <c r="AP57" s="192" t="str">
        <f t="shared" si="22"/>
        <v/>
      </c>
      <c r="AQ57" s="232">
        <f t="shared" si="23"/>
        <v>0</v>
      </c>
      <c r="AR57" s="232">
        <f t="shared" si="24"/>
        <v>0</v>
      </c>
      <c r="AS57" s="52">
        <f t="shared" si="25"/>
        <v>0</v>
      </c>
      <c r="AT57" s="52">
        <f t="shared" si="26"/>
        <v>0</v>
      </c>
      <c r="AU57" s="232">
        <f t="shared" si="27"/>
        <v>0</v>
      </c>
      <c r="AV57" s="232">
        <f t="shared" ref="AV57:AW57" si="172">IF($AD57=V$5,$W57,0)</f>
        <v>0</v>
      </c>
      <c r="AW57" s="232">
        <f t="shared" si="172"/>
        <v>0</v>
      </c>
      <c r="AX57" s="233">
        <f t="shared" si="29"/>
        <v>0</v>
      </c>
      <c r="AY57" s="234">
        <f t="shared" si="30"/>
        <v>0</v>
      </c>
      <c r="AZ57" s="184">
        <f t="shared" si="31"/>
        <v>0</v>
      </c>
      <c r="BA57" s="235" t="str">
        <f>IF(B57&lt;&gt;"",VLOOKUP(B57,'1 Pricing Length'!A$8:B$50,2),"")</f>
        <v/>
      </c>
    </row>
    <row r="58" spans="1:53" ht="18.75" customHeight="1">
      <c r="A58" s="374"/>
      <c r="B58" s="217"/>
      <c r="C58" s="303"/>
      <c r="D58" s="237"/>
      <c r="E58" s="237"/>
      <c r="F58" s="237"/>
      <c r="G58" s="377"/>
      <c r="H58" s="377"/>
      <c r="I58" s="377"/>
      <c r="J58" s="377"/>
      <c r="K58" s="1"/>
      <c r="L58" s="223">
        <f>IF(B58&lt;&gt;"",IF(D58&gt;0,IF(D58&lt;=V$5,IF(M58&gt;0,M58,VLOOKUP(B58,'1 Pricing Length'!A$8:C$50,3)),VLOOKUP(B58,'1 Pricing Length'!A$8:C$50,3)),0),0)</f>
        <v>0</v>
      </c>
      <c r="M58" s="223">
        <f t="shared" si="4"/>
        <v>0</v>
      </c>
      <c r="N58" s="224">
        <f>IF(B58&lt;&gt;"",IF(D58&lt;&gt;0,IF(AD58&lt;X$5,IF(AD58&lt;W$5,IF(AD58&lt;V$5,IF(AD58&lt;U$5,VLOOKUP(B58,'1 Pricing Length'!A$8:I$50,5),VLOOKUP(B58,'1 Pricing Length'!A$8:I$50,6)),VLOOKUP(B58,'1 Pricing Length'!A$8:I$50,7)),VLOOKUP(B58,'1 Pricing Length'!A$8:I$50,8)),0),0),0)</f>
        <v>0</v>
      </c>
      <c r="O58" s="128">
        <f t="shared" si="5"/>
        <v>0</v>
      </c>
      <c r="P58" s="128">
        <f>'6 NY Interim'!O58</f>
        <v>0</v>
      </c>
      <c r="Q58" s="128">
        <f t="shared" si="6"/>
        <v>0</v>
      </c>
      <c r="R58" s="128">
        <f t="shared" si="7"/>
        <v>0</v>
      </c>
      <c r="S58" s="128">
        <f t="shared" si="8"/>
        <v>0</v>
      </c>
      <c r="T58" s="192">
        <f t="shared" ref="T58:W58" si="173">$G58*$AE58*AF58</f>
        <v>0</v>
      </c>
      <c r="U58" s="192">
        <f t="shared" si="173"/>
        <v>0</v>
      </c>
      <c r="V58" s="192">
        <f t="shared" si="173"/>
        <v>0</v>
      </c>
      <c r="W58" s="227">
        <f t="shared" si="173"/>
        <v>0</v>
      </c>
      <c r="X58" s="192">
        <f t="shared" si="10"/>
        <v>0</v>
      </c>
      <c r="Y58" s="192">
        <f t="shared" si="11"/>
        <v>0</v>
      </c>
      <c r="Z58" s="192">
        <f t="shared" si="12"/>
        <v>0</v>
      </c>
      <c r="AA58" s="227">
        <f t="shared" si="13"/>
        <v>0</v>
      </c>
      <c r="AB58" s="228">
        <f t="shared" si="14"/>
        <v>0</v>
      </c>
      <c r="AC58" s="229"/>
      <c r="AD58" s="230">
        <f t="shared" si="15"/>
        <v>45107</v>
      </c>
      <c r="AE58" s="231">
        <f t="shared" si="16"/>
        <v>0</v>
      </c>
      <c r="AF58" s="184">
        <f t="shared" si="17"/>
        <v>0</v>
      </c>
      <c r="AG58" s="184">
        <f t="shared" ref="AG58:AL58" si="174">IF(SUM($AF58:AF58)&gt;0,IF($L58-SUM($AF58:AF58)&gt;52,52,$L58-SUM($AF58:AF58)),IF($AD58=U$5,ROUND(($AD58-$D58)/7+0.5,0),0))</f>
        <v>0</v>
      </c>
      <c r="AH58" s="184">
        <f t="shared" si="174"/>
        <v>0</v>
      </c>
      <c r="AI58" s="184">
        <f t="shared" si="174"/>
        <v>0</v>
      </c>
      <c r="AJ58" s="184">
        <f t="shared" si="174"/>
        <v>0</v>
      </c>
      <c r="AK58" s="184">
        <f t="shared" si="174"/>
        <v>0</v>
      </c>
      <c r="AL58" s="184">
        <f t="shared" si="174"/>
        <v>0</v>
      </c>
      <c r="AM58" s="52" t="str">
        <f t="shared" si="19"/>
        <v/>
      </c>
      <c r="AN58" s="52" t="str">
        <f t="shared" si="20"/>
        <v/>
      </c>
      <c r="AO58" s="184" t="str">
        <f t="shared" si="21"/>
        <v/>
      </c>
      <c r="AP58" s="192" t="str">
        <f t="shared" si="22"/>
        <v/>
      </c>
      <c r="AQ58" s="232">
        <f t="shared" si="23"/>
        <v>0</v>
      </c>
      <c r="AR58" s="232">
        <f t="shared" si="24"/>
        <v>0</v>
      </c>
      <c r="AS58" s="52">
        <f t="shared" si="25"/>
        <v>0</v>
      </c>
      <c r="AT58" s="52">
        <f t="shared" si="26"/>
        <v>0</v>
      </c>
      <c r="AU58" s="232">
        <f t="shared" si="27"/>
        <v>0</v>
      </c>
      <c r="AV58" s="232">
        <f t="shared" ref="AV58:AW58" si="175">IF($AD58=V$5,$W58,0)</f>
        <v>0</v>
      </c>
      <c r="AW58" s="232">
        <f t="shared" si="175"/>
        <v>0</v>
      </c>
      <c r="AX58" s="233">
        <f t="shared" si="29"/>
        <v>0</v>
      </c>
      <c r="AY58" s="234">
        <f t="shared" si="30"/>
        <v>0</v>
      </c>
      <c r="AZ58" s="184">
        <f t="shared" si="31"/>
        <v>0</v>
      </c>
      <c r="BA58" s="235" t="str">
        <f>IF(B58&lt;&gt;"",VLOOKUP(B58,'1 Pricing Length'!A$8:B$50,2),"")</f>
        <v/>
      </c>
    </row>
    <row r="59" spans="1:53" ht="18.75" customHeight="1">
      <c r="A59" s="374"/>
      <c r="B59" s="217"/>
      <c r="C59" s="303"/>
      <c r="D59" s="237"/>
      <c r="E59" s="237"/>
      <c r="F59" s="237"/>
      <c r="G59" s="377"/>
      <c r="H59" s="377"/>
      <c r="I59" s="377"/>
      <c r="J59" s="377"/>
      <c r="K59" s="1"/>
      <c r="L59" s="223">
        <f>IF(B59&lt;&gt;"",IF(D59&gt;0,IF(D59&lt;=V$5,IF(M59&gt;0,M59,VLOOKUP(B59,'1 Pricing Length'!A$8:C$50,3)),VLOOKUP(B59,'1 Pricing Length'!A$8:C$50,3)),0),0)</f>
        <v>0</v>
      </c>
      <c r="M59" s="223">
        <f t="shared" si="4"/>
        <v>0</v>
      </c>
      <c r="N59" s="224">
        <f>IF(B59&lt;&gt;"",IF(D59&lt;&gt;0,IF(AD59&lt;X$5,IF(AD59&lt;W$5,IF(AD59&lt;V$5,IF(AD59&lt;U$5,VLOOKUP(B59,'1 Pricing Length'!A$8:I$50,5),VLOOKUP(B59,'1 Pricing Length'!A$8:I$50,6)),VLOOKUP(B59,'1 Pricing Length'!A$8:I$50,7)),VLOOKUP(B59,'1 Pricing Length'!A$8:I$50,8)),0),0),0)</f>
        <v>0</v>
      </c>
      <c r="O59" s="128">
        <f t="shared" si="5"/>
        <v>0</v>
      </c>
      <c r="P59" s="128">
        <f>'6 NY Interim'!O59</f>
        <v>0</v>
      </c>
      <c r="Q59" s="128">
        <f t="shared" si="6"/>
        <v>0</v>
      </c>
      <c r="R59" s="128">
        <f t="shared" si="7"/>
        <v>0</v>
      </c>
      <c r="S59" s="128">
        <f t="shared" si="8"/>
        <v>0</v>
      </c>
      <c r="T59" s="192">
        <f t="shared" ref="T59:W59" si="176">$G59*$AE59*AF59</f>
        <v>0</v>
      </c>
      <c r="U59" s="192">
        <f t="shared" si="176"/>
        <v>0</v>
      </c>
      <c r="V59" s="192">
        <f t="shared" si="176"/>
        <v>0</v>
      </c>
      <c r="W59" s="227">
        <f t="shared" si="176"/>
        <v>0</v>
      </c>
      <c r="X59" s="192">
        <f t="shared" si="10"/>
        <v>0</v>
      </c>
      <c r="Y59" s="192">
        <f t="shared" si="11"/>
        <v>0</v>
      </c>
      <c r="Z59" s="192">
        <f t="shared" si="12"/>
        <v>0</v>
      </c>
      <c r="AA59" s="227">
        <f t="shared" si="13"/>
        <v>0</v>
      </c>
      <c r="AB59" s="228">
        <f t="shared" si="14"/>
        <v>0</v>
      </c>
      <c r="AC59" s="229"/>
      <c r="AD59" s="230">
        <f t="shared" si="15"/>
        <v>45107</v>
      </c>
      <c r="AE59" s="231">
        <f t="shared" si="16"/>
        <v>0</v>
      </c>
      <c r="AF59" s="184">
        <f t="shared" si="17"/>
        <v>0</v>
      </c>
      <c r="AG59" s="184">
        <f t="shared" ref="AG59:AL59" si="177">IF(SUM($AF59:AF59)&gt;0,IF($L59-SUM($AF59:AF59)&gt;52,52,$L59-SUM($AF59:AF59)),IF($AD59=U$5,ROUND(($AD59-$D59)/7+0.5,0),0))</f>
        <v>0</v>
      </c>
      <c r="AH59" s="184">
        <f t="shared" si="177"/>
        <v>0</v>
      </c>
      <c r="AI59" s="184">
        <f t="shared" si="177"/>
        <v>0</v>
      </c>
      <c r="AJ59" s="184">
        <f t="shared" si="177"/>
        <v>0</v>
      </c>
      <c r="AK59" s="184">
        <f t="shared" si="177"/>
        <v>0</v>
      </c>
      <c r="AL59" s="184">
        <f t="shared" si="177"/>
        <v>0</v>
      </c>
      <c r="AM59" s="52" t="str">
        <f t="shared" si="19"/>
        <v/>
      </c>
      <c r="AN59" s="52" t="str">
        <f t="shared" si="20"/>
        <v/>
      </c>
      <c r="AO59" s="184" t="str">
        <f t="shared" si="21"/>
        <v/>
      </c>
      <c r="AP59" s="192" t="str">
        <f t="shared" si="22"/>
        <v/>
      </c>
      <c r="AQ59" s="232">
        <f t="shared" si="23"/>
        <v>0</v>
      </c>
      <c r="AR59" s="232">
        <f t="shared" si="24"/>
        <v>0</v>
      </c>
      <c r="AS59" s="52">
        <f t="shared" si="25"/>
        <v>0</v>
      </c>
      <c r="AT59" s="52">
        <f t="shared" si="26"/>
        <v>0</v>
      </c>
      <c r="AU59" s="232">
        <f t="shared" si="27"/>
        <v>0</v>
      </c>
      <c r="AV59" s="232">
        <f t="shared" ref="AV59:AW59" si="178">IF($AD59=V$5,$W59,0)</f>
        <v>0</v>
      </c>
      <c r="AW59" s="232">
        <f t="shared" si="178"/>
        <v>0</v>
      </c>
      <c r="AX59" s="233">
        <f t="shared" si="29"/>
        <v>0</v>
      </c>
      <c r="AY59" s="234">
        <f t="shared" si="30"/>
        <v>0</v>
      </c>
      <c r="AZ59" s="184">
        <f t="shared" si="31"/>
        <v>0</v>
      </c>
      <c r="BA59" s="235" t="str">
        <f>IF(B59&lt;&gt;"",VLOOKUP(B59,'1 Pricing Length'!A$8:B$50,2),"")</f>
        <v/>
      </c>
    </row>
    <row r="60" spans="1:53" ht="18.75" customHeight="1">
      <c r="A60" s="374"/>
      <c r="B60" s="217"/>
      <c r="C60" s="303"/>
      <c r="D60" s="237"/>
      <c r="E60" s="237"/>
      <c r="F60" s="237"/>
      <c r="G60" s="377"/>
      <c r="H60" s="377"/>
      <c r="I60" s="377"/>
      <c r="J60" s="377"/>
      <c r="K60" s="1"/>
      <c r="L60" s="223">
        <f>IF(B60&lt;&gt;"",IF(D60&gt;0,IF(D60&lt;=V$5,IF(M60&gt;0,M60,VLOOKUP(B60,'1 Pricing Length'!A$8:C$50,3)),VLOOKUP(B60,'1 Pricing Length'!A$8:C$50,3)),0),0)</f>
        <v>0</v>
      </c>
      <c r="M60" s="223">
        <f t="shared" si="4"/>
        <v>0</v>
      </c>
      <c r="N60" s="224">
        <f>IF(B60&lt;&gt;"",IF(D60&lt;&gt;0,IF(AD60&lt;X$5,IF(AD60&lt;W$5,IF(AD60&lt;V$5,IF(AD60&lt;U$5,VLOOKUP(B60,'1 Pricing Length'!A$8:I$50,5),VLOOKUP(B60,'1 Pricing Length'!A$8:I$50,6)),VLOOKUP(B60,'1 Pricing Length'!A$8:I$50,7)),VLOOKUP(B60,'1 Pricing Length'!A$8:I$50,8)),0),0),0)</f>
        <v>0</v>
      </c>
      <c r="O60" s="128">
        <f t="shared" si="5"/>
        <v>0</v>
      </c>
      <c r="P60" s="128">
        <f>'6 NY Interim'!O60</f>
        <v>0</v>
      </c>
      <c r="Q60" s="128">
        <f t="shared" si="6"/>
        <v>0</v>
      </c>
      <c r="R60" s="128">
        <f t="shared" si="7"/>
        <v>0</v>
      </c>
      <c r="S60" s="128">
        <f t="shared" si="8"/>
        <v>0</v>
      </c>
      <c r="T60" s="192">
        <f t="shared" ref="T60:W60" si="179">$G60*$AE60*AF60</f>
        <v>0</v>
      </c>
      <c r="U60" s="192">
        <f t="shared" si="179"/>
        <v>0</v>
      </c>
      <c r="V60" s="192">
        <f t="shared" si="179"/>
        <v>0</v>
      </c>
      <c r="W60" s="227">
        <f t="shared" si="179"/>
        <v>0</v>
      </c>
      <c r="X60" s="192">
        <f t="shared" si="10"/>
        <v>0</v>
      </c>
      <c r="Y60" s="192">
        <f t="shared" si="11"/>
        <v>0</v>
      </c>
      <c r="Z60" s="192">
        <f t="shared" si="12"/>
        <v>0</v>
      </c>
      <c r="AA60" s="227">
        <f t="shared" si="13"/>
        <v>0</v>
      </c>
      <c r="AB60" s="228">
        <f t="shared" si="14"/>
        <v>0</v>
      </c>
      <c r="AC60" s="229"/>
      <c r="AD60" s="230">
        <f t="shared" si="15"/>
        <v>45107</v>
      </c>
      <c r="AE60" s="231">
        <f t="shared" si="16"/>
        <v>0</v>
      </c>
      <c r="AF60" s="184">
        <f t="shared" si="17"/>
        <v>0</v>
      </c>
      <c r="AG60" s="184">
        <f t="shared" ref="AG60:AL60" si="180">IF(SUM($AF60:AF60)&gt;0,IF($L60-SUM($AF60:AF60)&gt;52,52,$L60-SUM($AF60:AF60)),IF($AD60=U$5,ROUND(($AD60-$D60)/7+0.5,0),0))</f>
        <v>0</v>
      </c>
      <c r="AH60" s="184">
        <f t="shared" si="180"/>
        <v>0</v>
      </c>
      <c r="AI60" s="184">
        <f t="shared" si="180"/>
        <v>0</v>
      </c>
      <c r="AJ60" s="184">
        <f t="shared" si="180"/>
        <v>0</v>
      </c>
      <c r="AK60" s="184">
        <f t="shared" si="180"/>
        <v>0</v>
      </c>
      <c r="AL60" s="184">
        <f t="shared" si="180"/>
        <v>0</v>
      </c>
      <c r="AM60" s="52" t="str">
        <f t="shared" si="19"/>
        <v/>
      </c>
      <c r="AN60" s="52" t="str">
        <f t="shared" si="20"/>
        <v/>
      </c>
      <c r="AO60" s="184" t="str">
        <f t="shared" si="21"/>
        <v/>
      </c>
      <c r="AP60" s="192" t="str">
        <f t="shared" si="22"/>
        <v/>
      </c>
      <c r="AQ60" s="232">
        <f t="shared" si="23"/>
        <v>0</v>
      </c>
      <c r="AR60" s="232">
        <f t="shared" si="24"/>
        <v>0</v>
      </c>
      <c r="AS60" s="52">
        <f t="shared" si="25"/>
        <v>0</v>
      </c>
      <c r="AT60" s="52">
        <f t="shared" si="26"/>
        <v>0</v>
      </c>
      <c r="AU60" s="232">
        <f t="shared" si="27"/>
        <v>0</v>
      </c>
      <c r="AV60" s="232">
        <f t="shared" ref="AV60:AW60" si="181">IF($AD60=V$5,$W60,0)</f>
        <v>0</v>
      </c>
      <c r="AW60" s="232">
        <f t="shared" si="181"/>
        <v>0</v>
      </c>
      <c r="AX60" s="233">
        <f t="shared" si="29"/>
        <v>0</v>
      </c>
      <c r="AY60" s="234">
        <f t="shared" si="30"/>
        <v>0</v>
      </c>
      <c r="AZ60" s="184">
        <f t="shared" si="31"/>
        <v>0</v>
      </c>
      <c r="BA60" s="235" t="str">
        <f>IF(B60&lt;&gt;"",VLOOKUP(B60,'1 Pricing Length'!A$8:B$50,2),"")</f>
        <v/>
      </c>
    </row>
    <row r="61" spans="1:53" ht="18.75" customHeight="1">
      <c r="A61" s="374"/>
      <c r="B61" s="217"/>
      <c r="C61" s="303"/>
      <c r="D61" s="237"/>
      <c r="E61" s="237"/>
      <c r="F61" s="237"/>
      <c r="G61" s="377"/>
      <c r="H61" s="377"/>
      <c r="I61" s="377"/>
      <c r="J61" s="377"/>
      <c r="K61" s="1"/>
      <c r="L61" s="223">
        <f>IF(B61&lt;&gt;"",IF(D61&gt;0,IF(D61&lt;=V$5,IF(M61&gt;0,M61,VLOOKUP(B61,'1 Pricing Length'!A$8:C$50,3)),VLOOKUP(B61,'1 Pricing Length'!A$8:C$50,3)),0),0)</f>
        <v>0</v>
      </c>
      <c r="M61" s="223">
        <f t="shared" si="4"/>
        <v>0</v>
      </c>
      <c r="N61" s="224">
        <f>IF(B61&lt;&gt;"",IF(D61&lt;&gt;0,IF(AD61&lt;X$5,IF(AD61&lt;W$5,IF(AD61&lt;V$5,IF(AD61&lt;U$5,VLOOKUP(B61,'1 Pricing Length'!A$8:I$50,5),VLOOKUP(B61,'1 Pricing Length'!A$8:I$50,6)),VLOOKUP(B61,'1 Pricing Length'!A$8:I$50,7)),VLOOKUP(B61,'1 Pricing Length'!A$8:I$50,8)),0),0),0)</f>
        <v>0</v>
      </c>
      <c r="O61" s="128">
        <f t="shared" si="5"/>
        <v>0</v>
      </c>
      <c r="P61" s="128">
        <f>'6 NY Interim'!O61</f>
        <v>0</v>
      </c>
      <c r="Q61" s="128">
        <f t="shared" si="6"/>
        <v>0</v>
      </c>
      <c r="R61" s="128">
        <f t="shared" si="7"/>
        <v>0</v>
      </c>
      <c r="S61" s="128">
        <f t="shared" si="8"/>
        <v>0</v>
      </c>
      <c r="T61" s="192">
        <f t="shared" ref="T61:W61" si="182">$G61*$AE61*AF61</f>
        <v>0</v>
      </c>
      <c r="U61" s="192">
        <f t="shared" si="182"/>
        <v>0</v>
      </c>
      <c r="V61" s="192">
        <f t="shared" si="182"/>
        <v>0</v>
      </c>
      <c r="W61" s="227">
        <f t="shared" si="182"/>
        <v>0</v>
      </c>
      <c r="X61" s="192">
        <f t="shared" si="10"/>
        <v>0</v>
      </c>
      <c r="Y61" s="192">
        <f t="shared" si="11"/>
        <v>0</v>
      </c>
      <c r="Z61" s="192">
        <f t="shared" si="12"/>
        <v>0</v>
      </c>
      <c r="AA61" s="227">
        <f t="shared" si="13"/>
        <v>0</v>
      </c>
      <c r="AB61" s="228">
        <f t="shared" si="14"/>
        <v>0</v>
      </c>
      <c r="AC61" s="229"/>
      <c r="AD61" s="230">
        <f t="shared" si="15"/>
        <v>45107</v>
      </c>
      <c r="AE61" s="231">
        <f t="shared" si="16"/>
        <v>0</v>
      </c>
      <c r="AF61" s="184">
        <f t="shared" si="17"/>
        <v>0</v>
      </c>
      <c r="AG61" s="184">
        <f t="shared" ref="AG61:AL61" si="183">IF(SUM($AF61:AF61)&gt;0,IF($L61-SUM($AF61:AF61)&gt;52,52,$L61-SUM($AF61:AF61)),IF($AD61=U$5,ROUND(($AD61-$D61)/7+0.5,0),0))</f>
        <v>0</v>
      </c>
      <c r="AH61" s="184">
        <f t="shared" si="183"/>
        <v>0</v>
      </c>
      <c r="AI61" s="184">
        <f t="shared" si="183"/>
        <v>0</v>
      </c>
      <c r="AJ61" s="184">
        <f t="shared" si="183"/>
        <v>0</v>
      </c>
      <c r="AK61" s="184">
        <f t="shared" si="183"/>
        <v>0</v>
      </c>
      <c r="AL61" s="184">
        <f t="shared" si="183"/>
        <v>0</v>
      </c>
      <c r="AM61" s="52" t="str">
        <f t="shared" si="19"/>
        <v/>
      </c>
      <c r="AN61" s="52" t="str">
        <f t="shared" si="20"/>
        <v/>
      </c>
      <c r="AO61" s="184" t="str">
        <f t="shared" si="21"/>
        <v/>
      </c>
      <c r="AP61" s="192" t="str">
        <f t="shared" si="22"/>
        <v/>
      </c>
      <c r="AQ61" s="232">
        <f t="shared" si="23"/>
        <v>0</v>
      </c>
      <c r="AR61" s="232">
        <f t="shared" si="24"/>
        <v>0</v>
      </c>
      <c r="AS61" s="52">
        <f t="shared" si="25"/>
        <v>0</v>
      </c>
      <c r="AT61" s="52">
        <f t="shared" si="26"/>
        <v>0</v>
      </c>
      <c r="AU61" s="232">
        <f t="shared" si="27"/>
        <v>0</v>
      </c>
      <c r="AV61" s="232">
        <f t="shared" ref="AV61:AW61" si="184">IF($AD61=V$5,$W61,0)</f>
        <v>0</v>
      </c>
      <c r="AW61" s="232">
        <f t="shared" si="184"/>
        <v>0</v>
      </c>
      <c r="AX61" s="233">
        <f t="shared" si="29"/>
        <v>0</v>
      </c>
      <c r="AY61" s="234">
        <f t="shared" si="30"/>
        <v>0</v>
      </c>
      <c r="AZ61" s="184">
        <f t="shared" si="31"/>
        <v>0</v>
      </c>
      <c r="BA61" s="235" t="str">
        <f>IF(B61&lt;&gt;"",VLOOKUP(B61,'1 Pricing Length'!A$8:B$50,2),"")</f>
        <v/>
      </c>
    </row>
    <row r="62" spans="1:53" ht="18.75" customHeight="1">
      <c r="A62" s="374"/>
      <c r="B62" s="217"/>
      <c r="C62" s="303"/>
      <c r="D62" s="237"/>
      <c r="E62" s="237"/>
      <c r="F62" s="237"/>
      <c r="G62" s="377"/>
      <c r="H62" s="377"/>
      <c r="I62" s="377"/>
      <c r="J62" s="377"/>
      <c r="K62" s="1"/>
      <c r="L62" s="223">
        <f>IF(B62&lt;&gt;"",IF(D62&gt;0,IF(D62&lt;=V$5,IF(M62&gt;0,M62,VLOOKUP(B62,'1 Pricing Length'!A$8:C$50,3)),VLOOKUP(B62,'1 Pricing Length'!A$8:C$50,3)),0),0)</f>
        <v>0</v>
      </c>
      <c r="M62" s="223">
        <f t="shared" si="4"/>
        <v>0</v>
      </c>
      <c r="N62" s="224">
        <f>IF(B62&lt;&gt;"",IF(D62&lt;&gt;0,IF(AD62&lt;X$5,IF(AD62&lt;W$5,IF(AD62&lt;V$5,IF(AD62&lt;U$5,VLOOKUP(B62,'1 Pricing Length'!A$8:I$50,5),VLOOKUP(B62,'1 Pricing Length'!A$8:I$50,6)),VLOOKUP(B62,'1 Pricing Length'!A$8:I$50,7)),VLOOKUP(B62,'1 Pricing Length'!A$8:I$50,8)),0),0),0)</f>
        <v>0</v>
      </c>
      <c r="O62" s="128">
        <f t="shared" si="5"/>
        <v>0</v>
      </c>
      <c r="P62" s="128">
        <f>'6 NY Interim'!O62</f>
        <v>0</v>
      </c>
      <c r="Q62" s="128">
        <f t="shared" si="6"/>
        <v>0</v>
      </c>
      <c r="R62" s="128">
        <f t="shared" si="7"/>
        <v>0</v>
      </c>
      <c r="S62" s="128">
        <f t="shared" si="8"/>
        <v>0</v>
      </c>
      <c r="T62" s="192">
        <f t="shared" ref="T62:W62" si="185">$G62*$AE62*AF62</f>
        <v>0</v>
      </c>
      <c r="U62" s="192">
        <f t="shared" si="185"/>
        <v>0</v>
      </c>
      <c r="V62" s="192">
        <f t="shared" si="185"/>
        <v>0</v>
      </c>
      <c r="W62" s="227">
        <f t="shared" si="185"/>
        <v>0</v>
      </c>
      <c r="X62" s="192">
        <f t="shared" si="10"/>
        <v>0</v>
      </c>
      <c r="Y62" s="192">
        <f t="shared" si="11"/>
        <v>0</v>
      </c>
      <c r="Z62" s="192">
        <f t="shared" si="12"/>
        <v>0</v>
      </c>
      <c r="AA62" s="227">
        <f t="shared" si="13"/>
        <v>0</v>
      </c>
      <c r="AB62" s="228">
        <f t="shared" si="14"/>
        <v>0</v>
      </c>
      <c r="AC62" s="229"/>
      <c r="AD62" s="230">
        <f t="shared" si="15"/>
        <v>45107</v>
      </c>
      <c r="AE62" s="231">
        <f t="shared" si="16"/>
        <v>0</v>
      </c>
      <c r="AF62" s="184">
        <f t="shared" si="17"/>
        <v>0</v>
      </c>
      <c r="AG62" s="184">
        <f t="shared" ref="AG62:AL62" si="186">IF(SUM($AF62:AF62)&gt;0,IF($L62-SUM($AF62:AF62)&gt;52,52,$L62-SUM($AF62:AF62)),IF($AD62=U$5,ROUND(($AD62-$D62)/7+0.5,0),0))</f>
        <v>0</v>
      </c>
      <c r="AH62" s="184">
        <f t="shared" si="186"/>
        <v>0</v>
      </c>
      <c r="AI62" s="184">
        <f t="shared" si="186"/>
        <v>0</v>
      </c>
      <c r="AJ62" s="184">
        <f t="shared" si="186"/>
        <v>0</v>
      </c>
      <c r="AK62" s="184">
        <f t="shared" si="186"/>
        <v>0</v>
      </c>
      <c r="AL62" s="184">
        <f t="shared" si="186"/>
        <v>0</v>
      </c>
      <c r="AM62" s="52" t="str">
        <f t="shared" si="19"/>
        <v/>
      </c>
      <c r="AN62" s="52" t="str">
        <f t="shared" si="20"/>
        <v/>
      </c>
      <c r="AO62" s="184" t="str">
        <f t="shared" si="21"/>
        <v/>
      </c>
      <c r="AP62" s="192" t="str">
        <f t="shared" si="22"/>
        <v/>
      </c>
      <c r="AQ62" s="232">
        <f t="shared" si="23"/>
        <v>0</v>
      </c>
      <c r="AR62" s="232">
        <f t="shared" si="24"/>
        <v>0</v>
      </c>
      <c r="AS62" s="52">
        <f t="shared" si="25"/>
        <v>0</v>
      </c>
      <c r="AT62" s="52">
        <f t="shared" si="26"/>
        <v>0</v>
      </c>
      <c r="AU62" s="232">
        <f t="shared" si="27"/>
        <v>0</v>
      </c>
      <c r="AV62" s="232">
        <f t="shared" ref="AV62:AW62" si="187">IF($AD62=V$5,$W62,0)</f>
        <v>0</v>
      </c>
      <c r="AW62" s="232">
        <f t="shared" si="187"/>
        <v>0</v>
      </c>
      <c r="AX62" s="233">
        <f t="shared" si="29"/>
        <v>0</v>
      </c>
      <c r="AY62" s="234">
        <f t="shared" si="30"/>
        <v>0</v>
      </c>
      <c r="AZ62" s="184">
        <f t="shared" si="31"/>
        <v>0</v>
      </c>
      <c r="BA62" s="235" t="str">
        <f>IF(B62&lt;&gt;"",VLOOKUP(B62,'1 Pricing Length'!A$8:B$50,2),"")</f>
        <v/>
      </c>
    </row>
    <row r="63" spans="1:53" ht="18.75" customHeight="1">
      <c r="A63" s="374"/>
      <c r="B63" s="217"/>
      <c r="C63" s="303"/>
      <c r="D63" s="237"/>
      <c r="E63" s="237"/>
      <c r="F63" s="237"/>
      <c r="G63" s="377"/>
      <c r="H63" s="377"/>
      <c r="I63" s="377"/>
      <c r="J63" s="377"/>
      <c r="K63" s="1"/>
      <c r="L63" s="223">
        <f>IF(B63&lt;&gt;"",IF(D63&gt;0,IF(D63&lt;=V$5,IF(M63&gt;0,M63,VLOOKUP(B63,'1 Pricing Length'!A$8:C$50,3)),VLOOKUP(B63,'1 Pricing Length'!A$8:C$50,3)),0),0)</f>
        <v>0</v>
      </c>
      <c r="M63" s="223">
        <f t="shared" si="4"/>
        <v>0</v>
      </c>
      <c r="N63" s="224">
        <f>IF(B63&lt;&gt;"",IF(D63&lt;&gt;0,IF(AD63&lt;X$5,IF(AD63&lt;W$5,IF(AD63&lt;V$5,IF(AD63&lt;U$5,VLOOKUP(B63,'1 Pricing Length'!A$8:I$50,5),VLOOKUP(B63,'1 Pricing Length'!A$8:I$50,6)),VLOOKUP(B63,'1 Pricing Length'!A$8:I$50,7)),VLOOKUP(B63,'1 Pricing Length'!A$8:I$50,8)),0),0),0)</f>
        <v>0</v>
      </c>
      <c r="O63" s="128">
        <f t="shared" si="5"/>
        <v>0</v>
      </c>
      <c r="P63" s="128">
        <f>'6 NY Interim'!O63</f>
        <v>0</v>
      </c>
      <c r="Q63" s="128">
        <f t="shared" si="6"/>
        <v>0</v>
      </c>
      <c r="R63" s="128">
        <f t="shared" si="7"/>
        <v>0</v>
      </c>
      <c r="S63" s="128">
        <f t="shared" si="8"/>
        <v>0</v>
      </c>
      <c r="T63" s="192">
        <f t="shared" ref="T63:W63" si="188">$G63*$AE63*AF63</f>
        <v>0</v>
      </c>
      <c r="U63" s="192">
        <f t="shared" si="188"/>
        <v>0</v>
      </c>
      <c r="V63" s="192">
        <f t="shared" si="188"/>
        <v>0</v>
      </c>
      <c r="W63" s="227">
        <f t="shared" si="188"/>
        <v>0</v>
      </c>
      <c r="X63" s="192">
        <f t="shared" si="10"/>
        <v>0</v>
      </c>
      <c r="Y63" s="192">
        <f t="shared" si="11"/>
        <v>0</v>
      </c>
      <c r="Z63" s="192">
        <f t="shared" si="12"/>
        <v>0</v>
      </c>
      <c r="AA63" s="227">
        <f t="shared" si="13"/>
        <v>0</v>
      </c>
      <c r="AB63" s="228">
        <f t="shared" si="14"/>
        <v>0</v>
      </c>
      <c r="AC63" s="229"/>
      <c r="AD63" s="230">
        <f t="shared" si="15"/>
        <v>45107</v>
      </c>
      <c r="AE63" s="231">
        <f t="shared" si="16"/>
        <v>0</v>
      </c>
      <c r="AF63" s="184">
        <f t="shared" si="17"/>
        <v>0</v>
      </c>
      <c r="AG63" s="184">
        <f t="shared" ref="AG63:AL63" si="189">IF(SUM($AF63:AF63)&gt;0,IF($L63-SUM($AF63:AF63)&gt;52,52,$L63-SUM($AF63:AF63)),IF($AD63=U$5,ROUND(($AD63-$D63)/7+0.5,0),0))</f>
        <v>0</v>
      </c>
      <c r="AH63" s="184">
        <f t="shared" si="189"/>
        <v>0</v>
      </c>
      <c r="AI63" s="184">
        <f t="shared" si="189"/>
        <v>0</v>
      </c>
      <c r="AJ63" s="184">
        <f t="shared" si="189"/>
        <v>0</v>
      </c>
      <c r="AK63" s="184">
        <f t="shared" si="189"/>
        <v>0</v>
      </c>
      <c r="AL63" s="184">
        <f t="shared" si="189"/>
        <v>0</v>
      </c>
      <c r="AM63" s="52" t="str">
        <f t="shared" si="19"/>
        <v/>
      </c>
      <c r="AN63" s="52" t="str">
        <f t="shared" si="20"/>
        <v/>
      </c>
      <c r="AO63" s="184" t="str">
        <f t="shared" si="21"/>
        <v/>
      </c>
      <c r="AP63" s="192" t="str">
        <f t="shared" si="22"/>
        <v/>
      </c>
      <c r="AQ63" s="232">
        <f t="shared" si="23"/>
        <v>0</v>
      </c>
      <c r="AR63" s="232">
        <f t="shared" si="24"/>
        <v>0</v>
      </c>
      <c r="AS63" s="52">
        <f t="shared" si="25"/>
        <v>0</v>
      </c>
      <c r="AT63" s="52">
        <f t="shared" si="26"/>
        <v>0</v>
      </c>
      <c r="AU63" s="232">
        <f t="shared" si="27"/>
        <v>0</v>
      </c>
      <c r="AV63" s="232">
        <f t="shared" ref="AV63:AW63" si="190">IF($AD63=V$5,$W63,0)</f>
        <v>0</v>
      </c>
      <c r="AW63" s="232">
        <f t="shared" si="190"/>
        <v>0</v>
      </c>
      <c r="AX63" s="233">
        <f t="shared" si="29"/>
        <v>0</v>
      </c>
      <c r="AY63" s="234">
        <f t="shared" si="30"/>
        <v>0</v>
      </c>
      <c r="AZ63" s="184">
        <f t="shared" si="31"/>
        <v>0</v>
      </c>
      <c r="BA63" s="235" t="str">
        <f>IF(B63&lt;&gt;"",VLOOKUP(B63,'1 Pricing Length'!A$8:B$50,2),"")</f>
        <v/>
      </c>
    </row>
    <row r="64" spans="1:53" ht="18.75" customHeight="1">
      <c r="A64" s="374"/>
      <c r="B64" s="217"/>
      <c r="C64" s="303"/>
      <c r="D64" s="237"/>
      <c r="E64" s="237"/>
      <c r="F64" s="237"/>
      <c r="G64" s="377"/>
      <c r="H64" s="377"/>
      <c r="I64" s="377"/>
      <c r="J64" s="377"/>
      <c r="K64" s="1"/>
      <c r="L64" s="223">
        <f>IF(B64&lt;&gt;"",IF(D64&gt;0,IF(D64&lt;=V$5,IF(M64&gt;0,M64,VLOOKUP(B64,'1 Pricing Length'!A$8:C$50,3)),VLOOKUP(B64,'1 Pricing Length'!A$8:C$50,3)),0),0)</f>
        <v>0</v>
      </c>
      <c r="M64" s="223">
        <f t="shared" si="4"/>
        <v>0</v>
      </c>
      <c r="N64" s="224">
        <f>IF(B64&lt;&gt;"",IF(D64&lt;&gt;0,IF(AD64&lt;X$5,IF(AD64&lt;W$5,IF(AD64&lt;V$5,IF(AD64&lt;U$5,VLOOKUP(B64,'1 Pricing Length'!A$8:I$50,5),VLOOKUP(B64,'1 Pricing Length'!A$8:I$50,6)),VLOOKUP(B64,'1 Pricing Length'!A$8:I$50,7)),VLOOKUP(B64,'1 Pricing Length'!A$8:I$50,8)),0),0),0)</f>
        <v>0</v>
      </c>
      <c r="O64" s="128">
        <f t="shared" si="5"/>
        <v>0</v>
      </c>
      <c r="P64" s="128">
        <f>'6 NY Interim'!O64</f>
        <v>0</v>
      </c>
      <c r="Q64" s="128">
        <f t="shared" si="6"/>
        <v>0</v>
      </c>
      <c r="R64" s="128">
        <f t="shared" si="7"/>
        <v>0</v>
      </c>
      <c r="S64" s="128">
        <f t="shared" si="8"/>
        <v>0</v>
      </c>
      <c r="T64" s="192">
        <f t="shared" ref="T64:W64" si="191">$G64*$AE64*AF64</f>
        <v>0</v>
      </c>
      <c r="U64" s="192">
        <f t="shared" si="191"/>
        <v>0</v>
      </c>
      <c r="V64" s="192">
        <f t="shared" si="191"/>
        <v>0</v>
      </c>
      <c r="W64" s="227">
        <f t="shared" si="191"/>
        <v>0</v>
      </c>
      <c r="X64" s="192">
        <f t="shared" si="10"/>
        <v>0</v>
      </c>
      <c r="Y64" s="192">
        <f t="shared" si="11"/>
        <v>0</v>
      </c>
      <c r="Z64" s="192">
        <f t="shared" si="12"/>
        <v>0</v>
      </c>
      <c r="AA64" s="227">
        <f t="shared" si="13"/>
        <v>0</v>
      </c>
      <c r="AB64" s="228">
        <f t="shared" si="14"/>
        <v>0</v>
      </c>
      <c r="AC64" s="229"/>
      <c r="AD64" s="230">
        <f t="shared" si="15"/>
        <v>45107</v>
      </c>
      <c r="AE64" s="231">
        <f t="shared" si="16"/>
        <v>0</v>
      </c>
      <c r="AF64" s="184">
        <f t="shared" si="17"/>
        <v>0</v>
      </c>
      <c r="AG64" s="184">
        <f t="shared" ref="AG64:AL64" si="192">IF(SUM($AF64:AF64)&gt;0,IF($L64-SUM($AF64:AF64)&gt;52,52,$L64-SUM($AF64:AF64)),IF($AD64=U$5,ROUND(($AD64-$D64)/7+0.5,0),0))</f>
        <v>0</v>
      </c>
      <c r="AH64" s="184">
        <f t="shared" si="192"/>
        <v>0</v>
      </c>
      <c r="AI64" s="184">
        <f t="shared" si="192"/>
        <v>0</v>
      </c>
      <c r="AJ64" s="184">
        <f t="shared" si="192"/>
        <v>0</v>
      </c>
      <c r="AK64" s="184">
        <f t="shared" si="192"/>
        <v>0</v>
      </c>
      <c r="AL64" s="184">
        <f t="shared" si="192"/>
        <v>0</v>
      </c>
      <c r="AM64" s="52" t="str">
        <f t="shared" si="19"/>
        <v/>
      </c>
      <c r="AN64" s="52" t="str">
        <f t="shared" si="20"/>
        <v/>
      </c>
      <c r="AO64" s="184" t="str">
        <f t="shared" si="21"/>
        <v/>
      </c>
      <c r="AP64" s="192" t="str">
        <f t="shared" si="22"/>
        <v/>
      </c>
      <c r="AQ64" s="232">
        <f t="shared" si="23"/>
        <v>0</v>
      </c>
      <c r="AR64" s="232">
        <f t="shared" si="24"/>
        <v>0</v>
      </c>
      <c r="AS64" s="52">
        <f t="shared" si="25"/>
        <v>0</v>
      </c>
      <c r="AT64" s="52">
        <f t="shared" si="26"/>
        <v>0</v>
      </c>
      <c r="AU64" s="232">
        <f t="shared" si="27"/>
        <v>0</v>
      </c>
      <c r="AV64" s="232">
        <f t="shared" ref="AV64:AW64" si="193">IF($AD64=V$5,$W64,0)</f>
        <v>0</v>
      </c>
      <c r="AW64" s="232">
        <f t="shared" si="193"/>
        <v>0</v>
      </c>
      <c r="AX64" s="233">
        <f t="shared" si="29"/>
        <v>0</v>
      </c>
      <c r="AY64" s="234">
        <f t="shared" si="30"/>
        <v>0</v>
      </c>
      <c r="AZ64" s="184">
        <f t="shared" si="31"/>
        <v>0</v>
      </c>
      <c r="BA64" s="235" t="str">
        <f>IF(B64&lt;&gt;"",VLOOKUP(B64,'1 Pricing Length'!A$8:B$50,2),"")</f>
        <v/>
      </c>
    </row>
    <row r="65" spans="1:53" ht="18.75" customHeight="1">
      <c r="A65" s="374"/>
      <c r="B65" s="217"/>
      <c r="C65" s="303"/>
      <c r="D65" s="237"/>
      <c r="E65" s="237"/>
      <c r="F65" s="237"/>
      <c r="G65" s="377"/>
      <c r="H65" s="377"/>
      <c r="I65" s="377"/>
      <c r="J65" s="377"/>
      <c r="K65" s="1"/>
      <c r="L65" s="223">
        <f>IF(B65&lt;&gt;"",IF(D65&gt;0,IF(D65&lt;=V$5,IF(M65&gt;0,M65,VLOOKUP(B65,'1 Pricing Length'!A$8:C$50,3)),VLOOKUP(B65,'1 Pricing Length'!A$8:C$50,3)),0),0)</f>
        <v>0</v>
      </c>
      <c r="M65" s="223">
        <f t="shared" si="4"/>
        <v>0</v>
      </c>
      <c r="N65" s="224">
        <f>IF(B65&lt;&gt;"",IF(D65&lt;&gt;0,IF(AD65&lt;X$5,IF(AD65&lt;W$5,IF(AD65&lt;V$5,IF(AD65&lt;U$5,VLOOKUP(B65,'1 Pricing Length'!A$8:I$50,5),VLOOKUP(B65,'1 Pricing Length'!A$8:I$50,6)),VLOOKUP(B65,'1 Pricing Length'!A$8:I$50,7)),VLOOKUP(B65,'1 Pricing Length'!A$8:I$50,8)),0),0),0)</f>
        <v>0</v>
      </c>
      <c r="O65" s="128">
        <f t="shared" si="5"/>
        <v>0</v>
      </c>
      <c r="P65" s="128">
        <f>'6 NY Interim'!O65</f>
        <v>0</v>
      </c>
      <c r="Q65" s="128">
        <f t="shared" si="6"/>
        <v>0</v>
      </c>
      <c r="R65" s="128">
        <f t="shared" si="7"/>
        <v>0</v>
      </c>
      <c r="S65" s="128">
        <f t="shared" si="8"/>
        <v>0</v>
      </c>
      <c r="T65" s="192">
        <f t="shared" ref="T65:W65" si="194">$G65*$AE65*AF65</f>
        <v>0</v>
      </c>
      <c r="U65" s="192">
        <f t="shared" si="194"/>
        <v>0</v>
      </c>
      <c r="V65" s="192">
        <f t="shared" si="194"/>
        <v>0</v>
      </c>
      <c r="W65" s="227">
        <f t="shared" si="194"/>
        <v>0</v>
      </c>
      <c r="X65" s="192">
        <f t="shared" si="10"/>
        <v>0</v>
      </c>
      <c r="Y65" s="192">
        <f t="shared" si="11"/>
        <v>0</v>
      </c>
      <c r="Z65" s="192">
        <f t="shared" si="12"/>
        <v>0</v>
      </c>
      <c r="AA65" s="227">
        <f t="shared" si="13"/>
        <v>0</v>
      </c>
      <c r="AB65" s="228">
        <f t="shared" si="14"/>
        <v>0</v>
      </c>
      <c r="AC65" s="229"/>
      <c r="AD65" s="230">
        <f t="shared" si="15"/>
        <v>45107</v>
      </c>
      <c r="AE65" s="231">
        <f t="shared" si="16"/>
        <v>0</v>
      </c>
      <c r="AF65" s="184">
        <f t="shared" si="17"/>
        <v>0</v>
      </c>
      <c r="AG65" s="184">
        <f t="shared" ref="AG65:AL65" si="195">IF(SUM($AF65:AF65)&gt;0,IF($L65-SUM($AF65:AF65)&gt;52,52,$L65-SUM($AF65:AF65)),IF($AD65=U$5,ROUND(($AD65-$D65)/7+0.5,0),0))</f>
        <v>0</v>
      </c>
      <c r="AH65" s="184">
        <f t="shared" si="195"/>
        <v>0</v>
      </c>
      <c r="AI65" s="184">
        <f t="shared" si="195"/>
        <v>0</v>
      </c>
      <c r="AJ65" s="184">
        <f t="shared" si="195"/>
        <v>0</v>
      </c>
      <c r="AK65" s="184">
        <f t="shared" si="195"/>
        <v>0</v>
      </c>
      <c r="AL65" s="184">
        <f t="shared" si="195"/>
        <v>0</v>
      </c>
      <c r="AM65" s="52" t="str">
        <f t="shared" si="19"/>
        <v/>
      </c>
      <c r="AN65" s="52" t="str">
        <f t="shared" si="20"/>
        <v/>
      </c>
      <c r="AO65" s="184" t="str">
        <f t="shared" si="21"/>
        <v/>
      </c>
      <c r="AP65" s="192" t="str">
        <f t="shared" si="22"/>
        <v/>
      </c>
      <c r="AQ65" s="232">
        <f t="shared" si="23"/>
        <v>0</v>
      </c>
      <c r="AR65" s="232">
        <f t="shared" si="24"/>
        <v>0</v>
      </c>
      <c r="AS65" s="52">
        <f t="shared" si="25"/>
        <v>0</v>
      </c>
      <c r="AT65" s="52">
        <f t="shared" si="26"/>
        <v>0</v>
      </c>
      <c r="AU65" s="232">
        <f t="shared" si="27"/>
        <v>0</v>
      </c>
      <c r="AV65" s="232">
        <f t="shared" ref="AV65:AW65" si="196">IF($AD65=V$5,$W65,0)</f>
        <v>0</v>
      </c>
      <c r="AW65" s="232">
        <f t="shared" si="196"/>
        <v>0</v>
      </c>
      <c r="AX65" s="233">
        <f t="shared" si="29"/>
        <v>0</v>
      </c>
      <c r="AY65" s="234">
        <f t="shared" si="30"/>
        <v>0</v>
      </c>
      <c r="AZ65" s="184">
        <f t="shared" si="31"/>
        <v>0</v>
      </c>
      <c r="BA65" s="235" t="str">
        <f>IF(B65&lt;&gt;"",VLOOKUP(B65,'1 Pricing Length'!A$8:B$50,2),"")</f>
        <v/>
      </c>
    </row>
    <row r="66" spans="1:53" ht="18.75" customHeight="1">
      <c r="A66" s="374"/>
      <c r="B66" s="217"/>
      <c r="C66" s="303"/>
      <c r="D66" s="237"/>
      <c r="E66" s="237"/>
      <c r="F66" s="237"/>
      <c r="G66" s="377"/>
      <c r="H66" s="377"/>
      <c r="I66" s="377"/>
      <c r="J66" s="377"/>
      <c r="K66" s="1"/>
      <c r="L66" s="223">
        <f>IF(B66&lt;&gt;"",IF(D66&gt;0,IF(D66&lt;=V$5,IF(M66&gt;0,M66,VLOOKUP(B66,'1 Pricing Length'!A$8:C$50,3)),VLOOKUP(B66,'1 Pricing Length'!A$8:C$50,3)),0),0)</f>
        <v>0</v>
      </c>
      <c r="M66" s="223">
        <f t="shared" si="4"/>
        <v>0</v>
      </c>
      <c r="N66" s="224">
        <f>IF(B66&lt;&gt;"",IF(D66&lt;&gt;0,IF(AD66&lt;X$5,IF(AD66&lt;W$5,IF(AD66&lt;V$5,IF(AD66&lt;U$5,VLOOKUP(B66,'1 Pricing Length'!A$8:I$50,5),VLOOKUP(B66,'1 Pricing Length'!A$8:I$50,6)),VLOOKUP(B66,'1 Pricing Length'!A$8:I$50,7)),VLOOKUP(B66,'1 Pricing Length'!A$8:I$50,8)),0),0),0)</f>
        <v>0</v>
      </c>
      <c r="O66" s="128">
        <f t="shared" si="5"/>
        <v>0</v>
      </c>
      <c r="P66" s="128">
        <f>'6 NY Interim'!O66</f>
        <v>0</v>
      </c>
      <c r="Q66" s="128">
        <f t="shared" si="6"/>
        <v>0</v>
      </c>
      <c r="R66" s="128">
        <f t="shared" si="7"/>
        <v>0</v>
      </c>
      <c r="S66" s="128">
        <f t="shared" si="8"/>
        <v>0</v>
      </c>
      <c r="T66" s="192">
        <f t="shared" ref="T66:W66" si="197">$G66*$AE66*AF66</f>
        <v>0</v>
      </c>
      <c r="U66" s="192">
        <f t="shared" si="197"/>
        <v>0</v>
      </c>
      <c r="V66" s="192">
        <f t="shared" si="197"/>
        <v>0</v>
      </c>
      <c r="W66" s="227">
        <f t="shared" si="197"/>
        <v>0</v>
      </c>
      <c r="X66" s="192">
        <f t="shared" si="10"/>
        <v>0</v>
      </c>
      <c r="Y66" s="192">
        <f t="shared" si="11"/>
        <v>0</v>
      </c>
      <c r="Z66" s="192">
        <f t="shared" si="12"/>
        <v>0</v>
      </c>
      <c r="AA66" s="227">
        <f t="shared" si="13"/>
        <v>0</v>
      </c>
      <c r="AB66" s="228">
        <f t="shared" si="14"/>
        <v>0</v>
      </c>
      <c r="AC66" s="229"/>
      <c r="AD66" s="230">
        <f t="shared" si="15"/>
        <v>45107</v>
      </c>
      <c r="AE66" s="231">
        <f t="shared" si="16"/>
        <v>0</v>
      </c>
      <c r="AF66" s="184">
        <f t="shared" si="17"/>
        <v>0</v>
      </c>
      <c r="AG66" s="184">
        <f t="shared" ref="AG66:AL66" si="198">IF(SUM($AF66:AF66)&gt;0,IF($L66-SUM($AF66:AF66)&gt;52,52,$L66-SUM($AF66:AF66)),IF($AD66=U$5,ROUND(($AD66-$D66)/7+0.5,0),0))</f>
        <v>0</v>
      </c>
      <c r="AH66" s="184">
        <f t="shared" si="198"/>
        <v>0</v>
      </c>
      <c r="AI66" s="184">
        <f t="shared" si="198"/>
        <v>0</v>
      </c>
      <c r="AJ66" s="184">
        <f t="shared" si="198"/>
        <v>0</v>
      </c>
      <c r="AK66" s="184">
        <f t="shared" si="198"/>
        <v>0</v>
      </c>
      <c r="AL66" s="184">
        <f t="shared" si="198"/>
        <v>0</v>
      </c>
      <c r="AM66" s="52" t="str">
        <f t="shared" si="19"/>
        <v/>
      </c>
      <c r="AN66" s="52" t="str">
        <f t="shared" si="20"/>
        <v/>
      </c>
      <c r="AO66" s="184" t="str">
        <f t="shared" si="21"/>
        <v/>
      </c>
      <c r="AP66" s="192" t="str">
        <f t="shared" si="22"/>
        <v/>
      </c>
      <c r="AQ66" s="232">
        <f t="shared" si="23"/>
        <v>0</v>
      </c>
      <c r="AR66" s="232">
        <f t="shared" si="24"/>
        <v>0</v>
      </c>
      <c r="AS66" s="52">
        <f t="shared" si="25"/>
        <v>0</v>
      </c>
      <c r="AT66" s="52">
        <f t="shared" si="26"/>
        <v>0</v>
      </c>
      <c r="AU66" s="232">
        <f t="shared" si="27"/>
        <v>0</v>
      </c>
      <c r="AV66" s="232">
        <f t="shared" ref="AV66:AW66" si="199">IF($AD66=V$5,$W66,0)</f>
        <v>0</v>
      </c>
      <c r="AW66" s="232">
        <f t="shared" si="199"/>
        <v>0</v>
      </c>
      <c r="AX66" s="233">
        <f t="shared" si="29"/>
        <v>0</v>
      </c>
      <c r="AY66" s="234">
        <f t="shared" si="30"/>
        <v>0</v>
      </c>
      <c r="AZ66" s="184">
        <f t="shared" si="31"/>
        <v>0</v>
      </c>
      <c r="BA66" s="235" t="str">
        <f>IF(B66&lt;&gt;"",VLOOKUP(B66,'1 Pricing Length'!A$8:B$50,2),"")</f>
        <v/>
      </c>
    </row>
    <row r="67" spans="1:53" ht="18.75" customHeight="1">
      <c r="A67" s="374"/>
      <c r="B67" s="217"/>
      <c r="C67" s="303"/>
      <c r="D67" s="237"/>
      <c r="E67" s="237"/>
      <c r="F67" s="237"/>
      <c r="G67" s="377"/>
      <c r="H67" s="377"/>
      <c r="I67" s="377"/>
      <c r="J67" s="377"/>
      <c r="K67" s="1"/>
      <c r="L67" s="223">
        <f>IF(B67&lt;&gt;"",IF(D67&gt;0,IF(D67&lt;=V$5,IF(M67&gt;0,M67,VLOOKUP(B67,'1 Pricing Length'!A$8:C$50,3)),VLOOKUP(B67,'1 Pricing Length'!A$8:C$50,3)),0),0)</f>
        <v>0</v>
      </c>
      <c r="M67" s="223">
        <f t="shared" si="4"/>
        <v>0</v>
      </c>
      <c r="N67" s="224">
        <f>IF(B67&lt;&gt;"",IF(D67&lt;&gt;0,IF(AD67&lt;X$5,IF(AD67&lt;W$5,IF(AD67&lt;V$5,IF(AD67&lt;U$5,VLOOKUP(B67,'1 Pricing Length'!A$8:I$50,5),VLOOKUP(B67,'1 Pricing Length'!A$8:I$50,6)),VLOOKUP(B67,'1 Pricing Length'!A$8:I$50,7)),VLOOKUP(B67,'1 Pricing Length'!A$8:I$50,8)),0),0),0)</f>
        <v>0</v>
      </c>
      <c r="O67" s="128">
        <f t="shared" si="5"/>
        <v>0</v>
      </c>
      <c r="P67" s="128">
        <f>'6 NY Interim'!O67</f>
        <v>0</v>
      </c>
      <c r="Q67" s="128">
        <f t="shared" si="6"/>
        <v>0</v>
      </c>
      <c r="R67" s="128">
        <f t="shared" si="7"/>
        <v>0</v>
      </c>
      <c r="S67" s="128">
        <f t="shared" si="8"/>
        <v>0</v>
      </c>
      <c r="T67" s="192">
        <f t="shared" ref="T67:W67" si="200">$G67*$AE67*AF67</f>
        <v>0</v>
      </c>
      <c r="U67" s="192">
        <f t="shared" si="200"/>
        <v>0</v>
      </c>
      <c r="V67" s="192">
        <f t="shared" si="200"/>
        <v>0</v>
      </c>
      <c r="W67" s="227">
        <f t="shared" si="200"/>
        <v>0</v>
      </c>
      <c r="X67" s="192">
        <f t="shared" si="10"/>
        <v>0</v>
      </c>
      <c r="Y67" s="192">
        <f t="shared" si="11"/>
        <v>0</v>
      </c>
      <c r="Z67" s="192">
        <f t="shared" si="12"/>
        <v>0</v>
      </c>
      <c r="AA67" s="227">
        <f t="shared" si="13"/>
        <v>0</v>
      </c>
      <c r="AB67" s="228">
        <f t="shared" si="14"/>
        <v>0</v>
      </c>
      <c r="AC67" s="229"/>
      <c r="AD67" s="230">
        <f t="shared" si="15"/>
        <v>45107</v>
      </c>
      <c r="AE67" s="231">
        <f t="shared" si="16"/>
        <v>0</v>
      </c>
      <c r="AF67" s="184">
        <f t="shared" si="17"/>
        <v>0</v>
      </c>
      <c r="AG67" s="184">
        <f t="shared" ref="AG67:AL67" si="201">IF(SUM($AF67:AF67)&gt;0,IF($L67-SUM($AF67:AF67)&gt;52,52,$L67-SUM($AF67:AF67)),IF($AD67=U$5,ROUND(($AD67-$D67)/7+0.5,0),0))</f>
        <v>0</v>
      </c>
      <c r="AH67" s="184">
        <f t="shared" si="201"/>
        <v>0</v>
      </c>
      <c r="AI67" s="184">
        <f t="shared" si="201"/>
        <v>0</v>
      </c>
      <c r="AJ67" s="184">
        <f t="shared" si="201"/>
        <v>0</v>
      </c>
      <c r="AK67" s="184">
        <f t="shared" si="201"/>
        <v>0</v>
      </c>
      <c r="AL67" s="184">
        <f t="shared" si="201"/>
        <v>0</v>
      </c>
      <c r="AM67" s="52" t="str">
        <f t="shared" si="19"/>
        <v/>
      </c>
      <c r="AN67" s="52" t="str">
        <f t="shared" si="20"/>
        <v/>
      </c>
      <c r="AO67" s="184" t="str">
        <f t="shared" si="21"/>
        <v/>
      </c>
      <c r="AP67" s="192" t="str">
        <f t="shared" si="22"/>
        <v/>
      </c>
      <c r="AQ67" s="232">
        <f t="shared" si="23"/>
        <v>0</v>
      </c>
      <c r="AR67" s="232">
        <f t="shared" si="24"/>
        <v>0</v>
      </c>
      <c r="AS67" s="52">
        <f t="shared" si="25"/>
        <v>0</v>
      </c>
      <c r="AT67" s="52">
        <f t="shared" si="26"/>
        <v>0</v>
      </c>
      <c r="AU67" s="232">
        <f t="shared" si="27"/>
        <v>0</v>
      </c>
      <c r="AV67" s="232">
        <f t="shared" ref="AV67:AW67" si="202">IF($AD67=V$5,$W67,0)</f>
        <v>0</v>
      </c>
      <c r="AW67" s="232">
        <f t="shared" si="202"/>
        <v>0</v>
      </c>
      <c r="AX67" s="233">
        <f t="shared" si="29"/>
        <v>0</v>
      </c>
      <c r="AY67" s="234">
        <f t="shared" si="30"/>
        <v>0</v>
      </c>
      <c r="AZ67" s="184">
        <f t="shared" si="31"/>
        <v>0</v>
      </c>
      <c r="BA67" s="235" t="str">
        <f>IF(B67&lt;&gt;"",VLOOKUP(B67,'1 Pricing Length'!A$8:B$50,2),"")</f>
        <v/>
      </c>
    </row>
    <row r="68" spans="1:53" ht="18.75" customHeight="1">
      <c r="A68" s="374"/>
      <c r="B68" s="217"/>
      <c r="C68" s="303"/>
      <c r="D68" s="237"/>
      <c r="E68" s="237"/>
      <c r="F68" s="237"/>
      <c r="G68" s="377"/>
      <c r="H68" s="377"/>
      <c r="I68" s="377"/>
      <c r="J68" s="377"/>
      <c r="K68" s="1"/>
      <c r="L68" s="223">
        <f>IF(B68&lt;&gt;"",IF(D68&gt;0,IF(D68&lt;=V$5,IF(M68&gt;0,M68,VLOOKUP(B68,'1 Pricing Length'!A$8:C$50,3)),VLOOKUP(B68,'1 Pricing Length'!A$8:C$50,3)),0),0)</f>
        <v>0</v>
      </c>
      <c r="M68" s="223">
        <f t="shared" si="4"/>
        <v>0</v>
      </c>
      <c r="N68" s="224">
        <f>IF(B68&lt;&gt;"",IF(D68&lt;&gt;0,IF(AD68&lt;X$5,IF(AD68&lt;W$5,IF(AD68&lt;V$5,IF(AD68&lt;U$5,VLOOKUP(B68,'1 Pricing Length'!A$8:I$50,5),VLOOKUP(B68,'1 Pricing Length'!A$8:I$50,6)),VLOOKUP(B68,'1 Pricing Length'!A$8:I$50,7)),VLOOKUP(B68,'1 Pricing Length'!A$8:I$50,8)),0),0),0)</f>
        <v>0</v>
      </c>
      <c r="O68" s="128">
        <f t="shared" si="5"/>
        <v>0</v>
      </c>
      <c r="P68" s="128">
        <f>'6 NY Interim'!O68</f>
        <v>0</v>
      </c>
      <c r="Q68" s="128">
        <f t="shared" si="6"/>
        <v>0</v>
      </c>
      <c r="R68" s="128">
        <f t="shared" si="7"/>
        <v>0</v>
      </c>
      <c r="S68" s="128">
        <f t="shared" si="8"/>
        <v>0</v>
      </c>
      <c r="T68" s="192">
        <f t="shared" ref="T68:W68" si="203">$G68*$AE68*AF68</f>
        <v>0</v>
      </c>
      <c r="U68" s="192">
        <f t="shared" si="203"/>
        <v>0</v>
      </c>
      <c r="V68" s="192">
        <f t="shared" si="203"/>
        <v>0</v>
      </c>
      <c r="W68" s="227">
        <f t="shared" si="203"/>
        <v>0</v>
      </c>
      <c r="X68" s="192">
        <f t="shared" si="10"/>
        <v>0</v>
      </c>
      <c r="Y68" s="192">
        <f t="shared" si="11"/>
        <v>0</v>
      </c>
      <c r="Z68" s="192">
        <f t="shared" si="12"/>
        <v>0</v>
      </c>
      <c r="AA68" s="227">
        <f t="shared" si="13"/>
        <v>0</v>
      </c>
      <c r="AB68" s="228">
        <f t="shared" si="14"/>
        <v>0</v>
      </c>
      <c r="AC68" s="229"/>
      <c r="AD68" s="230">
        <f t="shared" si="15"/>
        <v>45107</v>
      </c>
      <c r="AE68" s="231">
        <f t="shared" si="16"/>
        <v>0</v>
      </c>
      <c r="AF68" s="184">
        <f t="shared" si="17"/>
        <v>0</v>
      </c>
      <c r="AG68" s="184">
        <f t="shared" ref="AG68:AL68" si="204">IF(SUM($AF68:AF68)&gt;0,IF($L68-SUM($AF68:AF68)&gt;52,52,$L68-SUM($AF68:AF68)),IF($AD68=U$5,ROUND(($AD68-$D68)/7+0.5,0),0))</f>
        <v>0</v>
      </c>
      <c r="AH68" s="184">
        <f t="shared" si="204"/>
        <v>0</v>
      </c>
      <c r="AI68" s="184">
        <f t="shared" si="204"/>
        <v>0</v>
      </c>
      <c r="AJ68" s="184">
        <f t="shared" si="204"/>
        <v>0</v>
      </c>
      <c r="AK68" s="184">
        <f t="shared" si="204"/>
        <v>0</v>
      </c>
      <c r="AL68" s="184">
        <f t="shared" si="204"/>
        <v>0</v>
      </c>
      <c r="AM68" s="52" t="str">
        <f t="shared" si="19"/>
        <v/>
      </c>
      <c r="AN68" s="52" t="str">
        <f t="shared" si="20"/>
        <v/>
      </c>
      <c r="AO68" s="184" t="str">
        <f t="shared" si="21"/>
        <v/>
      </c>
      <c r="AP68" s="192" t="str">
        <f t="shared" si="22"/>
        <v/>
      </c>
      <c r="AQ68" s="232">
        <f t="shared" si="23"/>
        <v>0</v>
      </c>
      <c r="AR68" s="232">
        <f t="shared" si="24"/>
        <v>0</v>
      </c>
      <c r="AS68" s="52">
        <f t="shared" si="25"/>
        <v>0</v>
      </c>
      <c r="AT68" s="52">
        <f t="shared" si="26"/>
        <v>0</v>
      </c>
      <c r="AU68" s="232">
        <f t="shared" si="27"/>
        <v>0</v>
      </c>
      <c r="AV68" s="232">
        <f t="shared" ref="AV68:AW68" si="205">IF($AD68=V$5,$W68,0)</f>
        <v>0</v>
      </c>
      <c r="AW68" s="232">
        <f t="shared" si="205"/>
        <v>0</v>
      </c>
      <c r="AX68" s="233">
        <f t="shared" si="29"/>
        <v>0</v>
      </c>
      <c r="AY68" s="234">
        <f t="shared" si="30"/>
        <v>0</v>
      </c>
      <c r="AZ68" s="184">
        <f t="shared" si="31"/>
        <v>0</v>
      </c>
      <c r="BA68" s="235" t="str">
        <f>IF(B68&lt;&gt;"",VLOOKUP(B68,'1 Pricing Length'!A$8:B$50,2),"")</f>
        <v/>
      </c>
    </row>
    <row r="69" spans="1:53" ht="18.75" customHeight="1">
      <c r="A69" s="374"/>
      <c r="B69" s="217"/>
      <c r="C69" s="303"/>
      <c r="D69" s="237"/>
      <c r="E69" s="237"/>
      <c r="F69" s="237"/>
      <c r="G69" s="377"/>
      <c r="H69" s="377"/>
      <c r="I69" s="377"/>
      <c r="J69" s="377"/>
      <c r="K69" s="1"/>
      <c r="L69" s="223">
        <f>IF(B69&lt;&gt;"",IF(D69&gt;0,IF(D69&lt;=V$5,IF(M69&gt;0,M69,VLOOKUP(B69,'1 Pricing Length'!A$8:C$50,3)),VLOOKUP(B69,'1 Pricing Length'!A$8:C$50,3)),0),0)</f>
        <v>0</v>
      </c>
      <c r="M69" s="223">
        <f t="shared" si="4"/>
        <v>0</v>
      </c>
      <c r="N69" s="224">
        <f>IF(B69&lt;&gt;"",IF(D69&lt;&gt;0,IF(AD69&lt;X$5,IF(AD69&lt;W$5,IF(AD69&lt;V$5,IF(AD69&lt;U$5,VLOOKUP(B69,'1 Pricing Length'!A$8:I$50,5),VLOOKUP(B69,'1 Pricing Length'!A$8:I$50,6)),VLOOKUP(B69,'1 Pricing Length'!A$8:I$50,7)),VLOOKUP(B69,'1 Pricing Length'!A$8:I$50,8)),0),0),0)</f>
        <v>0</v>
      </c>
      <c r="O69" s="128">
        <f t="shared" si="5"/>
        <v>0</v>
      </c>
      <c r="P69" s="128">
        <f>'6 NY Interim'!O69</f>
        <v>0</v>
      </c>
      <c r="Q69" s="128">
        <f t="shared" si="6"/>
        <v>0</v>
      </c>
      <c r="R69" s="128">
        <f t="shared" si="7"/>
        <v>0</v>
      </c>
      <c r="S69" s="128">
        <f t="shared" si="8"/>
        <v>0</v>
      </c>
      <c r="T69" s="192">
        <f t="shared" ref="T69:W69" si="206">$G69*$AE69*AF69</f>
        <v>0</v>
      </c>
      <c r="U69" s="192">
        <f t="shared" si="206"/>
        <v>0</v>
      </c>
      <c r="V69" s="192">
        <f t="shared" si="206"/>
        <v>0</v>
      </c>
      <c r="W69" s="227">
        <f t="shared" si="206"/>
        <v>0</v>
      </c>
      <c r="X69" s="192">
        <f t="shared" si="10"/>
        <v>0</v>
      </c>
      <c r="Y69" s="192">
        <f t="shared" si="11"/>
        <v>0</v>
      </c>
      <c r="Z69" s="192">
        <f t="shared" si="12"/>
        <v>0</v>
      </c>
      <c r="AA69" s="227">
        <f t="shared" si="13"/>
        <v>0</v>
      </c>
      <c r="AB69" s="228">
        <f t="shared" si="14"/>
        <v>0</v>
      </c>
      <c r="AC69" s="229"/>
      <c r="AD69" s="230">
        <f t="shared" si="15"/>
        <v>45107</v>
      </c>
      <c r="AE69" s="231">
        <f t="shared" si="16"/>
        <v>0</v>
      </c>
      <c r="AF69" s="184">
        <f t="shared" si="17"/>
        <v>0</v>
      </c>
      <c r="AG69" s="184">
        <f t="shared" ref="AG69:AL69" si="207">IF(SUM($AF69:AF69)&gt;0,IF($L69-SUM($AF69:AF69)&gt;52,52,$L69-SUM($AF69:AF69)),IF($AD69=U$5,ROUND(($AD69-$D69)/7+0.5,0),0))</f>
        <v>0</v>
      </c>
      <c r="AH69" s="184">
        <f t="shared" si="207"/>
        <v>0</v>
      </c>
      <c r="AI69" s="184">
        <f t="shared" si="207"/>
        <v>0</v>
      </c>
      <c r="AJ69" s="184">
        <f t="shared" si="207"/>
        <v>0</v>
      </c>
      <c r="AK69" s="184">
        <f t="shared" si="207"/>
        <v>0</v>
      </c>
      <c r="AL69" s="184">
        <f t="shared" si="207"/>
        <v>0</v>
      </c>
      <c r="AM69" s="52" t="str">
        <f t="shared" si="19"/>
        <v/>
      </c>
      <c r="AN69" s="52" t="str">
        <f t="shared" si="20"/>
        <v/>
      </c>
      <c r="AO69" s="184" t="str">
        <f t="shared" si="21"/>
        <v/>
      </c>
      <c r="AP69" s="192" t="str">
        <f t="shared" si="22"/>
        <v/>
      </c>
      <c r="AQ69" s="232">
        <f t="shared" si="23"/>
        <v>0</v>
      </c>
      <c r="AR69" s="232">
        <f t="shared" si="24"/>
        <v>0</v>
      </c>
      <c r="AS69" s="52">
        <f t="shared" si="25"/>
        <v>0</v>
      </c>
      <c r="AT69" s="52">
        <f t="shared" si="26"/>
        <v>0</v>
      </c>
      <c r="AU69" s="232">
        <f t="shared" si="27"/>
        <v>0</v>
      </c>
      <c r="AV69" s="232">
        <f t="shared" ref="AV69:AW69" si="208">IF($AD69=V$5,$W69,0)</f>
        <v>0</v>
      </c>
      <c r="AW69" s="232">
        <f t="shared" si="208"/>
        <v>0</v>
      </c>
      <c r="AX69" s="233">
        <f t="shared" si="29"/>
        <v>0</v>
      </c>
      <c r="AY69" s="234">
        <f t="shared" si="30"/>
        <v>0</v>
      </c>
      <c r="AZ69" s="184">
        <f t="shared" si="31"/>
        <v>0</v>
      </c>
      <c r="BA69" s="235" t="str">
        <f>IF(B69&lt;&gt;"",VLOOKUP(B69,'1 Pricing Length'!A$8:B$50,2),"")</f>
        <v/>
      </c>
    </row>
    <row r="70" spans="1:53" ht="18.75" customHeight="1">
      <c r="A70" s="374"/>
      <c r="B70" s="217"/>
      <c r="C70" s="303"/>
      <c r="D70" s="237"/>
      <c r="E70" s="237"/>
      <c r="F70" s="237"/>
      <c r="G70" s="377"/>
      <c r="H70" s="377"/>
      <c r="I70" s="377"/>
      <c r="J70" s="377"/>
      <c r="K70" s="1"/>
      <c r="L70" s="223">
        <f>IF(B70&lt;&gt;"",IF(D70&gt;0,IF(D70&lt;=V$5,IF(M70&gt;0,M70,VLOOKUP(B70,'1 Pricing Length'!A$8:C$50,3)),VLOOKUP(B70,'1 Pricing Length'!A$8:C$50,3)),0),0)</f>
        <v>0</v>
      </c>
      <c r="M70" s="223">
        <f t="shared" si="4"/>
        <v>0</v>
      </c>
      <c r="N70" s="224">
        <f>IF(B70&lt;&gt;"",IF(D70&lt;&gt;0,IF(AD70&lt;X$5,IF(AD70&lt;W$5,IF(AD70&lt;V$5,IF(AD70&lt;U$5,VLOOKUP(B70,'1 Pricing Length'!A$8:I$50,5),VLOOKUP(B70,'1 Pricing Length'!A$8:I$50,6)),VLOOKUP(B70,'1 Pricing Length'!A$8:I$50,7)),VLOOKUP(B70,'1 Pricing Length'!A$8:I$50,8)),0),0),0)</f>
        <v>0</v>
      </c>
      <c r="O70" s="128">
        <f t="shared" si="5"/>
        <v>0</v>
      </c>
      <c r="P70" s="128">
        <f>'6 NY Interim'!O70</f>
        <v>0</v>
      </c>
      <c r="Q70" s="128">
        <f t="shared" si="6"/>
        <v>0</v>
      </c>
      <c r="R70" s="128">
        <f t="shared" si="7"/>
        <v>0</v>
      </c>
      <c r="S70" s="128">
        <f t="shared" si="8"/>
        <v>0</v>
      </c>
      <c r="T70" s="192">
        <f t="shared" ref="T70:W70" si="209">$G70*$AE70*AF70</f>
        <v>0</v>
      </c>
      <c r="U70" s="192">
        <f t="shared" si="209"/>
        <v>0</v>
      </c>
      <c r="V70" s="192">
        <f t="shared" si="209"/>
        <v>0</v>
      </c>
      <c r="W70" s="227">
        <f t="shared" si="209"/>
        <v>0</v>
      </c>
      <c r="X70" s="192">
        <f t="shared" si="10"/>
        <v>0</v>
      </c>
      <c r="Y70" s="192">
        <f t="shared" si="11"/>
        <v>0</v>
      </c>
      <c r="Z70" s="192">
        <f t="shared" si="12"/>
        <v>0</v>
      </c>
      <c r="AA70" s="227">
        <f t="shared" si="13"/>
        <v>0</v>
      </c>
      <c r="AB70" s="228">
        <f t="shared" si="14"/>
        <v>0</v>
      </c>
      <c r="AC70" s="229"/>
      <c r="AD70" s="230">
        <f t="shared" si="15"/>
        <v>45107</v>
      </c>
      <c r="AE70" s="231">
        <f t="shared" si="16"/>
        <v>0</v>
      </c>
      <c r="AF70" s="184">
        <f t="shared" si="17"/>
        <v>0</v>
      </c>
      <c r="AG70" s="184">
        <f t="shared" ref="AG70:AL70" si="210">IF(SUM($AF70:AF70)&gt;0,IF($L70-SUM($AF70:AF70)&gt;52,52,$L70-SUM($AF70:AF70)),IF($AD70=U$5,ROUND(($AD70-$D70)/7+0.5,0),0))</f>
        <v>0</v>
      </c>
      <c r="AH70" s="184">
        <f t="shared" si="210"/>
        <v>0</v>
      </c>
      <c r="AI70" s="184">
        <f t="shared" si="210"/>
        <v>0</v>
      </c>
      <c r="AJ70" s="184">
        <f t="shared" si="210"/>
        <v>0</v>
      </c>
      <c r="AK70" s="184">
        <f t="shared" si="210"/>
        <v>0</v>
      </c>
      <c r="AL70" s="184">
        <f t="shared" si="210"/>
        <v>0</v>
      </c>
      <c r="AM70" s="52" t="str">
        <f t="shared" si="19"/>
        <v/>
      </c>
      <c r="AN70" s="52" t="str">
        <f t="shared" si="20"/>
        <v/>
      </c>
      <c r="AO70" s="184" t="str">
        <f t="shared" si="21"/>
        <v/>
      </c>
      <c r="AP70" s="192" t="str">
        <f t="shared" si="22"/>
        <v/>
      </c>
      <c r="AQ70" s="232">
        <f t="shared" si="23"/>
        <v>0</v>
      </c>
      <c r="AR70" s="232">
        <f t="shared" si="24"/>
        <v>0</v>
      </c>
      <c r="AS70" s="52">
        <f t="shared" si="25"/>
        <v>0</v>
      </c>
      <c r="AT70" s="52">
        <f t="shared" si="26"/>
        <v>0</v>
      </c>
      <c r="AU70" s="232">
        <f t="shared" si="27"/>
        <v>0</v>
      </c>
      <c r="AV70" s="232">
        <f t="shared" ref="AV70:AW70" si="211">IF($AD70=V$5,$W70,0)</f>
        <v>0</v>
      </c>
      <c r="AW70" s="232">
        <f t="shared" si="211"/>
        <v>0</v>
      </c>
      <c r="AX70" s="233">
        <f t="shared" si="29"/>
        <v>0</v>
      </c>
      <c r="AY70" s="234">
        <f t="shared" si="30"/>
        <v>0</v>
      </c>
      <c r="AZ70" s="184">
        <f t="shared" si="31"/>
        <v>0</v>
      </c>
      <c r="BA70" s="235" t="str">
        <f>IF(B70&lt;&gt;"",VLOOKUP(B70,'1 Pricing Length'!A$8:B$50,2),"")</f>
        <v/>
      </c>
    </row>
    <row r="71" spans="1:53" ht="18.75" customHeight="1">
      <c r="A71" s="374"/>
      <c r="B71" s="217"/>
      <c r="C71" s="303"/>
      <c r="D71" s="237"/>
      <c r="E71" s="237"/>
      <c r="F71" s="237"/>
      <c r="G71" s="377"/>
      <c r="H71" s="377"/>
      <c r="I71" s="377"/>
      <c r="J71" s="377"/>
      <c r="K71" s="1"/>
      <c r="L71" s="223">
        <f>IF(B71&lt;&gt;"",IF(D71&gt;0,IF(D71&lt;=V$5,IF(M71&gt;0,M71,VLOOKUP(B71,'1 Pricing Length'!A$8:C$50,3)),VLOOKUP(B71,'1 Pricing Length'!A$8:C$50,3)),0),0)</f>
        <v>0</v>
      </c>
      <c r="M71" s="223">
        <f t="shared" si="4"/>
        <v>0</v>
      </c>
      <c r="N71" s="224">
        <f>IF(B71&lt;&gt;"",IF(D71&lt;&gt;0,IF(AD71&lt;X$5,IF(AD71&lt;W$5,IF(AD71&lt;V$5,IF(AD71&lt;U$5,VLOOKUP(B71,'1 Pricing Length'!A$8:I$50,5),VLOOKUP(B71,'1 Pricing Length'!A$8:I$50,6)),VLOOKUP(B71,'1 Pricing Length'!A$8:I$50,7)),VLOOKUP(B71,'1 Pricing Length'!A$8:I$50,8)),0),0),0)</f>
        <v>0</v>
      </c>
      <c r="O71" s="128">
        <f t="shared" si="5"/>
        <v>0</v>
      </c>
      <c r="P71" s="128">
        <f>'6 NY Interim'!O71</f>
        <v>0</v>
      </c>
      <c r="Q71" s="128">
        <f t="shared" si="6"/>
        <v>0</v>
      </c>
      <c r="R71" s="128">
        <f t="shared" si="7"/>
        <v>0</v>
      </c>
      <c r="S71" s="128">
        <f t="shared" si="8"/>
        <v>0</v>
      </c>
      <c r="T71" s="192">
        <f t="shared" ref="T71:W71" si="212">$G71*$AE71*AF71</f>
        <v>0</v>
      </c>
      <c r="U71" s="192">
        <f t="shared" si="212"/>
        <v>0</v>
      </c>
      <c r="V71" s="192">
        <f t="shared" si="212"/>
        <v>0</v>
      </c>
      <c r="W71" s="227">
        <f t="shared" si="212"/>
        <v>0</v>
      </c>
      <c r="X71" s="192">
        <f t="shared" si="10"/>
        <v>0</v>
      </c>
      <c r="Y71" s="192">
        <f t="shared" si="11"/>
        <v>0</v>
      </c>
      <c r="Z71" s="192">
        <f t="shared" si="12"/>
        <v>0</v>
      </c>
      <c r="AA71" s="227">
        <f t="shared" si="13"/>
        <v>0</v>
      </c>
      <c r="AB71" s="228">
        <f t="shared" si="14"/>
        <v>0</v>
      </c>
      <c r="AC71" s="229"/>
      <c r="AD71" s="230">
        <f t="shared" si="15"/>
        <v>45107</v>
      </c>
      <c r="AE71" s="231">
        <f t="shared" si="16"/>
        <v>0</v>
      </c>
      <c r="AF71" s="184">
        <f t="shared" si="17"/>
        <v>0</v>
      </c>
      <c r="AG71" s="184">
        <f t="shared" ref="AG71:AL71" si="213">IF(SUM($AF71:AF71)&gt;0,IF($L71-SUM($AF71:AF71)&gt;52,52,$L71-SUM($AF71:AF71)),IF($AD71=U$5,ROUND(($AD71-$D71)/7+0.5,0),0))</f>
        <v>0</v>
      </c>
      <c r="AH71" s="184">
        <f t="shared" si="213"/>
        <v>0</v>
      </c>
      <c r="AI71" s="184">
        <f t="shared" si="213"/>
        <v>0</v>
      </c>
      <c r="AJ71" s="184">
        <f t="shared" si="213"/>
        <v>0</v>
      </c>
      <c r="AK71" s="184">
        <f t="shared" si="213"/>
        <v>0</v>
      </c>
      <c r="AL71" s="184">
        <f t="shared" si="213"/>
        <v>0</v>
      </c>
      <c r="AM71" s="52" t="str">
        <f t="shared" si="19"/>
        <v/>
      </c>
      <c r="AN71" s="52" t="str">
        <f t="shared" si="20"/>
        <v/>
      </c>
      <c r="AO71" s="184" t="str">
        <f t="shared" si="21"/>
        <v/>
      </c>
      <c r="AP71" s="192" t="str">
        <f t="shared" si="22"/>
        <v/>
      </c>
      <c r="AQ71" s="232">
        <f t="shared" si="23"/>
        <v>0</v>
      </c>
      <c r="AR71" s="232">
        <f t="shared" si="24"/>
        <v>0</v>
      </c>
      <c r="AS71" s="52">
        <f t="shared" si="25"/>
        <v>0</v>
      </c>
      <c r="AT71" s="52">
        <f t="shared" si="26"/>
        <v>0</v>
      </c>
      <c r="AU71" s="232">
        <f t="shared" si="27"/>
        <v>0</v>
      </c>
      <c r="AV71" s="232">
        <f t="shared" ref="AV71:AW71" si="214">IF($AD71=V$5,$W71,0)</f>
        <v>0</v>
      </c>
      <c r="AW71" s="232">
        <f t="shared" si="214"/>
        <v>0</v>
      </c>
      <c r="AX71" s="233">
        <f t="shared" si="29"/>
        <v>0</v>
      </c>
      <c r="AY71" s="234">
        <f t="shared" si="30"/>
        <v>0</v>
      </c>
      <c r="AZ71" s="184">
        <f t="shared" si="31"/>
        <v>0</v>
      </c>
      <c r="BA71" s="235" t="str">
        <f>IF(B71&lt;&gt;"",VLOOKUP(B71,'1 Pricing Length'!A$8:B$50,2),"")</f>
        <v/>
      </c>
    </row>
    <row r="72" spans="1:53" ht="18.75" customHeight="1">
      <c r="A72" s="374"/>
      <c r="B72" s="217"/>
      <c r="C72" s="303"/>
      <c r="D72" s="237"/>
      <c r="E72" s="237"/>
      <c r="F72" s="237"/>
      <c r="G72" s="377"/>
      <c r="H72" s="377"/>
      <c r="I72" s="377"/>
      <c r="J72" s="377"/>
      <c r="K72" s="1"/>
      <c r="L72" s="223">
        <f>IF(B72&lt;&gt;"",IF(D72&gt;0,IF(D72&lt;=V$5,IF(M72&gt;0,M72,VLOOKUP(B72,'1 Pricing Length'!A$8:C$50,3)),VLOOKUP(B72,'1 Pricing Length'!A$8:C$50,3)),0),0)</f>
        <v>0</v>
      </c>
      <c r="M72" s="223">
        <f t="shared" si="4"/>
        <v>0</v>
      </c>
      <c r="N72" s="224">
        <f>IF(B72&lt;&gt;"",IF(D72&lt;&gt;0,IF(AD72&lt;X$5,IF(AD72&lt;W$5,IF(AD72&lt;V$5,IF(AD72&lt;U$5,VLOOKUP(B72,'1 Pricing Length'!A$8:I$50,5),VLOOKUP(B72,'1 Pricing Length'!A$8:I$50,6)),VLOOKUP(B72,'1 Pricing Length'!A$8:I$50,7)),VLOOKUP(B72,'1 Pricing Length'!A$8:I$50,8)),0),0),0)</f>
        <v>0</v>
      </c>
      <c r="O72" s="128">
        <f t="shared" si="5"/>
        <v>0</v>
      </c>
      <c r="P72" s="128">
        <f>'6 NY Interim'!O72</f>
        <v>0</v>
      </c>
      <c r="Q72" s="128">
        <f t="shared" si="6"/>
        <v>0</v>
      </c>
      <c r="R72" s="128">
        <f t="shared" si="7"/>
        <v>0</v>
      </c>
      <c r="S72" s="128">
        <f t="shared" si="8"/>
        <v>0</v>
      </c>
      <c r="T72" s="192">
        <f t="shared" ref="T72:W72" si="215">$G72*$AE72*AF72</f>
        <v>0</v>
      </c>
      <c r="U72" s="192">
        <f t="shared" si="215"/>
        <v>0</v>
      </c>
      <c r="V72" s="192">
        <f t="shared" si="215"/>
        <v>0</v>
      </c>
      <c r="W72" s="227">
        <f t="shared" si="215"/>
        <v>0</v>
      </c>
      <c r="X72" s="192">
        <f t="shared" si="10"/>
        <v>0</v>
      </c>
      <c r="Y72" s="192">
        <f t="shared" si="11"/>
        <v>0</v>
      </c>
      <c r="Z72" s="192">
        <f t="shared" si="12"/>
        <v>0</v>
      </c>
      <c r="AA72" s="227">
        <f t="shared" si="13"/>
        <v>0</v>
      </c>
      <c r="AB72" s="228">
        <f t="shared" si="14"/>
        <v>0</v>
      </c>
      <c r="AC72" s="229"/>
      <c r="AD72" s="230">
        <f t="shared" si="15"/>
        <v>45107</v>
      </c>
      <c r="AE72" s="231">
        <f t="shared" si="16"/>
        <v>0</v>
      </c>
      <c r="AF72" s="184">
        <f t="shared" si="17"/>
        <v>0</v>
      </c>
      <c r="AG72" s="184">
        <f t="shared" ref="AG72:AL72" si="216">IF(SUM($AF72:AF72)&gt;0,IF($L72-SUM($AF72:AF72)&gt;52,52,$L72-SUM($AF72:AF72)),IF($AD72=U$5,ROUND(($AD72-$D72)/7+0.5,0),0))</f>
        <v>0</v>
      </c>
      <c r="AH72" s="184">
        <f t="shared" si="216"/>
        <v>0</v>
      </c>
      <c r="AI72" s="184">
        <f t="shared" si="216"/>
        <v>0</v>
      </c>
      <c r="AJ72" s="184">
        <f t="shared" si="216"/>
        <v>0</v>
      </c>
      <c r="AK72" s="184">
        <f t="shared" si="216"/>
        <v>0</v>
      </c>
      <c r="AL72" s="184">
        <f t="shared" si="216"/>
        <v>0</v>
      </c>
      <c r="AM72" s="52" t="str">
        <f t="shared" si="19"/>
        <v/>
      </c>
      <c r="AN72" s="52" t="str">
        <f t="shared" si="20"/>
        <v/>
      </c>
      <c r="AO72" s="184" t="str">
        <f t="shared" si="21"/>
        <v/>
      </c>
      <c r="AP72" s="192" t="str">
        <f t="shared" si="22"/>
        <v/>
      </c>
      <c r="AQ72" s="232">
        <f t="shared" si="23"/>
        <v>0</v>
      </c>
      <c r="AR72" s="232">
        <f t="shared" si="24"/>
        <v>0</v>
      </c>
      <c r="AS72" s="52">
        <f t="shared" si="25"/>
        <v>0</v>
      </c>
      <c r="AT72" s="52">
        <f t="shared" si="26"/>
        <v>0</v>
      </c>
      <c r="AU72" s="232">
        <f t="shared" si="27"/>
        <v>0</v>
      </c>
      <c r="AV72" s="232">
        <f t="shared" ref="AV72:AW72" si="217">IF($AD72=V$5,$W72,0)</f>
        <v>0</v>
      </c>
      <c r="AW72" s="232">
        <f t="shared" si="217"/>
        <v>0</v>
      </c>
      <c r="AX72" s="233">
        <f t="shared" si="29"/>
        <v>0</v>
      </c>
      <c r="AY72" s="234">
        <f t="shared" si="30"/>
        <v>0</v>
      </c>
      <c r="AZ72" s="184">
        <f t="shared" si="31"/>
        <v>0</v>
      </c>
      <c r="BA72" s="235" t="str">
        <f>IF(B72&lt;&gt;"",VLOOKUP(B72,'1 Pricing Length'!A$8:B$50,2),"")</f>
        <v/>
      </c>
    </row>
    <row r="73" spans="1:53" ht="18.75" customHeight="1">
      <c r="A73" s="374"/>
      <c r="B73" s="217"/>
      <c r="C73" s="303"/>
      <c r="D73" s="237"/>
      <c r="E73" s="237"/>
      <c r="F73" s="237"/>
      <c r="G73" s="377"/>
      <c r="H73" s="377"/>
      <c r="I73" s="377"/>
      <c r="J73" s="377"/>
      <c r="K73" s="1"/>
      <c r="L73" s="223">
        <f>IF(B73&lt;&gt;"",IF(D73&gt;0,IF(D73&lt;=V$5,IF(M73&gt;0,M73,VLOOKUP(B73,'1 Pricing Length'!A$8:C$50,3)),VLOOKUP(B73,'1 Pricing Length'!A$8:C$50,3)),0),0)</f>
        <v>0</v>
      </c>
      <c r="M73" s="223">
        <f t="shared" si="4"/>
        <v>0</v>
      </c>
      <c r="N73" s="224">
        <f>IF(B73&lt;&gt;"",IF(D73&lt;&gt;0,IF(AD73&lt;X$5,IF(AD73&lt;W$5,IF(AD73&lt;V$5,IF(AD73&lt;U$5,VLOOKUP(B73,'1 Pricing Length'!A$8:I$50,5),VLOOKUP(B73,'1 Pricing Length'!A$8:I$50,6)),VLOOKUP(B73,'1 Pricing Length'!A$8:I$50,7)),VLOOKUP(B73,'1 Pricing Length'!A$8:I$50,8)),0),0),0)</f>
        <v>0</v>
      </c>
      <c r="O73" s="128">
        <f t="shared" si="5"/>
        <v>0</v>
      </c>
      <c r="P73" s="128">
        <f>'6 NY Interim'!O73</f>
        <v>0</v>
      </c>
      <c r="Q73" s="128">
        <f t="shared" si="6"/>
        <v>0</v>
      </c>
      <c r="R73" s="128">
        <f t="shared" si="7"/>
        <v>0</v>
      </c>
      <c r="S73" s="128">
        <f t="shared" si="8"/>
        <v>0</v>
      </c>
      <c r="T73" s="192">
        <f t="shared" ref="T73:W73" si="218">$G73*$AE73*AF73</f>
        <v>0</v>
      </c>
      <c r="U73" s="192">
        <f t="shared" si="218"/>
        <v>0</v>
      </c>
      <c r="V73" s="192">
        <f t="shared" si="218"/>
        <v>0</v>
      </c>
      <c r="W73" s="227">
        <f t="shared" si="218"/>
        <v>0</v>
      </c>
      <c r="X73" s="192">
        <f t="shared" si="10"/>
        <v>0</v>
      </c>
      <c r="Y73" s="192">
        <f t="shared" si="11"/>
        <v>0</v>
      </c>
      <c r="Z73" s="192">
        <f t="shared" si="12"/>
        <v>0</v>
      </c>
      <c r="AA73" s="227">
        <f t="shared" si="13"/>
        <v>0</v>
      </c>
      <c r="AB73" s="228">
        <f t="shared" si="14"/>
        <v>0</v>
      </c>
      <c r="AC73" s="229"/>
      <c r="AD73" s="230">
        <f t="shared" si="15"/>
        <v>45107</v>
      </c>
      <c r="AE73" s="231">
        <f t="shared" si="16"/>
        <v>0</v>
      </c>
      <c r="AF73" s="184">
        <f t="shared" si="17"/>
        <v>0</v>
      </c>
      <c r="AG73" s="184">
        <f t="shared" ref="AG73:AL73" si="219">IF(SUM($AF73:AF73)&gt;0,IF($L73-SUM($AF73:AF73)&gt;52,52,$L73-SUM($AF73:AF73)),IF($AD73=U$5,ROUND(($AD73-$D73)/7+0.5,0),0))</f>
        <v>0</v>
      </c>
      <c r="AH73" s="184">
        <f t="shared" si="219"/>
        <v>0</v>
      </c>
      <c r="AI73" s="184">
        <f t="shared" si="219"/>
        <v>0</v>
      </c>
      <c r="AJ73" s="184">
        <f t="shared" si="219"/>
        <v>0</v>
      </c>
      <c r="AK73" s="184">
        <f t="shared" si="219"/>
        <v>0</v>
      </c>
      <c r="AL73" s="184">
        <f t="shared" si="219"/>
        <v>0</v>
      </c>
      <c r="AM73" s="52" t="str">
        <f t="shared" si="19"/>
        <v/>
      </c>
      <c r="AN73" s="52" t="str">
        <f t="shared" si="20"/>
        <v/>
      </c>
      <c r="AO73" s="184" t="str">
        <f t="shared" si="21"/>
        <v/>
      </c>
      <c r="AP73" s="192" t="str">
        <f t="shared" si="22"/>
        <v/>
      </c>
      <c r="AQ73" s="232">
        <f t="shared" si="23"/>
        <v>0</v>
      </c>
      <c r="AR73" s="232">
        <f t="shared" si="24"/>
        <v>0</v>
      </c>
      <c r="AS73" s="52">
        <f t="shared" si="25"/>
        <v>0</v>
      </c>
      <c r="AT73" s="52">
        <f t="shared" si="26"/>
        <v>0</v>
      </c>
      <c r="AU73" s="232">
        <f t="shared" si="27"/>
        <v>0</v>
      </c>
      <c r="AV73" s="232">
        <f t="shared" ref="AV73:AW73" si="220">IF($AD73=V$5,$W73,0)</f>
        <v>0</v>
      </c>
      <c r="AW73" s="232">
        <f t="shared" si="220"/>
        <v>0</v>
      </c>
      <c r="AX73" s="233">
        <f t="shared" si="29"/>
        <v>0</v>
      </c>
      <c r="AY73" s="234">
        <f t="shared" si="30"/>
        <v>0</v>
      </c>
      <c r="AZ73" s="184">
        <f t="shared" si="31"/>
        <v>0</v>
      </c>
      <c r="BA73" s="235" t="str">
        <f>IF(B73&lt;&gt;"",VLOOKUP(B73,'1 Pricing Length'!A$8:B$50,2),"")</f>
        <v/>
      </c>
    </row>
    <row r="74" spans="1:53" ht="18.75" customHeight="1">
      <c r="A74" s="374"/>
      <c r="B74" s="217"/>
      <c r="C74" s="303"/>
      <c r="D74" s="237"/>
      <c r="E74" s="237"/>
      <c r="F74" s="237"/>
      <c r="G74" s="377"/>
      <c r="H74" s="377"/>
      <c r="I74" s="377"/>
      <c r="J74" s="377"/>
      <c r="K74" s="1"/>
      <c r="L74" s="223">
        <f>IF(B74&lt;&gt;"",IF(D74&gt;0,IF(D74&lt;=V$5,IF(M74&gt;0,M74,VLOOKUP(B74,'1 Pricing Length'!A$8:C$50,3)),VLOOKUP(B74,'1 Pricing Length'!A$8:C$50,3)),0),0)</f>
        <v>0</v>
      </c>
      <c r="M74" s="223">
        <f t="shared" si="4"/>
        <v>0</v>
      </c>
      <c r="N74" s="224">
        <f>IF(B74&lt;&gt;"",IF(D74&lt;&gt;0,IF(AD74&lt;X$5,IF(AD74&lt;W$5,IF(AD74&lt;V$5,IF(AD74&lt;U$5,VLOOKUP(B74,'1 Pricing Length'!A$8:I$50,5),VLOOKUP(B74,'1 Pricing Length'!A$8:I$50,6)),VLOOKUP(B74,'1 Pricing Length'!A$8:I$50,7)),VLOOKUP(B74,'1 Pricing Length'!A$8:I$50,8)),0),0),0)</f>
        <v>0</v>
      </c>
      <c r="O74" s="128">
        <f t="shared" si="5"/>
        <v>0</v>
      </c>
      <c r="P74" s="128">
        <f>'6 NY Interim'!O74</f>
        <v>0</v>
      </c>
      <c r="Q74" s="128">
        <f t="shared" si="6"/>
        <v>0</v>
      </c>
      <c r="R74" s="128">
        <f t="shared" si="7"/>
        <v>0</v>
      </c>
      <c r="S74" s="128">
        <f t="shared" si="8"/>
        <v>0</v>
      </c>
      <c r="T74" s="192">
        <f t="shared" ref="T74:W74" si="221">$G74*$AE74*AF74</f>
        <v>0</v>
      </c>
      <c r="U74" s="192">
        <f t="shared" si="221"/>
        <v>0</v>
      </c>
      <c r="V74" s="192">
        <f t="shared" si="221"/>
        <v>0</v>
      </c>
      <c r="W74" s="227">
        <f t="shared" si="221"/>
        <v>0</v>
      </c>
      <c r="X74" s="192">
        <f t="shared" si="10"/>
        <v>0</v>
      </c>
      <c r="Y74" s="192">
        <f t="shared" si="11"/>
        <v>0</v>
      </c>
      <c r="Z74" s="192">
        <f t="shared" si="12"/>
        <v>0</v>
      </c>
      <c r="AA74" s="227">
        <f t="shared" si="13"/>
        <v>0</v>
      </c>
      <c r="AB74" s="228">
        <f t="shared" si="14"/>
        <v>0</v>
      </c>
      <c r="AC74" s="229"/>
      <c r="AD74" s="230">
        <f t="shared" si="15"/>
        <v>45107</v>
      </c>
      <c r="AE74" s="231">
        <f t="shared" si="16"/>
        <v>0</v>
      </c>
      <c r="AF74" s="184">
        <f t="shared" si="17"/>
        <v>0</v>
      </c>
      <c r="AG74" s="184">
        <f t="shared" ref="AG74:AL74" si="222">IF(SUM($AF74:AF74)&gt;0,IF($L74-SUM($AF74:AF74)&gt;52,52,$L74-SUM($AF74:AF74)),IF($AD74=U$5,ROUND(($AD74-$D74)/7+0.5,0),0))</f>
        <v>0</v>
      </c>
      <c r="AH74" s="184">
        <f t="shared" si="222"/>
        <v>0</v>
      </c>
      <c r="AI74" s="184">
        <f t="shared" si="222"/>
        <v>0</v>
      </c>
      <c r="AJ74" s="184">
        <f t="shared" si="222"/>
        <v>0</v>
      </c>
      <c r="AK74" s="184">
        <f t="shared" si="222"/>
        <v>0</v>
      </c>
      <c r="AL74" s="184">
        <f t="shared" si="222"/>
        <v>0</v>
      </c>
      <c r="AM74" s="52" t="str">
        <f t="shared" si="19"/>
        <v/>
      </c>
      <c r="AN74" s="52" t="str">
        <f t="shared" si="20"/>
        <v/>
      </c>
      <c r="AO74" s="184" t="str">
        <f t="shared" si="21"/>
        <v/>
      </c>
      <c r="AP74" s="192" t="str">
        <f t="shared" si="22"/>
        <v/>
      </c>
      <c r="AQ74" s="232">
        <f t="shared" si="23"/>
        <v>0</v>
      </c>
      <c r="AR74" s="232">
        <f t="shared" si="24"/>
        <v>0</v>
      </c>
      <c r="AS74" s="52">
        <f t="shared" si="25"/>
        <v>0</v>
      </c>
      <c r="AT74" s="52">
        <f t="shared" si="26"/>
        <v>0</v>
      </c>
      <c r="AU74" s="232">
        <f t="shared" si="27"/>
        <v>0</v>
      </c>
      <c r="AV74" s="232">
        <f t="shared" ref="AV74:AW74" si="223">IF($AD74=V$5,$W74,0)</f>
        <v>0</v>
      </c>
      <c r="AW74" s="232">
        <f t="shared" si="223"/>
        <v>0</v>
      </c>
      <c r="AX74" s="233">
        <f t="shared" si="29"/>
        <v>0</v>
      </c>
      <c r="AY74" s="234">
        <f t="shared" si="30"/>
        <v>0</v>
      </c>
      <c r="AZ74" s="184">
        <f t="shared" si="31"/>
        <v>0</v>
      </c>
      <c r="BA74" s="235" t="str">
        <f>IF(B74&lt;&gt;"",VLOOKUP(B74,'1 Pricing Length'!A$8:B$50,2),"")</f>
        <v/>
      </c>
    </row>
    <row r="75" spans="1:53" ht="18.75" customHeight="1">
      <c r="A75" s="374"/>
      <c r="B75" s="217"/>
      <c r="C75" s="303"/>
      <c r="D75" s="237"/>
      <c r="E75" s="237"/>
      <c r="F75" s="237"/>
      <c r="G75" s="377"/>
      <c r="H75" s="377"/>
      <c r="I75" s="377"/>
      <c r="J75" s="377"/>
      <c r="K75" s="1"/>
      <c r="L75" s="223">
        <f>IF(B75&lt;&gt;"",IF(D75&gt;0,IF(D75&lt;=V$5,IF(M75&gt;0,M75,VLOOKUP(B75,'1 Pricing Length'!A$8:C$50,3)),VLOOKUP(B75,'1 Pricing Length'!A$8:C$50,3)),0),0)</f>
        <v>0</v>
      </c>
      <c r="M75" s="223">
        <f t="shared" si="4"/>
        <v>0</v>
      </c>
      <c r="N75" s="224">
        <f>IF(B75&lt;&gt;"",IF(D75&lt;&gt;0,IF(AD75&lt;X$5,IF(AD75&lt;W$5,IF(AD75&lt;V$5,IF(AD75&lt;U$5,VLOOKUP(B75,'1 Pricing Length'!A$8:I$50,5),VLOOKUP(B75,'1 Pricing Length'!A$8:I$50,6)),VLOOKUP(B75,'1 Pricing Length'!A$8:I$50,7)),VLOOKUP(B75,'1 Pricing Length'!A$8:I$50,8)),0),0),0)</f>
        <v>0</v>
      </c>
      <c r="O75" s="128">
        <f t="shared" si="5"/>
        <v>0</v>
      </c>
      <c r="P75" s="128">
        <f>'6 NY Interim'!O75</f>
        <v>0</v>
      </c>
      <c r="Q75" s="128">
        <f t="shared" si="6"/>
        <v>0</v>
      </c>
      <c r="R75" s="128">
        <f t="shared" si="7"/>
        <v>0</v>
      </c>
      <c r="S75" s="128">
        <f t="shared" si="8"/>
        <v>0</v>
      </c>
      <c r="T75" s="192">
        <f t="shared" ref="T75:W75" si="224">$G75*$AE75*AF75</f>
        <v>0</v>
      </c>
      <c r="U75" s="192">
        <f t="shared" si="224"/>
        <v>0</v>
      </c>
      <c r="V75" s="192">
        <f t="shared" si="224"/>
        <v>0</v>
      </c>
      <c r="W75" s="227">
        <f t="shared" si="224"/>
        <v>0</v>
      </c>
      <c r="X75" s="192">
        <f t="shared" si="10"/>
        <v>0</v>
      </c>
      <c r="Y75" s="192">
        <f t="shared" si="11"/>
        <v>0</v>
      </c>
      <c r="Z75" s="192">
        <f t="shared" si="12"/>
        <v>0</v>
      </c>
      <c r="AA75" s="227">
        <f t="shared" si="13"/>
        <v>0</v>
      </c>
      <c r="AB75" s="228">
        <f t="shared" si="14"/>
        <v>0</v>
      </c>
      <c r="AC75" s="229"/>
      <c r="AD75" s="230">
        <f t="shared" si="15"/>
        <v>45107</v>
      </c>
      <c r="AE75" s="231">
        <f t="shared" si="16"/>
        <v>0</v>
      </c>
      <c r="AF75" s="184">
        <f t="shared" si="17"/>
        <v>0</v>
      </c>
      <c r="AG75" s="184">
        <f t="shared" ref="AG75:AL75" si="225">IF(SUM($AF75:AF75)&gt;0,IF($L75-SUM($AF75:AF75)&gt;52,52,$L75-SUM($AF75:AF75)),IF($AD75=U$5,ROUND(($AD75-$D75)/7+0.5,0),0))</f>
        <v>0</v>
      </c>
      <c r="AH75" s="184">
        <f t="shared" si="225"/>
        <v>0</v>
      </c>
      <c r="AI75" s="184">
        <f t="shared" si="225"/>
        <v>0</v>
      </c>
      <c r="AJ75" s="184">
        <f t="shared" si="225"/>
        <v>0</v>
      </c>
      <c r="AK75" s="184">
        <f t="shared" si="225"/>
        <v>0</v>
      </c>
      <c r="AL75" s="184">
        <f t="shared" si="225"/>
        <v>0</v>
      </c>
      <c r="AM75" s="52" t="str">
        <f t="shared" si="19"/>
        <v/>
      </c>
      <c r="AN75" s="52" t="str">
        <f t="shared" si="20"/>
        <v/>
      </c>
      <c r="AO75" s="184" t="str">
        <f t="shared" si="21"/>
        <v/>
      </c>
      <c r="AP75" s="192" t="str">
        <f t="shared" si="22"/>
        <v/>
      </c>
      <c r="AQ75" s="232">
        <f t="shared" si="23"/>
        <v>0</v>
      </c>
      <c r="AR75" s="232">
        <f t="shared" si="24"/>
        <v>0</v>
      </c>
      <c r="AS75" s="52">
        <f t="shared" si="25"/>
        <v>0</v>
      </c>
      <c r="AT75" s="52">
        <f t="shared" si="26"/>
        <v>0</v>
      </c>
      <c r="AU75" s="232">
        <f t="shared" si="27"/>
        <v>0</v>
      </c>
      <c r="AV75" s="232">
        <f t="shared" ref="AV75:AW75" si="226">IF($AD75=V$5,$W75,0)</f>
        <v>0</v>
      </c>
      <c r="AW75" s="232">
        <f t="shared" si="226"/>
        <v>0</v>
      </c>
      <c r="AX75" s="233">
        <f t="shared" si="29"/>
        <v>0</v>
      </c>
      <c r="AY75" s="234">
        <f t="shared" si="30"/>
        <v>0</v>
      </c>
      <c r="AZ75" s="184">
        <f t="shared" si="31"/>
        <v>0</v>
      </c>
      <c r="BA75" s="235" t="str">
        <f>IF(B75&lt;&gt;"",VLOOKUP(B75,'1 Pricing Length'!A$8:B$50,2),"")</f>
        <v/>
      </c>
    </row>
    <row r="76" spans="1:53" ht="18.75" customHeight="1">
      <c r="A76" s="374"/>
      <c r="B76" s="217"/>
      <c r="C76" s="303"/>
      <c r="D76" s="237"/>
      <c r="E76" s="237"/>
      <c r="F76" s="237"/>
      <c r="G76" s="377"/>
      <c r="H76" s="377"/>
      <c r="I76" s="377"/>
      <c r="J76" s="377"/>
      <c r="K76" s="1"/>
      <c r="L76" s="223">
        <f>IF(B76&lt;&gt;"",IF(D76&gt;0,IF(D76&lt;=V$5,IF(M76&gt;0,M76,VLOOKUP(B76,'1 Pricing Length'!A$8:C$50,3)),VLOOKUP(B76,'1 Pricing Length'!A$8:C$50,3)),0),0)</f>
        <v>0</v>
      </c>
      <c r="M76" s="223">
        <f t="shared" si="4"/>
        <v>0</v>
      </c>
      <c r="N76" s="224">
        <f>IF(B76&lt;&gt;"",IF(D76&lt;&gt;0,IF(AD76&lt;X$5,IF(AD76&lt;W$5,IF(AD76&lt;V$5,IF(AD76&lt;U$5,VLOOKUP(B76,'1 Pricing Length'!A$8:I$50,5),VLOOKUP(B76,'1 Pricing Length'!A$8:I$50,6)),VLOOKUP(B76,'1 Pricing Length'!A$8:I$50,7)),VLOOKUP(B76,'1 Pricing Length'!A$8:I$50,8)),0),0),0)</f>
        <v>0</v>
      </c>
      <c r="O76" s="128">
        <f t="shared" si="5"/>
        <v>0</v>
      </c>
      <c r="P76" s="128">
        <f>'6 NY Interim'!O76</f>
        <v>0</v>
      </c>
      <c r="Q76" s="128">
        <f t="shared" si="6"/>
        <v>0</v>
      </c>
      <c r="R76" s="128">
        <f t="shared" si="7"/>
        <v>0</v>
      </c>
      <c r="S76" s="128">
        <f t="shared" si="8"/>
        <v>0</v>
      </c>
      <c r="T76" s="192">
        <f t="shared" ref="T76:W76" si="227">$G76*$AE76*AF76</f>
        <v>0</v>
      </c>
      <c r="U76" s="192">
        <f t="shared" si="227"/>
        <v>0</v>
      </c>
      <c r="V76" s="192">
        <f t="shared" si="227"/>
        <v>0</v>
      </c>
      <c r="W76" s="227">
        <f t="shared" si="227"/>
        <v>0</v>
      </c>
      <c r="X76" s="192">
        <f t="shared" si="10"/>
        <v>0</v>
      </c>
      <c r="Y76" s="192">
        <f t="shared" si="11"/>
        <v>0</v>
      </c>
      <c r="Z76" s="192">
        <f t="shared" si="12"/>
        <v>0</v>
      </c>
      <c r="AA76" s="227">
        <f t="shared" si="13"/>
        <v>0</v>
      </c>
      <c r="AB76" s="228">
        <f t="shared" si="14"/>
        <v>0</v>
      </c>
      <c r="AC76" s="229"/>
      <c r="AD76" s="230">
        <f t="shared" si="15"/>
        <v>45107</v>
      </c>
      <c r="AE76" s="231">
        <f t="shared" si="16"/>
        <v>0</v>
      </c>
      <c r="AF76" s="184">
        <f t="shared" si="17"/>
        <v>0</v>
      </c>
      <c r="AG76" s="184">
        <f t="shared" ref="AG76:AL76" si="228">IF(SUM($AF76:AF76)&gt;0,IF($L76-SUM($AF76:AF76)&gt;52,52,$L76-SUM($AF76:AF76)),IF($AD76=U$5,ROUND(($AD76-$D76)/7+0.5,0),0))</f>
        <v>0</v>
      </c>
      <c r="AH76" s="184">
        <f t="shared" si="228"/>
        <v>0</v>
      </c>
      <c r="AI76" s="184">
        <f t="shared" si="228"/>
        <v>0</v>
      </c>
      <c r="AJ76" s="184">
        <f t="shared" si="228"/>
        <v>0</v>
      </c>
      <c r="AK76" s="184">
        <f t="shared" si="228"/>
        <v>0</v>
      </c>
      <c r="AL76" s="184">
        <f t="shared" si="228"/>
        <v>0</v>
      </c>
      <c r="AM76" s="52" t="str">
        <f t="shared" si="19"/>
        <v/>
      </c>
      <c r="AN76" s="52" t="str">
        <f t="shared" si="20"/>
        <v/>
      </c>
      <c r="AO76" s="184" t="str">
        <f t="shared" si="21"/>
        <v/>
      </c>
      <c r="AP76" s="192" t="str">
        <f t="shared" si="22"/>
        <v/>
      </c>
      <c r="AQ76" s="232">
        <f t="shared" si="23"/>
        <v>0</v>
      </c>
      <c r="AR76" s="232">
        <f t="shared" si="24"/>
        <v>0</v>
      </c>
      <c r="AS76" s="52">
        <f t="shared" si="25"/>
        <v>0</v>
      </c>
      <c r="AT76" s="52">
        <f t="shared" si="26"/>
        <v>0</v>
      </c>
      <c r="AU76" s="232">
        <f t="shared" si="27"/>
        <v>0</v>
      </c>
      <c r="AV76" s="232">
        <f t="shared" ref="AV76:AW76" si="229">IF($AD76=V$5,$W76,0)</f>
        <v>0</v>
      </c>
      <c r="AW76" s="232">
        <f t="shared" si="229"/>
        <v>0</v>
      </c>
      <c r="AX76" s="233">
        <f t="shared" si="29"/>
        <v>0</v>
      </c>
      <c r="AY76" s="234">
        <f t="shared" si="30"/>
        <v>0</v>
      </c>
      <c r="AZ76" s="184">
        <f t="shared" si="31"/>
        <v>0</v>
      </c>
      <c r="BA76" s="235" t="str">
        <f>IF(B76&lt;&gt;"",VLOOKUP(B76,'1 Pricing Length'!A$8:B$50,2),"")</f>
        <v/>
      </c>
    </row>
    <row r="77" spans="1:53" ht="18.75" customHeight="1">
      <c r="A77" s="374"/>
      <c r="B77" s="217"/>
      <c r="C77" s="303"/>
      <c r="D77" s="237"/>
      <c r="E77" s="237"/>
      <c r="F77" s="237"/>
      <c r="G77" s="377"/>
      <c r="H77" s="377"/>
      <c r="I77" s="377"/>
      <c r="J77" s="377"/>
      <c r="K77" s="1"/>
      <c r="L77" s="223">
        <f>IF(B77&lt;&gt;"",IF(D77&gt;0,IF(D77&lt;=V$5,IF(M77&gt;0,M77,VLOOKUP(B77,'1 Pricing Length'!A$8:C$50,3)),VLOOKUP(B77,'1 Pricing Length'!A$8:C$50,3)),0),0)</f>
        <v>0</v>
      </c>
      <c r="M77" s="223">
        <f t="shared" si="4"/>
        <v>0</v>
      </c>
      <c r="N77" s="224">
        <f>IF(B77&lt;&gt;"",IF(D77&lt;&gt;0,IF(AD77&lt;X$5,IF(AD77&lt;W$5,IF(AD77&lt;V$5,IF(AD77&lt;U$5,VLOOKUP(B77,'1 Pricing Length'!A$8:I$50,5),VLOOKUP(B77,'1 Pricing Length'!A$8:I$50,6)),VLOOKUP(B77,'1 Pricing Length'!A$8:I$50,7)),VLOOKUP(B77,'1 Pricing Length'!A$8:I$50,8)),0),0),0)</f>
        <v>0</v>
      </c>
      <c r="O77" s="128">
        <f t="shared" si="5"/>
        <v>0</v>
      </c>
      <c r="P77" s="128">
        <f>'6 NY Interim'!O77</f>
        <v>0</v>
      </c>
      <c r="Q77" s="128">
        <f t="shared" si="6"/>
        <v>0</v>
      </c>
      <c r="R77" s="128">
        <f t="shared" si="7"/>
        <v>0</v>
      </c>
      <c r="S77" s="128">
        <f t="shared" si="8"/>
        <v>0</v>
      </c>
      <c r="T77" s="192">
        <f t="shared" ref="T77:W77" si="230">$G77*$AE77*AF77</f>
        <v>0</v>
      </c>
      <c r="U77" s="192">
        <f t="shared" si="230"/>
        <v>0</v>
      </c>
      <c r="V77" s="192">
        <f t="shared" si="230"/>
        <v>0</v>
      </c>
      <c r="W77" s="227">
        <f t="shared" si="230"/>
        <v>0</v>
      </c>
      <c r="X77" s="192">
        <f t="shared" si="10"/>
        <v>0</v>
      </c>
      <c r="Y77" s="192">
        <f t="shared" si="11"/>
        <v>0</v>
      </c>
      <c r="Z77" s="192">
        <f t="shared" si="12"/>
        <v>0</v>
      </c>
      <c r="AA77" s="227">
        <f t="shared" si="13"/>
        <v>0</v>
      </c>
      <c r="AB77" s="228">
        <f t="shared" si="14"/>
        <v>0</v>
      </c>
      <c r="AC77" s="229"/>
      <c r="AD77" s="230">
        <f t="shared" si="15"/>
        <v>45107</v>
      </c>
      <c r="AE77" s="231">
        <f t="shared" si="16"/>
        <v>0</v>
      </c>
      <c r="AF77" s="184">
        <f t="shared" si="17"/>
        <v>0</v>
      </c>
      <c r="AG77" s="184">
        <f t="shared" ref="AG77:AL77" si="231">IF(SUM($AF77:AF77)&gt;0,IF($L77-SUM($AF77:AF77)&gt;52,52,$L77-SUM($AF77:AF77)),IF($AD77=U$5,ROUND(($AD77-$D77)/7+0.5,0),0))</f>
        <v>0</v>
      </c>
      <c r="AH77" s="184">
        <f t="shared" si="231"/>
        <v>0</v>
      </c>
      <c r="AI77" s="184">
        <f t="shared" si="231"/>
        <v>0</v>
      </c>
      <c r="AJ77" s="184">
        <f t="shared" si="231"/>
        <v>0</v>
      </c>
      <c r="AK77" s="184">
        <f t="shared" si="231"/>
        <v>0</v>
      </c>
      <c r="AL77" s="184">
        <f t="shared" si="231"/>
        <v>0</v>
      </c>
      <c r="AM77" s="52" t="str">
        <f t="shared" si="19"/>
        <v/>
      </c>
      <c r="AN77" s="52" t="str">
        <f t="shared" si="20"/>
        <v/>
      </c>
      <c r="AO77" s="184" t="str">
        <f t="shared" si="21"/>
        <v/>
      </c>
      <c r="AP77" s="192" t="str">
        <f t="shared" si="22"/>
        <v/>
      </c>
      <c r="AQ77" s="232">
        <f t="shared" si="23"/>
        <v>0</v>
      </c>
      <c r="AR77" s="232">
        <f t="shared" si="24"/>
        <v>0</v>
      </c>
      <c r="AS77" s="52">
        <f t="shared" si="25"/>
        <v>0</v>
      </c>
      <c r="AT77" s="52">
        <f t="shared" si="26"/>
        <v>0</v>
      </c>
      <c r="AU77" s="232">
        <f t="shared" si="27"/>
        <v>0</v>
      </c>
      <c r="AV77" s="232">
        <f t="shared" ref="AV77:AW77" si="232">IF($AD77=V$5,$W77,0)</f>
        <v>0</v>
      </c>
      <c r="AW77" s="232">
        <f t="shared" si="232"/>
        <v>0</v>
      </c>
      <c r="AX77" s="233">
        <f t="shared" si="29"/>
        <v>0</v>
      </c>
      <c r="AY77" s="234">
        <f t="shared" si="30"/>
        <v>0</v>
      </c>
      <c r="AZ77" s="184">
        <f t="shared" si="31"/>
        <v>0</v>
      </c>
      <c r="BA77" s="235" t="str">
        <f>IF(B77&lt;&gt;"",VLOOKUP(B77,'1 Pricing Length'!A$8:B$50,2),"")</f>
        <v/>
      </c>
    </row>
    <row r="78" spans="1:53" ht="18.75" customHeight="1">
      <c r="A78" s="374"/>
      <c r="B78" s="217"/>
      <c r="C78" s="303"/>
      <c r="D78" s="237"/>
      <c r="E78" s="237"/>
      <c r="F78" s="237"/>
      <c r="G78" s="377"/>
      <c r="H78" s="377"/>
      <c r="I78" s="377"/>
      <c r="J78" s="377"/>
      <c r="K78" s="1"/>
      <c r="L78" s="223">
        <f>IF(B78&lt;&gt;"",IF(D78&gt;0,IF(D78&lt;=V$5,IF(M78&gt;0,M78,VLOOKUP(B78,'1 Pricing Length'!A$8:C$50,3)),VLOOKUP(B78,'1 Pricing Length'!A$8:C$50,3)),0),0)</f>
        <v>0</v>
      </c>
      <c r="M78" s="223">
        <f t="shared" si="4"/>
        <v>0</v>
      </c>
      <c r="N78" s="224">
        <f>IF(B78&lt;&gt;"",IF(D78&lt;&gt;0,IF(AD78&lt;X$5,IF(AD78&lt;W$5,IF(AD78&lt;V$5,IF(AD78&lt;U$5,VLOOKUP(B78,'1 Pricing Length'!A$8:I$50,5),VLOOKUP(B78,'1 Pricing Length'!A$8:I$50,6)),VLOOKUP(B78,'1 Pricing Length'!A$8:I$50,7)),VLOOKUP(B78,'1 Pricing Length'!A$8:I$50,8)),0),0),0)</f>
        <v>0</v>
      </c>
      <c r="O78" s="128">
        <f t="shared" si="5"/>
        <v>0</v>
      </c>
      <c r="P78" s="128">
        <f>'6 NY Interim'!O78</f>
        <v>0</v>
      </c>
      <c r="Q78" s="128">
        <f t="shared" si="6"/>
        <v>0</v>
      </c>
      <c r="R78" s="128">
        <f t="shared" si="7"/>
        <v>0</v>
      </c>
      <c r="S78" s="128">
        <f t="shared" si="8"/>
        <v>0</v>
      </c>
      <c r="T78" s="192">
        <f t="shared" ref="T78:W78" si="233">$G78*$AE78*AF78</f>
        <v>0</v>
      </c>
      <c r="U78" s="192">
        <f t="shared" si="233"/>
        <v>0</v>
      </c>
      <c r="V78" s="192">
        <f t="shared" si="233"/>
        <v>0</v>
      </c>
      <c r="W78" s="227">
        <f t="shared" si="233"/>
        <v>0</v>
      </c>
      <c r="X78" s="192">
        <f t="shared" si="10"/>
        <v>0</v>
      </c>
      <c r="Y78" s="192">
        <f t="shared" si="11"/>
        <v>0</v>
      </c>
      <c r="Z78" s="192">
        <f t="shared" si="12"/>
        <v>0</v>
      </c>
      <c r="AA78" s="227">
        <f t="shared" si="13"/>
        <v>0</v>
      </c>
      <c r="AB78" s="228">
        <f t="shared" si="14"/>
        <v>0</v>
      </c>
      <c r="AC78" s="229"/>
      <c r="AD78" s="230">
        <f t="shared" si="15"/>
        <v>45107</v>
      </c>
      <c r="AE78" s="231">
        <f t="shared" si="16"/>
        <v>0</v>
      </c>
      <c r="AF78" s="184">
        <f t="shared" si="17"/>
        <v>0</v>
      </c>
      <c r="AG78" s="184">
        <f t="shared" ref="AG78:AL78" si="234">IF(SUM($AF78:AF78)&gt;0,IF($L78-SUM($AF78:AF78)&gt;52,52,$L78-SUM($AF78:AF78)),IF($AD78=U$5,ROUND(($AD78-$D78)/7+0.5,0),0))</f>
        <v>0</v>
      </c>
      <c r="AH78" s="184">
        <f t="shared" si="234"/>
        <v>0</v>
      </c>
      <c r="AI78" s="184">
        <f t="shared" si="234"/>
        <v>0</v>
      </c>
      <c r="AJ78" s="184">
        <f t="shared" si="234"/>
        <v>0</v>
      </c>
      <c r="AK78" s="184">
        <f t="shared" si="234"/>
        <v>0</v>
      </c>
      <c r="AL78" s="184">
        <f t="shared" si="234"/>
        <v>0</v>
      </c>
      <c r="AM78" s="52" t="str">
        <f t="shared" si="19"/>
        <v/>
      </c>
      <c r="AN78" s="52" t="str">
        <f t="shared" si="20"/>
        <v/>
      </c>
      <c r="AO78" s="184" t="str">
        <f t="shared" si="21"/>
        <v/>
      </c>
      <c r="AP78" s="192" t="str">
        <f t="shared" si="22"/>
        <v/>
      </c>
      <c r="AQ78" s="232">
        <f t="shared" si="23"/>
        <v>0</v>
      </c>
      <c r="AR78" s="232">
        <f t="shared" si="24"/>
        <v>0</v>
      </c>
      <c r="AS78" s="52">
        <f t="shared" si="25"/>
        <v>0</v>
      </c>
      <c r="AT78" s="52">
        <f t="shared" si="26"/>
        <v>0</v>
      </c>
      <c r="AU78" s="232">
        <f t="shared" si="27"/>
        <v>0</v>
      </c>
      <c r="AV78" s="232">
        <f t="shared" ref="AV78:AW78" si="235">IF($AD78=V$5,$W78,0)</f>
        <v>0</v>
      </c>
      <c r="AW78" s="232">
        <f t="shared" si="235"/>
        <v>0</v>
      </c>
      <c r="AX78" s="233">
        <f t="shared" si="29"/>
        <v>0</v>
      </c>
      <c r="AY78" s="234">
        <f t="shared" si="30"/>
        <v>0</v>
      </c>
      <c r="AZ78" s="184">
        <f t="shared" si="31"/>
        <v>0</v>
      </c>
      <c r="BA78" s="235" t="str">
        <f>IF(B78&lt;&gt;"",VLOOKUP(B78,'1 Pricing Length'!A$8:B$50,2),"")</f>
        <v/>
      </c>
    </row>
    <row r="79" spans="1:53" ht="18.75" customHeight="1">
      <c r="A79" s="374"/>
      <c r="B79" s="217"/>
      <c r="C79" s="303"/>
      <c r="D79" s="237"/>
      <c r="E79" s="237"/>
      <c r="F79" s="237"/>
      <c r="G79" s="377"/>
      <c r="H79" s="377"/>
      <c r="I79" s="377"/>
      <c r="J79" s="377"/>
      <c r="K79" s="1"/>
      <c r="L79" s="223">
        <f>IF(B79&lt;&gt;"",IF(D79&gt;0,IF(D79&lt;=V$5,IF(M79&gt;0,M79,VLOOKUP(B79,'1 Pricing Length'!A$8:C$50,3)),VLOOKUP(B79,'1 Pricing Length'!A$8:C$50,3)),0),0)</f>
        <v>0</v>
      </c>
      <c r="M79" s="223">
        <f t="shared" si="4"/>
        <v>0</v>
      </c>
      <c r="N79" s="224">
        <f>IF(B79&lt;&gt;"",IF(D79&lt;&gt;0,IF(AD79&lt;X$5,IF(AD79&lt;W$5,IF(AD79&lt;V$5,IF(AD79&lt;U$5,VLOOKUP(B79,'1 Pricing Length'!A$8:I$50,5),VLOOKUP(B79,'1 Pricing Length'!A$8:I$50,6)),VLOOKUP(B79,'1 Pricing Length'!A$8:I$50,7)),VLOOKUP(B79,'1 Pricing Length'!A$8:I$50,8)),0),0),0)</f>
        <v>0</v>
      </c>
      <c r="O79" s="128">
        <f t="shared" si="5"/>
        <v>0</v>
      </c>
      <c r="P79" s="128">
        <f>'6 NY Interim'!O79</f>
        <v>0</v>
      </c>
      <c r="Q79" s="128">
        <f t="shared" si="6"/>
        <v>0</v>
      </c>
      <c r="R79" s="128">
        <f t="shared" si="7"/>
        <v>0</v>
      </c>
      <c r="S79" s="128">
        <f t="shared" si="8"/>
        <v>0</v>
      </c>
      <c r="T79" s="192">
        <f t="shared" ref="T79:W79" si="236">$G79*$AE79*AF79</f>
        <v>0</v>
      </c>
      <c r="U79" s="192">
        <f t="shared" si="236"/>
        <v>0</v>
      </c>
      <c r="V79" s="192">
        <f t="shared" si="236"/>
        <v>0</v>
      </c>
      <c r="W79" s="227">
        <f t="shared" si="236"/>
        <v>0</v>
      </c>
      <c r="X79" s="192">
        <f t="shared" si="10"/>
        <v>0</v>
      </c>
      <c r="Y79" s="192">
        <f t="shared" si="11"/>
        <v>0</v>
      </c>
      <c r="Z79" s="192">
        <f t="shared" si="12"/>
        <v>0</v>
      </c>
      <c r="AA79" s="227">
        <f t="shared" si="13"/>
        <v>0</v>
      </c>
      <c r="AB79" s="228">
        <f t="shared" si="14"/>
        <v>0</v>
      </c>
      <c r="AC79" s="229"/>
      <c r="AD79" s="230">
        <f t="shared" si="15"/>
        <v>45107</v>
      </c>
      <c r="AE79" s="231">
        <f t="shared" si="16"/>
        <v>0</v>
      </c>
      <c r="AF79" s="184">
        <f t="shared" si="17"/>
        <v>0</v>
      </c>
      <c r="AG79" s="184">
        <f t="shared" ref="AG79:AL79" si="237">IF(SUM($AF79:AF79)&gt;0,IF($L79-SUM($AF79:AF79)&gt;52,52,$L79-SUM($AF79:AF79)),IF($AD79=U$5,ROUND(($AD79-$D79)/7+0.5,0),0))</f>
        <v>0</v>
      </c>
      <c r="AH79" s="184">
        <f t="shared" si="237"/>
        <v>0</v>
      </c>
      <c r="AI79" s="184">
        <f t="shared" si="237"/>
        <v>0</v>
      </c>
      <c r="AJ79" s="184">
        <f t="shared" si="237"/>
        <v>0</v>
      </c>
      <c r="AK79" s="184">
        <f t="shared" si="237"/>
        <v>0</v>
      </c>
      <c r="AL79" s="184">
        <f t="shared" si="237"/>
        <v>0</v>
      </c>
      <c r="AM79" s="52" t="str">
        <f t="shared" si="19"/>
        <v/>
      </c>
      <c r="AN79" s="52" t="str">
        <f t="shared" si="20"/>
        <v/>
      </c>
      <c r="AO79" s="184" t="str">
        <f t="shared" si="21"/>
        <v/>
      </c>
      <c r="AP79" s="192" t="str">
        <f t="shared" si="22"/>
        <v/>
      </c>
      <c r="AQ79" s="232">
        <f t="shared" si="23"/>
        <v>0</v>
      </c>
      <c r="AR79" s="232">
        <f t="shared" si="24"/>
        <v>0</v>
      </c>
      <c r="AS79" s="52">
        <f t="shared" si="25"/>
        <v>0</v>
      </c>
      <c r="AT79" s="52">
        <f t="shared" si="26"/>
        <v>0</v>
      </c>
      <c r="AU79" s="232">
        <f t="shared" si="27"/>
        <v>0</v>
      </c>
      <c r="AV79" s="232">
        <f t="shared" ref="AV79:AW79" si="238">IF($AD79=V$5,$W79,0)</f>
        <v>0</v>
      </c>
      <c r="AW79" s="232">
        <f t="shared" si="238"/>
        <v>0</v>
      </c>
      <c r="AX79" s="233">
        <f t="shared" si="29"/>
        <v>0</v>
      </c>
      <c r="AY79" s="234">
        <f t="shared" si="30"/>
        <v>0</v>
      </c>
      <c r="AZ79" s="184">
        <f t="shared" si="31"/>
        <v>0</v>
      </c>
      <c r="BA79" s="235" t="str">
        <f>IF(B79&lt;&gt;"",VLOOKUP(B79,'1 Pricing Length'!A$8:B$50,2),"")</f>
        <v/>
      </c>
    </row>
    <row r="80" spans="1:53" ht="18.75" customHeight="1">
      <c r="A80" s="374"/>
      <c r="B80" s="217"/>
      <c r="C80" s="303"/>
      <c r="D80" s="237"/>
      <c r="E80" s="237"/>
      <c r="F80" s="237"/>
      <c r="G80" s="377"/>
      <c r="H80" s="377"/>
      <c r="I80" s="377"/>
      <c r="J80" s="377"/>
      <c r="K80" s="1"/>
      <c r="L80" s="223">
        <f>IF(B80&lt;&gt;"",IF(D80&gt;0,IF(D80&lt;=V$5,IF(M80&gt;0,M80,VLOOKUP(B80,'1 Pricing Length'!A$8:C$50,3)),VLOOKUP(B80,'1 Pricing Length'!A$8:C$50,3)),0),0)</f>
        <v>0</v>
      </c>
      <c r="M80" s="223">
        <f t="shared" si="4"/>
        <v>0</v>
      </c>
      <c r="N80" s="224">
        <f>IF(B80&lt;&gt;"",IF(D80&lt;&gt;0,IF(AD80&lt;X$5,IF(AD80&lt;W$5,IF(AD80&lt;V$5,IF(AD80&lt;U$5,VLOOKUP(B80,'1 Pricing Length'!A$8:I$50,5),VLOOKUP(B80,'1 Pricing Length'!A$8:I$50,6)),VLOOKUP(B80,'1 Pricing Length'!A$8:I$50,7)),VLOOKUP(B80,'1 Pricing Length'!A$8:I$50,8)),0),0),0)</f>
        <v>0</v>
      </c>
      <c r="O80" s="128">
        <f t="shared" si="5"/>
        <v>0</v>
      </c>
      <c r="P80" s="128">
        <f>'6 NY Interim'!O80</f>
        <v>0</v>
      </c>
      <c r="Q80" s="128">
        <f t="shared" si="6"/>
        <v>0</v>
      </c>
      <c r="R80" s="128">
        <f t="shared" si="7"/>
        <v>0</v>
      </c>
      <c r="S80" s="128">
        <f t="shared" si="8"/>
        <v>0</v>
      </c>
      <c r="T80" s="192">
        <f t="shared" ref="T80:W80" si="239">$G80*$AE80*AF80</f>
        <v>0</v>
      </c>
      <c r="U80" s="192">
        <f t="shared" si="239"/>
        <v>0</v>
      </c>
      <c r="V80" s="192">
        <f t="shared" si="239"/>
        <v>0</v>
      </c>
      <c r="W80" s="227">
        <f t="shared" si="239"/>
        <v>0</v>
      </c>
      <c r="X80" s="192">
        <f t="shared" si="10"/>
        <v>0</v>
      </c>
      <c r="Y80" s="192">
        <f t="shared" si="11"/>
        <v>0</v>
      </c>
      <c r="Z80" s="192">
        <f t="shared" si="12"/>
        <v>0</v>
      </c>
      <c r="AA80" s="227">
        <f t="shared" si="13"/>
        <v>0</v>
      </c>
      <c r="AB80" s="228">
        <f t="shared" si="14"/>
        <v>0</v>
      </c>
      <c r="AC80" s="229"/>
      <c r="AD80" s="230">
        <f t="shared" si="15"/>
        <v>45107</v>
      </c>
      <c r="AE80" s="231">
        <f t="shared" si="16"/>
        <v>0</v>
      </c>
      <c r="AF80" s="184">
        <f t="shared" si="17"/>
        <v>0</v>
      </c>
      <c r="AG80" s="184">
        <f t="shared" ref="AG80:AL80" si="240">IF(SUM($AF80:AF80)&gt;0,IF($L80-SUM($AF80:AF80)&gt;52,52,$L80-SUM($AF80:AF80)),IF($AD80=U$5,ROUND(($AD80-$D80)/7+0.5,0),0))</f>
        <v>0</v>
      </c>
      <c r="AH80" s="184">
        <f t="shared" si="240"/>
        <v>0</v>
      </c>
      <c r="AI80" s="184">
        <f t="shared" si="240"/>
        <v>0</v>
      </c>
      <c r="AJ80" s="184">
        <f t="shared" si="240"/>
        <v>0</v>
      </c>
      <c r="AK80" s="184">
        <f t="shared" si="240"/>
        <v>0</v>
      </c>
      <c r="AL80" s="184">
        <f t="shared" si="240"/>
        <v>0</v>
      </c>
      <c r="AM80" s="52" t="str">
        <f t="shared" si="19"/>
        <v/>
      </c>
      <c r="AN80" s="52" t="str">
        <f t="shared" si="20"/>
        <v/>
      </c>
      <c r="AO80" s="184" t="str">
        <f t="shared" si="21"/>
        <v/>
      </c>
      <c r="AP80" s="192" t="str">
        <f t="shared" si="22"/>
        <v/>
      </c>
      <c r="AQ80" s="232">
        <f t="shared" si="23"/>
        <v>0</v>
      </c>
      <c r="AR80" s="232">
        <f t="shared" si="24"/>
        <v>0</v>
      </c>
      <c r="AS80" s="52">
        <f t="shared" si="25"/>
        <v>0</v>
      </c>
      <c r="AT80" s="52">
        <f t="shared" si="26"/>
        <v>0</v>
      </c>
      <c r="AU80" s="232">
        <f t="shared" si="27"/>
        <v>0</v>
      </c>
      <c r="AV80" s="232">
        <f t="shared" ref="AV80:AW80" si="241">IF($AD80=V$5,$W80,0)</f>
        <v>0</v>
      </c>
      <c r="AW80" s="232">
        <f t="shared" si="241"/>
        <v>0</v>
      </c>
      <c r="AX80" s="233">
        <f t="shared" si="29"/>
        <v>0</v>
      </c>
      <c r="AY80" s="234">
        <f t="shared" si="30"/>
        <v>0</v>
      </c>
      <c r="AZ80" s="184">
        <f t="shared" si="31"/>
        <v>0</v>
      </c>
      <c r="BA80" s="235" t="str">
        <f>IF(B80&lt;&gt;"",VLOOKUP(B80,'1 Pricing Length'!A$8:B$50,2),"")</f>
        <v/>
      </c>
    </row>
    <row r="81" spans="1:53" ht="18.75" customHeight="1">
      <c r="A81" s="374"/>
      <c r="B81" s="217"/>
      <c r="C81" s="303"/>
      <c r="D81" s="237"/>
      <c r="E81" s="237"/>
      <c r="F81" s="237"/>
      <c r="G81" s="377"/>
      <c r="H81" s="377"/>
      <c r="I81" s="377"/>
      <c r="J81" s="377"/>
      <c r="K81" s="1"/>
      <c r="L81" s="223">
        <f>IF(B81&lt;&gt;"",IF(D81&gt;0,IF(D81&lt;=V$5,IF(M81&gt;0,M81,VLOOKUP(B81,'1 Pricing Length'!A$8:C$50,3)),VLOOKUP(B81,'1 Pricing Length'!A$8:C$50,3)),0),0)</f>
        <v>0</v>
      </c>
      <c r="M81" s="223">
        <f t="shared" si="4"/>
        <v>0</v>
      </c>
      <c r="N81" s="224">
        <f>IF(B81&lt;&gt;"",IF(D81&lt;&gt;0,IF(AD81&lt;X$5,IF(AD81&lt;W$5,IF(AD81&lt;V$5,IF(AD81&lt;U$5,VLOOKUP(B81,'1 Pricing Length'!A$8:I$50,5),VLOOKUP(B81,'1 Pricing Length'!A$8:I$50,6)),VLOOKUP(B81,'1 Pricing Length'!A$8:I$50,7)),VLOOKUP(B81,'1 Pricing Length'!A$8:I$50,8)),0),0),0)</f>
        <v>0</v>
      </c>
      <c r="O81" s="128">
        <f t="shared" si="5"/>
        <v>0</v>
      </c>
      <c r="P81" s="128">
        <f>'6 NY Interim'!O81</f>
        <v>0</v>
      </c>
      <c r="Q81" s="128">
        <f t="shared" si="6"/>
        <v>0</v>
      </c>
      <c r="R81" s="128">
        <f t="shared" si="7"/>
        <v>0</v>
      </c>
      <c r="S81" s="128">
        <f t="shared" si="8"/>
        <v>0</v>
      </c>
      <c r="T81" s="192">
        <f t="shared" ref="T81:W81" si="242">$G81*$AE81*AF81</f>
        <v>0</v>
      </c>
      <c r="U81" s="192">
        <f t="shared" si="242"/>
        <v>0</v>
      </c>
      <c r="V81" s="192">
        <f t="shared" si="242"/>
        <v>0</v>
      </c>
      <c r="W81" s="227">
        <f t="shared" si="242"/>
        <v>0</v>
      </c>
      <c r="X81" s="192">
        <f t="shared" si="10"/>
        <v>0</v>
      </c>
      <c r="Y81" s="192">
        <f t="shared" si="11"/>
        <v>0</v>
      </c>
      <c r="Z81" s="192">
        <f t="shared" si="12"/>
        <v>0</v>
      </c>
      <c r="AA81" s="227">
        <f t="shared" si="13"/>
        <v>0</v>
      </c>
      <c r="AB81" s="228">
        <f t="shared" si="14"/>
        <v>0</v>
      </c>
      <c r="AC81" s="229"/>
      <c r="AD81" s="230">
        <f t="shared" si="15"/>
        <v>45107</v>
      </c>
      <c r="AE81" s="231">
        <f t="shared" si="16"/>
        <v>0</v>
      </c>
      <c r="AF81" s="184">
        <f t="shared" si="17"/>
        <v>0</v>
      </c>
      <c r="AG81" s="184">
        <f t="shared" ref="AG81:AL81" si="243">IF(SUM($AF81:AF81)&gt;0,IF($L81-SUM($AF81:AF81)&gt;52,52,$L81-SUM($AF81:AF81)),IF($AD81=U$5,ROUND(($AD81-$D81)/7+0.5,0),0))</f>
        <v>0</v>
      </c>
      <c r="AH81" s="184">
        <f t="shared" si="243"/>
        <v>0</v>
      </c>
      <c r="AI81" s="184">
        <f t="shared" si="243"/>
        <v>0</v>
      </c>
      <c r="AJ81" s="184">
        <f t="shared" si="243"/>
        <v>0</v>
      </c>
      <c r="AK81" s="184">
        <f t="shared" si="243"/>
        <v>0</v>
      </c>
      <c r="AL81" s="184">
        <f t="shared" si="243"/>
        <v>0</v>
      </c>
      <c r="AM81" s="52" t="str">
        <f t="shared" si="19"/>
        <v/>
      </c>
      <c r="AN81" s="52" t="str">
        <f t="shared" si="20"/>
        <v/>
      </c>
      <c r="AO81" s="184" t="str">
        <f t="shared" si="21"/>
        <v/>
      </c>
      <c r="AP81" s="192" t="str">
        <f t="shared" si="22"/>
        <v/>
      </c>
      <c r="AQ81" s="232">
        <f t="shared" si="23"/>
        <v>0</v>
      </c>
      <c r="AR81" s="232">
        <f t="shared" si="24"/>
        <v>0</v>
      </c>
      <c r="AS81" s="52">
        <f t="shared" si="25"/>
        <v>0</v>
      </c>
      <c r="AT81" s="52">
        <f t="shared" si="26"/>
        <v>0</v>
      </c>
      <c r="AU81" s="232">
        <f t="shared" si="27"/>
        <v>0</v>
      </c>
      <c r="AV81" s="232">
        <f t="shared" ref="AV81:AW81" si="244">IF($AD81=V$5,$W81,0)</f>
        <v>0</v>
      </c>
      <c r="AW81" s="232">
        <f t="shared" si="244"/>
        <v>0</v>
      </c>
      <c r="AX81" s="233">
        <f t="shared" si="29"/>
        <v>0</v>
      </c>
      <c r="AY81" s="234">
        <f t="shared" si="30"/>
        <v>0</v>
      </c>
      <c r="AZ81" s="184">
        <f t="shared" si="31"/>
        <v>0</v>
      </c>
      <c r="BA81" s="235" t="str">
        <f>IF(B81&lt;&gt;"",VLOOKUP(B81,'1 Pricing Length'!A$8:B$50,2),"")</f>
        <v/>
      </c>
    </row>
    <row r="82" spans="1:53" ht="18.75" customHeight="1">
      <c r="A82" s="374"/>
      <c r="B82" s="217"/>
      <c r="C82" s="303"/>
      <c r="D82" s="237"/>
      <c r="E82" s="237"/>
      <c r="F82" s="237"/>
      <c r="G82" s="377"/>
      <c r="H82" s="377"/>
      <c r="I82" s="377"/>
      <c r="J82" s="377"/>
      <c r="K82" s="1"/>
      <c r="L82" s="223">
        <f>IF(B82&lt;&gt;"",IF(D82&gt;0,IF(D82&lt;=V$5,IF(M82&gt;0,M82,VLOOKUP(B82,'1 Pricing Length'!A$8:C$50,3)),VLOOKUP(B82,'1 Pricing Length'!A$8:C$50,3)),0),0)</f>
        <v>0</v>
      </c>
      <c r="M82" s="223">
        <f t="shared" si="4"/>
        <v>0</v>
      </c>
      <c r="N82" s="224">
        <f>IF(B82&lt;&gt;"",IF(D82&lt;&gt;0,IF(AD82&lt;X$5,IF(AD82&lt;W$5,IF(AD82&lt;V$5,IF(AD82&lt;U$5,VLOOKUP(B82,'1 Pricing Length'!A$8:I$50,5),VLOOKUP(B82,'1 Pricing Length'!A$8:I$50,6)),VLOOKUP(B82,'1 Pricing Length'!A$8:I$50,7)),VLOOKUP(B82,'1 Pricing Length'!A$8:I$50,8)),0),0),0)</f>
        <v>0</v>
      </c>
      <c r="O82" s="128">
        <f t="shared" si="5"/>
        <v>0</v>
      </c>
      <c r="P82" s="128">
        <f>'6 NY Interim'!O82</f>
        <v>0</v>
      </c>
      <c r="Q82" s="128">
        <f t="shared" si="6"/>
        <v>0</v>
      </c>
      <c r="R82" s="128">
        <f t="shared" si="7"/>
        <v>0</v>
      </c>
      <c r="S82" s="128">
        <f t="shared" si="8"/>
        <v>0</v>
      </c>
      <c r="T82" s="192">
        <f t="shared" ref="T82:W82" si="245">$G82*$AE82*AF82</f>
        <v>0</v>
      </c>
      <c r="U82" s="192">
        <f t="shared" si="245"/>
        <v>0</v>
      </c>
      <c r="V82" s="192">
        <f t="shared" si="245"/>
        <v>0</v>
      </c>
      <c r="W82" s="227">
        <f t="shared" si="245"/>
        <v>0</v>
      </c>
      <c r="X82" s="192">
        <f t="shared" si="10"/>
        <v>0</v>
      </c>
      <c r="Y82" s="192">
        <f t="shared" si="11"/>
        <v>0</v>
      </c>
      <c r="Z82" s="192">
        <f t="shared" si="12"/>
        <v>0</v>
      </c>
      <c r="AA82" s="227">
        <f t="shared" si="13"/>
        <v>0</v>
      </c>
      <c r="AB82" s="228">
        <f t="shared" si="14"/>
        <v>0</v>
      </c>
      <c r="AC82" s="229"/>
      <c r="AD82" s="230">
        <f t="shared" si="15"/>
        <v>45107</v>
      </c>
      <c r="AE82" s="231">
        <f t="shared" si="16"/>
        <v>0</v>
      </c>
      <c r="AF82" s="184">
        <f t="shared" si="17"/>
        <v>0</v>
      </c>
      <c r="AG82" s="184">
        <f t="shared" ref="AG82:AL82" si="246">IF(SUM($AF82:AF82)&gt;0,IF($L82-SUM($AF82:AF82)&gt;52,52,$L82-SUM($AF82:AF82)),IF($AD82=U$5,ROUND(($AD82-$D82)/7+0.5,0),0))</f>
        <v>0</v>
      </c>
      <c r="AH82" s="184">
        <f t="shared" si="246"/>
        <v>0</v>
      </c>
      <c r="AI82" s="184">
        <f t="shared" si="246"/>
        <v>0</v>
      </c>
      <c r="AJ82" s="184">
        <f t="shared" si="246"/>
        <v>0</v>
      </c>
      <c r="AK82" s="184">
        <f t="shared" si="246"/>
        <v>0</v>
      </c>
      <c r="AL82" s="184">
        <f t="shared" si="246"/>
        <v>0</v>
      </c>
      <c r="AM82" s="52" t="str">
        <f t="shared" si="19"/>
        <v/>
      </c>
      <c r="AN82" s="52" t="str">
        <f t="shared" si="20"/>
        <v/>
      </c>
      <c r="AO82" s="184" t="str">
        <f t="shared" si="21"/>
        <v/>
      </c>
      <c r="AP82" s="192" t="str">
        <f t="shared" si="22"/>
        <v/>
      </c>
      <c r="AQ82" s="232">
        <f t="shared" si="23"/>
        <v>0</v>
      </c>
      <c r="AR82" s="232">
        <f t="shared" si="24"/>
        <v>0</v>
      </c>
      <c r="AS82" s="52">
        <f t="shared" si="25"/>
        <v>0</v>
      </c>
      <c r="AT82" s="52">
        <f t="shared" si="26"/>
        <v>0</v>
      </c>
      <c r="AU82" s="232">
        <f t="shared" si="27"/>
        <v>0</v>
      </c>
      <c r="AV82" s="232">
        <f t="shared" ref="AV82:AW82" si="247">IF($AD82=V$5,$W82,0)</f>
        <v>0</v>
      </c>
      <c r="AW82" s="232">
        <f t="shared" si="247"/>
        <v>0</v>
      </c>
      <c r="AX82" s="233">
        <f t="shared" si="29"/>
        <v>0</v>
      </c>
      <c r="AY82" s="234">
        <f t="shared" si="30"/>
        <v>0</v>
      </c>
      <c r="AZ82" s="184">
        <f t="shared" si="31"/>
        <v>0</v>
      </c>
      <c r="BA82" s="235" t="str">
        <f>IF(B82&lt;&gt;"",VLOOKUP(B82,'1 Pricing Length'!A$8:B$50,2),"")</f>
        <v/>
      </c>
    </row>
    <row r="83" spans="1:53" ht="18.75" customHeight="1">
      <c r="A83" s="374"/>
      <c r="B83" s="217"/>
      <c r="C83" s="303"/>
      <c r="D83" s="237"/>
      <c r="E83" s="237"/>
      <c r="F83" s="237"/>
      <c r="G83" s="377"/>
      <c r="H83" s="377"/>
      <c r="I83" s="377"/>
      <c r="J83" s="377"/>
      <c r="K83" s="1"/>
      <c r="L83" s="223">
        <f>IF(B83&lt;&gt;"",IF(D83&gt;0,IF(D83&lt;=V$5,IF(M83&gt;0,M83,VLOOKUP(B83,'1 Pricing Length'!A$8:C$50,3)),VLOOKUP(B83,'1 Pricing Length'!A$8:C$50,3)),0),0)</f>
        <v>0</v>
      </c>
      <c r="M83" s="223">
        <f t="shared" si="4"/>
        <v>0</v>
      </c>
      <c r="N83" s="224">
        <f>IF(B83&lt;&gt;"",IF(D83&lt;&gt;0,IF(AD83&lt;X$5,IF(AD83&lt;W$5,IF(AD83&lt;V$5,IF(AD83&lt;U$5,VLOOKUP(B83,'1 Pricing Length'!A$8:I$50,5),VLOOKUP(B83,'1 Pricing Length'!A$8:I$50,6)),VLOOKUP(B83,'1 Pricing Length'!A$8:I$50,7)),VLOOKUP(B83,'1 Pricing Length'!A$8:I$50,8)),0),0),0)</f>
        <v>0</v>
      </c>
      <c r="O83" s="128">
        <f t="shared" si="5"/>
        <v>0</v>
      </c>
      <c r="P83" s="128">
        <f>'6 NY Interim'!O83</f>
        <v>0</v>
      </c>
      <c r="Q83" s="128">
        <f t="shared" si="6"/>
        <v>0</v>
      </c>
      <c r="R83" s="128">
        <f t="shared" si="7"/>
        <v>0</v>
      </c>
      <c r="S83" s="128">
        <f t="shared" si="8"/>
        <v>0</v>
      </c>
      <c r="T83" s="192">
        <f t="shared" ref="T83:W83" si="248">$G83*$AE83*AF83</f>
        <v>0</v>
      </c>
      <c r="U83" s="192">
        <f t="shared" si="248"/>
        <v>0</v>
      </c>
      <c r="V83" s="192">
        <f t="shared" si="248"/>
        <v>0</v>
      </c>
      <c r="W83" s="227">
        <f t="shared" si="248"/>
        <v>0</v>
      </c>
      <c r="X83" s="192">
        <f t="shared" si="10"/>
        <v>0</v>
      </c>
      <c r="Y83" s="192">
        <f t="shared" si="11"/>
        <v>0</v>
      </c>
      <c r="Z83" s="192">
        <f t="shared" si="12"/>
        <v>0</v>
      </c>
      <c r="AA83" s="227">
        <f t="shared" si="13"/>
        <v>0</v>
      </c>
      <c r="AB83" s="228">
        <f t="shared" si="14"/>
        <v>0</v>
      </c>
      <c r="AC83" s="229"/>
      <c r="AD83" s="230">
        <f t="shared" si="15"/>
        <v>45107</v>
      </c>
      <c r="AE83" s="231">
        <f t="shared" si="16"/>
        <v>0</v>
      </c>
      <c r="AF83" s="184">
        <f t="shared" si="17"/>
        <v>0</v>
      </c>
      <c r="AG83" s="184">
        <f t="shared" ref="AG83:AL83" si="249">IF(SUM($AF83:AF83)&gt;0,IF($L83-SUM($AF83:AF83)&gt;52,52,$L83-SUM($AF83:AF83)),IF($AD83=U$5,ROUND(($AD83-$D83)/7+0.5,0),0))</f>
        <v>0</v>
      </c>
      <c r="AH83" s="184">
        <f t="shared" si="249"/>
        <v>0</v>
      </c>
      <c r="AI83" s="184">
        <f t="shared" si="249"/>
        <v>0</v>
      </c>
      <c r="AJ83" s="184">
        <f t="shared" si="249"/>
        <v>0</v>
      </c>
      <c r="AK83" s="184">
        <f t="shared" si="249"/>
        <v>0</v>
      </c>
      <c r="AL83" s="184">
        <f t="shared" si="249"/>
        <v>0</v>
      </c>
      <c r="AM83" s="52" t="str">
        <f t="shared" si="19"/>
        <v/>
      </c>
      <c r="AN83" s="52" t="str">
        <f t="shared" si="20"/>
        <v/>
      </c>
      <c r="AO83" s="184" t="str">
        <f t="shared" si="21"/>
        <v/>
      </c>
      <c r="AP83" s="192" t="str">
        <f t="shared" si="22"/>
        <v/>
      </c>
      <c r="AQ83" s="232">
        <f t="shared" si="23"/>
        <v>0</v>
      </c>
      <c r="AR83" s="232">
        <f t="shared" si="24"/>
        <v>0</v>
      </c>
      <c r="AS83" s="52">
        <f t="shared" si="25"/>
        <v>0</v>
      </c>
      <c r="AT83" s="52">
        <f t="shared" si="26"/>
        <v>0</v>
      </c>
      <c r="AU83" s="232">
        <f t="shared" si="27"/>
        <v>0</v>
      </c>
      <c r="AV83" s="232">
        <f t="shared" ref="AV83:AW83" si="250">IF($AD83=V$5,$W83,0)</f>
        <v>0</v>
      </c>
      <c r="AW83" s="232">
        <f t="shared" si="250"/>
        <v>0</v>
      </c>
      <c r="AX83" s="233">
        <f t="shared" si="29"/>
        <v>0</v>
      </c>
      <c r="AY83" s="234">
        <f t="shared" si="30"/>
        <v>0</v>
      </c>
      <c r="AZ83" s="184">
        <f t="shared" si="31"/>
        <v>0</v>
      </c>
      <c r="BA83" s="235" t="str">
        <f>IF(B83&lt;&gt;"",VLOOKUP(B83,'1 Pricing Length'!A$8:B$50,2),"")</f>
        <v/>
      </c>
    </row>
    <row r="84" spans="1:53" ht="18.75" customHeight="1">
      <c r="A84" s="374"/>
      <c r="B84" s="217"/>
      <c r="C84" s="303"/>
      <c r="D84" s="237"/>
      <c r="E84" s="237"/>
      <c r="F84" s="237"/>
      <c r="G84" s="377"/>
      <c r="H84" s="377"/>
      <c r="I84" s="377"/>
      <c r="J84" s="377"/>
      <c r="K84" s="1"/>
      <c r="L84" s="223">
        <f>IF(B84&lt;&gt;"",IF(D84&gt;0,IF(D84&lt;=V$5,IF(M84&gt;0,M84,VLOOKUP(B84,'1 Pricing Length'!A$8:C$50,3)),VLOOKUP(B84,'1 Pricing Length'!A$8:C$50,3)),0),0)</f>
        <v>0</v>
      </c>
      <c r="M84" s="223">
        <f t="shared" si="4"/>
        <v>0</v>
      </c>
      <c r="N84" s="224">
        <f>IF(B84&lt;&gt;"",IF(D84&lt;&gt;0,IF(AD84&lt;X$5,IF(AD84&lt;W$5,IF(AD84&lt;V$5,IF(AD84&lt;U$5,VLOOKUP(B84,'1 Pricing Length'!A$8:I$50,5),VLOOKUP(B84,'1 Pricing Length'!A$8:I$50,6)),VLOOKUP(B84,'1 Pricing Length'!A$8:I$50,7)),VLOOKUP(B84,'1 Pricing Length'!A$8:I$50,8)),0),0),0)</f>
        <v>0</v>
      </c>
      <c r="O84" s="128">
        <f t="shared" si="5"/>
        <v>0</v>
      </c>
      <c r="P84" s="128">
        <f>'6 NY Interim'!O84</f>
        <v>0</v>
      </c>
      <c r="Q84" s="128">
        <f t="shared" si="6"/>
        <v>0</v>
      </c>
      <c r="R84" s="128">
        <f t="shared" si="7"/>
        <v>0</v>
      </c>
      <c r="S84" s="128">
        <f t="shared" si="8"/>
        <v>0</v>
      </c>
      <c r="T84" s="192">
        <f t="shared" ref="T84:W84" si="251">$G84*$AE84*AF84</f>
        <v>0</v>
      </c>
      <c r="U84" s="192">
        <f t="shared" si="251"/>
        <v>0</v>
      </c>
      <c r="V84" s="192">
        <f t="shared" si="251"/>
        <v>0</v>
      </c>
      <c r="W84" s="227">
        <f t="shared" si="251"/>
        <v>0</v>
      </c>
      <c r="X84" s="192">
        <f t="shared" si="10"/>
        <v>0</v>
      </c>
      <c r="Y84" s="192">
        <f t="shared" si="11"/>
        <v>0</v>
      </c>
      <c r="Z84" s="192">
        <f t="shared" si="12"/>
        <v>0</v>
      </c>
      <c r="AA84" s="227">
        <f t="shared" si="13"/>
        <v>0</v>
      </c>
      <c r="AB84" s="228">
        <f t="shared" si="14"/>
        <v>0</v>
      </c>
      <c r="AC84" s="229"/>
      <c r="AD84" s="230">
        <f t="shared" si="15"/>
        <v>45107</v>
      </c>
      <c r="AE84" s="231">
        <f t="shared" si="16"/>
        <v>0</v>
      </c>
      <c r="AF84" s="184">
        <f t="shared" si="17"/>
        <v>0</v>
      </c>
      <c r="AG84" s="184">
        <f t="shared" ref="AG84:AL84" si="252">IF(SUM($AF84:AF84)&gt;0,IF($L84-SUM($AF84:AF84)&gt;52,52,$L84-SUM($AF84:AF84)),IF($AD84=U$5,ROUND(($AD84-$D84)/7+0.5,0),0))</f>
        <v>0</v>
      </c>
      <c r="AH84" s="184">
        <f t="shared" si="252"/>
        <v>0</v>
      </c>
      <c r="AI84" s="184">
        <f t="shared" si="252"/>
        <v>0</v>
      </c>
      <c r="AJ84" s="184">
        <f t="shared" si="252"/>
        <v>0</v>
      </c>
      <c r="AK84" s="184">
        <f t="shared" si="252"/>
        <v>0</v>
      </c>
      <c r="AL84" s="184">
        <f t="shared" si="252"/>
        <v>0</v>
      </c>
      <c r="AM84" s="52" t="str">
        <f t="shared" si="19"/>
        <v/>
      </c>
      <c r="AN84" s="52" t="str">
        <f t="shared" si="20"/>
        <v/>
      </c>
      <c r="AO84" s="184" t="str">
        <f t="shared" si="21"/>
        <v/>
      </c>
      <c r="AP84" s="192" t="str">
        <f t="shared" si="22"/>
        <v/>
      </c>
      <c r="AQ84" s="232">
        <f t="shared" si="23"/>
        <v>0</v>
      </c>
      <c r="AR84" s="232">
        <f t="shared" si="24"/>
        <v>0</v>
      </c>
      <c r="AS84" s="52">
        <f t="shared" si="25"/>
        <v>0</v>
      </c>
      <c r="AT84" s="52">
        <f t="shared" si="26"/>
        <v>0</v>
      </c>
      <c r="AU84" s="232">
        <f t="shared" si="27"/>
        <v>0</v>
      </c>
      <c r="AV84" s="232">
        <f t="shared" ref="AV84:AW84" si="253">IF($AD84=V$5,$W84,0)</f>
        <v>0</v>
      </c>
      <c r="AW84" s="232">
        <f t="shared" si="253"/>
        <v>0</v>
      </c>
      <c r="AX84" s="233">
        <f t="shared" si="29"/>
        <v>0</v>
      </c>
      <c r="AY84" s="234">
        <f t="shared" si="30"/>
        <v>0</v>
      </c>
      <c r="AZ84" s="184">
        <f t="shared" si="31"/>
        <v>0</v>
      </c>
      <c r="BA84" s="235" t="str">
        <f>IF(B84&lt;&gt;"",VLOOKUP(B84,'1 Pricing Length'!A$8:B$50,2),"")</f>
        <v/>
      </c>
    </row>
    <row r="85" spans="1:53" ht="18.75" customHeight="1">
      <c r="A85" s="374"/>
      <c r="B85" s="217"/>
      <c r="C85" s="303"/>
      <c r="D85" s="237"/>
      <c r="E85" s="237"/>
      <c r="F85" s="237"/>
      <c r="G85" s="377"/>
      <c r="H85" s="377"/>
      <c r="I85" s="377"/>
      <c r="J85" s="377"/>
      <c r="K85" s="1"/>
      <c r="L85" s="223">
        <f>IF(B85&lt;&gt;"",IF(D85&gt;0,IF(D85&lt;=V$5,IF(M85&gt;0,M85,VLOOKUP(B85,'1 Pricing Length'!A$8:C$50,3)),VLOOKUP(B85,'1 Pricing Length'!A$8:C$50,3)),0),0)</f>
        <v>0</v>
      </c>
      <c r="M85" s="223">
        <f t="shared" si="4"/>
        <v>0</v>
      </c>
      <c r="N85" s="224">
        <f>IF(B85&lt;&gt;"",IF(D85&lt;&gt;0,IF(AD85&lt;X$5,IF(AD85&lt;W$5,IF(AD85&lt;V$5,IF(AD85&lt;U$5,VLOOKUP(B85,'1 Pricing Length'!A$8:I$50,5),VLOOKUP(B85,'1 Pricing Length'!A$8:I$50,6)),VLOOKUP(B85,'1 Pricing Length'!A$8:I$50,7)),VLOOKUP(B85,'1 Pricing Length'!A$8:I$50,8)),0),0),0)</f>
        <v>0</v>
      </c>
      <c r="O85" s="128">
        <f t="shared" si="5"/>
        <v>0</v>
      </c>
      <c r="P85" s="128">
        <f>'6 NY Interim'!O85</f>
        <v>0</v>
      </c>
      <c r="Q85" s="128">
        <f t="shared" si="6"/>
        <v>0</v>
      </c>
      <c r="R85" s="128">
        <f t="shared" si="7"/>
        <v>0</v>
      </c>
      <c r="S85" s="128">
        <f t="shared" si="8"/>
        <v>0</v>
      </c>
      <c r="T85" s="192">
        <f t="shared" ref="T85:W85" si="254">$G85*$AE85*AF85</f>
        <v>0</v>
      </c>
      <c r="U85" s="192">
        <f t="shared" si="254"/>
        <v>0</v>
      </c>
      <c r="V85" s="192">
        <f t="shared" si="254"/>
        <v>0</v>
      </c>
      <c r="W85" s="227">
        <f t="shared" si="254"/>
        <v>0</v>
      </c>
      <c r="X85" s="192">
        <f t="shared" si="10"/>
        <v>0</v>
      </c>
      <c r="Y85" s="192">
        <f t="shared" si="11"/>
        <v>0</v>
      </c>
      <c r="Z85" s="192">
        <f t="shared" si="12"/>
        <v>0</v>
      </c>
      <c r="AA85" s="227">
        <f t="shared" si="13"/>
        <v>0</v>
      </c>
      <c r="AB85" s="228">
        <f t="shared" si="14"/>
        <v>0</v>
      </c>
      <c r="AC85" s="229"/>
      <c r="AD85" s="230">
        <f t="shared" si="15"/>
        <v>45107</v>
      </c>
      <c r="AE85" s="231">
        <f t="shared" si="16"/>
        <v>0</v>
      </c>
      <c r="AF85" s="184">
        <f t="shared" si="17"/>
        <v>0</v>
      </c>
      <c r="AG85" s="184">
        <f t="shared" ref="AG85:AL85" si="255">IF(SUM($AF85:AF85)&gt;0,IF($L85-SUM($AF85:AF85)&gt;52,52,$L85-SUM($AF85:AF85)),IF($AD85=U$5,ROUND(($AD85-$D85)/7+0.5,0),0))</f>
        <v>0</v>
      </c>
      <c r="AH85" s="184">
        <f t="shared" si="255"/>
        <v>0</v>
      </c>
      <c r="AI85" s="184">
        <f t="shared" si="255"/>
        <v>0</v>
      </c>
      <c r="AJ85" s="184">
        <f t="shared" si="255"/>
        <v>0</v>
      </c>
      <c r="AK85" s="184">
        <f t="shared" si="255"/>
        <v>0</v>
      </c>
      <c r="AL85" s="184">
        <f t="shared" si="255"/>
        <v>0</v>
      </c>
      <c r="AM85" s="52" t="str">
        <f t="shared" si="19"/>
        <v/>
      </c>
      <c r="AN85" s="52" t="str">
        <f t="shared" si="20"/>
        <v/>
      </c>
      <c r="AO85" s="184" t="str">
        <f t="shared" si="21"/>
        <v/>
      </c>
      <c r="AP85" s="192" t="str">
        <f t="shared" si="22"/>
        <v/>
      </c>
      <c r="AQ85" s="232">
        <f t="shared" si="23"/>
        <v>0</v>
      </c>
      <c r="AR85" s="232">
        <f t="shared" si="24"/>
        <v>0</v>
      </c>
      <c r="AS85" s="52">
        <f t="shared" si="25"/>
        <v>0</v>
      </c>
      <c r="AT85" s="52">
        <f t="shared" si="26"/>
        <v>0</v>
      </c>
      <c r="AU85" s="232">
        <f t="shared" si="27"/>
        <v>0</v>
      </c>
      <c r="AV85" s="232">
        <f t="shared" ref="AV85:AW85" si="256">IF($AD85=V$5,$W85,0)</f>
        <v>0</v>
      </c>
      <c r="AW85" s="232">
        <f t="shared" si="256"/>
        <v>0</v>
      </c>
      <c r="AX85" s="233">
        <f t="shared" si="29"/>
        <v>0</v>
      </c>
      <c r="AY85" s="234">
        <f t="shared" si="30"/>
        <v>0</v>
      </c>
      <c r="AZ85" s="184">
        <f t="shared" si="31"/>
        <v>0</v>
      </c>
      <c r="BA85" s="235" t="str">
        <f>IF(B85&lt;&gt;"",VLOOKUP(B85,'1 Pricing Length'!A$8:B$50,2),"")</f>
        <v/>
      </c>
    </row>
    <row r="86" spans="1:53" ht="18.75" customHeight="1">
      <c r="A86" s="374"/>
      <c r="B86" s="217"/>
      <c r="C86" s="303"/>
      <c r="D86" s="237"/>
      <c r="E86" s="237"/>
      <c r="F86" s="237"/>
      <c r="G86" s="377"/>
      <c r="H86" s="377"/>
      <c r="I86" s="377"/>
      <c r="J86" s="377"/>
      <c r="K86" s="1"/>
      <c r="L86" s="223">
        <f>IF(B86&lt;&gt;"",IF(D86&gt;0,IF(D86&lt;=V$5,IF(M86&gt;0,M86,VLOOKUP(B86,'1 Pricing Length'!A$8:C$50,3)),VLOOKUP(B86,'1 Pricing Length'!A$8:C$50,3)),0),0)</f>
        <v>0</v>
      </c>
      <c r="M86" s="223">
        <f t="shared" si="4"/>
        <v>0</v>
      </c>
      <c r="N86" s="224">
        <f>IF(B86&lt;&gt;"",IF(D86&lt;&gt;0,IF(AD86&lt;X$5,IF(AD86&lt;W$5,IF(AD86&lt;V$5,IF(AD86&lt;U$5,VLOOKUP(B86,'1 Pricing Length'!A$8:I$50,5),VLOOKUP(B86,'1 Pricing Length'!A$8:I$50,6)),VLOOKUP(B86,'1 Pricing Length'!A$8:I$50,7)),VLOOKUP(B86,'1 Pricing Length'!A$8:I$50,8)),0),0),0)</f>
        <v>0</v>
      </c>
      <c r="O86" s="128">
        <f t="shared" si="5"/>
        <v>0</v>
      </c>
      <c r="P86" s="128">
        <f>'6 NY Interim'!O86</f>
        <v>0</v>
      </c>
      <c r="Q86" s="128">
        <f t="shared" si="6"/>
        <v>0</v>
      </c>
      <c r="R86" s="128">
        <f t="shared" si="7"/>
        <v>0</v>
      </c>
      <c r="S86" s="128">
        <f t="shared" si="8"/>
        <v>0</v>
      </c>
      <c r="T86" s="192">
        <f t="shared" ref="T86:W86" si="257">$G86*$AE86*AF86</f>
        <v>0</v>
      </c>
      <c r="U86" s="192">
        <f t="shared" si="257"/>
        <v>0</v>
      </c>
      <c r="V86" s="192">
        <f t="shared" si="257"/>
        <v>0</v>
      </c>
      <c r="W86" s="227">
        <f t="shared" si="257"/>
        <v>0</v>
      </c>
      <c r="X86" s="192">
        <f t="shared" si="10"/>
        <v>0</v>
      </c>
      <c r="Y86" s="192">
        <f t="shared" si="11"/>
        <v>0</v>
      </c>
      <c r="Z86" s="192">
        <f t="shared" si="12"/>
        <v>0</v>
      </c>
      <c r="AA86" s="227">
        <f t="shared" si="13"/>
        <v>0</v>
      </c>
      <c r="AB86" s="228">
        <f t="shared" si="14"/>
        <v>0</v>
      </c>
      <c r="AC86" s="229"/>
      <c r="AD86" s="230">
        <f t="shared" si="15"/>
        <v>45107</v>
      </c>
      <c r="AE86" s="231">
        <f t="shared" si="16"/>
        <v>0</v>
      </c>
      <c r="AF86" s="184">
        <f t="shared" si="17"/>
        <v>0</v>
      </c>
      <c r="AG86" s="184">
        <f t="shared" ref="AG86:AL86" si="258">IF(SUM($AF86:AF86)&gt;0,IF($L86-SUM($AF86:AF86)&gt;52,52,$L86-SUM($AF86:AF86)),IF($AD86=U$5,ROUND(($AD86-$D86)/7+0.5,0),0))</f>
        <v>0</v>
      </c>
      <c r="AH86" s="184">
        <f t="shared" si="258"/>
        <v>0</v>
      </c>
      <c r="AI86" s="184">
        <f t="shared" si="258"/>
        <v>0</v>
      </c>
      <c r="AJ86" s="184">
        <f t="shared" si="258"/>
        <v>0</v>
      </c>
      <c r="AK86" s="184">
        <f t="shared" si="258"/>
        <v>0</v>
      </c>
      <c r="AL86" s="184">
        <f t="shared" si="258"/>
        <v>0</v>
      </c>
      <c r="AM86" s="52" t="str">
        <f t="shared" si="19"/>
        <v/>
      </c>
      <c r="AN86" s="52" t="str">
        <f t="shared" si="20"/>
        <v/>
      </c>
      <c r="AO86" s="184" t="str">
        <f t="shared" si="21"/>
        <v/>
      </c>
      <c r="AP86" s="192" t="str">
        <f t="shared" si="22"/>
        <v/>
      </c>
      <c r="AQ86" s="232">
        <f t="shared" si="23"/>
        <v>0</v>
      </c>
      <c r="AR86" s="232">
        <f t="shared" si="24"/>
        <v>0</v>
      </c>
      <c r="AS86" s="52">
        <f t="shared" si="25"/>
        <v>0</v>
      </c>
      <c r="AT86" s="52">
        <f t="shared" si="26"/>
        <v>0</v>
      </c>
      <c r="AU86" s="232">
        <f t="shared" si="27"/>
        <v>0</v>
      </c>
      <c r="AV86" s="232">
        <f t="shared" ref="AV86:AW86" si="259">IF($AD86=V$5,$W86,0)</f>
        <v>0</v>
      </c>
      <c r="AW86" s="232">
        <f t="shared" si="259"/>
        <v>0</v>
      </c>
      <c r="AX86" s="233">
        <f t="shared" si="29"/>
        <v>0</v>
      </c>
      <c r="AY86" s="234">
        <f t="shared" si="30"/>
        <v>0</v>
      </c>
      <c r="AZ86" s="184">
        <f t="shared" si="31"/>
        <v>0</v>
      </c>
      <c r="BA86" s="235" t="str">
        <f>IF(B86&lt;&gt;"",VLOOKUP(B86,'1 Pricing Length'!A$8:B$50,2),"")</f>
        <v/>
      </c>
    </row>
    <row r="87" spans="1:53" ht="18.75" customHeight="1">
      <c r="A87" s="374"/>
      <c r="B87" s="217"/>
      <c r="C87" s="303"/>
      <c r="D87" s="237"/>
      <c r="E87" s="237"/>
      <c r="F87" s="237"/>
      <c r="G87" s="377"/>
      <c r="H87" s="377"/>
      <c r="I87" s="377"/>
      <c r="J87" s="377"/>
      <c r="K87" s="1"/>
      <c r="L87" s="223">
        <f>IF(B87&lt;&gt;"",IF(D87&gt;0,IF(D87&lt;=V$5,IF(M87&gt;0,M87,VLOOKUP(B87,'1 Pricing Length'!A$8:C$50,3)),VLOOKUP(B87,'1 Pricing Length'!A$8:C$50,3)),0),0)</f>
        <v>0</v>
      </c>
      <c r="M87" s="223">
        <f t="shared" si="4"/>
        <v>0</v>
      </c>
      <c r="N87" s="224">
        <f>IF(B87&lt;&gt;"",IF(D87&lt;&gt;0,IF(AD87&lt;X$5,IF(AD87&lt;W$5,IF(AD87&lt;V$5,IF(AD87&lt;U$5,VLOOKUP(B87,'1 Pricing Length'!A$8:I$50,5),VLOOKUP(B87,'1 Pricing Length'!A$8:I$50,6)),VLOOKUP(B87,'1 Pricing Length'!A$8:I$50,7)),VLOOKUP(B87,'1 Pricing Length'!A$8:I$50,8)),0),0),0)</f>
        <v>0</v>
      </c>
      <c r="O87" s="128">
        <f t="shared" si="5"/>
        <v>0</v>
      </c>
      <c r="P87" s="128">
        <f>'6 NY Interim'!O87</f>
        <v>0</v>
      </c>
      <c r="Q87" s="128">
        <f t="shared" si="6"/>
        <v>0</v>
      </c>
      <c r="R87" s="128">
        <f t="shared" si="7"/>
        <v>0</v>
      </c>
      <c r="S87" s="128">
        <f t="shared" si="8"/>
        <v>0</v>
      </c>
      <c r="T87" s="192">
        <f t="shared" ref="T87:W87" si="260">$G87*$AE87*AF87</f>
        <v>0</v>
      </c>
      <c r="U87" s="192">
        <f t="shared" si="260"/>
        <v>0</v>
      </c>
      <c r="V87" s="192">
        <f t="shared" si="260"/>
        <v>0</v>
      </c>
      <c r="W87" s="227">
        <f t="shared" si="260"/>
        <v>0</v>
      </c>
      <c r="X87" s="192">
        <f t="shared" si="10"/>
        <v>0</v>
      </c>
      <c r="Y87" s="192">
        <f t="shared" si="11"/>
        <v>0</v>
      </c>
      <c r="Z87" s="192">
        <f t="shared" si="12"/>
        <v>0</v>
      </c>
      <c r="AA87" s="227">
        <f t="shared" si="13"/>
        <v>0</v>
      </c>
      <c r="AB87" s="228">
        <f t="shared" si="14"/>
        <v>0</v>
      </c>
      <c r="AC87" s="229"/>
      <c r="AD87" s="230">
        <f t="shared" si="15"/>
        <v>45107</v>
      </c>
      <c r="AE87" s="231">
        <f t="shared" si="16"/>
        <v>0</v>
      </c>
      <c r="AF87" s="184">
        <f t="shared" si="17"/>
        <v>0</v>
      </c>
      <c r="AG87" s="184">
        <f t="shared" ref="AG87:AL87" si="261">IF(SUM($AF87:AF87)&gt;0,IF($L87-SUM($AF87:AF87)&gt;52,52,$L87-SUM($AF87:AF87)),IF($AD87=U$5,ROUND(($AD87-$D87)/7+0.5,0),0))</f>
        <v>0</v>
      </c>
      <c r="AH87" s="184">
        <f t="shared" si="261"/>
        <v>0</v>
      </c>
      <c r="AI87" s="184">
        <f t="shared" si="261"/>
        <v>0</v>
      </c>
      <c r="AJ87" s="184">
        <f t="shared" si="261"/>
        <v>0</v>
      </c>
      <c r="AK87" s="184">
        <f t="shared" si="261"/>
        <v>0</v>
      </c>
      <c r="AL87" s="184">
        <f t="shared" si="261"/>
        <v>0</v>
      </c>
      <c r="AM87" s="52" t="str">
        <f t="shared" si="19"/>
        <v/>
      </c>
      <c r="AN87" s="52" t="str">
        <f t="shared" si="20"/>
        <v/>
      </c>
      <c r="AO87" s="184" t="str">
        <f t="shared" si="21"/>
        <v/>
      </c>
      <c r="AP87" s="192" t="str">
        <f t="shared" si="22"/>
        <v/>
      </c>
      <c r="AQ87" s="232">
        <f t="shared" si="23"/>
        <v>0</v>
      </c>
      <c r="AR87" s="232">
        <f t="shared" si="24"/>
        <v>0</v>
      </c>
      <c r="AS87" s="52">
        <f t="shared" si="25"/>
        <v>0</v>
      </c>
      <c r="AT87" s="52">
        <f t="shared" si="26"/>
        <v>0</v>
      </c>
      <c r="AU87" s="232">
        <f t="shared" si="27"/>
        <v>0</v>
      </c>
      <c r="AV87" s="232">
        <f t="shared" ref="AV87:AW87" si="262">IF($AD87=V$5,$W87,0)</f>
        <v>0</v>
      </c>
      <c r="AW87" s="232">
        <f t="shared" si="262"/>
        <v>0</v>
      </c>
      <c r="AX87" s="233">
        <f t="shared" si="29"/>
        <v>0</v>
      </c>
      <c r="AY87" s="234">
        <f t="shared" si="30"/>
        <v>0</v>
      </c>
      <c r="AZ87" s="184">
        <f t="shared" si="31"/>
        <v>0</v>
      </c>
      <c r="BA87" s="235" t="str">
        <f>IF(B87&lt;&gt;"",VLOOKUP(B87,'1 Pricing Length'!A$8:B$50,2),"")</f>
        <v/>
      </c>
    </row>
    <row r="88" spans="1:53" ht="18.75" customHeight="1">
      <c r="A88" s="374"/>
      <c r="B88" s="217"/>
      <c r="C88" s="303"/>
      <c r="D88" s="237"/>
      <c r="E88" s="237"/>
      <c r="F88" s="237"/>
      <c r="G88" s="377"/>
      <c r="H88" s="377"/>
      <c r="I88" s="377"/>
      <c r="J88" s="377"/>
      <c r="K88" s="1"/>
      <c r="L88" s="223">
        <f>IF(B88&lt;&gt;"",IF(D88&gt;0,IF(D88&lt;=V$5,IF(M88&gt;0,M88,VLOOKUP(B88,'1 Pricing Length'!A$8:C$50,3)),VLOOKUP(B88,'1 Pricing Length'!A$8:C$50,3)),0),0)</f>
        <v>0</v>
      </c>
      <c r="M88" s="223">
        <f t="shared" si="4"/>
        <v>0</v>
      </c>
      <c r="N88" s="224">
        <f>IF(B88&lt;&gt;"",IF(D88&lt;&gt;0,IF(AD88&lt;X$5,IF(AD88&lt;W$5,IF(AD88&lt;V$5,IF(AD88&lt;U$5,VLOOKUP(B88,'1 Pricing Length'!A$8:I$50,5),VLOOKUP(B88,'1 Pricing Length'!A$8:I$50,6)),VLOOKUP(B88,'1 Pricing Length'!A$8:I$50,7)),VLOOKUP(B88,'1 Pricing Length'!A$8:I$50,8)),0),0),0)</f>
        <v>0</v>
      </c>
      <c r="O88" s="128">
        <f t="shared" si="5"/>
        <v>0</v>
      </c>
      <c r="P88" s="128">
        <f>'6 NY Interim'!O88</f>
        <v>0</v>
      </c>
      <c r="Q88" s="128">
        <f t="shared" si="6"/>
        <v>0</v>
      </c>
      <c r="R88" s="128">
        <f t="shared" si="7"/>
        <v>0</v>
      </c>
      <c r="S88" s="128">
        <f t="shared" si="8"/>
        <v>0</v>
      </c>
      <c r="T88" s="192">
        <f t="shared" ref="T88:W88" si="263">$G88*$AE88*AF88</f>
        <v>0</v>
      </c>
      <c r="U88" s="192">
        <f t="shared" si="263"/>
        <v>0</v>
      </c>
      <c r="V88" s="192">
        <f t="shared" si="263"/>
        <v>0</v>
      </c>
      <c r="W88" s="227">
        <f t="shared" si="263"/>
        <v>0</v>
      </c>
      <c r="X88" s="192">
        <f t="shared" si="10"/>
        <v>0</v>
      </c>
      <c r="Y88" s="192">
        <f t="shared" si="11"/>
        <v>0</v>
      </c>
      <c r="Z88" s="192">
        <f t="shared" si="12"/>
        <v>0</v>
      </c>
      <c r="AA88" s="227">
        <f t="shared" si="13"/>
        <v>0</v>
      </c>
      <c r="AB88" s="228">
        <f t="shared" si="14"/>
        <v>0</v>
      </c>
      <c r="AC88" s="229"/>
      <c r="AD88" s="230">
        <f t="shared" si="15"/>
        <v>45107</v>
      </c>
      <c r="AE88" s="231">
        <f t="shared" si="16"/>
        <v>0</v>
      </c>
      <c r="AF88" s="184">
        <f t="shared" si="17"/>
        <v>0</v>
      </c>
      <c r="AG88" s="184">
        <f t="shared" ref="AG88:AL88" si="264">IF(SUM($AF88:AF88)&gt;0,IF($L88-SUM($AF88:AF88)&gt;52,52,$L88-SUM($AF88:AF88)),IF($AD88=U$5,ROUND(($AD88-$D88)/7+0.5,0),0))</f>
        <v>0</v>
      </c>
      <c r="AH88" s="184">
        <f t="shared" si="264"/>
        <v>0</v>
      </c>
      <c r="AI88" s="184">
        <f t="shared" si="264"/>
        <v>0</v>
      </c>
      <c r="AJ88" s="184">
        <f t="shared" si="264"/>
        <v>0</v>
      </c>
      <c r="AK88" s="184">
        <f t="shared" si="264"/>
        <v>0</v>
      </c>
      <c r="AL88" s="184">
        <f t="shared" si="264"/>
        <v>0</v>
      </c>
      <c r="AM88" s="52" t="str">
        <f t="shared" si="19"/>
        <v/>
      </c>
      <c r="AN88" s="52" t="str">
        <f t="shared" si="20"/>
        <v/>
      </c>
      <c r="AO88" s="184" t="str">
        <f t="shared" si="21"/>
        <v/>
      </c>
      <c r="AP88" s="192" t="str">
        <f t="shared" si="22"/>
        <v/>
      </c>
      <c r="AQ88" s="232">
        <f t="shared" si="23"/>
        <v>0</v>
      </c>
      <c r="AR88" s="232">
        <f t="shared" si="24"/>
        <v>0</v>
      </c>
      <c r="AS88" s="52">
        <f t="shared" si="25"/>
        <v>0</v>
      </c>
      <c r="AT88" s="52">
        <f t="shared" si="26"/>
        <v>0</v>
      </c>
      <c r="AU88" s="232">
        <f t="shared" si="27"/>
        <v>0</v>
      </c>
      <c r="AV88" s="232">
        <f t="shared" ref="AV88:AW88" si="265">IF($AD88=V$5,$W88,0)</f>
        <v>0</v>
      </c>
      <c r="AW88" s="232">
        <f t="shared" si="265"/>
        <v>0</v>
      </c>
      <c r="AX88" s="233">
        <f t="shared" si="29"/>
        <v>0</v>
      </c>
      <c r="AY88" s="234">
        <f t="shared" si="30"/>
        <v>0</v>
      </c>
      <c r="AZ88" s="184">
        <f t="shared" si="31"/>
        <v>0</v>
      </c>
      <c r="BA88" s="235" t="str">
        <f>IF(B88&lt;&gt;"",VLOOKUP(B88,'1 Pricing Length'!A$8:B$50,2),"")</f>
        <v/>
      </c>
    </row>
    <row r="89" spans="1:53" ht="18.75" customHeight="1">
      <c r="A89" s="374"/>
      <c r="B89" s="217"/>
      <c r="C89" s="303"/>
      <c r="D89" s="237"/>
      <c r="E89" s="237"/>
      <c r="F89" s="237"/>
      <c r="G89" s="377"/>
      <c r="H89" s="377"/>
      <c r="I89" s="377"/>
      <c r="J89" s="377"/>
      <c r="K89" s="1"/>
      <c r="L89" s="223">
        <f>IF(B89&lt;&gt;"",IF(D89&gt;0,IF(D89&lt;=V$5,IF(M89&gt;0,M89,VLOOKUP(B89,'1 Pricing Length'!A$8:C$50,3)),VLOOKUP(B89,'1 Pricing Length'!A$8:C$50,3)),0),0)</f>
        <v>0</v>
      </c>
      <c r="M89" s="223">
        <f t="shared" si="4"/>
        <v>0</v>
      </c>
      <c r="N89" s="224">
        <f>IF(B89&lt;&gt;"",IF(D89&lt;&gt;0,IF(AD89&lt;X$5,IF(AD89&lt;W$5,IF(AD89&lt;V$5,IF(AD89&lt;U$5,VLOOKUP(B89,'1 Pricing Length'!A$8:I$50,5),VLOOKUP(B89,'1 Pricing Length'!A$8:I$50,6)),VLOOKUP(B89,'1 Pricing Length'!A$8:I$50,7)),VLOOKUP(B89,'1 Pricing Length'!A$8:I$50,8)),0),0),0)</f>
        <v>0</v>
      </c>
      <c r="O89" s="128">
        <f t="shared" si="5"/>
        <v>0</v>
      </c>
      <c r="P89" s="128">
        <f>'6 NY Interim'!O89</f>
        <v>0</v>
      </c>
      <c r="Q89" s="128">
        <f t="shared" si="6"/>
        <v>0</v>
      </c>
      <c r="R89" s="128">
        <f t="shared" si="7"/>
        <v>0</v>
      </c>
      <c r="S89" s="128">
        <f t="shared" si="8"/>
        <v>0</v>
      </c>
      <c r="T89" s="192">
        <f t="shared" ref="T89:W89" si="266">$G89*$AE89*AF89</f>
        <v>0</v>
      </c>
      <c r="U89" s="192">
        <f t="shared" si="266"/>
        <v>0</v>
      </c>
      <c r="V89" s="192">
        <f t="shared" si="266"/>
        <v>0</v>
      </c>
      <c r="W89" s="227">
        <f t="shared" si="266"/>
        <v>0</v>
      </c>
      <c r="X89" s="192">
        <f t="shared" si="10"/>
        <v>0</v>
      </c>
      <c r="Y89" s="192">
        <f t="shared" si="11"/>
        <v>0</v>
      </c>
      <c r="Z89" s="192">
        <f t="shared" si="12"/>
        <v>0</v>
      </c>
      <c r="AA89" s="227">
        <f t="shared" si="13"/>
        <v>0</v>
      </c>
      <c r="AB89" s="228">
        <f t="shared" si="14"/>
        <v>0</v>
      </c>
      <c r="AC89" s="229"/>
      <c r="AD89" s="230">
        <f t="shared" si="15"/>
        <v>45107</v>
      </c>
      <c r="AE89" s="231">
        <f t="shared" si="16"/>
        <v>0</v>
      </c>
      <c r="AF89" s="184">
        <f t="shared" si="17"/>
        <v>0</v>
      </c>
      <c r="AG89" s="184">
        <f t="shared" ref="AG89:AL89" si="267">IF(SUM($AF89:AF89)&gt;0,IF($L89-SUM($AF89:AF89)&gt;52,52,$L89-SUM($AF89:AF89)),IF($AD89=U$5,ROUND(($AD89-$D89)/7+0.5,0),0))</f>
        <v>0</v>
      </c>
      <c r="AH89" s="184">
        <f t="shared" si="267"/>
        <v>0</v>
      </c>
      <c r="AI89" s="184">
        <f t="shared" si="267"/>
        <v>0</v>
      </c>
      <c r="AJ89" s="184">
        <f t="shared" si="267"/>
        <v>0</v>
      </c>
      <c r="AK89" s="184">
        <f t="shared" si="267"/>
        <v>0</v>
      </c>
      <c r="AL89" s="184">
        <f t="shared" si="267"/>
        <v>0</v>
      </c>
      <c r="AM89" s="52" t="str">
        <f t="shared" si="19"/>
        <v/>
      </c>
      <c r="AN89" s="52" t="str">
        <f t="shared" si="20"/>
        <v/>
      </c>
      <c r="AO89" s="184" t="str">
        <f t="shared" si="21"/>
        <v/>
      </c>
      <c r="AP89" s="192" t="str">
        <f t="shared" si="22"/>
        <v/>
      </c>
      <c r="AQ89" s="232">
        <f t="shared" si="23"/>
        <v>0</v>
      </c>
      <c r="AR89" s="232">
        <f t="shared" si="24"/>
        <v>0</v>
      </c>
      <c r="AS89" s="52">
        <f t="shared" si="25"/>
        <v>0</v>
      </c>
      <c r="AT89" s="52">
        <f t="shared" si="26"/>
        <v>0</v>
      </c>
      <c r="AU89" s="232">
        <f t="shared" si="27"/>
        <v>0</v>
      </c>
      <c r="AV89" s="232">
        <f t="shared" ref="AV89:AW89" si="268">IF($AD89=V$5,$W89,0)</f>
        <v>0</v>
      </c>
      <c r="AW89" s="232">
        <f t="shared" si="268"/>
        <v>0</v>
      </c>
      <c r="AX89" s="233">
        <f t="shared" si="29"/>
        <v>0</v>
      </c>
      <c r="AY89" s="234">
        <f t="shared" si="30"/>
        <v>0</v>
      </c>
      <c r="AZ89" s="184">
        <f t="shared" si="31"/>
        <v>0</v>
      </c>
      <c r="BA89" s="235" t="str">
        <f>IF(B89&lt;&gt;"",VLOOKUP(B89,'1 Pricing Length'!A$8:B$50,2),"")</f>
        <v/>
      </c>
    </row>
    <row r="90" spans="1:53" ht="18.75" customHeight="1">
      <c r="A90" s="374"/>
      <c r="B90" s="217"/>
      <c r="C90" s="303"/>
      <c r="D90" s="237"/>
      <c r="E90" s="237"/>
      <c r="F90" s="237"/>
      <c r="G90" s="377"/>
      <c r="H90" s="377"/>
      <c r="I90" s="377"/>
      <c r="J90" s="377"/>
      <c r="K90" s="1"/>
      <c r="L90" s="223">
        <f>IF(B90&lt;&gt;"",IF(D90&gt;0,IF(D90&lt;=V$5,IF(M90&gt;0,M90,VLOOKUP(B90,'1 Pricing Length'!A$8:C$50,3)),VLOOKUP(B90,'1 Pricing Length'!A$8:C$50,3)),0),0)</f>
        <v>0</v>
      </c>
      <c r="M90" s="223">
        <f t="shared" si="4"/>
        <v>0</v>
      </c>
      <c r="N90" s="224">
        <f>IF(B90&lt;&gt;"",IF(D90&lt;&gt;0,IF(AD90&lt;X$5,IF(AD90&lt;W$5,IF(AD90&lt;V$5,IF(AD90&lt;U$5,VLOOKUP(B90,'1 Pricing Length'!A$8:I$50,5),VLOOKUP(B90,'1 Pricing Length'!A$8:I$50,6)),VLOOKUP(B90,'1 Pricing Length'!A$8:I$50,7)),VLOOKUP(B90,'1 Pricing Length'!A$8:I$50,8)),0),0),0)</f>
        <v>0</v>
      </c>
      <c r="O90" s="128">
        <f t="shared" si="5"/>
        <v>0</v>
      </c>
      <c r="P90" s="128">
        <f>'6 NY Interim'!O90</f>
        <v>0</v>
      </c>
      <c r="Q90" s="128">
        <f t="shared" si="6"/>
        <v>0</v>
      </c>
      <c r="R90" s="128">
        <f t="shared" si="7"/>
        <v>0</v>
      </c>
      <c r="S90" s="128">
        <f t="shared" si="8"/>
        <v>0</v>
      </c>
      <c r="T90" s="192">
        <f t="shared" ref="T90:W90" si="269">$G90*$AE90*AF90</f>
        <v>0</v>
      </c>
      <c r="U90" s="192">
        <f t="shared" si="269"/>
        <v>0</v>
      </c>
      <c r="V90" s="192">
        <f t="shared" si="269"/>
        <v>0</v>
      </c>
      <c r="W90" s="227">
        <f t="shared" si="269"/>
        <v>0</v>
      </c>
      <c r="X90" s="192">
        <f t="shared" si="10"/>
        <v>0</v>
      </c>
      <c r="Y90" s="192">
        <f t="shared" si="11"/>
        <v>0</v>
      </c>
      <c r="Z90" s="192">
        <f t="shared" si="12"/>
        <v>0</v>
      </c>
      <c r="AA90" s="227">
        <f t="shared" si="13"/>
        <v>0</v>
      </c>
      <c r="AB90" s="228">
        <f t="shared" si="14"/>
        <v>0</v>
      </c>
      <c r="AC90" s="229"/>
      <c r="AD90" s="230">
        <f t="shared" si="15"/>
        <v>45107</v>
      </c>
      <c r="AE90" s="231">
        <f t="shared" si="16"/>
        <v>0</v>
      </c>
      <c r="AF90" s="184">
        <f t="shared" si="17"/>
        <v>0</v>
      </c>
      <c r="AG90" s="184">
        <f t="shared" ref="AG90:AL90" si="270">IF(SUM($AF90:AF90)&gt;0,IF($L90-SUM($AF90:AF90)&gt;52,52,$L90-SUM($AF90:AF90)),IF($AD90=U$5,ROUND(($AD90-$D90)/7+0.5,0),0))</f>
        <v>0</v>
      </c>
      <c r="AH90" s="184">
        <f t="shared" si="270"/>
        <v>0</v>
      </c>
      <c r="AI90" s="184">
        <f t="shared" si="270"/>
        <v>0</v>
      </c>
      <c r="AJ90" s="184">
        <f t="shared" si="270"/>
        <v>0</v>
      </c>
      <c r="AK90" s="184">
        <f t="shared" si="270"/>
        <v>0</v>
      </c>
      <c r="AL90" s="184">
        <f t="shared" si="270"/>
        <v>0</v>
      </c>
      <c r="AM90" s="52" t="str">
        <f t="shared" si="19"/>
        <v/>
      </c>
      <c r="AN90" s="52" t="str">
        <f t="shared" si="20"/>
        <v/>
      </c>
      <c r="AO90" s="184" t="str">
        <f t="shared" si="21"/>
        <v/>
      </c>
      <c r="AP90" s="192" t="str">
        <f t="shared" si="22"/>
        <v/>
      </c>
      <c r="AQ90" s="232">
        <f t="shared" si="23"/>
        <v>0</v>
      </c>
      <c r="AR90" s="232">
        <f t="shared" si="24"/>
        <v>0</v>
      </c>
      <c r="AS90" s="52">
        <f t="shared" si="25"/>
        <v>0</v>
      </c>
      <c r="AT90" s="52">
        <f t="shared" si="26"/>
        <v>0</v>
      </c>
      <c r="AU90" s="232">
        <f t="shared" si="27"/>
        <v>0</v>
      </c>
      <c r="AV90" s="232">
        <f t="shared" ref="AV90:AW90" si="271">IF($AD90=V$5,$W90,0)</f>
        <v>0</v>
      </c>
      <c r="AW90" s="232">
        <f t="shared" si="271"/>
        <v>0</v>
      </c>
      <c r="AX90" s="233">
        <f t="shared" si="29"/>
        <v>0</v>
      </c>
      <c r="AY90" s="234">
        <f t="shared" si="30"/>
        <v>0</v>
      </c>
      <c r="AZ90" s="184">
        <f t="shared" si="31"/>
        <v>0</v>
      </c>
      <c r="BA90" s="235" t="str">
        <f>IF(B90&lt;&gt;"",VLOOKUP(B90,'1 Pricing Length'!A$8:B$50,2),"")</f>
        <v/>
      </c>
    </row>
    <row r="91" spans="1:53" ht="18.75" customHeight="1">
      <c r="A91" s="374"/>
      <c r="B91" s="217"/>
      <c r="C91" s="303"/>
      <c r="D91" s="237"/>
      <c r="E91" s="237"/>
      <c r="F91" s="237"/>
      <c r="G91" s="377"/>
      <c r="H91" s="377"/>
      <c r="I91" s="377"/>
      <c r="J91" s="377"/>
      <c r="K91" s="1"/>
      <c r="L91" s="223">
        <f>IF(B91&lt;&gt;"",IF(D91&gt;0,IF(D91&lt;=V$5,IF(M91&gt;0,M91,VLOOKUP(B91,'1 Pricing Length'!A$8:C$50,3)),VLOOKUP(B91,'1 Pricing Length'!A$8:C$50,3)),0),0)</f>
        <v>0</v>
      </c>
      <c r="M91" s="223">
        <f t="shared" si="4"/>
        <v>0</v>
      </c>
      <c r="N91" s="224">
        <f>IF(B91&lt;&gt;"",IF(D91&lt;&gt;0,IF(AD91&lt;X$5,IF(AD91&lt;W$5,IF(AD91&lt;V$5,IF(AD91&lt;U$5,VLOOKUP(B91,'1 Pricing Length'!A$8:I$50,5),VLOOKUP(B91,'1 Pricing Length'!A$8:I$50,6)),VLOOKUP(B91,'1 Pricing Length'!A$8:I$50,7)),VLOOKUP(B91,'1 Pricing Length'!A$8:I$50,8)),0),0),0)</f>
        <v>0</v>
      </c>
      <c r="O91" s="128">
        <f t="shared" si="5"/>
        <v>0</v>
      </c>
      <c r="P91" s="128">
        <f>'6 NY Interim'!O91</f>
        <v>0</v>
      </c>
      <c r="Q91" s="128">
        <f t="shared" si="6"/>
        <v>0</v>
      </c>
      <c r="R91" s="128">
        <f t="shared" si="7"/>
        <v>0</v>
      </c>
      <c r="S91" s="128">
        <f t="shared" si="8"/>
        <v>0</v>
      </c>
      <c r="T91" s="192">
        <f t="shared" ref="T91:W91" si="272">$G91*$AE91*AF91</f>
        <v>0</v>
      </c>
      <c r="U91" s="192">
        <f t="shared" si="272"/>
        <v>0</v>
      </c>
      <c r="V91" s="192">
        <f t="shared" si="272"/>
        <v>0</v>
      </c>
      <c r="W91" s="227">
        <f t="shared" si="272"/>
        <v>0</v>
      </c>
      <c r="X91" s="192">
        <f t="shared" si="10"/>
        <v>0</v>
      </c>
      <c r="Y91" s="192">
        <f t="shared" si="11"/>
        <v>0</v>
      </c>
      <c r="Z91" s="192">
        <f t="shared" si="12"/>
        <v>0</v>
      </c>
      <c r="AA91" s="227">
        <f t="shared" si="13"/>
        <v>0</v>
      </c>
      <c r="AB91" s="228">
        <f t="shared" si="14"/>
        <v>0</v>
      </c>
      <c r="AC91" s="229"/>
      <c r="AD91" s="230">
        <f t="shared" si="15"/>
        <v>45107</v>
      </c>
      <c r="AE91" s="231">
        <f t="shared" si="16"/>
        <v>0</v>
      </c>
      <c r="AF91" s="184">
        <f t="shared" si="17"/>
        <v>0</v>
      </c>
      <c r="AG91" s="184">
        <f t="shared" ref="AG91:AL91" si="273">IF(SUM($AF91:AF91)&gt;0,IF($L91-SUM($AF91:AF91)&gt;52,52,$L91-SUM($AF91:AF91)),IF($AD91=U$5,ROUND(($AD91-$D91)/7+0.5,0),0))</f>
        <v>0</v>
      </c>
      <c r="AH91" s="184">
        <f t="shared" si="273"/>
        <v>0</v>
      </c>
      <c r="AI91" s="184">
        <f t="shared" si="273"/>
        <v>0</v>
      </c>
      <c r="AJ91" s="184">
        <f t="shared" si="273"/>
        <v>0</v>
      </c>
      <c r="AK91" s="184">
        <f t="shared" si="273"/>
        <v>0</v>
      </c>
      <c r="AL91" s="184">
        <f t="shared" si="273"/>
        <v>0</v>
      </c>
      <c r="AM91" s="52" t="str">
        <f t="shared" si="19"/>
        <v/>
      </c>
      <c r="AN91" s="52" t="str">
        <f t="shared" si="20"/>
        <v/>
      </c>
      <c r="AO91" s="184" t="str">
        <f t="shared" si="21"/>
        <v/>
      </c>
      <c r="AP91" s="192" t="str">
        <f t="shared" si="22"/>
        <v/>
      </c>
      <c r="AQ91" s="232">
        <f t="shared" si="23"/>
        <v>0</v>
      </c>
      <c r="AR91" s="232">
        <f t="shared" si="24"/>
        <v>0</v>
      </c>
      <c r="AS91" s="52">
        <f t="shared" si="25"/>
        <v>0</v>
      </c>
      <c r="AT91" s="52">
        <f t="shared" si="26"/>
        <v>0</v>
      </c>
      <c r="AU91" s="232">
        <f t="shared" si="27"/>
        <v>0</v>
      </c>
      <c r="AV91" s="232">
        <f t="shared" ref="AV91:AW91" si="274">IF($AD91=V$5,$W91,0)</f>
        <v>0</v>
      </c>
      <c r="AW91" s="232">
        <f t="shared" si="274"/>
        <v>0</v>
      </c>
      <c r="AX91" s="233">
        <f t="shared" si="29"/>
        <v>0</v>
      </c>
      <c r="AY91" s="234">
        <f t="shared" si="30"/>
        <v>0</v>
      </c>
      <c r="AZ91" s="184">
        <f t="shared" si="31"/>
        <v>0</v>
      </c>
      <c r="BA91" s="235" t="str">
        <f>IF(B91&lt;&gt;"",VLOOKUP(B91,'1 Pricing Length'!A$8:B$50,2),"")</f>
        <v/>
      </c>
    </row>
    <row r="92" spans="1:53" ht="18.75" customHeight="1">
      <c r="A92" s="374"/>
      <c r="B92" s="217"/>
      <c r="C92" s="303"/>
      <c r="D92" s="237"/>
      <c r="E92" s="237"/>
      <c r="F92" s="237"/>
      <c r="G92" s="377"/>
      <c r="H92" s="377"/>
      <c r="I92" s="377"/>
      <c r="J92" s="377"/>
      <c r="K92" s="1"/>
      <c r="L92" s="223">
        <f>IF(B92&lt;&gt;"",IF(D92&gt;0,IF(D92&lt;=V$5,IF(M92&gt;0,M92,VLOOKUP(B92,'1 Pricing Length'!A$8:C$50,3)),VLOOKUP(B92,'1 Pricing Length'!A$8:C$50,3)),0),0)</f>
        <v>0</v>
      </c>
      <c r="M92" s="223">
        <f t="shared" si="4"/>
        <v>0</v>
      </c>
      <c r="N92" s="224">
        <f>IF(B92&lt;&gt;"",IF(D92&lt;&gt;0,IF(AD92&lt;X$5,IF(AD92&lt;W$5,IF(AD92&lt;V$5,IF(AD92&lt;U$5,VLOOKUP(B92,'1 Pricing Length'!A$8:I$50,5),VLOOKUP(B92,'1 Pricing Length'!A$8:I$50,6)),VLOOKUP(B92,'1 Pricing Length'!A$8:I$50,7)),VLOOKUP(B92,'1 Pricing Length'!A$8:I$50,8)),0),0),0)</f>
        <v>0</v>
      </c>
      <c r="O92" s="128">
        <f t="shared" si="5"/>
        <v>0</v>
      </c>
      <c r="P92" s="128">
        <f>'6 NY Interim'!O92</f>
        <v>0</v>
      </c>
      <c r="Q92" s="128">
        <f t="shared" si="6"/>
        <v>0</v>
      </c>
      <c r="R92" s="128">
        <f t="shared" si="7"/>
        <v>0</v>
      </c>
      <c r="S92" s="128">
        <f t="shared" si="8"/>
        <v>0</v>
      </c>
      <c r="T92" s="192">
        <f t="shared" ref="T92:W92" si="275">$G92*$AE92*AF92</f>
        <v>0</v>
      </c>
      <c r="U92" s="192">
        <f t="shared" si="275"/>
        <v>0</v>
      </c>
      <c r="V92" s="192">
        <f t="shared" si="275"/>
        <v>0</v>
      </c>
      <c r="W92" s="227">
        <f t="shared" si="275"/>
        <v>0</v>
      </c>
      <c r="X92" s="192">
        <f t="shared" si="10"/>
        <v>0</v>
      </c>
      <c r="Y92" s="192">
        <f t="shared" si="11"/>
        <v>0</v>
      </c>
      <c r="Z92" s="192">
        <f t="shared" si="12"/>
        <v>0</v>
      </c>
      <c r="AA92" s="227">
        <f t="shared" si="13"/>
        <v>0</v>
      </c>
      <c r="AB92" s="228">
        <f t="shared" si="14"/>
        <v>0</v>
      </c>
      <c r="AC92" s="229"/>
      <c r="AD92" s="230">
        <f t="shared" si="15"/>
        <v>45107</v>
      </c>
      <c r="AE92" s="231">
        <f t="shared" si="16"/>
        <v>0</v>
      </c>
      <c r="AF92" s="184">
        <f t="shared" si="17"/>
        <v>0</v>
      </c>
      <c r="AG92" s="184">
        <f t="shared" ref="AG92:AL92" si="276">IF(SUM($AF92:AF92)&gt;0,IF($L92-SUM($AF92:AF92)&gt;52,52,$L92-SUM($AF92:AF92)),IF($AD92=U$5,ROUND(($AD92-$D92)/7+0.5,0),0))</f>
        <v>0</v>
      </c>
      <c r="AH92" s="184">
        <f t="shared" si="276"/>
        <v>0</v>
      </c>
      <c r="AI92" s="184">
        <f t="shared" si="276"/>
        <v>0</v>
      </c>
      <c r="AJ92" s="184">
        <f t="shared" si="276"/>
        <v>0</v>
      </c>
      <c r="AK92" s="184">
        <f t="shared" si="276"/>
        <v>0</v>
      </c>
      <c r="AL92" s="184">
        <f t="shared" si="276"/>
        <v>0</v>
      </c>
      <c r="AM92" s="52" t="str">
        <f t="shared" si="19"/>
        <v/>
      </c>
      <c r="AN92" s="52" t="str">
        <f t="shared" si="20"/>
        <v/>
      </c>
      <c r="AO92" s="184" t="str">
        <f t="shared" si="21"/>
        <v/>
      </c>
      <c r="AP92" s="192" t="str">
        <f t="shared" si="22"/>
        <v/>
      </c>
      <c r="AQ92" s="232">
        <f t="shared" si="23"/>
        <v>0</v>
      </c>
      <c r="AR92" s="232">
        <f t="shared" si="24"/>
        <v>0</v>
      </c>
      <c r="AS92" s="52">
        <f t="shared" si="25"/>
        <v>0</v>
      </c>
      <c r="AT92" s="52">
        <f t="shared" si="26"/>
        <v>0</v>
      </c>
      <c r="AU92" s="232">
        <f t="shared" si="27"/>
        <v>0</v>
      </c>
      <c r="AV92" s="232">
        <f t="shared" ref="AV92:AW92" si="277">IF($AD92=V$5,$W92,0)</f>
        <v>0</v>
      </c>
      <c r="AW92" s="232">
        <f t="shared" si="277"/>
        <v>0</v>
      </c>
      <c r="AX92" s="233">
        <f t="shared" si="29"/>
        <v>0</v>
      </c>
      <c r="AY92" s="234">
        <f t="shared" si="30"/>
        <v>0</v>
      </c>
      <c r="AZ92" s="184">
        <f t="shared" si="31"/>
        <v>0</v>
      </c>
      <c r="BA92" s="235" t="str">
        <f>IF(B92&lt;&gt;"",VLOOKUP(B92,'1 Pricing Length'!A$8:B$50,2),"")</f>
        <v/>
      </c>
    </row>
    <row r="93" spans="1:53" ht="18.75" customHeight="1">
      <c r="A93" s="374"/>
      <c r="B93" s="217"/>
      <c r="C93" s="303"/>
      <c r="D93" s="237"/>
      <c r="E93" s="237"/>
      <c r="F93" s="237"/>
      <c r="G93" s="377"/>
      <c r="H93" s="377"/>
      <c r="I93" s="377"/>
      <c r="J93" s="377"/>
      <c r="K93" s="1"/>
      <c r="L93" s="223">
        <f>IF(B93&lt;&gt;"",IF(D93&gt;0,IF(D93&lt;=V$5,IF(M93&gt;0,M93,VLOOKUP(B93,'1 Pricing Length'!A$8:C$50,3)),VLOOKUP(B93,'1 Pricing Length'!A$8:C$50,3)),0),0)</f>
        <v>0</v>
      </c>
      <c r="M93" s="223">
        <f t="shared" si="4"/>
        <v>0</v>
      </c>
      <c r="N93" s="224">
        <f>IF(B93&lt;&gt;"",IF(D93&lt;&gt;0,IF(AD93&lt;X$5,IF(AD93&lt;W$5,IF(AD93&lt;V$5,IF(AD93&lt;U$5,VLOOKUP(B93,'1 Pricing Length'!A$8:I$50,5),VLOOKUP(B93,'1 Pricing Length'!A$8:I$50,6)),VLOOKUP(B93,'1 Pricing Length'!A$8:I$50,7)),VLOOKUP(B93,'1 Pricing Length'!A$8:I$50,8)),0),0),0)</f>
        <v>0</v>
      </c>
      <c r="O93" s="128">
        <f t="shared" si="5"/>
        <v>0</v>
      </c>
      <c r="P93" s="128">
        <f>'6 NY Interim'!O93</f>
        <v>0</v>
      </c>
      <c r="Q93" s="128">
        <f t="shared" si="6"/>
        <v>0</v>
      </c>
      <c r="R93" s="128">
        <f t="shared" si="7"/>
        <v>0</v>
      </c>
      <c r="S93" s="128">
        <f t="shared" si="8"/>
        <v>0</v>
      </c>
      <c r="T93" s="192">
        <f t="shared" ref="T93:W93" si="278">$G93*$AE93*AF93</f>
        <v>0</v>
      </c>
      <c r="U93" s="192">
        <f t="shared" si="278"/>
        <v>0</v>
      </c>
      <c r="V93" s="192">
        <f t="shared" si="278"/>
        <v>0</v>
      </c>
      <c r="W93" s="227">
        <f t="shared" si="278"/>
        <v>0</v>
      </c>
      <c r="X93" s="192">
        <f t="shared" si="10"/>
        <v>0</v>
      </c>
      <c r="Y93" s="192">
        <f t="shared" si="11"/>
        <v>0</v>
      </c>
      <c r="Z93" s="192">
        <f t="shared" si="12"/>
        <v>0</v>
      </c>
      <c r="AA93" s="227">
        <f t="shared" si="13"/>
        <v>0</v>
      </c>
      <c r="AB93" s="228">
        <f t="shared" si="14"/>
        <v>0</v>
      </c>
      <c r="AC93" s="229"/>
      <c r="AD93" s="230">
        <f t="shared" si="15"/>
        <v>45107</v>
      </c>
      <c r="AE93" s="231">
        <f t="shared" si="16"/>
        <v>0</v>
      </c>
      <c r="AF93" s="184">
        <f t="shared" si="17"/>
        <v>0</v>
      </c>
      <c r="AG93" s="184">
        <f t="shared" ref="AG93:AL93" si="279">IF(SUM($AF93:AF93)&gt;0,IF($L93-SUM($AF93:AF93)&gt;52,52,$L93-SUM($AF93:AF93)),IF($AD93=U$5,ROUND(($AD93-$D93)/7+0.5,0),0))</f>
        <v>0</v>
      </c>
      <c r="AH93" s="184">
        <f t="shared" si="279"/>
        <v>0</v>
      </c>
      <c r="AI93" s="184">
        <f t="shared" si="279"/>
        <v>0</v>
      </c>
      <c r="AJ93" s="184">
        <f t="shared" si="279"/>
        <v>0</v>
      </c>
      <c r="AK93" s="184">
        <f t="shared" si="279"/>
        <v>0</v>
      </c>
      <c r="AL93" s="184">
        <f t="shared" si="279"/>
        <v>0</v>
      </c>
      <c r="AM93" s="52" t="str">
        <f t="shared" si="19"/>
        <v/>
      </c>
      <c r="AN93" s="52" t="str">
        <f t="shared" si="20"/>
        <v/>
      </c>
      <c r="AO93" s="184" t="str">
        <f t="shared" si="21"/>
        <v/>
      </c>
      <c r="AP93" s="192" t="str">
        <f t="shared" si="22"/>
        <v/>
      </c>
      <c r="AQ93" s="232">
        <f t="shared" si="23"/>
        <v>0</v>
      </c>
      <c r="AR93" s="232">
        <f t="shared" si="24"/>
        <v>0</v>
      </c>
      <c r="AS93" s="52">
        <f t="shared" si="25"/>
        <v>0</v>
      </c>
      <c r="AT93" s="52">
        <f t="shared" si="26"/>
        <v>0</v>
      </c>
      <c r="AU93" s="232">
        <f t="shared" si="27"/>
        <v>0</v>
      </c>
      <c r="AV93" s="232">
        <f t="shared" ref="AV93:AW93" si="280">IF($AD93=V$5,$W93,0)</f>
        <v>0</v>
      </c>
      <c r="AW93" s="232">
        <f t="shared" si="280"/>
        <v>0</v>
      </c>
      <c r="AX93" s="233">
        <f t="shared" si="29"/>
        <v>0</v>
      </c>
      <c r="AY93" s="234">
        <f t="shared" si="30"/>
        <v>0</v>
      </c>
      <c r="AZ93" s="184">
        <f t="shared" si="31"/>
        <v>0</v>
      </c>
      <c r="BA93" s="235" t="str">
        <f>IF(B93&lt;&gt;"",VLOOKUP(B93,'1 Pricing Length'!A$8:B$50,2),"")</f>
        <v/>
      </c>
    </row>
    <row r="94" spans="1:53" ht="18.75" customHeight="1">
      <c r="A94" s="374"/>
      <c r="B94" s="217"/>
      <c r="C94" s="303"/>
      <c r="D94" s="237"/>
      <c r="E94" s="237"/>
      <c r="F94" s="237"/>
      <c r="G94" s="377"/>
      <c r="H94" s="377"/>
      <c r="I94" s="377"/>
      <c r="J94" s="377"/>
      <c r="K94" s="1"/>
      <c r="L94" s="223">
        <f>IF(B94&lt;&gt;"",IF(D94&gt;0,IF(D94&lt;=V$5,IF(M94&gt;0,M94,VLOOKUP(B94,'1 Pricing Length'!A$8:C$50,3)),VLOOKUP(B94,'1 Pricing Length'!A$8:C$50,3)),0),0)</f>
        <v>0</v>
      </c>
      <c r="M94" s="223">
        <f t="shared" si="4"/>
        <v>0</v>
      </c>
      <c r="N94" s="224">
        <f>IF(B94&lt;&gt;"",IF(D94&lt;&gt;0,IF(AD94&lt;X$5,IF(AD94&lt;W$5,IF(AD94&lt;V$5,IF(AD94&lt;U$5,VLOOKUP(B94,'1 Pricing Length'!A$8:I$50,5),VLOOKUP(B94,'1 Pricing Length'!A$8:I$50,6)),VLOOKUP(B94,'1 Pricing Length'!A$8:I$50,7)),VLOOKUP(B94,'1 Pricing Length'!A$8:I$50,8)),0),0),0)</f>
        <v>0</v>
      </c>
      <c r="O94" s="128">
        <f t="shared" si="5"/>
        <v>0</v>
      </c>
      <c r="P94" s="128">
        <f>'6 NY Interim'!O94</f>
        <v>0</v>
      </c>
      <c r="Q94" s="128">
        <f t="shared" si="6"/>
        <v>0</v>
      </c>
      <c r="R94" s="128">
        <f t="shared" si="7"/>
        <v>0</v>
      </c>
      <c r="S94" s="128">
        <f t="shared" si="8"/>
        <v>0</v>
      </c>
      <c r="T94" s="192">
        <f t="shared" ref="T94:W94" si="281">$G94*$AE94*AF94</f>
        <v>0</v>
      </c>
      <c r="U94" s="192">
        <f t="shared" si="281"/>
        <v>0</v>
      </c>
      <c r="V94" s="192">
        <f t="shared" si="281"/>
        <v>0</v>
      </c>
      <c r="W94" s="227">
        <f t="shared" si="281"/>
        <v>0</v>
      </c>
      <c r="X94" s="192">
        <f t="shared" si="10"/>
        <v>0</v>
      </c>
      <c r="Y94" s="192">
        <f t="shared" si="11"/>
        <v>0</v>
      </c>
      <c r="Z94" s="192">
        <f t="shared" si="12"/>
        <v>0</v>
      </c>
      <c r="AA94" s="227">
        <f t="shared" si="13"/>
        <v>0</v>
      </c>
      <c r="AB94" s="228">
        <f t="shared" si="14"/>
        <v>0</v>
      </c>
      <c r="AC94" s="229"/>
      <c r="AD94" s="230">
        <f t="shared" si="15"/>
        <v>45107</v>
      </c>
      <c r="AE94" s="231">
        <f t="shared" si="16"/>
        <v>0</v>
      </c>
      <c r="AF94" s="184">
        <f t="shared" si="17"/>
        <v>0</v>
      </c>
      <c r="AG94" s="184">
        <f t="shared" ref="AG94:AL94" si="282">IF(SUM($AF94:AF94)&gt;0,IF($L94-SUM($AF94:AF94)&gt;52,52,$L94-SUM($AF94:AF94)),IF($AD94=U$5,ROUND(($AD94-$D94)/7+0.5,0),0))</f>
        <v>0</v>
      </c>
      <c r="AH94" s="184">
        <f t="shared" si="282"/>
        <v>0</v>
      </c>
      <c r="AI94" s="184">
        <f t="shared" si="282"/>
        <v>0</v>
      </c>
      <c r="AJ94" s="184">
        <f t="shared" si="282"/>
        <v>0</v>
      </c>
      <c r="AK94" s="184">
        <f t="shared" si="282"/>
        <v>0</v>
      </c>
      <c r="AL94" s="184">
        <f t="shared" si="282"/>
        <v>0</v>
      </c>
      <c r="AM94" s="52" t="str">
        <f t="shared" si="19"/>
        <v/>
      </c>
      <c r="AN94" s="52" t="str">
        <f t="shared" si="20"/>
        <v/>
      </c>
      <c r="AO94" s="184" t="str">
        <f t="shared" si="21"/>
        <v/>
      </c>
      <c r="AP94" s="192" t="str">
        <f t="shared" si="22"/>
        <v/>
      </c>
      <c r="AQ94" s="232">
        <f t="shared" si="23"/>
        <v>0</v>
      </c>
      <c r="AR94" s="232">
        <f t="shared" si="24"/>
        <v>0</v>
      </c>
      <c r="AS94" s="52">
        <f t="shared" si="25"/>
        <v>0</v>
      </c>
      <c r="AT94" s="52">
        <f t="shared" si="26"/>
        <v>0</v>
      </c>
      <c r="AU94" s="232">
        <f t="shared" si="27"/>
        <v>0</v>
      </c>
      <c r="AV94" s="232">
        <f t="shared" ref="AV94:AW94" si="283">IF($AD94=V$5,$W94,0)</f>
        <v>0</v>
      </c>
      <c r="AW94" s="232">
        <f t="shared" si="283"/>
        <v>0</v>
      </c>
      <c r="AX94" s="233">
        <f t="shared" si="29"/>
        <v>0</v>
      </c>
      <c r="AY94" s="234">
        <f t="shared" si="30"/>
        <v>0</v>
      </c>
      <c r="AZ94" s="184">
        <f t="shared" si="31"/>
        <v>0</v>
      </c>
      <c r="BA94" s="235" t="str">
        <f>IF(B94&lt;&gt;"",VLOOKUP(B94,'1 Pricing Length'!A$8:B$50,2),"")</f>
        <v/>
      </c>
    </row>
    <row r="95" spans="1:53" ht="18.75" customHeight="1">
      <c r="A95" s="374"/>
      <c r="B95" s="217"/>
      <c r="C95" s="303"/>
      <c r="D95" s="237"/>
      <c r="E95" s="237"/>
      <c r="F95" s="237"/>
      <c r="G95" s="377"/>
      <c r="H95" s="377"/>
      <c r="I95" s="377"/>
      <c r="J95" s="377"/>
      <c r="K95" s="1"/>
      <c r="L95" s="223">
        <f>IF(B95&lt;&gt;"",IF(D95&gt;0,IF(D95&lt;=V$5,IF(M95&gt;0,M95,VLOOKUP(B95,'1 Pricing Length'!A$8:C$50,3)),VLOOKUP(B95,'1 Pricing Length'!A$8:C$50,3)),0),0)</f>
        <v>0</v>
      </c>
      <c r="M95" s="223">
        <f t="shared" si="4"/>
        <v>0</v>
      </c>
      <c r="N95" s="224">
        <f>IF(B95&lt;&gt;"",IF(D95&lt;&gt;0,IF(AD95&lt;X$5,IF(AD95&lt;W$5,IF(AD95&lt;V$5,IF(AD95&lt;U$5,VLOOKUP(B95,'1 Pricing Length'!A$8:I$50,5),VLOOKUP(B95,'1 Pricing Length'!A$8:I$50,6)),VLOOKUP(B95,'1 Pricing Length'!A$8:I$50,7)),VLOOKUP(B95,'1 Pricing Length'!A$8:I$50,8)),0),0),0)</f>
        <v>0</v>
      </c>
      <c r="O95" s="128">
        <f t="shared" si="5"/>
        <v>0</v>
      </c>
      <c r="P95" s="128">
        <f>'6 NY Interim'!O95</f>
        <v>0</v>
      </c>
      <c r="Q95" s="128">
        <f t="shared" si="6"/>
        <v>0</v>
      </c>
      <c r="R95" s="128">
        <f t="shared" si="7"/>
        <v>0</v>
      </c>
      <c r="S95" s="128">
        <f t="shared" si="8"/>
        <v>0</v>
      </c>
      <c r="T95" s="192">
        <f t="shared" ref="T95:W95" si="284">$G95*$AE95*AF95</f>
        <v>0</v>
      </c>
      <c r="U95" s="192">
        <f t="shared" si="284"/>
        <v>0</v>
      </c>
      <c r="V95" s="192">
        <f t="shared" si="284"/>
        <v>0</v>
      </c>
      <c r="W95" s="227">
        <f t="shared" si="284"/>
        <v>0</v>
      </c>
      <c r="X95" s="192">
        <f t="shared" si="10"/>
        <v>0</v>
      </c>
      <c r="Y95" s="192">
        <f t="shared" si="11"/>
        <v>0</v>
      </c>
      <c r="Z95" s="192">
        <f t="shared" si="12"/>
        <v>0</v>
      </c>
      <c r="AA95" s="227">
        <f t="shared" si="13"/>
        <v>0</v>
      </c>
      <c r="AB95" s="228">
        <f t="shared" si="14"/>
        <v>0</v>
      </c>
      <c r="AC95" s="229"/>
      <c r="AD95" s="230">
        <f t="shared" si="15"/>
        <v>45107</v>
      </c>
      <c r="AE95" s="231">
        <f t="shared" si="16"/>
        <v>0</v>
      </c>
      <c r="AF95" s="184">
        <f t="shared" si="17"/>
        <v>0</v>
      </c>
      <c r="AG95" s="184">
        <f t="shared" ref="AG95:AL95" si="285">IF(SUM($AF95:AF95)&gt;0,IF($L95-SUM($AF95:AF95)&gt;52,52,$L95-SUM($AF95:AF95)),IF($AD95=U$5,ROUND(($AD95-$D95)/7+0.5,0),0))</f>
        <v>0</v>
      </c>
      <c r="AH95" s="184">
        <f t="shared" si="285"/>
        <v>0</v>
      </c>
      <c r="AI95" s="184">
        <f t="shared" si="285"/>
        <v>0</v>
      </c>
      <c r="AJ95" s="184">
        <f t="shared" si="285"/>
        <v>0</v>
      </c>
      <c r="AK95" s="184">
        <f t="shared" si="285"/>
        <v>0</v>
      </c>
      <c r="AL95" s="184">
        <f t="shared" si="285"/>
        <v>0</v>
      </c>
      <c r="AM95" s="52" t="str">
        <f t="shared" si="19"/>
        <v/>
      </c>
      <c r="AN95" s="52" t="str">
        <f t="shared" si="20"/>
        <v/>
      </c>
      <c r="AO95" s="184" t="str">
        <f t="shared" si="21"/>
        <v/>
      </c>
      <c r="AP95" s="192" t="str">
        <f t="shared" si="22"/>
        <v/>
      </c>
      <c r="AQ95" s="232">
        <f t="shared" si="23"/>
        <v>0</v>
      </c>
      <c r="AR95" s="232">
        <f t="shared" si="24"/>
        <v>0</v>
      </c>
      <c r="AS95" s="52">
        <f t="shared" si="25"/>
        <v>0</v>
      </c>
      <c r="AT95" s="52">
        <f t="shared" si="26"/>
        <v>0</v>
      </c>
      <c r="AU95" s="232">
        <f t="shared" si="27"/>
        <v>0</v>
      </c>
      <c r="AV95" s="232">
        <f t="shared" ref="AV95:AW95" si="286">IF($AD95=V$5,$W95,0)</f>
        <v>0</v>
      </c>
      <c r="AW95" s="232">
        <f t="shared" si="286"/>
        <v>0</v>
      </c>
      <c r="AX95" s="233">
        <f t="shared" si="29"/>
        <v>0</v>
      </c>
      <c r="AY95" s="234">
        <f t="shared" si="30"/>
        <v>0</v>
      </c>
      <c r="AZ95" s="184">
        <f t="shared" si="31"/>
        <v>0</v>
      </c>
      <c r="BA95" s="235" t="str">
        <f>IF(B95&lt;&gt;"",VLOOKUP(B95,'1 Pricing Length'!A$8:B$50,2),"")</f>
        <v/>
      </c>
    </row>
    <row r="96" spans="1:53" ht="18.75" customHeight="1">
      <c r="A96" s="374"/>
      <c r="B96" s="217"/>
      <c r="C96" s="303"/>
      <c r="D96" s="237"/>
      <c r="E96" s="237"/>
      <c r="F96" s="237"/>
      <c r="G96" s="377"/>
      <c r="H96" s="377"/>
      <c r="I96" s="377"/>
      <c r="J96" s="377"/>
      <c r="K96" s="1"/>
      <c r="L96" s="223">
        <f>IF(B96&lt;&gt;"",IF(D96&gt;0,IF(D96&lt;=V$5,IF(M96&gt;0,M96,VLOOKUP(B96,'1 Pricing Length'!A$8:C$50,3)),VLOOKUP(B96,'1 Pricing Length'!A$8:C$50,3)),0),0)</f>
        <v>0</v>
      </c>
      <c r="M96" s="223">
        <f t="shared" si="4"/>
        <v>0</v>
      </c>
      <c r="N96" s="224">
        <f>IF(B96&lt;&gt;"",IF(D96&lt;&gt;0,IF(AD96&lt;X$5,IF(AD96&lt;W$5,IF(AD96&lt;V$5,IF(AD96&lt;U$5,VLOOKUP(B96,'1 Pricing Length'!A$8:I$50,5),VLOOKUP(B96,'1 Pricing Length'!A$8:I$50,6)),VLOOKUP(B96,'1 Pricing Length'!A$8:I$50,7)),VLOOKUP(B96,'1 Pricing Length'!A$8:I$50,8)),0),0),0)</f>
        <v>0</v>
      </c>
      <c r="O96" s="128">
        <f t="shared" si="5"/>
        <v>0</v>
      </c>
      <c r="P96" s="128">
        <f>'6 NY Interim'!O96</f>
        <v>0</v>
      </c>
      <c r="Q96" s="128">
        <f t="shared" si="6"/>
        <v>0</v>
      </c>
      <c r="R96" s="128">
        <f t="shared" si="7"/>
        <v>0</v>
      </c>
      <c r="S96" s="128">
        <f t="shared" si="8"/>
        <v>0</v>
      </c>
      <c r="T96" s="192">
        <f t="shared" ref="T96:W96" si="287">$G96*$AE96*AF96</f>
        <v>0</v>
      </c>
      <c r="U96" s="192">
        <f t="shared" si="287"/>
        <v>0</v>
      </c>
      <c r="V96" s="192">
        <f t="shared" si="287"/>
        <v>0</v>
      </c>
      <c r="W96" s="227">
        <f t="shared" si="287"/>
        <v>0</v>
      </c>
      <c r="X96" s="192">
        <f t="shared" si="10"/>
        <v>0</v>
      </c>
      <c r="Y96" s="192">
        <f t="shared" si="11"/>
        <v>0</v>
      </c>
      <c r="Z96" s="192">
        <f t="shared" si="12"/>
        <v>0</v>
      </c>
      <c r="AA96" s="227">
        <f t="shared" si="13"/>
        <v>0</v>
      </c>
      <c r="AB96" s="228">
        <f t="shared" si="14"/>
        <v>0</v>
      </c>
      <c r="AC96" s="229"/>
      <c r="AD96" s="230">
        <f t="shared" si="15"/>
        <v>45107</v>
      </c>
      <c r="AE96" s="231">
        <f t="shared" si="16"/>
        <v>0</v>
      </c>
      <c r="AF96" s="184">
        <f t="shared" si="17"/>
        <v>0</v>
      </c>
      <c r="AG96" s="184">
        <f t="shared" ref="AG96:AL96" si="288">IF(SUM($AF96:AF96)&gt;0,IF($L96-SUM($AF96:AF96)&gt;52,52,$L96-SUM($AF96:AF96)),IF($AD96=U$5,ROUND(($AD96-$D96)/7+0.5,0),0))</f>
        <v>0</v>
      </c>
      <c r="AH96" s="184">
        <f t="shared" si="288"/>
        <v>0</v>
      </c>
      <c r="AI96" s="184">
        <f t="shared" si="288"/>
        <v>0</v>
      </c>
      <c r="AJ96" s="184">
        <f t="shared" si="288"/>
        <v>0</v>
      </c>
      <c r="AK96" s="184">
        <f t="shared" si="288"/>
        <v>0</v>
      </c>
      <c r="AL96" s="184">
        <f t="shared" si="288"/>
        <v>0</v>
      </c>
      <c r="AM96" s="52" t="str">
        <f t="shared" si="19"/>
        <v/>
      </c>
      <c r="AN96" s="52" t="str">
        <f t="shared" si="20"/>
        <v/>
      </c>
      <c r="AO96" s="184" t="str">
        <f t="shared" si="21"/>
        <v/>
      </c>
      <c r="AP96" s="192" t="str">
        <f t="shared" si="22"/>
        <v/>
      </c>
      <c r="AQ96" s="232">
        <f t="shared" si="23"/>
        <v>0</v>
      </c>
      <c r="AR96" s="232">
        <f t="shared" si="24"/>
        <v>0</v>
      </c>
      <c r="AS96" s="52">
        <f t="shared" si="25"/>
        <v>0</v>
      </c>
      <c r="AT96" s="52">
        <f t="shared" si="26"/>
        <v>0</v>
      </c>
      <c r="AU96" s="232">
        <f t="shared" si="27"/>
        <v>0</v>
      </c>
      <c r="AV96" s="232">
        <f t="shared" ref="AV96:AW96" si="289">IF($AD96=V$5,$W96,0)</f>
        <v>0</v>
      </c>
      <c r="AW96" s="232">
        <f t="shared" si="289"/>
        <v>0</v>
      </c>
      <c r="AX96" s="233">
        <f t="shared" si="29"/>
        <v>0</v>
      </c>
      <c r="AY96" s="234">
        <f t="shared" si="30"/>
        <v>0</v>
      </c>
      <c r="AZ96" s="184">
        <f t="shared" si="31"/>
        <v>0</v>
      </c>
      <c r="BA96" s="235" t="str">
        <f>IF(B96&lt;&gt;"",VLOOKUP(B96,'1 Pricing Length'!A$8:B$50,2),"")</f>
        <v/>
      </c>
    </row>
    <row r="97" spans="1:53" ht="18.75" customHeight="1">
      <c r="A97" s="374"/>
      <c r="B97" s="217"/>
      <c r="C97" s="303"/>
      <c r="D97" s="237"/>
      <c r="E97" s="237"/>
      <c r="F97" s="237"/>
      <c r="G97" s="377"/>
      <c r="H97" s="377"/>
      <c r="I97" s="377"/>
      <c r="J97" s="377"/>
      <c r="K97" s="1"/>
      <c r="L97" s="223">
        <f>IF(B97&lt;&gt;"",IF(D97&gt;0,IF(D97&lt;=V$5,IF(M97&gt;0,M97,VLOOKUP(B97,'1 Pricing Length'!A$8:C$50,3)),VLOOKUP(B97,'1 Pricing Length'!A$8:C$50,3)),0),0)</f>
        <v>0</v>
      </c>
      <c r="M97" s="223">
        <f t="shared" si="4"/>
        <v>0</v>
      </c>
      <c r="N97" s="224">
        <f>IF(B97&lt;&gt;"",IF(D97&lt;&gt;0,IF(AD97&lt;X$5,IF(AD97&lt;W$5,IF(AD97&lt;V$5,IF(AD97&lt;U$5,VLOOKUP(B97,'1 Pricing Length'!A$8:I$50,5),VLOOKUP(B97,'1 Pricing Length'!A$8:I$50,6)),VLOOKUP(B97,'1 Pricing Length'!A$8:I$50,7)),VLOOKUP(B97,'1 Pricing Length'!A$8:I$50,8)),0),0),0)</f>
        <v>0</v>
      </c>
      <c r="O97" s="128">
        <f t="shared" si="5"/>
        <v>0</v>
      </c>
      <c r="P97" s="128">
        <f>'6 NY Interim'!O97</f>
        <v>0</v>
      </c>
      <c r="Q97" s="128">
        <f t="shared" si="6"/>
        <v>0</v>
      </c>
      <c r="R97" s="128">
        <f t="shared" si="7"/>
        <v>0</v>
      </c>
      <c r="S97" s="128">
        <f t="shared" si="8"/>
        <v>0</v>
      </c>
      <c r="T97" s="192">
        <f t="shared" ref="T97:W97" si="290">$G97*$AE97*AF97</f>
        <v>0</v>
      </c>
      <c r="U97" s="192">
        <f t="shared" si="290"/>
        <v>0</v>
      </c>
      <c r="V97" s="192">
        <f t="shared" si="290"/>
        <v>0</v>
      </c>
      <c r="W97" s="227">
        <f t="shared" si="290"/>
        <v>0</v>
      </c>
      <c r="X97" s="192">
        <f t="shared" si="10"/>
        <v>0</v>
      </c>
      <c r="Y97" s="192">
        <f t="shared" si="11"/>
        <v>0</v>
      </c>
      <c r="Z97" s="192">
        <f t="shared" si="12"/>
        <v>0</v>
      </c>
      <c r="AA97" s="227">
        <f t="shared" si="13"/>
        <v>0</v>
      </c>
      <c r="AB97" s="228">
        <f t="shared" si="14"/>
        <v>0</v>
      </c>
      <c r="AC97" s="229"/>
      <c r="AD97" s="230">
        <f t="shared" si="15"/>
        <v>45107</v>
      </c>
      <c r="AE97" s="231">
        <f t="shared" si="16"/>
        <v>0</v>
      </c>
      <c r="AF97" s="184">
        <f t="shared" si="17"/>
        <v>0</v>
      </c>
      <c r="AG97" s="184">
        <f t="shared" ref="AG97:AL97" si="291">IF(SUM($AF97:AF97)&gt;0,IF($L97-SUM($AF97:AF97)&gt;52,52,$L97-SUM($AF97:AF97)),IF($AD97=U$5,ROUND(($AD97-$D97)/7+0.5,0),0))</f>
        <v>0</v>
      </c>
      <c r="AH97" s="184">
        <f t="shared" si="291"/>
        <v>0</v>
      </c>
      <c r="AI97" s="184">
        <f t="shared" si="291"/>
        <v>0</v>
      </c>
      <c r="AJ97" s="184">
        <f t="shared" si="291"/>
        <v>0</v>
      </c>
      <c r="AK97" s="184">
        <f t="shared" si="291"/>
        <v>0</v>
      </c>
      <c r="AL97" s="184">
        <f t="shared" si="291"/>
        <v>0</v>
      </c>
      <c r="AM97" s="52" t="str">
        <f t="shared" si="19"/>
        <v/>
      </c>
      <c r="AN97" s="52" t="str">
        <f t="shared" si="20"/>
        <v/>
      </c>
      <c r="AO97" s="184" t="str">
        <f t="shared" si="21"/>
        <v/>
      </c>
      <c r="AP97" s="192" t="str">
        <f t="shared" si="22"/>
        <v/>
      </c>
      <c r="AQ97" s="232">
        <f t="shared" si="23"/>
        <v>0</v>
      </c>
      <c r="AR97" s="232">
        <f t="shared" si="24"/>
        <v>0</v>
      </c>
      <c r="AS97" s="52">
        <f t="shared" si="25"/>
        <v>0</v>
      </c>
      <c r="AT97" s="52">
        <f t="shared" si="26"/>
        <v>0</v>
      </c>
      <c r="AU97" s="232">
        <f t="shared" si="27"/>
        <v>0</v>
      </c>
      <c r="AV97" s="232">
        <f t="shared" ref="AV97:AW97" si="292">IF($AD97=V$5,$W97,0)</f>
        <v>0</v>
      </c>
      <c r="AW97" s="232">
        <f t="shared" si="292"/>
        <v>0</v>
      </c>
      <c r="AX97" s="233">
        <f t="shared" si="29"/>
        <v>0</v>
      </c>
      <c r="AY97" s="234">
        <f t="shared" si="30"/>
        <v>0</v>
      </c>
      <c r="AZ97" s="184">
        <f t="shared" si="31"/>
        <v>0</v>
      </c>
      <c r="BA97" s="235" t="str">
        <f>IF(B97&lt;&gt;"",VLOOKUP(B97,'1 Pricing Length'!A$8:B$50,2),"")</f>
        <v/>
      </c>
    </row>
    <row r="98" spans="1:53" ht="18.75" customHeight="1">
      <c r="A98" s="374"/>
      <c r="B98" s="217"/>
      <c r="C98" s="303"/>
      <c r="D98" s="237"/>
      <c r="E98" s="237"/>
      <c r="F98" s="237"/>
      <c r="G98" s="377"/>
      <c r="H98" s="377"/>
      <c r="I98" s="377"/>
      <c r="J98" s="377"/>
      <c r="K98" s="1"/>
      <c r="L98" s="223">
        <f>IF(B98&lt;&gt;"",IF(D98&gt;0,IF(D98&lt;=V$5,IF(M98&gt;0,M98,VLOOKUP(B98,'1 Pricing Length'!A$8:C$50,3)),VLOOKUP(B98,'1 Pricing Length'!A$8:C$50,3)),0),0)</f>
        <v>0</v>
      </c>
      <c r="M98" s="223">
        <f t="shared" si="4"/>
        <v>0</v>
      </c>
      <c r="N98" s="224">
        <f>IF(B98&lt;&gt;"",IF(D98&lt;&gt;0,IF(AD98&lt;X$5,IF(AD98&lt;W$5,IF(AD98&lt;V$5,IF(AD98&lt;U$5,VLOOKUP(B98,'1 Pricing Length'!A$8:I$50,5),VLOOKUP(B98,'1 Pricing Length'!A$8:I$50,6)),VLOOKUP(B98,'1 Pricing Length'!A$8:I$50,7)),VLOOKUP(B98,'1 Pricing Length'!A$8:I$50,8)),0),0),0)</f>
        <v>0</v>
      </c>
      <c r="O98" s="128">
        <f t="shared" si="5"/>
        <v>0</v>
      </c>
      <c r="P98" s="128">
        <f>'6 NY Interim'!O98</f>
        <v>0</v>
      </c>
      <c r="Q98" s="128">
        <f t="shared" si="6"/>
        <v>0</v>
      </c>
      <c r="R98" s="128">
        <f t="shared" si="7"/>
        <v>0</v>
      </c>
      <c r="S98" s="128">
        <f t="shared" si="8"/>
        <v>0</v>
      </c>
      <c r="T98" s="192">
        <f t="shared" ref="T98:W98" si="293">$G98*$AE98*AF98</f>
        <v>0</v>
      </c>
      <c r="U98" s="192">
        <f t="shared" si="293"/>
        <v>0</v>
      </c>
      <c r="V98" s="192">
        <f t="shared" si="293"/>
        <v>0</v>
      </c>
      <c r="W98" s="227">
        <f t="shared" si="293"/>
        <v>0</v>
      </c>
      <c r="X98" s="192">
        <f t="shared" si="10"/>
        <v>0</v>
      </c>
      <c r="Y98" s="192">
        <f t="shared" si="11"/>
        <v>0</v>
      </c>
      <c r="Z98" s="192">
        <f t="shared" si="12"/>
        <v>0</v>
      </c>
      <c r="AA98" s="227">
        <f t="shared" si="13"/>
        <v>0</v>
      </c>
      <c r="AB98" s="228">
        <f t="shared" si="14"/>
        <v>0</v>
      </c>
      <c r="AC98" s="229"/>
      <c r="AD98" s="230">
        <f t="shared" si="15"/>
        <v>45107</v>
      </c>
      <c r="AE98" s="231">
        <f t="shared" si="16"/>
        <v>0</v>
      </c>
      <c r="AF98" s="184">
        <f t="shared" si="17"/>
        <v>0</v>
      </c>
      <c r="AG98" s="184">
        <f t="shared" ref="AG98:AL98" si="294">IF(SUM($AF98:AF98)&gt;0,IF($L98-SUM($AF98:AF98)&gt;52,52,$L98-SUM($AF98:AF98)),IF($AD98=U$5,ROUND(($AD98-$D98)/7+0.5,0),0))</f>
        <v>0</v>
      </c>
      <c r="AH98" s="184">
        <f t="shared" si="294"/>
        <v>0</v>
      </c>
      <c r="AI98" s="184">
        <f t="shared" si="294"/>
        <v>0</v>
      </c>
      <c r="AJ98" s="184">
        <f t="shared" si="294"/>
        <v>0</v>
      </c>
      <c r="AK98" s="184">
        <f t="shared" si="294"/>
        <v>0</v>
      </c>
      <c r="AL98" s="184">
        <f t="shared" si="294"/>
        <v>0</v>
      </c>
      <c r="AM98" s="52" t="str">
        <f t="shared" si="19"/>
        <v/>
      </c>
      <c r="AN98" s="52" t="str">
        <f t="shared" si="20"/>
        <v/>
      </c>
      <c r="AO98" s="184" t="str">
        <f t="shared" si="21"/>
        <v/>
      </c>
      <c r="AP98" s="192" t="str">
        <f t="shared" si="22"/>
        <v/>
      </c>
      <c r="AQ98" s="232">
        <f t="shared" si="23"/>
        <v>0</v>
      </c>
      <c r="AR98" s="232">
        <f t="shared" si="24"/>
        <v>0</v>
      </c>
      <c r="AS98" s="52">
        <f t="shared" si="25"/>
        <v>0</v>
      </c>
      <c r="AT98" s="52">
        <f t="shared" si="26"/>
        <v>0</v>
      </c>
      <c r="AU98" s="232">
        <f t="shared" si="27"/>
        <v>0</v>
      </c>
      <c r="AV98" s="232">
        <f t="shared" ref="AV98:AW98" si="295">IF($AD98=V$5,$W98,0)</f>
        <v>0</v>
      </c>
      <c r="AW98" s="232">
        <f t="shared" si="295"/>
        <v>0</v>
      </c>
      <c r="AX98" s="233">
        <f t="shared" si="29"/>
        <v>0</v>
      </c>
      <c r="AY98" s="234">
        <f t="shared" si="30"/>
        <v>0</v>
      </c>
      <c r="AZ98" s="184">
        <f t="shared" si="31"/>
        <v>0</v>
      </c>
      <c r="BA98" s="235" t="str">
        <f>IF(B98&lt;&gt;"",VLOOKUP(B98,'1 Pricing Length'!A$8:B$50,2),"")</f>
        <v/>
      </c>
    </row>
    <row r="99" spans="1:53" ht="18.75" customHeight="1">
      <c r="A99" s="374"/>
      <c r="B99" s="217"/>
      <c r="C99" s="303"/>
      <c r="D99" s="237"/>
      <c r="E99" s="237"/>
      <c r="F99" s="237"/>
      <c r="G99" s="377"/>
      <c r="H99" s="377"/>
      <c r="I99" s="377"/>
      <c r="J99" s="377"/>
      <c r="K99" s="1"/>
      <c r="L99" s="223">
        <f>IF(B99&lt;&gt;"",IF(D99&gt;0,IF(D99&lt;=V$5,IF(M99&gt;0,M99,VLOOKUP(B99,'1 Pricing Length'!A$8:C$50,3)),VLOOKUP(B99,'1 Pricing Length'!A$8:C$50,3)),0),0)</f>
        <v>0</v>
      </c>
      <c r="M99" s="223">
        <f t="shared" si="4"/>
        <v>0</v>
      </c>
      <c r="N99" s="224">
        <f>IF(B99&lt;&gt;"",IF(D99&lt;&gt;0,IF(AD99&lt;X$5,IF(AD99&lt;W$5,IF(AD99&lt;V$5,IF(AD99&lt;U$5,VLOOKUP(B99,'1 Pricing Length'!A$8:I$50,5),VLOOKUP(B99,'1 Pricing Length'!A$8:I$50,6)),VLOOKUP(B99,'1 Pricing Length'!A$8:I$50,7)),VLOOKUP(B99,'1 Pricing Length'!A$8:I$50,8)),0),0),0)</f>
        <v>0</v>
      </c>
      <c r="O99" s="128">
        <f t="shared" si="5"/>
        <v>0</v>
      </c>
      <c r="P99" s="128">
        <f>'6 NY Interim'!O99</f>
        <v>0</v>
      </c>
      <c r="Q99" s="128">
        <f t="shared" si="6"/>
        <v>0</v>
      </c>
      <c r="R99" s="128">
        <f t="shared" si="7"/>
        <v>0</v>
      </c>
      <c r="S99" s="128">
        <f t="shared" si="8"/>
        <v>0</v>
      </c>
      <c r="T99" s="192">
        <f t="shared" ref="T99:W99" si="296">$G99*$AE99*AF99</f>
        <v>0</v>
      </c>
      <c r="U99" s="192">
        <f t="shared" si="296"/>
        <v>0</v>
      </c>
      <c r="V99" s="192">
        <f t="shared" si="296"/>
        <v>0</v>
      </c>
      <c r="W99" s="227">
        <f t="shared" si="296"/>
        <v>0</v>
      </c>
      <c r="X99" s="192">
        <f t="shared" si="10"/>
        <v>0</v>
      </c>
      <c r="Y99" s="192">
        <f t="shared" si="11"/>
        <v>0</v>
      </c>
      <c r="Z99" s="192">
        <f t="shared" si="12"/>
        <v>0</v>
      </c>
      <c r="AA99" s="227">
        <f t="shared" si="13"/>
        <v>0</v>
      </c>
      <c r="AB99" s="228">
        <f t="shared" si="14"/>
        <v>0</v>
      </c>
      <c r="AC99" s="229"/>
      <c r="AD99" s="230">
        <f t="shared" si="15"/>
        <v>45107</v>
      </c>
      <c r="AE99" s="231">
        <f t="shared" si="16"/>
        <v>0</v>
      </c>
      <c r="AF99" s="184">
        <f t="shared" si="17"/>
        <v>0</v>
      </c>
      <c r="AG99" s="184">
        <f t="shared" ref="AG99:AL99" si="297">IF(SUM($AF99:AF99)&gt;0,IF($L99-SUM($AF99:AF99)&gt;52,52,$L99-SUM($AF99:AF99)),IF($AD99=U$5,ROUND(($AD99-$D99)/7+0.5,0),0))</f>
        <v>0</v>
      </c>
      <c r="AH99" s="184">
        <f t="shared" si="297"/>
        <v>0</v>
      </c>
      <c r="AI99" s="184">
        <f t="shared" si="297"/>
        <v>0</v>
      </c>
      <c r="AJ99" s="184">
        <f t="shared" si="297"/>
        <v>0</v>
      </c>
      <c r="AK99" s="184">
        <f t="shared" si="297"/>
        <v>0</v>
      </c>
      <c r="AL99" s="184">
        <f t="shared" si="297"/>
        <v>0</v>
      </c>
      <c r="AM99" s="52" t="str">
        <f t="shared" si="19"/>
        <v/>
      </c>
      <c r="AN99" s="52" t="str">
        <f t="shared" si="20"/>
        <v/>
      </c>
      <c r="AO99" s="184" t="str">
        <f t="shared" si="21"/>
        <v/>
      </c>
      <c r="AP99" s="192" t="str">
        <f t="shared" si="22"/>
        <v/>
      </c>
      <c r="AQ99" s="232">
        <f t="shared" si="23"/>
        <v>0</v>
      </c>
      <c r="AR99" s="232">
        <f t="shared" si="24"/>
        <v>0</v>
      </c>
      <c r="AS99" s="52">
        <f t="shared" si="25"/>
        <v>0</v>
      </c>
      <c r="AT99" s="52">
        <f t="shared" si="26"/>
        <v>0</v>
      </c>
      <c r="AU99" s="232">
        <f t="shared" si="27"/>
        <v>0</v>
      </c>
      <c r="AV99" s="232">
        <f t="shared" ref="AV99:AW99" si="298">IF($AD99=V$5,$W99,0)</f>
        <v>0</v>
      </c>
      <c r="AW99" s="232">
        <f t="shared" si="298"/>
        <v>0</v>
      </c>
      <c r="AX99" s="233">
        <f t="shared" si="29"/>
        <v>0</v>
      </c>
      <c r="AY99" s="234">
        <f t="shared" si="30"/>
        <v>0</v>
      </c>
      <c r="AZ99" s="184">
        <f t="shared" si="31"/>
        <v>0</v>
      </c>
      <c r="BA99" s="235" t="str">
        <f>IF(B99&lt;&gt;"",VLOOKUP(B99,'1 Pricing Length'!A$8:B$50,2),"")</f>
        <v/>
      </c>
    </row>
    <row r="100" spans="1:53" ht="18.75" customHeight="1">
      <c r="A100" s="374"/>
      <c r="B100" s="217"/>
      <c r="C100" s="303"/>
      <c r="D100" s="237"/>
      <c r="E100" s="237"/>
      <c r="F100" s="237"/>
      <c r="G100" s="377"/>
      <c r="H100" s="377"/>
      <c r="I100" s="377"/>
      <c r="J100" s="377"/>
      <c r="K100" s="1"/>
      <c r="L100" s="223">
        <f>IF(B100&lt;&gt;"",IF(D100&gt;0,IF(D100&lt;=V$5,IF(M100&gt;0,M100,VLOOKUP(B100,'1 Pricing Length'!A$8:C$50,3)),VLOOKUP(B100,'1 Pricing Length'!A$8:C$50,3)),0),0)</f>
        <v>0</v>
      </c>
      <c r="M100" s="223">
        <f t="shared" si="4"/>
        <v>0</v>
      </c>
      <c r="N100" s="224">
        <f>IF(B100&lt;&gt;"",IF(D100&lt;&gt;0,IF(AD100&lt;X$5,IF(AD100&lt;W$5,IF(AD100&lt;V$5,IF(AD100&lt;U$5,VLOOKUP(B100,'1 Pricing Length'!A$8:I$50,5),VLOOKUP(B100,'1 Pricing Length'!A$8:I$50,6)),VLOOKUP(B100,'1 Pricing Length'!A$8:I$50,7)),VLOOKUP(B100,'1 Pricing Length'!A$8:I$50,8)),0),0),0)</f>
        <v>0</v>
      </c>
      <c r="O100" s="128">
        <f t="shared" si="5"/>
        <v>0</v>
      </c>
      <c r="P100" s="128">
        <f>'6 NY Interim'!O100</f>
        <v>0</v>
      </c>
      <c r="Q100" s="128">
        <f t="shared" si="6"/>
        <v>0</v>
      </c>
      <c r="R100" s="128">
        <f t="shared" si="7"/>
        <v>0</v>
      </c>
      <c r="S100" s="128">
        <f t="shared" si="8"/>
        <v>0</v>
      </c>
      <c r="T100" s="192">
        <f t="shared" ref="T100:W100" si="299">$G100*$AE100*AF100</f>
        <v>0</v>
      </c>
      <c r="U100" s="192">
        <f t="shared" si="299"/>
        <v>0</v>
      </c>
      <c r="V100" s="192">
        <f t="shared" si="299"/>
        <v>0</v>
      </c>
      <c r="W100" s="227">
        <f t="shared" si="299"/>
        <v>0</v>
      </c>
      <c r="X100" s="192">
        <f t="shared" si="10"/>
        <v>0</v>
      </c>
      <c r="Y100" s="192">
        <f t="shared" si="11"/>
        <v>0</v>
      </c>
      <c r="Z100" s="192">
        <f t="shared" si="12"/>
        <v>0</v>
      </c>
      <c r="AA100" s="227">
        <f t="shared" si="13"/>
        <v>0</v>
      </c>
      <c r="AB100" s="228">
        <f t="shared" si="14"/>
        <v>0</v>
      </c>
      <c r="AC100" s="229"/>
      <c r="AD100" s="230">
        <f t="shared" si="15"/>
        <v>45107</v>
      </c>
      <c r="AE100" s="231">
        <f t="shared" si="16"/>
        <v>0</v>
      </c>
      <c r="AF100" s="184">
        <f t="shared" si="17"/>
        <v>0</v>
      </c>
      <c r="AG100" s="184">
        <f t="shared" ref="AG100:AL100" si="300">IF(SUM($AF100:AF100)&gt;0,IF($L100-SUM($AF100:AF100)&gt;52,52,$L100-SUM($AF100:AF100)),IF($AD100=U$5,ROUND(($AD100-$D100)/7+0.5,0),0))</f>
        <v>0</v>
      </c>
      <c r="AH100" s="184">
        <f t="shared" si="300"/>
        <v>0</v>
      </c>
      <c r="AI100" s="184">
        <f t="shared" si="300"/>
        <v>0</v>
      </c>
      <c r="AJ100" s="184">
        <f t="shared" si="300"/>
        <v>0</v>
      </c>
      <c r="AK100" s="184">
        <f t="shared" si="300"/>
        <v>0</v>
      </c>
      <c r="AL100" s="184">
        <f t="shared" si="300"/>
        <v>0</v>
      </c>
      <c r="AM100" s="52" t="str">
        <f t="shared" si="19"/>
        <v/>
      </c>
      <c r="AN100" s="52" t="str">
        <f t="shared" si="20"/>
        <v/>
      </c>
      <c r="AO100" s="184" t="str">
        <f t="shared" si="21"/>
        <v/>
      </c>
      <c r="AP100" s="192" t="str">
        <f t="shared" si="22"/>
        <v/>
      </c>
      <c r="AQ100" s="232">
        <f t="shared" si="23"/>
        <v>0</v>
      </c>
      <c r="AR100" s="232">
        <f t="shared" si="24"/>
        <v>0</v>
      </c>
      <c r="AS100" s="52">
        <f t="shared" si="25"/>
        <v>0</v>
      </c>
      <c r="AT100" s="52">
        <f t="shared" si="26"/>
        <v>0</v>
      </c>
      <c r="AU100" s="232">
        <f t="shared" si="27"/>
        <v>0</v>
      </c>
      <c r="AV100" s="232">
        <f t="shared" ref="AV100:AW100" si="301">IF($AD100=V$5,$W100,0)</f>
        <v>0</v>
      </c>
      <c r="AW100" s="232">
        <f t="shared" si="301"/>
        <v>0</v>
      </c>
      <c r="AX100" s="233">
        <f t="shared" si="29"/>
        <v>0</v>
      </c>
      <c r="AY100" s="234">
        <f t="shared" si="30"/>
        <v>0</v>
      </c>
      <c r="AZ100" s="184">
        <f t="shared" si="31"/>
        <v>0</v>
      </c>
      <c r="BA100" s="235" t="str">
        <f>IF(B100&lt;&gt;"",VLOOKUP(B100,'1 Pricing Length'!A$8:B$50,2),"")</f>
        <v/>
      </c>
    </row>
    <row r="101" spans="1:53" ht="18.75" customHeight="1">
      <c r="A101" s="374"/>
      <c r="B101" s="217"/>
      <c r="C101" s="303"/>
      <c r="D101" s="237"/>
      <c r="E101" s="237"/>
      <c r="F101" s="237"/>
      <c r="G101" s="377"/>
      <c r="H101" s="377"/>
      <c r="I101" s="377"/>
      <c r="J101" s="377"/>
      <c r="K101" s="1"/>
      <c r="L101" s="223">
        <f>IF(B101&lt;&gt;"",IF(D101&gt;0,IF(D101&lt;=V$5,IF(M101&gt;0,M101,VLOOKUP(B101,'1 Pricing Length'!A$8:C$50,3)),VLOOKUP(B101,'1 Pricing Length'!A$8:C$50,3)),0),0)</f>
        <v>0</v>
      </c>
      <c r="M101" s="223">
        <f t="shared" si="4"/>
        <v>0</v>
      </c>
      <c r="N101" s="224">
        <f>IF(B101&lt;&gt;"",IF(D101&lt;&gt;0,IF(AD101&lt;X$5,IF(AD101&lt;W$5,IF(AD101&lt;V$5,IF(AD101&lt;U$5,VLOOKUP(B101,'1 Pricing Length'!A$8:I$50,5),VLOOKUP(B101,'1 Pricing Length'!A$8:I$50,6)),VLOOKUP(B101,'1 Pricing Length'!A$8:I$50,7)),VLOOKUP(B101,'1 Pricing Length'!A$8:I$50,8)),0),0),0)</f>
        <v>0</v>
      </c>
      <c r="O101" s="128">
        <f t="shared" si="5"/>
        <v>0</v>
      </c>
      <c r="P101" s="128">
        <f>'6 NY Interim'!O101</f>
        <v>0</v>
      </c>
      <c r="Q101" s="128">
        <f t="shared" si="6"/>
        <v>0</v>
      </c>
      <c r="R101" s="128">
        <f t="shared" si="7"/>
        <v>0</v>
      </c>
      <c r="S101" s="128">
        <f t="shared" si="8"/>
        <v>0</v>
      </c>
      <c r="T101" s="192">
        <f t="shared" ref="T101:W101" si="302">$G101*$AE101*AF101</f>
        <v>0</v>
      </c>
      <c r="U101" s="192">
        <f t="shared" si="302"/>
        <v>0</v>
      </c>
      <c r="V101" s="192">
        <f t="shared" si="302"/>
        <v>0</v>
      </c>
      <c r="W101" s="227">
        <f t="shared" si="302"/>
        <v>0</v>
      </c>
      <c r="X101" s="192">
        <f t="shared" si="10"/>
        <v>0</v>
      </c>
      <c r="Y101" s="192">
        <f t="shared" si="11"/>
        <v>0</v>
      </c>
      <c r="Z101" s="192">
        <f t="shared" si="12"/>
        <v>0</v>
      </c>
      <c r="AA101" s="227">
        <f t="shared" si="13"/>
        <v>0</v>
      </c>
      <c r="AB101" s="228">
        <f t="shared" si="14"/>
        <v>0</v>
      </c>
      <c r="AC101" s="229"/>
      <c r="AD101" s="230">
        <f t="shared" si="15"/>
        <v>45107</v>
      </c>
      <c r="AE101" s="231">
        <f t="shared" si="16"/>
        <v>0</v>
      </c>
      <c r="AF101" s="184">
        <f t="shared" si="17"/>
        <v>0</v>
      </c>
      <c r="AG101" s="184">
        <f t="shared" ref="AG101:AL101" si="303">IF(SUM($AF101:AF101)&gt;0,IF($L101-SUM($AF101:AF101)&gt;52,52,$L101-SUM($AF101:AF101)),IF($AD101=U$5,ROUND(($AD101-$D101)/7+0.5,0),0))</f>
        <v>0</v>
      </c>
      <c r="AH101" s="184">
        <f t="shared" si="303"/>
        <v>0</v>
      </c>
      <c r="AI101" s="184">
        <f t="shared" si="303"/>
        <v>0</v>
      </c>
      <c r="AJ101" s="184">
        <f t="shared" si="303"/>
        <v>0</v>
      </c>
      <c r="AK101" s="184">
        <f t="shared" si="303"/>
        <v>0</v>
      </c>
      <c r="AL101" s="184">
        <f t="shared" si="303"/>
        <v>0</v>
      </c>
      <c r="AM101" s="52" t="str">
        <f t="shared" si="19"/>
        <v/>
      </c>
      <c r="AN101" s="52" t="str">
        <f t="shared" si="20"/>
        <v/>
      </c>
      <c r="AO101" s="184" t="str">
        <f t="shared" si="21"/>
        <v/>
      </c>
      <c r="AP101" s="192" t="str">
        <f t="shared" si="22"/>
        <v/>
      </c>
      <c r="AQ101" s="232">
        <f t="shared" si="23"/>
        <v>0</v>
      </c>
      <c r="AR101" s="232">
        <f t="shared" si="24"/>
        <v>0</v>
      </c>
      <c r="AS101" s="52">
        <f t="shared" si="25"/>
        <v>0</v>
      </c>
      <c r="AT101" s="52">
        <f t="shared" si="26"/>
        <v>0</v>
      </c>
      <c r="AU101" s="232">
        <f t="shared" si="27"/>
        <v>0</v>
      </c>
      <c r="AV101" s="232">
        <f t="shared" ref="AV101:AW101" si="304">IF($AD101=V$5,$W101,0)</f>
        <v>0</v>
      </c>
      <c r="AW101" s="232">
        <f t="shared" si="304"/>
        <v>0</v>
      </c>
      <c r="AX101" s="233">
        <f t="shared" si="29"/>
        <v>0</v>
      </c>
      <c r="AY101" s="234">
        <f t="shared" si="30"/>
        <v>0</v>
      </c>
      <c r="AZ101" s="184">
        <f t="shared" si="31"/>
        <v>0</v>
      </c>
      <c r="BA101" s="235" t="str">
        <f>IF(B101&lt;&gt;"",VLOOKUP(B101,'1 Pricing Length'!A$8:B$50,2),"")</f>
        <v/>
      </c>
    </row>
    <row r="102" spans="1:53" ht="18.75" customHeight="1">
      <c r="A102" s="374"/>
      <c r="B102" s="217"/>
      <c r="C102" s="303"/>
      <c r="D102" s="237"/>
      <c r="E102" s="237"/>
      <c r="F102" s="237"/>
      <c r="G102" s="377"/>
      <c r="H102" s="377"/>
      <c r="I102" s="377"/>
      <c r="J102" s="377"/>
      <c r="K102" s="1"/>
      <c r="L102" s="223">
        <f>IF(B102&lt;&gt;"",IF(D102&gt;0,IF(D102&lt;=V$5,IF(M102&gt;0,M102,VLOOKUP(B102,'1 Pricing Length'!A$8:C$50,3)),VLOOKUP(B102,'1 Pricing Length'!A$8:C$50,3)),0),0)</f>
        <v>0</v>
      </c>
      <c r="M102" s="223">
        <f t="shared" si="4"/>
        <v>0</v>
      </c>
      <c r="N102" s="224">
        <f>IF(B102&lt;&gt;"",IF(D102&lt;&gt;0,IF(AD102&lt;X$5,IF(AD102&lt;W$5,IF(AD102&lt;V$5,IF(AD102&lt;U$5,VLOOKUP(B102,'1 Pricing Length'!A$8:I$50,5),VLOOKUP(B102,'1 Pricing Length'!A$8:I$50,6)),VLOOKUP(B102,'1 Pricing Length'!A$8:I$50,7)),VLOOKUP(B102,'1 Pricing Length'!A$8:I$50,8)),0),0),0)</f>
        <v>0</v>
      </c>
      <c r="O102" s="128">
        <f t="shared" si="5"/>
        <v>0</v>
      </c>
      <c r="P102" s="128">
        <f>'6 NY Interim'!O102</f>
        <v>0</v>
      </c>
      <c r="Q102" s="128">
        <f t="shared" si="6"/>
        <v>0</v>
      </c>
      <c r="R102" s="128">
        <f t="shared" si="7"/>
        <v>0</v>
      </c>
      <c r="S102" s="128">
        <f t="shared" si="8"/>
        <v>0</v>
      </c>
      <c r="T102" s="192">
        <f t="shared" ref="T102:W102" si="305">$G102*$AE102*AF102</f>
        <v>0</v>
      </c>
      <c r="U102" s="192">
        <f t="shared" si="305"/>
        <v>0</v>
      </c>
      <c r="V102" s="192">
        <f t="shared" si="305"/>
        <v>0</v>
      </c>
      <c r="W102" s="227">
        <f t="shared" si="305"/>
        <v>0</v>
      </c>
      <c r="X102" s="192">
        <f t="shared" si="10"/>
        <v>0</v>
      </c>
      <c r="Y102" s="192">
        <f t="shared" si="11"/>
        <v>0</v>
      </c>
      <c r="Z102" s="192">
        <f t="shared" si="12"/>
        <v>0</v>
      </c>
      <c r="AA102" s="227">
        <f t="shared" si="13"/>
        <v>0</v>
      </c>
      <c r="AB102" s="228">
        <f t="shared" si="14"/>
        <v>0</v>
      </c>
      <c r="AC102" s="229"/>
      <c r="AD102" s="230">
        <f t="shared" si="15"/>
        <v>45107</v>
      </c>
      <c r="AE102" s="231">
        <f t="shared" si="16"/>
        <v>0</v>
      </c>
      <c r="AF102" s="184">
        <f t="shared" si="17"/>
        <v>0</v>
      </c>
      <c r="AG102" s="184">
        <f t="shared" ref="AG102:AL102" si="306">IF(SUM($AF102:AF102)&gt;0,IF($L102-SUM($AF102:AF102)&gt;52,52,$L102-SUM($AF102:AF102)),IF($AD102=U$5,ROUND(($AD102-$D102)/7+0.5,0),0))</f>
        <v>0</v>
      </c>
      <c r="AH102" s="184">
        <f t="shared" si="306"/>
        <v>0</v>
      </c>
      <c r="AI102" s="184">
        <f t="shared" si="306"/>
        <v>0</v>
      </c>
      <c r="AJ102" s="184">
        <f t="shared" si="306"/>
        <v>0</v>
      </c>
      <c r="AK102" s="184">
        <f t="shared" si="306"/>
        <v>0</v>
      </c>
      <c r="AL102" s="184">
        <f t="shared" si="306"/>
        <v>0</v>
      </c>
      <c r="AM102" s="52" t="str">
        <f t="shared" si="19"/>
        <v/>
      </c>
      <c r="AN102" s="52" t="str">
        <f t="shared" si="20"/>
        <v/>
      </c>
      <c r="AO102" s="184" t="str">
        <f t="shared" si="21"/>
        <v/>
      </c>
      <c r="AP102" s="192" t="str">
        <f t="shared" si="22"/>
        <v/>
      </c>
      <c r="AQ102" s="232">
        <f t="shared" si="23"/>
        <v>0</v>
      </c>
      <c r="AR102" s="232">
        <f t="shared" si="24"/>
        <v>0</v>
      </c>
      <c r="AS102" s="52">
        <f t="shared" si="25"/>
        <v>0</v>
      </c>
      <c r="AT102" s="52">
        <f t="shared" si="26"/>
        <v>0</v>
      </c>
      <c r="AU102" s="232">
        <f t="shared" si="27"/>
        <v>0</v>
      </c>
      <c r="AV102" s="232">
        <f t="shared" ref="AV102:AW102" si="307">IF($AD102=V$5,$W102,0)</f>
        <v>0</v>
      </c>
      <c r="AW102" s="232">
        <f t="shared" si="307"/>
        <v>0</v>
      </c>
      <c r="AX102" s="233">
        <f t="shared" si="29"/>
        <v>0</v>
      </c>
      <c r="AY102" s="234">
        <f t="shared" si="30"/>
        <v>0</v>
      </c>
      <c r="AZ102" s="184">
        <f t="shared" si="31"/>
        <v>0</v>
      </c>
      <c r="BA102" s="235" t="str">
        <f>IF(B102&lt;&gt;"",VLOOKUP(B102,'1 Pricing Length'!A$8:B$50,2),"")</f>
        <v/>
      </c>
    </row>
    <row r="103" spans="1:53" ht="18.75" customHeight="1">
      <c r="A103" s="374"/>
      <c r="B103" s="217"/>
      <c r="C103" s="303"/>
      <c r="D103" s="237"/>
      <c r="E103" s="237"/>
      <c r="F103" s="237"/>
      <c r="G103" s="377"/>
      <c r="H103" s="377"/>
      <c r="I103" s="377"/>
      <c r="J103" s="377"/>
      <c r="K103" s="1"/>
      <c r="L103" s="223">
        <f>IF(B103&lt;&gt;"",IF(D103&gt;0,IF(D103&lt;=V$5,IF(M103&gt;0,M103,VLOOKUP(B103,'1 Pricing Length'!A$8:C$50,3)),VLOOKUP(B103,'1 Pricing Length'!A$8:C$50,3)),0),0)</f>
        <v>0</v>
      </c>
      <c r="M103" s="223">
        <f t="shared" si="4"/>
        <v>0</v>
      </c>
      <c r="N103" s="224">
        <f>IF(B103&lt;&gt;"",IF(D103&lt;&gt;0,IF(AD103&lt;X$5,IF(AD103&lt;W$5,IF(AD103&lt;V$5,IF(AD103&lt;U$5,VLOOKUP(B103,'1 Pricing Length'!A$8:I$50,5),VLOOKUP(B103,'1 Pricing Length'!A$8:I$50,6)),VLOOKUP(B103,'1 Pricing Length'!A$8:I$50,7)),VLOOKUP(B103,'1 Pricing Length'!A$8:I$50,8)),0),0),0)</f>
        <v>0</v>
      </c>
      <c r="O103" s="128">
        <f t="shared" si="5"/>
        <v>0</v>
      </c>
      <c r="P103" s="128">
        <f>'6 NY Interim'!O103</f>
        <v>0</v>
      </c>
      <c r="Q103" s="128">
        <f t="shared" si="6"/>
        <v>0</v>
      </c>
      <c r="R103" s="128">
        <f t="shared" si="7"/>
        <v>0</v>
      </c>
      <c r="S103" s="128">
        <f t="shared" si="8"/>
        <v>0</v>
      </c>
      <c r="T103" s="192">
        <f t="shared" ref="T103:W103" si="308">$G103*$AE103*AF103</f>
        <v>0</v>
      </c>
      <c r="U103" s="192">
        <f t="shared" si="308"/>
        <v>0</v>
      </c>
      <c r="V103" s="192">
        <f t="shared" si="308"/>
        <v>0</v>
      </c>
      <c r="W103" s="227">
        <f t="shared" si="308"/>
        <v>0</v>
      </c>
      <c r="X103" s="192">
        <f t="shared" si="10"/>
        <v>0</v>
      </c>
      <c r="Y103" s="192">
        <f t="shared" si="11"/>
        <v>0</v>
      </c>
      <c r="Z103" s="192">
        <f t="shared" si="12"/>
        <v>0</v>
      </c>
      <c r="AA103" s="227">
        <f t="shared" si="13"/>
        <v>0</v>
      </c>
      <c r="AB103" s="228">
        <f t="shared" si="14"/>
        <v>0</v>
      </c>
      <c r="AC103" s="229"/>
      <c r="AD103" s="230">
        <f t="shared" si="15"/>
        <v>45107</v>
      </c>
      <c r="AE103" s="231">
        <f t="shared" si="16"/>
        <v>0</v>
      </c>
      <c r="AF103" s="184">
        <f t="shared" si="17"/>
        <v>0</v>
      </c>
      <c r="AG103" s="184">
        <f t="shared" ref="AG103:AL103" si="309">IF(SUM($AF103:AF103)&gt;0,IF($L103-SUM($AF103:AF103)&gt;52,52,$L103-SUM($AF103:AF103)),IF($AD103=U$5,ROUND(($AD103-$D103)/7+0.5,0),0))</f>
        <v>0</v>
      </c>
      <c r="AH103" s="184">
        <f t="shared" si="309"/>
        <v>0</v>
      </c>
      <c r="AI103" s="184">
        <f t="shared" si="309"/>
        <v>0</v>
      </c>
      <c r="AJ103" s="184">
        <f t="shared" si="309"/>
        <v>0</v>
      </c>
      <c r="AK103" s="184">
        <f t="shared" si="309"/>
        <v>0</v>
      </c>
      <c r="AL103" s="184">
        <f t="shared" si="309"/>
        <v>0</v>
      </c>
      <c r="AM103" s="52" t="str">
        <f t="shared" si="19"/>
        <v/>
      </c>
      <c r="AN103" s="52" t="str">
        <f t="shared" si="20"/>
        <v/>
      </c>
      <c r="AO103" s="184" t="str">
        <f t="shared" si="21"/>
        <v/>
      </c>
      <c r="AP103" s="192" t="str">
        <f t="shared" si="22"/>
        <v/>
      </c>
      <c r="AQ103" s="232">
        <f t="shared" si="23"/>
        <v>0</v>
      </c>
      <c r="AR103" s="232">
        <f t="shared" si="24"/>
        <v>0</v>
      </c>
      <c r="AS103" s="52">
        <f t="shared" si="25"/>
        <v>0</v>
      </c>
      <c r="AT103" s="52">
        <f t="shared" si="26"/>
        <v>0</v>
      </c>
      <c r="AU103" s="232">
        <f t="shared" si="27"/>
        <v>0</v>
      </c>
      <c r="AV103" s="232">
        <f t="shared" ref="AV103:AW103" si="310">IF($AD103=V$5,$W103,0)</f>
        <v>0</v>
      </c>
      <c r="AW103" s="232">
        <f t="shared" si="310"/>
        <v>0</v>
      </c>
      <c r="AX103" s="233">
        <f t="shared" si="29"/>
        <v>0</v>
      </c>
      <c r="AY103" s="234">
        <f t="shared" si="30"/>
        <v>0</v>
      </c>
      <c r="AZ103" s="184">
        <f t="shared" si="31"/>
        <v>0</v>
      </c>
      <c r="BA103" s="235" t="str">
        <f>IF(B103&lt;&gt;"",VLOOKUP(B103,'1 Pricing Length'!A$8:B$50,2),"")</f>
        <v/>
      </c>
    </row>
    <row r="104" spans="1:53" ht="18.75" customHeight="1">
      <c r="A104" s="374"/>
      <c r="B104" s="217"/>
      <c r="C104" s="303"/>
      <c r="D104" s="237"/>
      <c r="E104" s="237"/>
      <c r="F104" s="237"/>
      <c r="G104" s="377"/>
      <c r="H104" s="377"/>
      <c r="I104" s="377"/>
      <c r="J104" s="377"/>
      <c r="K104" s="1"/>
      <c r="L104" s="223">
        <f>IF(B104&lt;&gt;"",IF(D104&gt;0,IF(D104&lt;=V$5,IF(M104&gt;0,M104,VLOOKUP(B104,'1 Pricing Length'!A$8:C$50,3)),VLOOKUP(B104,'1 Pricing Length'!A$8:C$50,3)),0),0)</f>
        <v>0</v>
      </c>
      <c r="M104" s="223">
        <f t="shared" si="4"/>
        <v>0</v>
      </c>
      <c r="N104" s="224">
        <f>IF(B104&lt;&gt;"",IF(D104&lt;&gt;0,IF(AD104&lt;X$5,IF(AD104&lt;W$5,IF(AD104&lt;V$5,IF(AD104&lt;U$5,VLOOKUP(B104,'1 Pricing Length'!A$8:I$50,5),VLOOKUP(B104,'1 Pricing Length'!A$8:I$50,6)),VLOOKUP(B104,'1 Pricing Length'!A$8:I$50,7)),VLOOKUP(B104,'1 Pricing Length'!A$8:I$50,8)),0),0),0)</f>
        <v>0</v>
      </c>
      <c r="O104" s="128">
        <f t="shared" si="5"/>
        <v>0</v>
      </c>
      <c r="P104" s="128">
        <f>'6 NY Interim'!O104</f>
        <v>0</v>
      </c>
      <c r="Q104" s="128">
        <f t="shared" si="6"/>
        <v>0</v>
      </c>
      <c r="R104" s="128">
        <f t="shared" si="7"/>
        <v>0</v>
      </c>
      <c r="S104" s="128">
        <f t="shared" si="8"/>
        <v>0</v>
      </c>
      <c r="T104" s="192">
        <f t="shared" ref="T104:W104" si="311">$G104*$AE104*AF104</f>
        <v>0</v>
      </c>
      <c r="U104" s="192">
        <f t="shared" si="311"/>
        <v>0</v>
      </c>
      <c r="V104" s="192">
        <f t="shared" si="311"/>
        <v>0</v>
      </c>
      <c r="W104" s="227">
        <f t="shared" si="311"/>
        <v>0</v>
      </c>
      <c r="X104" s="192">
        <f t="shared" si="10"/>
        <v>0</v>
      </c>
      <c r="Y104" s="192">
        <f t="shared" si="11"/>
        <v>0</v>
      </c>
      <c r="Z104" s="192">
        <f t="shared" si="12"/>
        <v>0</v>
      </c>
      <c r="AA104" s="227">
        <f t="shared" si="13"/>
        <v>0</v>
      </c>
      <c r="AB104" s="228">
        <f t="shared" si="14"/>
        <v>0</v>
      </c>
      <c r="AC104" s="229"/>
      <c r="AD104" s="230">
        <f t="shared" si="15"/>
        <v>45107</v>
      </c>
      <c r="AE104" s="231">
        <f t="shared" si="16"/>
        <v>0</v>
      </c>
      <c r="AF104" s="184">
        <f t="shared" si="17"/>
        <v>0</v>
      </c>
      <c r="AG104" s="184">
        <f t="shared" ref="AG104:AL104" si="312">IF(SUM($AF104:AF104)&gt;0,IF($L104-SUM($AF104:AF104)&gt;52,52,$L104-SUM($AF104:AF104)),IF($AD104=U$5,ROUND(($AD104-$D104)/7+0.5,0),0))</f>
        <v>0</v>
      </c>
      <c r="AH104" s="184">
        <f t="shared" si="312"/>
        <v>0</v>
      </c>
      <c r="AI104" s="184">
        <f t="shared" si="312"/>
        <v>0</v>
      </c>
      <c r="AJ104" s="184">
        <f t="shared" si="312"/>
        <v>0</v>
      </c>
      <c r="AK104" s="184">
        <f t="shared" si="312"/>
        <v>0</v>
      </c>
      <c r="AL104" s="184">
        <f t="shared" si="312"/>
        <v>0</v>
      </c>
      <c r="AM104" s="52" t="str">
        <f t="shared" si="19"/>
        <v/>
      </c>
      <c r="AN104" s="52" t="str">
        <f t="shared" si="20"/>
        <v/>
      </c>
      <c r="AO104" s="184" t="str">
        <f t="shared" si="21"/>
        <v/>
      </c>
      <c r="AP104" s="192" t="str">
        <f t="shared" si="22"/>
        <v/>
      </c>
      <c r="AQ104" s="232">
        <f t="shared" si="23"/>
        <v>0</v>
      </c>
      <c r="AR104" s="232">
        <f t="shared" si="24"/>
        <v>0</v>
      </c>
      <c r="AS104" s="52">
        <f t="shared" si="25"/>
        <v>0</v>
      </c>
      <c r="AT104" s="52">
        <f t="shared" si="26"/>
        <v>0</v>
      </c>
      <c r="AU104" s="232">
        <f t="shared" si="27"/>
        <v>0</v>
      </c>
      <c r="AV104" s="232">
        <f t="shared" ref="AV104:AW104" si="313">IF($AD104=V$5,$W104,0)</f>
        <v>0</v>
      </c>
      <c r="AW104" s="232">
        <f t="shared" si="313"/>
        <v>0</v>
      </c>
      <c r="AX104" s="233">
        <f t="shared" si="29"/>
        <v>0</v>
      </c>
      <c r="AY104" s="234">
        <f t="shared" si="30"/>
        <v>0</v>
      </c>
      <c r="AZ104" s="184">
        <f t="shared" si="31"/>
        <v>0</v>
      </c>
      <c r="BA104" s="235" t="str">
        <f>IF(B104&lt;&gt;"",VLOOKUP(B104,'1 Pricing Length'!A$8:B$50,2),"")</f>
        <v/>
      </c>
    </row>
    <row r="105" spans="1:53" ht="18.75" customHeight="1">
      <c r="A105" s="374"/>
      <c r="B105" s="217"/>
      <c r="C105" s="303"/>
      <c r="D105" s="237"/>
      <c r="E105" s="237"/>
      <c r="F105" s="237"/>
      <c r="G105" s="377"/>
      <c r="H105" s="377"/>
      <c r="I105" s="377"/>
      <c r="J105" s="377"/>
      <c r="K105" s="1"/>
      <c r="L105" s="223">
        <f>IF(B105&lt;&gt;"",IF(D105&gt;0,IF(D105&lt;=V$5,IF(M105&gt;0,M105,VLOOKUP(B105,'1 Pricing Length'!A$8:C$50,3)),VLOOKUP(B105,'1 Pricing Length'!A$8:C$50,3)),0),0)</f>
        <v>0</v>
      </c>
      <c r="M105" s="223">
        <f t="shared" si="4"/>
        <v>0</v>
      </c>
      <c r="N105" s="224">
        <f>IF(B105&lt;&gt;"",IF(D105&lt;&gt;0,IF(AD105&lt;X$5,IF(AD105&lt;W$5,IF(AD105&lt;V$5,IF(AD105&lt;U$5,VLOOKUP(B105,'1 Pricing Length'!A$8:I$50,5),VLOOKUP(B105,'1 Pricing Length'!A$8:I$50,6)),VLOOKUP(B105,'1 Pricing Length'!A$8:I$50,7)),VLOOKUP(B105,'1 Pricing Length'!A$8:I$50,8)),0),0),0)</f>
        <v>0</v>
      </c>
      <c r="O105" s="128">
        <f t="shared" si="5"/>
        <v>0</v>
      </c>
      <c r="P105" s="128">
        <f>'6 NY Interim'!O105</f>
        <v>0</v>
      </c>
      <c r="Q105" s="128">
        <f t="shared" si="6"/>
        <v>0</v>
      </c>
      <c r="R105" s="128">
        <f t="shared" si="7"/>
        <v>0</v>
      </c>
      <c r="S105" s="128">
        <f t="shared" si="8"/>
        <v>0</v>
      </c>
      <c r="T105" s="192">
        <f t="shared" ref="T105:W105" si="314">$G105*$AE105*AF105</f>
        <v>0</v>
      </c>
      <c r="U105" s="192">
        <f t="shared" si="314"/>
        <v>0</v>
      </c>
      <c r="V105" s="192">
        <f t="shared" si="314"/>
        <v>0</v>
      </c>
      <c r="W105" s="227">
        <f t="shared" si="314"/>
        <v>0</v>
      </c>
      <c r="X105" s="192">
        <f t="shared" si="10"/>
        <v>0</v>
      </c>
      <c r="Y105" s="192">
        <f t="shared" si="11"/>
        <v>0</v>
      </c>
      <c r="Z105" s="192">
        <f t="shared" si="12"/>
        <v>0</v>
      </c>
      <c r="AA105" s="227">
        <f t="shared" si="13"/>
        <v>0</v>
      </c>
      <c r="AB105" s="228">
        <f t="shared" si="14"/>
        <v>0</v>
      </c>
      <c r="AC105" s="229"/>
      <c r="AD105" s="230">
        <f t="shared" si="15"/>
        <v>45107</v>
      </c>
      <c r="AE105" s="231">
        <f t="shared" si="16"/>
        <v>0</v>
      </c>
      <c r="AF105" s="184">
        <f t="shared" si="17"/>
        <v>0</v>
      </c>
      <c r="AG105" s="184">
        <f t="shared" ref="AG105:AL105" si="315">IF(SUM($AF105:AF105)&gt;0,IF($L105-SUM($AF105:AF105)&gt;52,52,$L105-SUM($AF105:AF105)),IF($AD105=U$5,ROUND(($AD105-$D105)/7+0.5,0),0))</f>
        <v>0</v>
      </c>
      <c r="AH105" s="184">
        <f t="shared" si="315"/>
        <v>0</v>
      </c>
      <c r="AI105" s="184">
        <f t="shared" si="315"/>
        <v>0</v>
      </c>
      <c r="AJ105" s="184">
        <f t="shared" si="315"/>
        <v>0</v>
      </c>
      <c r="AK105" s="184">
        <f t="shared" si="315"/>
        <v>0</v>
      </c>
      <c r="AL105" s="184">
        <f t="shared" si="315"/>
        <v>0</v>
      </c>
      <c r="AM105" s="52" t="str">
        <f t="shared" si="19"/>
        <v/>
      </c>
      <c r="AN105" s="52" t="str">
        <f t="shared" si="20"/>
        <v/>
      </c>
      <c r="AO105" s="184" t="str">
        <f t="shared" si="21"/>
        <v/>
      </c>
      <c r="AP105" s="192" t="str">
        <f t="shared" si="22"/>
        <v/>
      </c>
      <c r="AQ105" s="232">
        <f t="shared" si="23"/>
        <v>0</v>
      </c>
      <c r="AR105" s="232">
        <f t="shared" si="24"/>
        <v>0</v>
      </c>
      <c r="AS105" s="52">
        <f t="shared" si="25"/>
        <v>0</v>
      </c>
      <c r="AT105" s="52">
        <f t="shared" si="26"/>
        <v>0</v>
      </c>
      <c r="AU105" s="232">
        <f t="shared" si="27"/>
        <v>0</v>
      </c>
      <c r="AV105" s="232">
        <f t="shared" ref="AV105:AW105" si="316">IF($AD105=V$5,$W105,0)</f>
        <v>0</v>
      </c>
      <c r="AW105" s="232">
        <f t="shared" si="316"/>
        <v>0</v>
      </c>
      <c r="AX105" s="233">
        <f t="shared" si="29"/>
        <v>0</v>
      </c>
      <c r="AY105" s="234">
        <f t="shared" si="30"/>
        <v>0</v>
      </c>
      <c r="AZ105" s="184">
        <f t="shared" si="31"/>
        <v>0</v>
      </c>
      <c r="BA105" s="235" t="str">
        <f>IF(B105&lt;&gt;"",VLOOKUP(B105,'1 Pricing Length'!A$8:B$50,2),"")</f>
        <v/>
      </c>
    </row>
    <row r="106" spans="1:53" ht="18.75" customHeight="1">
      <c r="A106" s="374"/>
      <c r="B106" s="217"/>
      <c r="C106" s="303"/>
      <c r="D106" s="237"/>
      <c r="E106" s="237"/>
      <c r="F106" s="237"/>
      <c r="G106" s="377"/>
      <c r="H106" s="377"/>
      <c r="I106" s="377"/>
      <c r="J106" s="377"/>
      <c r="K106" s="1"/>
      <c r="L106" s="223">
        <f>IF(B106&lt;&gt;"",IF(D106&gt;0,IF(D106&lt;=V$5,IF(M106&gt;0,M106,VLOOKUP(B106,'1 Pricing Length'!A$8:C$50,3)),VLOOKUP(B106,'1 Pricing Length'!A$8:C$50,3)),0),0)</f>
        <v>0</v>
      </c>
      <c r="M106" s="223">
        <f t="shared" si="4"/>
        <v>0</v>
      </c>
      <c r="N106" s="224">
        <f>IF(B106&lt;&gt;"",IF(D106&lt;&gt;0,IF(AD106&lt;X$5,IF(AD106&lt;W$5,IF(AD106&lt;V$5,IF(AD106&lt;U$5,VLOOKUP(B106,'1 Pricing Length'!A$8:I$50,5),VLOOKUP(B106,'1 Pricing Length'!A$8:I$50,6)),VLOOKUP(B106,'1 Pricing Length'!A$8:I$50,7)),VLOOKUP(B106,'1 Pricing Length'!A$8:I$50,8)),0),0),0)</f>
        <v>0</v>
      </c>
      <c r="O106" s="128">
        <f t="shared" si="5"/>
        <v>0</v>
      </c>
      <c r="P106" s="128">
        <f>'6 NY Interim'!O106</f>
        <v>0</v>
      </c>
      <c r="Q106" s="128">
        <f t="shared" si="6"/>
        <v>0</v>
      </c>
      <c r="R106" s="128">
        <f t="shared" si="7"/>
        <v>0</v>
      </c>
      <c r="S106" s="128">
        <f t="shared" si="8"/>
        <v>0</v>
      </c>
      <c r="T106" s="192">
        <f t="shared" ref="T106:W106" si="317">$G106*$AE106*AF106</f>
        <v>0</v>
      </c>
      <c r="U106" s="192">
        <f t="shared" si="317"/>
        <v>0</v>
      </c>
      <c r="V106" s="192">
        <f t="shared" si="317"/>
        <v>0</v>
      </c>
      <c r="W106" s="227">
        <f t="shared" si="317"/>
        <v>0</v>
      </c>
      <c r="X106" s="192">
        <f t="shared" si="10"/>
        <v>0</v>
      </c>
      <c r="Y106" s="192">
        <f t="shared" si="11"/>
        <v>0</v>
      </c>
      <c r="Z106" s="192">
        <f t="shared" si="12"/>
        <v>0</v>
      </c>
      <c r="AA106" s="227">
        <f t="shared" si="13"/>
        <v>0</v>
      </c>
      <c r="AB106" s="228">
        <f t="shared" si="14"/>
        <v>0</v>
      </c>
      <c r="AC106" s="229"/>
      <c r="AD106" s="230">
        <f t="shared" si="15"/>
        <v>45107</v>
      </c>
      <c r="AE106" s="231">
        <f t="shared" si="16"/>
        <v>0</v>
      </c>
      <c r="AF106" s="184">
        <f t="shared" si="17"/>
        <v>0</v>
      </c>
      <c r="AG106" s="184">
        <f t="shared" ref="AG106:AL106" si="318">IF(SUM($AF106:AF106)&gt;0,IF($L106-SUM($AF106:AF106)&gt;52,52,$L106-SUM($AF106:AF106)),IF($AD106=U$5,ROUND(($AD106-$D106)/7+0.5,0),0))</f>
        <v>0</v>
      </c>
      <c r="AH106" s="184">
        <f t="shared" si="318"/>
        <v>0</v>
      </c>
      <c r="AI106" s="184">
        <f t="shared" si="318"/>
        <v>0</v>
      </c>
      <c r="AJ106" s="184">
        <f t="shared" si="318"/>
        <v>0</v>
      </c>
      <c r="AK106" s="184">
        <f t="shared" si="318"/>
        <v>0</v>
      </c>
      <c r="AL106" s="184">
        <f t="shared" si="318"/>
        <v>0</v>
      </c>
      <c r="AM106" s="52" t="str">
        <f t="shared" si="19"/>
        <v/>
      </c>
      <c r="AN106" s="52" t="str">
        <f t="shared" si="20"/>
        <v/>
      </c>
      <c r="AO106" s="184" t="str">
        <f t="shared" si="21"/>
        <v/>
      </c>
      <c r="AP106" s="192" t="str">
        <f t="shared" si="22"/>
        <v/>
      </c>
      <c r="AQ106" s="232">
        <f t="shared" si="23"/>
        <v>0</v>
      </c>
      <c r="AR106" s="232">
        <f t="shared" si="24"/>
        <v>0</v>
      </c>
      <c r="AS106" s="52">
        <f t="shared" si="25"/>
        <v>0</v>
      </c>
      <c r="AT106" s="52">
        <f t="shared" si="26"/>
        <v>0</v>
      </c>
      <c r="AU106" s="232">
        <f t="shared" si="27"/>
        <v>0</v>
      </c>
      <c r="AV106" s="232">
        <f t="shared" ref="AV106:AW106" si="319">IF($AD106=V$5,$W106,0)</f>
        <v>0</v>
      </c>
      <c r="AW106" s="232">
        <f t="shared" si="319"/>
        <v>0</v>
      </c>
      <c r="AX106" s="233">
        <f t="shared" si="29"/>
        <v>0</v>
      </c>
      <c r="AY106" s="234">
        <f t="shared" si="30"/>
        <v>0</v>
      </c>
      <c r="AZ106" s="184">
        <f t="shared" si="31"/>
        <v>0</v>
      </c>
      <c r="BA106" s="235" t="str">
        <f>IF(B106&lt;&gt;"",VLOOKUP(B106,'1 Pricing Length'!A$8:B$50,2),"")</f>
        <v/>
      </c>
    </row>
    <row r="107" spans="1:53" ht="18.75" customHeight="1">
      <c r="A107" s="374"/>
      <c r="B107" s="217"/>
      <c r="C107" s="303"/>
      <c r="D107" s="237"/>
      <c r="E107" s="237"/>
      <c r="F107" s="237"/>
      <c r="G107" s="377"/>
      <c r="H107" s="377"/>
      <c r="I107" s="377"/>
      <c r="J107" s="377"/>
      <c r="K107" s="1"/>
      <c r="L107" s="223">
        <f>IF(B107&lt;&gt;"",IF(D107&gt;0,IF(D107&lt;=V$5,IF(M107&gt;0,M107,VLOOKUP(B107,'1 Pricing Length'!A$8:C$50,3)),VLOOKUP(B107,'1 Pricing Length'!A$8:C$50,3)),0),0)</f>
        <v>0</v>
      </c>
      <c r="M107" s="223">
        <f t="shared" si="4"/>
        <v>0</v>
      </c>
      <c r="N107" s="224">
        <f>IF(B107&lt;&gt;"",IF(D107&lt;&gt;0,IF(AD107&lt;X$5,IF(AD107&lt;W$5,IF(AD107&lt;V$5,IF(AD107&lt;U$5,VLOOKUP(B107,'1 Pricing Length'!A$8:I$50,5),VLOOKUP(B107,'1 Pricing Length'!A$8:I$50,6)),VLOOKUP(B107,'1 Pricing Length'!A$8:I$50,7)),VLOOKUP(B107,'1 Pricing Length'!A$8:I$50,8)),0),0),0)</f>
        <v>0</v>
      </c>
      <c r="O107" s="128">
        <f t="shared" si="5"/>
        <v>0</v>
      </c>
      <c r="P107" s="128">
        <f>'6 NY Interim'!O107</f>
        <v>0</v>
      </c>
      <c r="Q107" s="128">
        <f t="shared" si="6"/>
        <v>0</v>
      </c>
      <c r="R107" s="128">
        <f t="shared" si="7"/>
        <v>0</v>
      </c>
      <c r="S107" s="128">
        <f t="shared" si="8"/>
        <v>0</v>
      </c>
      <c r="T107" s="192">
        <f t="shared" ref="T107:W107" si="320">$G107*$AE107*AF107</f>
        <v>0</v>
      </c>
      <c r="U107" s="192">
        <f t="shared" si="320"/>
        <v>0</v>
      </c>
      <c r="V107" s="192">
        <f t="shared" si="320"/>
        <v>0</v>
      </c>
      <c r="W107" s="227">
        <f t="shared" si="320"/>
        <v>0</v>
      </c>
      <c r="X107" s="192">
        <f t="shared" si="10"/>
        <v>0</v>
      </c>
      <c r="Y107" s="192">
        <f t="shared" si="11"/>
        <v>0</v>
      </c>
      <c r="Z107" s="192">
        <f t="shared" si="12"/>
        <v>0</v>
      </c>
      <c r="AA107" s="227">
        <f t="shared" si="13"/>
        <v>0</v>
      </c>
      <c r="AB107" s="228">
        <f t="shared" si="14"/>
        <v>0</v>
      </c>
      <c r="AC107" s="229"/>
      <c r="AD107" s="230">
        <f t="shared" si="15"/>
        <v>45107</v>
      </c>
      <c r="AE107" s="231">
        <f t="shared" si="16"/>
        <v>0</v>
      </c>
      <c r="AF107" s="184">
        <f t="shared" si="17"/>
        <v>0</v>
      </c>
      <c r="AG107" s="184">
        <f t="shared" ref="AG107:AL107" si="321">IF(SUM($AF107:AF107)&gt;0,IF($L107-SUM($AF107:AF107)&gt;52,52,$L107-SUM($AF107:AF107)),IF($AD107=U$5,ROUND(($AD107-$D107)/7+0.5,0),0))</f>
        <v>0</v>
      </c>
      <c r="AH107" s="184">
        <f t="shared" si="321"/>
        <v>0</v>
      </c>
      <c r="AI107" s="184">
        <f t="shared" si="321"/>
        <v>0</v>
      </c>
      <c r="AJ107" s="184">
        <f t="shared" si="321"/>
        <v>0</v>
      </c>
      <c r="AK107" s="184">
        <f t="shared" si="321"/>
        <v>0</v>
      </c>
      <c r="AL107" s="184">
        <f t="shared" si="321"/>
        <v>0</v>
      </c>
      <c r="AM107" s="52" t="str">
        <f t="shared" si="19"/>
        <v/>
      </c>
      <c r="AN107" s="52" t="str">
        <f t="shared" si="20"/>
        <v/>
      </c>
      <c r="AO107" s="184" t="str">
        <f t="shared" si="21"/>
        <v/>
      </c>
      <c r="AP107" s="192" t="str">
        <f t="shared" si="22"/>
        <v/>
      </c>
      <c r="AQ107" s="232">
        <f t="shared" si="23"/>
        <v>0</v>
      </c>
      <c r="AR107" s="232">
        <f t="shared" si="24"/>
        <v>0</v>
      </c>
      <c r="AS107" s="52">
        <f t="shared" si="25"/>
        <v>0</v>
      </c>
      <c r="AT107" s="52">
        <f t="shared" si="26"/>
        <v>0</v>
      </c>
      <c r="AU107" s="232">
        <f t="shared" si="27"/>
        <v>0</v>
      </c>
      <c r="AV107" s="232">
        <f t="shared" ref="AV107:AW107" si="322">IF($AD107=V$5,$W107,0)</f>
        <v>0</v>
      </c>
      <c r="AW107" s="232">
        <f t="shared" si="322"/>
        <v>0</v>
      </c>
      <c r="AX107" s="233">
        <f t="shared" si="29"/>
        <v>0</v>
      </c>
      <c r="AY107" s="234">
        <f t="shared" si="30"/>
        <v>0</v>
      </c>
      <c r="AZ107" s="184">
        <f t="shared" si="31"/>
        <v>0</v>
      </c>
      <c r="BA107" s="235" t="str">
        <f>IF(B107&lt;&gt;"",VLOOKUP(B107,'1 Pricing Length'!A$8:B$50,2),"")</f>
        <v/>
      </c>
    </row>
    <row r="108" spans="1:53" ht="18.75" customHeight="1">
      <c r="A108" s="374"/>
      <c r="B108" s="217"/>
      <c r="C108" s="303"/>
      <c r="D108" s="237"/>
      <c r="E108" s="237"/>
      <c r="F108" s="237"/>
      <c r="G108" s="377"/>
      <c r="H108" s="377"/>
      <c r="I108" s="377"/>
      <c r="J108" s="377"/>
      <c r="K108" s="1"/>
      <c r="L108" s="223">
        <f>IF(B108&lt;&gt;"",IF(D108&gt;0,IF(D108&lt;=V$5,IF(M108&gt;0,M108,VLOOKUP(B108,'1 Pricing Length'!A$8:C$50,3)),VLOOKUP(B108,'1 Pricing Length'!A$8:C$50,3)),0),0)</f>
        <v>0</v>
      </c>
      <c r="M108" s="223">
        <f t="shared" si="4"/>
        <v>0</v>
      </c>
      <c r="N108" s="224">
        <f>IF(B108&lt;&gt;"",IF(D108&lt;&gt;0,IF(AD108&lt;X$5,IF(AD108&lt;W$5,IF(AD108&lt;V$5,IF(AD108&lt;U$5,VLOOKUP(B108,'1 Pricing Length'!A$8:I$50,5),VLOOKUP(B108,'1 Pricing Length'!A$8:I$50,6)),VLOOKUP(B108,'1 Pricing Length'!A$8:I$50,7)),VLOOKUP(B108,'1 Pricing Length'!A$8:I$50,8)),0),0),0)</f>
        <v>0</v>
      </c>
      <c r="O108" s="128">
        <f t="shared" si="5"/>
        <v>0</v>
      </c>
      <c r="P108" s="128">
        <f>'6 NY Interim'!O108</f>
        <v>0</v>
      </c>
      <c r="Q108" s="128">
        <f t="shared" si="6"/>
        <v>0</v>
      </c>
      <c r="R108" s="128">
        <f t="shared" si="7"/>
        <v>0</v>
      </c>
      <c r="S108" s="128">
        <f t="shared" si="8"/>
        <v>0</v>
      </c>
      <c r="T108" s="192">
        <f t="shared" ref="T108:W108" si="323">$G108*$AE108*AF108</f>
        <v>0</v>
      </c>
      <c r="U108" s="192">
        <f t="shared" si="323"/>
        <v>0</v>
      </c>
      <c r="V108" s="192">
        <f t="shared" si="323"/>
        <v>0</v>
      </c>
      <c r="W108" s="227">
        <f t="shared" si="323"/>
        <v>0</v>
      </c>
      <c r="X108" s="192">
        <f t="shared" si="10"/>
        <v>0</v>
      </c>
      <c r="Y108" s="192">
        <f t="shared" si="11"/>
        <v>0</v>
      </c>
      <c r="Z108" s="192">
        <f t="shared" si="12"/>
        <v>0</v>
      </c>
      <c r="AA108" s="227">
        <f t="shared" si="13"/>
        <v>0</v>
      </c>
      <c r="AB108" s="228">
        <f t="shared" si="14"/>
        <v>0</v>
      </c>
      <c r="AC108" s="229"/>
      <c r="AD108" s="230">
        <f t="shared" si="15"/>
        <v>45107</v>
      </c>
      <c r="AE108" s="231">
        <f t="shared" si="16"/>
        <v>0</v>
      </c>
      <c r="AF108" s="184">
        <f t="shared" si="17"/>
        <v>0</v>
      </c>
      <c r="AG108" s="184">
        <f t="shared" ref="AG108:AL108" si="324">IF(SUM($AF108:AF108)&gt;0,IF($L108-SUM($AF108:AF108)&gt;52,52,$L108-SUM($AF108:AF108)),IF($AD108=U$5,ROUND(($AD108-$D108)/7+0.5,0),0))</f>
        <v>0</v>
      </c>
      <c r="AH108" s="184">
        <f t="shared" si="324"/>
        <v>0</v>
      </c>
      <c r="AI108" s="184">
        <f t="shared" si="324"/>
        <v>0</v>
      </c>
      <c r="AJ108" s="184">
        <f t="shared" si="324"/>
        <v>0</v>
      </c>
      <c r="AK108" s="184">
        <f t="shared" si="324"/>
        <v>0</v>
      </c>
      <c r="AL108" s="184">
        <f t="shared" si="324"/>
        <v>0</v>
      </c>
      <c r="AM108" s="52" t="str">
        <f t="shared" si="19"/>
        <v/>
      </c>
      <c r="AN108" s="52" t="str">
        <f t="shared" si="20"/>
        <v/>
      </c>
      <c r="AO108" s="184" t="str">
        <f t="shared" si="21"/>
        <v/>
      </c>
      <c r="AP108" s="192" t="str">
        <f t="shared" si="22"/>
        <v/>
      </c>
      <c r="AQ108" s="232">
        <f t="shared" si="23"/>
        <v>0</v>
      </c>
      <c r="AR108" s="232">
        <f t="shared" si="24"/>
        <v>0</v>
      </c>
      <c r="AS108" s="52">
        <f t="shared" si="25"/>
        <v>0</v>
      </c>
      <c r="AT108" s="52">
        <f t="shared" si="26"/>
        <v>0</v>
      </c>
      <c r="AU108" s="232">
        <f t="shared" si="27"/>
        <v>0</v>
      </c>
      <c r="AV108" s="232">
        <f t="shared" ref="AV108:AW108" si="325">IF($AD108=V$5,$W108,0)</f>
        <v>0</v>
      </c>
      <c r="AW108" s="232">
        <f t="shared" si="325"/>
        <v>0</v>
      </c>
      <c r="AX108" s="233">
        <f t="shared" si="29"/>
        <v>0</v>
      </c>
      <c r="AY108" s="234">
        <f t="shared" si="30"/>
        <v>0</v>
      </c>
      <c r="AZ108" s="184">
        <f t="shared" si="31"/>
        <v>0</v>
      </c>
      <c r="BA108" s="235" t="str">
        <f>IF(B108&lt;&gt;"",VLOOKUP(B108,'1 Pricing Length'!A$8:B$50,2),"")</f>
        <v/>
      </c>
    </row>
    <row r="109" spans="1:53" ht="18.75" customHeight="1">
      <c r="A109" s="374"/>
      <c r="B109" s="217"/>
      <c r="C109" s="303"/>
      <c r="D109" s="237"/>
      <c r="E109" s="237"/>
      <c r="F109" s="237"/>
      <c r="G109" s="377"/>
      <c r="H109" s="377"/>
      <c r="I109" s="377"/>
      <c r="J109" s="377"/>
      <c r="K109" s="1"/>
      <c r="L109" s="223">
        <f>IF(B109&lt;&gt;"",IF(D109&gt;0,IF(D109&lt;=V$5,IF(M109&gt;0,M109,VLOOKUP(B109,'1 Pricing Length'!A$8:C$50,3)),VLOOKUP(B109,'1 Pricing Length'!A$8:C$50,3)),0),0)</f>
        <v>0</v>
      </c>
      <c r="M109" s="223">
        <f t="shared" si="4"/>
        <v>0</v>
      </c>
      <c r="N109" s="224">
        <f>IF(B109&lt;&gt;"",IF(D109&lt;&gt;0,IF(AD109&lt;X$5,IF(AD109&lt;W$5,IF(AD109&lt;V$5,IF(AD109&lt;U$5,VLOOKUP(B109,'1 Pricing Length'!A$8:I$50,5),VLOOKUP(B109,'1 Pricing Length'!A$8:I$50,6)),VLOOKUP(B109,'1 Pricing Length'!A$8:I$50,7)),VLOOKUP(B109,'1 Pricing Length'!A$8:I$50,8)),0),0),0)</f>
        <v>0</v>
      </c>
      <c r="O109" s="128">
        <f t="shared" si="5"/>
        <v>0</v>
      </c>
      <c r="P109" s="128">
        <f>'6 NY Interim'!O109</f>
        <v>0</v>
      </c>
      <c r="Q109" s="128">
        <f t="shared" si="6"/>
        <v>0</v>
      </c>
      <c r="R109" s="128">
        <f t="shared" si="7"/>
        <v>0</v>
      </c>
      <c r="S109" s="128">
        <f t="shared" si="8"/>
        <v>0</v>
      </c>
      <c r="T109" s="192">
        <f t="shared" ref="T109:W109" si="326">$G109*$AE109*AF109</f>
        <v>0</v>
      </c>
      <c r="U109" s="192">
        <f t="shared" si="326"/>
        <v>0</v>
      </c>
      <c r="V109" s="192">
        <f t="shared" si="326"/>
        <v>0</v>
      </c>
      <c r="W109" s="227">
        <f t="shared" si="326"/>
        <v>0</v>
      </c>
      <c r="X109" s="192">
        <f t="shared" si="10"/>
        <v>0</v>
      </c>
      <c r="Y109" s="192">
        <f t="shared" si="11"/>
        <v>0</v>
      </c>
      <c r="Z109" s="192">
        <f t="shared" si="12"/>
        <v>0</v>
      </c>
      <c r="AA109" s="227">
        <f t="shared" si="13"/>
        <v>0</v>
      </c>
      <c r="AB109" s="228">
        <f t="shared" si="14"/>
        <v>0</v>
      </c>
      <c r="AC109" s="229"/>
      <c r="AD109" s="230">
        <f t="shared" si="15"/>
        <v>45107</v>
      </c>
      <c r="AE109" s="231">
        <f t="shared" si="16"/>
        <v>0</v>
      </c>
      <c r="AF109" s="184">
        <f t="shared" si="17"/>
        <v>0</v>
      </c>
      <c r="AG109" s="184">
        <f t="shared" ref="AG109:AL109" si="327">IF(SUM($AF109:AF109)&gt;0,IF($L109-SUM($AF109:AF109)&gt;52,52,$L109-SUM($AF109:AF109)),IF($AD109=U$5,ROUND(($AD109-$D109)/7+0.5,0),0))</f>
        <v>0</v>
      </c>
      <c r="AH109" s="184">
        <f t="shared" si="327"/>
        <v>0</v>
      </c>
      <c r="AI109" s="184">
        <f t="shared" si="327"/>
        <v>0</v>
      </c>
      <c r="AJ109" s="184">
        <f t="shared" si="327"/>
        <v>0</v>
      </c>
      <c r="AK109" s="184">
        <f t="shared" si="327"/>
        <v>0</v>
      </c>
      <c r="AL109" s="184">
        <f t="shared" si="327"/>
        <v>0</v>
      </c>
      <c r="AM109" s="52" t="str">
        <f t="shared" si="19"/>
        <v/>
      </c>
      <c r="AN109" s="52" t="str">
        <f t="shared" si="20"/>
        <v/>
      </c>
      <c r="AO109" s="184" t="str">
        <f t="shared" si="21"/>
        <v/>
      </c>
      <c r="AP109" s="192" t="str">
        <f t="shared" si="22"/>
        <v/>
      </c>
      <c r="AQ109" s="232">
        <f t="shared" si="23"/>
        <v>0</v>
      </c>
      <c r="AR109" s="232">
        <f t="shared" si="24"/>
        <v>0</v>
      </c>
      <c r="AS109" s="52">
        <f t="shared" si="25"/>
        <v>0</v>
      </c>
      <c r="AT109" s="52">
        <f t="shared" si="26"/>
        <v>0</v>
      </c>
      <c r="AU109" s="232">
        <f t="shared" si="27"/>
        <v>0</v>
      </c>
      <c r="AV109" s="232">
        <f t="shared" ref="AV109:AW109" si="328">IF($AD109=V$5,$W109,0)</f>
        <v>0</v>
      </c>
      <c r="AW109" s="232">
        <f t="shared" si="328"/>
        <v>0</v>
      </c>
      <c r="AX109" s="233">
        <f t="shared" si="29"/>
        <v>0</v>
      </c>
      <c r="AY109" s="234">
        <f t="shared" si="30"/>
        <v>0</v>
      </c>
      <c r="AZ109" s="184">
        <f t="shared" si="31"/>
        <v>0</v>
      </c>
      <c r="BA109" s="235" t="str">
        <f>IF(B109&lt;&gt;"",VLOOKUP(B109,'1 Pricing Length'!A$8:B$50,2),"")</f>
        <v/>
      </c>
    </row>
    <row r="110" spans="1:53" ht="18.75" customHeight="1">
      <c r="A110" s="374"/>
      <c r="B110" s="217"/>
      <c r="C110" s="303"/>
      <c r="D110" s="237"/>
      <c r="E110" s="237"/>
      <c r="F110" s="237"/>
      <c r="G110" s="377"/>
      <c r="H110" s="377"/>
      <c r="I110" s="377"/>
      <c r="J110" s="377"/>
      <c r="K110" s="1"/>
      <c r="L110" s="223">
        <f>IF(B110&lt;&gt;"",IF(D110&gt;0,IF(D110&lt;=V$5,IF(M110&gt;0,M110,VLOOKUP(B110,'1 Pricing Length'!A$8:C$50,3)),VLOOKUP(B110,'1 Pricing Length'!A$8:C$50,3)),0),0)</f>
        <v>0</v>
      </c>
      <c r="M110" s="223">
        <f t="shared" si="4"/>
        <v>0</v>
      </c>
      <c r="N110" s="224">
        <f>IF(B110&lt;&gt;"",IF(D110&lt;&gt;0,IF(AD110&lt;X$5,IF(AD110&lt;W$5,IF(AD110&lt;V$5,IF(AD110&lt;U$5,VLOOKUP(B110,'1 Pricing Length'!A$8:I$50,5),VLOOKUP(B110,'1 Pricing Length'!A$8:I$50,6)),VLOOKUP(B110,'1 Pricing Length'!A$8:I$50,7)),VLOOKUP(B110,'1 Pricing Length'!A$8:I$50,8)),0),0),0)</f>
        <v>0</v>
      </c>
      <c r="O110" s="128">
        <f t="shared" si="5"/>
        <v>0</v>
      </c>
      <c r="P110" s="128">
        <f>'6 NY Interim'!O110</f>
        <v>0</v>
      </c>
      <c r="Q110" s="128">
        <f t="shared" si="6"/>
        <v>0</v>
      </c>
      <c r="R110" s="128">
        <f t="shared" si="7"/>
        <v>0</v>
      </c>
      <c r="S110" s="128">
        <f t="shared" si="8"/>
        <v>0</v>
      </c>
      <c r="T110" s="192">
        <f t="shared" ref="T110:W110" si="329">$G110*$AE110*AF110</f>
        <v>0</v>
      </c>
      <c r="U110" s="192">
        <f t="shared" si="329"/>
        <v>0</v>
      </c>
      <c r="V110" s="192">
        <f t="shared" si="329"/>
        <v>0</v>
      </c>
      <c r="W110" s="227">
        <f t="shared" si="329"/>
        <v>0</v>
      </c>
      <c r="X110" s="192">
        <f t="shared" si="10"/>
        <v>0</v>
      </c>
      <c r="Y110" s="192">
        <f t="shared" si="11"/>
        <v>0</v>
      </c>
      <c r="Z110" s="192">
        <f t="shared" si="12"/>
        <v>0</v>
      </c>
      <c r="AA110" s="227">
        <f t="shared" si="13"/>
        <v>0</v>
      </c>
      <c r="AB110" s="228">
        <f t="shared" si="14"/>
        <v>0</v>
      </c>
      <c r="AC110" s="229"/>
      <c r="AD110" s="230">
        <f t="shared" si="15"/>
        <v>45107</v>
      </c>
      <c r="AE110" s="231">
        <f t="shared" si="16"/>
        <v>0</v>
      </c>
      <c r="AF110" s="184">
        <f t="shared" si="17"/>
        <v>0</v>
      </c>
      <c r="AG110" s="184">
        <f t="shared" ref="AG110:AL110" si="330">IF(SUM($AF110:AF110)&gt;0,IF($L110-SUM($AF110:AF110)&gt;52,52,$L110-SUM($AF110:AF110)),IF($AD110=U$5,ROUND(($AD110-$D110)/7+0.5,0),0))</f>
        <v>0</v>
      </c>
      <c r="AH110" s="184">
        <f t="shared" si="330"/>
        <v>0</v>
      </c>
      <c r="AI110" s="184">
        <f t="shared" si="330"/>
        <v>0</v>
      </c>
      <c r="AJ110" s="184">
        <f t="shared" si="330"/>
        <v>0</v>
      </c>
      <c r="AK110" s="184">
        <f t="shared" si="330"/>
        <v>0</v>
      </c>
      <c r="AL110" s="184">
        <f t="shared" si="330"/>
        <v>0</v>
      </c>
      <c r="AM110" s="52" t="str">
        <f t="shared" si="19"/>
        <v/>
      </c>
      <c r="AN110" s="52" t="str">
        <f t="shared" si="20"/>
        <v/>
      </c>
      <c r="AO110" s="184" t="str">
        <f t="shared" si="21"/>
        <v/>
      </c>
      <c r="AP110" s="192" t="str">
        <f t="shared" si="22"/>
        <v/>
      </c>
      <c r="AQ110" s="232">
        <f t="shared" si="23"/>
        <v>0</v>
      </c>
      <c r="AR110" s="232">
        <f t="shared" si="24"/>
        <v>0</v>
      </c>
      <c r="AS110" s="52">
        <f t="shared" si="25"/>
        <v>0</v>
      </c>
      <c r="AT110" s="52">
        <f t="shared" si="26"/>
        <v>0</v>
      </c>
      <c r="AU110" s="232">
        <f t="shared" si="27"/>
        <v>0</v>
      </c>
      <c r="AV110" s="232">
        <f t="shared" ref="AV110:AW110" si="331">IF($AD110=V$5,$W110,0)</f>
        <v>0</v>
      </c>
      <c r="AW110" s="232">
        <f t="shared" si="331"/>
        <v>0</v>
      </c>
      <c r="AX110" s="233">
        <f t="shared" si="29"/>
        <v>0</v>
      </c>
      <c r="AY110" s="234">
        <f t="shared" si="30"/>
        <v>0</v>
      </c>
      <c r="AZ110" s="184">
        <f t="shared" si="31"/>
        <v>0</v>
      </c>
      <c r="BA110" s="235" t="str">
        <f>IF(B110&lt;&gt;"",VLOOKUP(B110,'1 Pricing Length'!A$8:B$50,2),"")</f>
        <v/>
      </c>
    </row>
    <row r="111" spans="1:53" ht="18.75" customHeight="1">
      <c r="A111" s="374"/>
      <c r="B111" s="217"/>
      <c r="C111" s="303"/>
      <c r="D111" s="237"/>
      <c r="E111" s="237"/>
      <c r="F111" s="237"/>
      <c r="G111" s="377"/>
      <c r="H111" s="377"/>
      <c r="I111" s="377"/>
      <c r="J111" s="377"/>
      <c r="K111" s="1"/>
      <c r="L111" s="223">
        <f>IF(B111&lt;&gt;"",IF(D111&gt;0,IF(D111&lt;=V$5,IF(M111&gt;0,M111,VLOOKUP(B111,'1 Pricing Length'!A$8:C$50,3)),VLOOKUP(B111,'1 Pricing Length'!A$8:C$50,3)),0),0)</f>
        <v>0</v>
      </c>
      <c r="M111" s="223">
        <f t="shared" si="4"/>
        <v>0</v>
      </c>
      <c r="N111" s="224">
        <f>IF(B111&lt;&gt;"",IF(D111&lt;&gt;0,IF(AD111&lt;X$5,IF(AD111&lt;W$5,IF(AD111&lt;V$5,IF(AD111&lt;U$5,VLOOKUP(B111,'1 Pricing Length'!A$8:I$50,5),VLOOKUP(B111,'1 Pricing Length'!A$8:I$50,6)),VLOOKUP(B111,'1 Pricing Length'!A$8:I$50,7)),VLOOKUP(B111,'1 Pricing Length'!A$8:I$50,8)),0),0),0)</f>
        <v>0</v>
      </c>
      <c r="O111" s="128">
        <f t="shared" si="5"/>
        <v>0</v>
      </c>
      <c r="P111" s="128">
        <f>'6 NY Interim'!O111</f>
        <v>0</v>
      </c>
      <c r="Q111" s="128">
        <f t="shared" si="6"/>
        <v>0</v>
      </c>
      <c r="R111" s="128">
        <f t="shared" si="7"/>
        <v>0</v>
      </c>
      <c r="S111" s="128">
        <f t="shared" si="8"/>
        <v>0</v>
      </c>
      <c r="T111" s="192">
        <f t="shared" ref="T111:W111" si="332">$G111*$AE111*AF111</f>
        <v>0</v>
      </c>
      <c r="U111" s="192">
        <f t="shared" si="332"/>
        <v>0</v>
      </c>
      <c r="V111" s="192">
        <f t="shared" si="332"/>
        <v>0</v>
      </c>
      <c r="W111" s="227">
        <f t="shared" si="332"/>
        <v>0</v>
      </c>
      <c r="X111" s="192">
        <f t="shared" si="10"/>
        <v>0</v>
      </c>
      <c r="Y111" s="192">
        <f t="shared" si="11"/>
        <v>0</v>
      </c>
      <c r="Z111" s="192">
        <f t="shared" si="12"/>
        <v>0</v>
      </c>
      <c r="AA111" s="227">
        <f t="shared" si="13"/>
        <v>0</v>
      </c>
      <c r="AB111" s="228">
        <f t="shared" si="14"/>
        <v>0</v>
      </c>
      <c r="AC111" s="229"/>
      <c r="AD111" s="230">
        <f t="shared" si="15"/>
        <v>45107</v>
      </c>
      <c r="AE111" s="231">
        <f t="shared" si="16"/>
        <v>0</v>
      </c>
      <c r="AF111" s="184">
        <f t="shared" si="17"/>
        <v>0</v>
      </c>
      <c r="AG111" s="184">
        <f t="shared" ref="AG111:AL111" si="333">IF(SUM($AF111:AF111)&gt;0,IF($L111-SUM($AF111:AF111)&gt;52,52,$L111-SUM($AF111:AF111)),IF($AD111=U$5,ROUND(($AD111-$D111)/7+0.5,0),0))</f>
        <v>0</v>
      </c>
      <c r="AH111" s="184">
        <f t="shared" si="333"/>
        <v>0</v>
      </c>
      <c r="AI111" s="184">
        <f t="shared" si="333"/>
        <v>0</v>
      </c>
      <c r="AJ111" s="184">
        <f t="shared" si="333"/>
        <v>0</v>
      </c>
      <c r="AK111" s="184">
        <f t="shared" si="333"/>
        <v>0</v>
      </c>
      <c r="AL111" s="184">
        <f t="shared" si="333"/>
        <v>0</v>
      </c>
      <c r="AM111" s="52" t="str">
        <f t="shared" si="19"/>
        <v/>
      </c>
      <c r="AN111" s="52" t="str">
        <f t="shared" si="20"/>
        <v/>
      </c>
      <c r="AO111" s="184" t="str">
        <f t="shared" si="21"/>
        <v/>
      </c>
      <c r="AP111" s="192" t="str">
        <f t="shared" si="22"/>
        <v/>
      </c>
      <c r="AQ111" s="232">
        <f t="shared" si="23"/>
        <v>0</v>
      </c>
      <c r="AR111" s="232">
        <f t="shared" si="24"/>
        <v>0</v>
      </c>
      <c r="AS111" s="52">
        <f t="shared" si="25"/>
        <v>0</v>
      </c>
      <c r="AT111" s="52">
        <f t="shared" si="26"/>
        <v>0</v>
      </c>
      <c r="AU111" s="232">
        <f t="shared" si="27"/>
        <v>0</v>
      </c>
      <c r="AV111" s="232">
        <f t="shared" ref="AV111:AW111" si="334">IF($AD111=V$5,$W111,0)</f>
        <v>0</v>
      </c>
      <c r="AW111" s="232">
        <f t="shared" si="334"/>
        <v>0</v>
      </c>
      <c r="AX111" s="233">
        <f t="shared" si="29"/>
        <v>0</v>
      </c>
      <c r="AY111" s="234">
        <f t="shared" si="30"/>
        <v>0</v>
      </c>
      <c r="AZ111" s="184">
        <f t="shared" si="31"/>
        <v>0</v>
      </c>
      <c r="BA111" s="235" t="str">
        <f>IF(B111&lt;&gt;"",VLOOKUP(B111,'1 Pricing Length'!A$8:B$50,2),"")</f>
        <v/>
      </c>
    </row>
    <row r="112" spans="1:53" ht="18.75" customHeight="1">
      <c r="A112" s="374"/>
      <c r="B112" s="217"/>
      <c r="C112" s="303"/>
      <c r="D112" s="237"/>
      <c r="E112" s="237"/>
      <c r="F112" s="237"/>
      <c r="G112" s="377"/>
      <c r="H112" s="377"/>
      <c r="I112" s="377"/>
      <c r="J112" s="377"/>
      <c r="K112" s="1"/>
      <c r="L112" s="223">
        <f>IF(B112&lt;&gt;"",IF(D112&gt;0,IF(D112&lt;=V$5,IF(M112&gt;0,M112,VLOOKUP(B112,'1 Pricing Length'!A$8:C$50,3)),VLOOKUP(B112,'1 Pricing Length'!A$8:C$50,3)),0),0)</f>
        <v>0</v>
      </c>
      <c r="M112" s="223">
        <f t="shared" si="4"/>
        <v>0</v>
      </c>
      <c r="N112" s="224">
        <f>IF(B112&lt;&gt;"",IF(D112&lt;&gt;0,IF(AD112&lt;X$5,IF(AD112&lt;W$5,IF(AD112&lt;V$5,IF(AD112&lt;U$5,VLOOKUP(B112,'1 Pricing Length'!A$8:I$50,5),VLOOKUP(B112,'1 Pricing Length'!A$8:I$50,6)),VLOOKUP(B112,'1 Pricing Length'!A$8:I$50,7)),VLOOKUP(B112,'1 Pricing Length'!A$8:I$50,8)),0),0),0)</f>
        <v>0</v>
      </c>
      <c r="O112" s="128">
        <f t="shared" si="5"/>
        <v>0</v>
      </c>
      <c r="P112" s="128">
        <f>'6 NY Interim'!O112</f>
        <v>0</v>
      </c>
      <c r="Q112" s="128">
        <f t="shared" si="6"/>
        <v>0</v>
      </c>
      <c r="R112" s="128">
        <f t="shared" si="7"/>
        <v>0</v>
      </c>
      <c r="S112" s="128">
        <f t="shared" si="8"/>
        <v>0</v>
      </c>
      <c r="T112" s="192">
        <f t="shared" ref="T112:W112" si="335">$G112*$AE112*AF112</f>
        <v>0</v>
      </c>
      <c r="U112" s="192">
        <f t="shared" si="335"/>
        <v>0</v>
      </c>
      <c r="V112" s="192">
        <f t="shared" si="335"/>
        <v>0</v>
      </c>
      <c r="W112" s="227">
        <f t="shared" si="335"/>
        <v>0</v>
      </c>
      <c r="X112" s="192">
        <f t="shared" si="10"/>
        <v>0</v>
      </c>
      <c r="Y112" s="192">
        <f t="shared" si="11"/>
        <v>0</v>
      </c>
      <c r="Z112" s="192">
        <f t="shared" si="12"/>
        <v>0</v>
      </c>
      <c r="AA112" s="227">
        <f t="shared" si="13"/>
        <v>0</v>
      </c>
      <c r="AB112" s="228">
        <f t="shared" si="14"/>
        <v>0</v>
      </c>
      <c r="AC112" s="229"/>
      <c r="AD112" s="230">
        <f t="shared" si="15"/>
        <v>45107</v>
      </c>
      <c r="AE112" s="231">
        <f t="shared" si="16"/>
        <v>0</v>
      </c>
      <c r="AF112" s="184">
        <f t="shared" si="17"/>
        <v>0</v>
      </c>
      <c r="AG112" s="184">
        <f t="shared" ref="AG112:AL112" si="336">IF(SUM($AF112:AF112)&gt;0,IF($L112-SUM($AF112:AF112)&gt;52,52,$L112-SUM($AF112:AF112)),IF($AD112=U$5,ROUND(($AD112-$D112)/7+0.5,0),0))</f>
        <v>0</v>
      </c>
      <c r="AH112" s="184">
        <f t="shared" si="336"/>
        <v>0</v>
      </c>
      <c r="AI112" s="184">
        <f t="shared" si="336"/>
        <v>0</v>
      </c>
      <c r="AJ112" s="184">
        <f t="shared" si="336"/>
        <v>0</v>
      </c>
      <c r="AK112" s="184">
        <f t="shared" si="336"/>
        <v>0</v>
      </c>
      <c r="AL112" s="184">
        <f t="shared" si="336"/>
        <v>0</v>
      </c>
      <c r="AM112" s="52" t="str">
        <f t="shared" si="19"/>
        <v/>
      </c>
      <c r="AN112" s="52" t="str">
        <f t="shared" si="20"/>
        <v/>
      </c>
      <c r="AO112" s="184" t="str">
        <f t="shared" si="21"/>
        <v/>
      </c>
      <c r="AP112" s="192" t="str">
        <f t="shared" si="22"/>
        <v/>
      </c>
      <c r="AQ112" s="232">
        <f t="shared" si="23"/>
        <v>0</v>
      </c>
      <c r="AR112" s="232">
        <f t="shared" si="24"/>
        <v>0</v>
      </c>
      <c r="AS112" s="52">
        <f t="shared" si="25"/>
        <v>0</v>
      </c>
      <c r="AT112" s="52">
        <f t="shared" si="26"/>
        <v>0</v>
      </c>
      <c r="AU112" s="232">
        <f t="shared" si="27"/>
        <v>0</v>
      </c>
      <c r="AV112" s="232">
        <f t="shared" ref="AV112:AW112" si="337">IF($AD112=V$5,$W112,0)</f>
        <v>0</v>
      </c>
      <c r="AW112" s="232">
        <f t="shared" si="337"/>
        <v>0</v>
      </c>
      <c r="AX112" s="233">
        <f t="shared" si="29"/>
        <v>0</v>
      </c>
      <c r="AY112" s="234">
        <f t="shared" si="30"/>
        <v>0</v>
      </c>
      <c r="AZ112" s="184">
        <f t="shared" si="31"/>
        <v>0</v>
      </c>
      <c r="BA112" s="235" t="str">
        <f>IF(B112&lt;&gt;"",VLOOKUP(B112,'1 Pricing Length'!A$8:B$50,2),"")</f>
        <v/>
      </c>
    </row>
    <row r="113" spans="1:53" ht="18.75" customHeight="1">
      <c r="A113" s="374"/>
      <c r="B113" s="217"/>
      <c r="C113" s="303"/>
      <c r="D113" s="237"/>
      <c r="E113" s="237"/>
      <c r="F113" s="237"/>
      <c r="G113" s="377"/>
      <c r="H113" s="377"/>
      <c r="I113" s="377"/>
      <c r="J113" s="377"/>
      <c r="K113" s="1"/>
      <c r="L113" s="223">
        <f>IF(B113&lt;&gt;"",IF(D113&gt;0,IF(D113&lt;=V$5,IF(M113&gt;0,M113,VLOOKUP(B113,'1 Pricing Length'!A$8:C$50,3)),VLOOKUP(B113,'1 Pricing Length'!A$8:C$50,3)),0),0)</f>
        <v>0</v>
      </c>
      <c r="M113" s="223">
        <f t="shared" si="4"/>
        <v>0</v>
      </c>
      <c r="N113" s="224">
        <f>IF(B113&lt;&gt;"",IF(D113&lt;&gt;0,IF(AD113&lt;X$5,IF(AD113&lt;W$5,IF(AD113&lt;V$5,IF(AD113&lt;U$5,VLOOKUP(B113,'1 Pricing Length'!A$8:I$50,5),VLOOKUP(B113,'1 Pricing Length'!A$8:I$50,6)),VLOOKUP(B113,'1 Pricing Length'!A$8:I$50,7)),VLOOKUP(B113,'1 Pricing Length'!A$8:I$50,8)),0),0),0)</f>
        <v>0</v>
      </c>
      <c r="O113" s="128">
        <f t="shared" si="5"/>
        <v>0</v>
      </c>
      <c r="P113" s="128">
        <f>'6 NY Interim'!O113</f>
        <v>0</v>
      </c>
      <c r="Q113" s="128">
        <f t="shared" si="6"/>
        <v>0</v>
      </c>
      <c r="R113" s="128">
        <f t="shared" si="7"/>
        <v>0</v>
      </c>
      <c r="S113" s="128">
        <f t="shared" si="8"/>
        <v>0</v>
      </c>
      <c r="T113" s="192">
        <f t="shared" ref="T113:W113" si="338">$G113*$AE113*AF113</f>
        <v>0</v>
      </c>
      <c r="U113" s="192">
        <f t="shared" si="338"/>
        <v>0</v>
      </c>
      <c r="V113" s="192">
        <f t="shared" si="338"/>
        <v>0</v>
      </c>
      <c r="W113" s="227">
        <f t="shared" si="338"/>
        <v>0</v>
      </c>
      <c r="X113" s="192">
        <f t="shared" si="10"/>
        <v>0</v>
      </c>
      <c r="Y113" s="192">
        <f t="shared" si="11"/>
        <v>0</v>
      </c>
      <c r="Z113" s="192">
        <f t="shared" si="12"/>
        <v>0</v>
      </c>
      <c r="AA113" s="227">
        <f t="shared" si="13"/>
        <v>0</v>
      </c>
      <c r="AB113" s="228">
        <f t="shared" si="14"/>
        <v>0</v>
      </c>
      <c r="AC113" s="229"/>
      <c r="AD113" s="230">
        <f t="shared" si="15"/>
        <v>45107</v>
      </c>
      <c r="AE113" s="231">
        <f t="shared" si="16"/>
        <v>0</v>
      </c>
      <c r="AF113" s="184">
        <f t="shared" si="17"/>
        <v>0</v>
      </c>
      <c r="AG113" s="184">
        <f t="shared" ref="AG113:AL113" si="339">IF(SUM($AF113:AF113)&gt;0,IF($L113-SUM($AF113:AF113)&gt;52,52,$L113-SUM($AF113:AF113)),IF($AD113=U$5,ROUND(($AD113-$D113)/7+0.5,0),0))</f>
        <v>0</v>
      </c>
      <c r="AH113" s="184">
        <f t="shared" si="339"/>
        <v>0</v>
      </c>
      <c r="AI113" s="184">
        <f t="shared" si="339"/>
        <v>0</v>
      </c>
      <c r="AJ113" s="184">
        <f t="shared" si="339"/>
        <v>0</v>
      </c>
      <c r="AK113" s="184">
        <f t="shared" si="339"/>
        <v>0</v>
      </c>
      <c r="AL113" s="184">
        <f t="shared" si="339"/>
        <v>0</v>
      </c>
      <c r="AM113" s="52" t="str">
        <f t="shared" si="19"/>
        <v/>
      </c>
      <c r="AN113" s="52" t="str">
        <f t="shared" si="20"/>
        <v/>
      </c>
      <c r="AO113" s="184" t="str">
        <f t="shared" si="21"/>
        <v/>
      </c>
      <c r="AP113" s="192" t="str">
        <f t="shared" si="22"/>
        <v/>
      </c>
      <c r="AQ113" s="232">
        <f t="shared" si="23"/>
        <v>0</v>
      </c>
      <c r="AR113" s="232">
        <f t="shared" si="24"/>
        <v>0</v>
      </c>
      <c r="AS113" s="52">
        <f t="shared" si="25"/>
        <v>0</v>
      </c>
      <c r="AT113" s="52">
        <f t="shared" si="26"/>
        <v>0</v>
      </c>
      <c r="AU113" s="232">
        <f t="shared" si="27"/>
        <v>0</v>
      </c>
      <c r="AV113" s="232">
        <f t="shared" ref="AV113:AW113" si="340">IF($AD113=V$5,$W113,0)</f>
        <v>0</v>
      </c>
      <c r="AW113" s="232">
        <f t="shared" si="340"/>
        <v>0</v>
      </c>
      <c r="AX113" s="233">
        <f t="shared" si="29"/>
        <v>0</v>
      </c>
      <c r="AY113" s="234">
        <f t="shared" si="30"/>
        <v>0</v>
      </c>
      <c r="AZ113" s="184">
        <f t="shared" si="31"/>
        <v>0</v>
      </c>
      <c r="BA113" s="235" t="str">
        <f>IF(B113&lt;&gt;"",VLOOKUP(B113,'1 Pricing Length'!A$8:B$50,2),"")</f>
        <v/>
      </c>
    </row>
    <row r="114" spans="1:53" ht="18.75" customHeight="1">
      <c r="A114" s="374"/>
      <c r="B114" s="217"/>
      <c r="C114" s="303"/>
      <c r="D114" s="237"/>
      <c r="E114" s="237"/>
      <c r="F114" s="237"/>
      <c r="G114" s="377"/>
      <c r="H114" s="377"/>
      <c r="I114" s="377"/>
      <c r="J114" s="377"/>
      <c r="K114" s="1"/>
      <c r="L114" s="223">
        <f>IF(B114&lt;&gt;"",IF(D114&gt;0,IF(D114&lt;=V$5,IF(M114&gt;0,M114,VLOOKUP(B114,'1 Pricing Length'!A$8:C$50,3)),VLOOKUP(B114,'1 Pricing Length'!A$8:C$50,3)),0),0)</f>
        <v>0</v>
      </c>
      <c r="M114" s="223">
        <f t="shared" si="4"/>
        <v>0</v>
      </c>
      <c r="N114" s="224">
        <f>IF(B114&lt;&gt;"",IF(D114&lt;&gt;0,IF(AD114&lt;X$5,IF(AD114&lt;W$5,IF(AD114&lt;V$5,IF(AD114&lt;U$5,VLOOKUP(B114,'1 Pricing Length'!A$8:I$50,5),VLOOKUP(B114,'1 Pricing Length'!A$8:I$50,6)),VLOOKUP(B114,'1 Pricing Length'!A$8:I$50,7)),VLOOKUP(B114,'1 Pricing Length'!A$8:I$50,8)),0),0),0)</f>
        <v>0</v>
      </c>
      <c r="O114" s="128">
        <f t="shared" si="5"/>
        <v>0</v>
      </c>
      <c r="P114" s="128">
        <f>'6 NY Interim'!O114</f>
        <v>0</v>
      </c>
      <c r="Q114" s="128">
        <f t="shared" si="6"/>
        <v>0</v>
      </c>
      <c r="R114" s="128">
        <f t="shared" si="7"/>
        <v>0</v>
      </c>
      <c r="S114" s="128">
        <f t="shared" si="8"/>
        <v>0</v>
      </c>
      <c r="T114" s="192">
        <f t="shared" ref="T114:W114" si="341">$G114*$AE114*AF114</f>
        <v>0</v>
      </c>
      <c r="U114" s="192">
        <f t="shared" si="341"/>
        <v>0</v>
      </c>
      <c r="V114" s="192">
        <f t="shared" si="341"/>
        <v>0</v>
      </c>
      <c r="W114" s="227">
        <f t="shared" si="341"/>
        <v>0</v>
      </c>
      <c r="X114" s="192">
        <f t="shared" si="10"/>
        <v>0</v>
      </c>
      <c r="Y114" s="192">
        <f t="shared" si="11"/>
        <v>0</v>
      </c>
      <c r="Z114" s="192">
        <f t="shared" si="12"/>
        <v>0</v>
      </c>
      <c r="AA114" s="227">
        <f t="shared" si="13"/>
        <v>0</v>
      </c>
      <c r="AB114" s="228">
        <f t="shared" si="14"/>
        <v>0</v>
      </c>
      <c r="AC114" s="229"/>
      <c r="AD114" s="230">
        <f t="shared" si="15"/>
        <v>45107</v>
      </c>
      <c r="AE114" s="231">
        <f t="shared" si="16"/>
        <v>0</v>
      </c>
      <c r="AF114" s="184">
        <f t="shared" si="17"/>
        <v>0</v>
      </c>
      <c r="AG114" s="184">
        <f t="shared" ref="AG114:AL114" si="342">IF(SUM($AF114:AF114)&gt;0,IF($L114-SUM($AF114:AF114)&gt;52,52,$L114-SUM($AF114:AF114)),IF($AD114=U$5,ROUND(($AD114-$D114)/7+0.5,0),0))</f>
        <v>0</v>
      </c>
      <c r="AH114" s="184">
        <f t="shared" si="342"/>
        <v>0</v>
      </c>
      <c r="AI114" s="184">
        <f t="shared" si="342"/>
        <v>0</v>
      </c>
      <c r="AJ114" s="184">
        <f t="shared" si="342"/>
        <v>0</v>
      </c>
      <c r="AK114" s="184">
        <f t="shared" si="342"/>
        <v>0</v>
      </c>
      <c r="AL114" s="184">
        <f t="shared" si="342"/>
        <v>0</v>
      </c>
      <c r="AM114" s="52" t="str">
        <f t="shared" si="19"/>
        <v/>
      </c>
      <c r="AN114" s="52" t="str">
        <f t="shared" si="20"/>
        <v/>
      </c>
      <c r="AO114" s="184" t="str">
        <f t="shared" si="21"/>
        <v/>
      </c>
      <c r="AP114" s="192" t="str">
        <f t="shared" si="22"/>
        <v/>
      </c>
      <c r="AQ114" s="232">
        <f t="shared" si="23"/>
        <v>0</v>
      </c>
      <c r="AR114" s="232">
        <f t="shared" si="24"/>
        <v>0</v>
      </c>
      <c r="AS114" s="52">
        <f t="shared" si="25"/>
        <v>0</v>
      </c>
      <c r="AT114" s="52">
        <f t="shared" si="26"/>
        <v>0</v>
      </c>
      <c r="AU114" s="232">
        <f t="shared" si="27"/>
        <v>0</v>
      </c>
      <c r="AV114" s="232">
        <f t="shared" ref="AV114:AW114" si="343">IF($AD114=V$5,$W114,0)</f>
        <v>0</v>
      </c>
      <c r="AW114" s="232">
        <f t="shared" si="343"/>
        <v>0</v>
      </c>
      <c r="AX114" s="233">
        <f t="shared" si="29"/>
        <v>0</v>
      </c>
      <c r="AY114" s="234">
        <f t="shared" si="30"/>
        <v>0</v>
      </c>
      <c r="AZ114" s="184">
        <f t="shared" si="31"/>
        <v>0</v>
      </c>
      <c r="BA114" s="235" t="str">
        <f>IF(B114&lt;&gt;"",VLOOKUP(B114,'1 Pricing Length'!A$8:B$50,2),"")</f>
        <v/>
      </c>
    </row>
    <row r="115" spans="1:53" ht="18.75" customHeight="1">
      <c r="A115" s="374"/>
      <c r="B115" s="217"/>
      <c r="C115" s="303"/>
      <c r="D115" s="237"/>
      <c r="E115" s="237"/>
      <c r="F115" s="237"/>
      <c r="G115" s="377"/>
      <c r="H115" s="377"/>
      <c r="I115" s="377"/>
      <c r="J115" s="377"/>
      <c r="K115" s="1"/>
      <c r="L115" s="223">
        <f>IF(B115&lt;&gt;"",IF(D115&gt;0,IF(D115&lt;=V$5,IF(M115&gt;0,M115,VLOOKUP(B115,'1 Pricing Length'!A$8:C$50,3)),VLOOKUP(B115,'1 Pricing Length'!A$8:C$50,3)),0),0)</f>
        <v>0</v>
      </c>
      <c r="M115" s="223">
        <f t="shared" si="4"/>
        <v>0</v>
      </c>
      <c r="N115" s="224">
        <f>IF(B115&lt;&gt;"",IF(D115&lt;&gt;0,IF(AD115&lt;X$5,IF(AD115&lt;W$5,IF(AD115&lt;V$5,IF(AD115&lt;U$5,VLOOKUP(B115,'1 Pricing Length'!A$8:I$50,5),VLOOKUP(B115,'1 Pricing Length'!A$8:I$50,6)),VLOOKUP(B115,'1 Pricing Length'!A$8:I$50,7)),VLOOKUP(B115,'1 Pricing Length'!A$8:I$50,8)),0),0),0)</f>
        <v>0</v>
      </c>
      <c r="O115" s="128">
        <f t="shared" si="5"/>
        <v>0</v>
      </c>
      <c r="P115" s="128">
        <f>'6 NY Interim'!O115</f>
        <v>0</v>
      </c>
      <c r="Q115" s="128">
        <f t="shared" si="6"/>
        <v>0</v>
      </c>
      <c r="R115" s="128">
        <f t="shared" si="7"/>
        <v>0</v>
      </c>
      <c r="S115" s="128">
        <f t="shared" si="8"/>
        <v>0</v>
      </c>
      <c r="T115" s="192">
        <f t="shared" ref="T115:W115" si="344">$G115*$AE115*AF115</f>
        <v>0</v>
      </c>
      <c r="U115" s="192">
        <f t="shared" si="344"/>
        <v>0</v>
      </c>
      <c r="V115" s="192">
        <f t="shared" si="344"/>
        <v>0</v>
      </c>
      <c r="W115" s="227">
        <f t="shared" si="344"/>
        <v>0</v>
      </c>
      <c r="X115" s="192">
        <f t="shared" si="10"/>
        <v>0</v>
      </c>
      <c r="Y115" s="192">
        <f t="shared" si="11"/>
        <v>0</v>
      </c>
      <c r="Z115" s="192">
        <f t="shared" si="12"/>
        <v>0</v>
      </c>
      <c r="AA115" s="227">
        <f t="shared" si="13"/>
        <v>0</v>
      </c>
      <c r="AB115" s="228">
        <f t="shared" si="14"/>
        <v>0</v>
      </c>
      <c r="AC115" s="229"/>
      <c r="AD115" s="230">
        <f t="shared" si="15"/>
        <v>45107</v>
      </c>
      <c r="AE115" s="231">
        <f t="shared" si="16"/>
        <v>0</v>
      </c>
      <c r="AF115" s="184">
        <f t="shared" si="17"/>
        <v>0</v>
      </c>
      <c r="AG115" s="184">
        <f t="shared" ref="AG115:AL115" si="345">IF(SUM($AF115:AF115)&gt;0,IF($L115-SUM($AF115:AF115)&gt;52,52,$L115-SUM($AF115:AF115)),IF($AD115=U$5,ROUND(($AD115-$D115)/7+0.5,0),0))</f>
        <v>0</v>
      </c>
      <c r="AH115" s="184">
        <f t="shared" si="345"/>
        <v>0</v>
      </c>
      <c r="AI115" s="184">
        <f t="shared" si="345"/>
        <v>0</v>
      </c>
      <c r="AJ115" s="184">
        <f t="shared" si="345"/>
        <v>0</v>
      </c>
      <c r="AK115" s="184">
        <f t="shared" si="345"/>
        <v>0</v>
      </c>
      <c r="AL115" s="184">
        <f t="shared" si="345"/>
        <v>0</v>
      </c>
      <c r="AM115" s="52" t="str">
        <f t="shared" si="19"/>
        <v/>
      </c>
      <c r="AN115" s="52" t="str">
        <f t="shared" si="20"/>
        <v/>
      </c>
      <c r="AO115" s="184" t="str">
        <f t="shared" si="21"/>
        <v/>
      </c>
      <c r="AP115" s="192" t="str">
        <f t="shared" si="22"/>
        <v/>
      </c>
      <c r="AQ115" s="232">
        <f t="shared" si="23"/>
        <v>0</v>
      </c>
      <c r="AR115" s="232">
        <f t="shared" si="24"/>
        <v>0</v>
      </c>
      <c r="AS115" s="52">
        <f t="shared" si="25"/>
        <v>0</v>
      </c>
      <c r="AT115" s="52">
        <f t="shared" si="26"/>
        <v>0</v>
      </c>
      <c r="AU115" s="232">
        <f t="shared" si="27"/>
        <v>0</v>
      </c>
      <c r="AV115" s="232">
        <f t="shared" ref="AV115:AW115" si="346">IF($AD115=V$5,$W115,0)</f>
        <v>0</v>
      </c>
      <c r="AW115" s="232">
        <f t="shared" si="346"/>
        <v>0</v>
      </c>
      <c r="AX115" s="233">
        <f t="shared" si="29"/>
        <v>0</v>
      </c>
      <c r="AY115" s="234">
        <f t="shared" si="30"/>
        <v>0</v>
      </c>
      <c r="AZ115" s="184">
        <f t="shared" si="31"/>
        <v>0</v>
      </c>
      <c r="BA115" s="235" t="str">
        <f>IF(B115&lt;&gt;"",VLOOKUP(B115,'1 Pricing Length'!A$8:B$50,2),"")</f>
        <v/>
      </c>
    </row>
    <row r="116" spans="1:53" ht="18.75" customHeight="1">
      <c r="A116" s="374"/>
      <c r="B116" s="217"/>
      <c r="C116" s="303"/>
      <c r="D116" s="237"/>
      <c r="E116" s="237"/>
      <c r="F116" s="237"/>
      <c r="G116" s="377"/>
      <c r="H116" s="377"/>
      <c r="I116" s="377"/>
      <c r="J116" s="377"/>
      <c r="K116" s="1"/>
      <c r="L116" s="223">
        <f>IF(B116&lt;&gt;"",IF(D116&gt;0,IF(D116&lt;=V$5,IF(M116&gt;0,M116,VLOOKUP(B116,'1 Pricing Length'!A$8:C$50,3)),VLOOKUP(B116,'1 Pricing Length'!A$8:C$50,3)),0),0)</f>
        <v>0</v>
      </c>
      <c r="M116" s="223">
        <f t="shared" si="4"/>
        <v>0</v>
      </c>
      <c r="N116" s="224">
        <f>IF(B116&lt;&gt;"",IF(D116&lt;&gt;0,IF(AD116&lt;X$5,IF(AD116&lt;W$5,IF(AD116&lt;V$5,IF(AD116&lt;U$5,VLOOKUP(B116,'1 Pricing Length'!A$8:I$50,5),VLOOKUP(B116,'1 Pricing Length'!A$8:I$50,6)),VLOOKUP(B116,'1 Pricing Length'!A$8:I$50,7)),VLOOKUP(B116,'1 Pricing Length'!A$8:I$50,8)),0),0),0)</f>
        <v>0</v>
      </c>
      <c r="O116" s="128">
        <f t="shared" si="5"/>
        <v>0</v>
      </c>
      <c r="P116" s="128">
        <f>'6 NY Interim'!O116</f>
        <v>0</v>
      </c>
      <c r="Q116" s="128">
        <f t="shared" si="6"/>
        <v>0</v>
      </c>
      <c r="R116" s="128">
        <f t="shared" si="7"/>
        <v>0</v>
      </c>
      <c r="S116" s="128">
        <f t="shared" si="8"/>
        <v>0</v>
      </c>
      <c r="T116" s="192">
        <f t="shared" ref="T116:W116" si="347">$G116*$AE116*AF116</f>
        <v>0</v>
      </c>
      <c r="U116" s="192">
        <f t="shared" si="347"/>
        <v>0</v>
      </c>
      <c r="V116" s="192">
        <f t="shared" si="347"/>
        <v>0</v>
      </c>
      <c r="W116" s="227">
        <f t="shared" si="347"/>
        <v>0</v>
      </c>
      <c r="X116" s="192">
        <f t="shared" si="10"/>
        <v>0</v>
      </c>
      <c r="Y116" s="192">
        <f t="shared" si="11"/>
        <v>0</v>
      </c>
      <c r="Z116" s="192">
        <f t="shared" si="12"/>
        <v>0</v>
      </c>
      <c r="AA116" s="227">
        <f t="shared" si="13"/>
        <v>0</v>
      </c>
      <c r="AB116" s="228">
        <f t="shared" si="14"/>
        <v>0</v>
      </c>
      <c r="AC116" s="229"/>
      <c r="AD116" s="230">
        <f t="shared" si="15"/>
        <v>45107</v>
      </c>
      <c r="AE116" s="231">
        <f t="shared" si="16"/>
        <v>0</v>
      </c>
      <c r="AF116" s="184">
        <f t="shared" si="17"/>
        <v>0</v>
      </c>
      <c r="AG116" s="184">
        <f t="shared" ref="AG116:AL116" si="348">IF(SUM($AF116:AF116)&gt;0,IF($L116-SUM($AF116:AF116)&gt;52,52,$L116-SUM($AF116:AF116)),IF($AD116=U$5,ROUND(($AD116-$D116)/7+0.5,0),0))</f>
        <v>0</v>
      </c>
      <c r="AH116" s="184">
        <f t="shared" si="348"/>
        <v>0</v>
      </c>
      <c r="AI116" s="184">
        <f t="shared" si="348"/>
        <v>0</v>
      </c>
      <c r="AJ116" s="184">
        <f t="shared" si="348"/>
        <v>0</v>
      </c>
      <c r="AK116" s="184">
        <f t="shared" si="348"/>
        <v>0</v>
      </c>
      <c r="AL116" s="184">
        <f t="shared" si="348"/>
        <v>0</v>
      </c>
      <c r="AM116" s="52" t="str">
        <f t="shared" si="19"/>
        <v/>
      </c>
      <c r="AN116" s="52" t="str">
        <f t="shared" si="20"/>
        <v/>
      </c>
      <c r="AO116" s="184" t="str">
        <f t="shared" si="21"/>
        <v/>
      </c>
      <c r="AP116" s="192" t="str">
        <f t="shared" si="22"/>
        <v/>
      </c>
      <c r="AQ116" s="232">
        <f t="shared" si="23"/>
        <v>0</v>
      </c>
      <c r="AR116" s="232">
        <f t="shared" si="24"/>
        <v>0</v>
      </c>
      <c r="AS116" s="52">
        <f t="shared" si="25"/>
        <v>0</v>
      </c>
      <c r="AT116" s="52">
        <f t="shared" si="26"/>
        <v>0</v>
      </c>
      <c r="AU116" s="232">
        <f t="shared" si="27"/>
        <v>0</v>
      </c>
      <c r="AV116" s="232">
        <f t="shared" ref="AV116:AW116" si="349">IF($AD116=V$5,$W116,0)</f>
        <v>0</v>
      </c>
      <c r="AW116" s="232">
        <f t="shared" si="349"/>
        <v>0</v>
      </c>
      <c r="AX116" s="233">
        <f t="shared" si="29"/>
        <v>0</v>
      </c>
      <c r="AY116" s="234">
        <f t="shared" si="30"/>
        <v>0</v>
      </c>
      <c r="AZ116" s="184">
        <f t="shared" si="31"/>
        <v>0</v>
      </c>
      <c r="BA116" s="235" t="str">
        <f>IF(B116&lt;&gt;"",VLOOKUP(B116,'1 Pricing Length'!A$8:B$50,2),"")</f>
        <v/>
      </c>
    </row>
    <row r="117" spans="1:53" ht="18.75" customHeight="1">
      <c r="A117" s="374"/>
      <c r="B117" s="217"/>
      <c r="C117" s="303"/>
      <c r="D117" s="237"/>
      <c r="E117" s="237"/>
      <c r="F117" s="237"/>
      <c r="G117" s="377"/>
      <c r="H117" s="377"/>
      <c r="I117" s="377"/>
      <c r="J117" s="377"/>
      <c r="K117" s="1"/>
      <c r="L117" s="223">
        <f>IF(B117&lt;&gt;"",IF(D117&gt;0,IF(D117&lt;=V$5,IF(M117&gt;0,M117,VLOOKUP(B117,'1 Pricing Length'!A$8:C$50,3)),VLOOKUP(B117,'1 Pricing Length'!A$8:C$50,3)),0),0)</f>
        <v>0</v>
      </c>
      <c r="M117" s="223">
        <f t="shared" si="4"/>
        <v>0</v>
      </c>
      <c r="N117" s="224">
        <f>IF(B117&lt;&gt;"",IF(D117&lt;&gt;0,IF(AD117&lt;X$5,IF(AD117&lt;W$5,IF(AD117&lt;V$5,IF(AD117&lt;U$5,VLOOKUP(B117,'1 Pricing Length'!A$8:I$50,5),VLOOKUP(B117,'1 Pricing Length'!A$8:I$50,6)),VLOOKUP(B117,'1 Pricing Length'!A$8:I$50,7)),VLOOKUP(B117,'1 Pricing Length'!A$8:I$50,8)),0),0),0)</f>
        <v>0</v>
      </c>
      <c r="O117" s="128">
        <f t="shared" si="5"/>
        <v>0</v>
      </c>
      <c r="P117" s="128">
        <f>'6 NY Interim'!O117</f>
        <v>0</v>
      </c>
      <c r="Q117" s="128">
        <f t="shared" si="6"/>
        <v>0</v>
      </c>
      <c r="R117" s="128">
        <f t="shared" si="7"/>
        <v>0</v>
      </c>
      <c r="S117" s="128">
        <f t="shared" si="8"/>
        <v>0</v>
      </c>
      <c r="T117" s="192">
        <f t="shared" ref="T117:W117" si="350">$G117*$AE117*AF117</f>
        <v>0</v>
      </c>
      <c r="U117" s="192">
        <f t="shared" si="350"/>
        <v>0</v>
      </c>
      <c r="V117" s="192">
        <f t="shared" si="350"/>
        <v>0</v>
      </c>
      <c r="W117" s="227">
        <f t="shared" si="350"/>
        <v>0</v>
      </c>
      <c r="X117" s="192">
        <f t="shared" si="10"/>
        <v>0</v>
      </c>
      <c r="Y117" s="192">
        <f t="shared" si="11"/>
        <v>0</v>
      </c>
      <c r="Z117" s="192">
        <f t="shared" si="12"/>
        <v>0</v>
      </c>
      <c r="AA117" s="227">
        <f t="shared" si="13"/>
        <v>0</v>
      </c>
      <c r="AB117" s="228">
        <f t="shared" si="14"/>
        <v>0</v>
      </c>
      <c r="AC117" s="229"/>
      <c r="AD117" s="230">
        <f t="shared" si="15"/>
        <v>45107</v>
      </c>
      <c r="AE117" s="231">
        <f t="shared" si="16"/>
        <v>0</v>
      </c>
      <c r="AF117" s="184">
        <f t="shared" si="17"/>
        <v>0</v>
      </c>
      <c r="AG117" s="184">
        <f t="shared" ref="AG117:AL117" si="351">IF(SUM($AF117:AF117)&gt;0,IF($L117-SUM($AF117:AF117)&gt;52,52,$L117-SUM($AF117:AF117)),IF($AD117=U$5,ROUND(($AD117-$D117)/7+0.5,0),0))</f>
        <v>0</v>
      </c>
      <c r="AH117" s="184">
        <f t="shared" si="351"/>
        <v>0</v>
      </c>
      <c r="AI117" s="184">
        <f t="shared" si="351"/>
        <v>0</v>
      </c>
      <c r="AJ117" s="184">
        <f t="shared" si="351"/>
        <v>0</v>
      </c>
      <c r="AK117" s="184">
        <f t="shared" si="351"/>
        <v>0</v>
      </c>
      <c r="AL117" s="184">
        <f t="shared" si="351"/>
        <v>0</v>
      </c>
      <c r="AM117" s="52" t="str">
        <f t="shared" si="19"/>
        <v/>
      </c>
      <c r="AN117" s="52" t="str">
        <f t="shared" si="20"/>
        <v/>
      </c>
      <c r="AO117" s="184" t="str">
        <f t="shared" si="21"/>
        <v/>
      </c>
      <c r="AP117" s="192" t="str">
        <f t="shared" si="22"/>
        <v/>
      </c>
      <c r="AQ117" s="232">
        <f t="shared" si="23"/>
        <v>0</v>
      </c>
      <c r="AR117" s="232">
        <f t="shared" si="24"/>
        <v>0</v>
      </c>
      <c r="AS117" s="52">
        <f t="shared" si="25"/>
        <v>0</v>
      </c>
      <c r="AT117" s="52">
        <f t="shared" si="26"/>
        <v>0</v>
      </c>
      <c r="AU117" s="232">
        <f t="shared" si="27"/>
        <v>0</v>
      </c>
      <c r="AV117" s="232">
        <f t="shared" ref="AV117:AW117" si="352">IF($AD117=V$5,$W117,0)</f>
        <v>0</v>
      </c>
      <c r="AW117" s="232">
        <f t="shared" si="352"/>
        <v>0</v>
      </c>
      <c r="AX117" s="233">
        <f t="shared" si="29"/>
        <v>0</v>
      </c>
      <c r="AY117" s="234">
        <f t="shared" si="30"/>
        <v>0</v>
      </c>
      <c r="AZ117" s="184">
        <f t="shared" si="31"/>
        <v>0</v>
      </c>
      <c r="BA117" s="235" t="str">
        <f>IF(B117&lt;&gt;"",VLOOKUP(B117,'1 Pricing Length'!A$8:B$50,2),"")</f>
        <v/>
      </c>
    </row>
    <row r="118" spans="1:53" ht="18.75" customHeight="1">
      <c r="A118" s="374"/>
      <c r="B118" s="217"/>
      <c r="C118" s="303"/>
      <c r="D118" s="237"/>
      <c r="E118" s="237"/>
      <c r="F118" s="237"/>
      <c r="G118" s="377"/>
      <c r="H118" s="377"/>
      <c r="I118" s="377"/>
      <c r="J118" s="377"/>
      <c r="K118" s="1"/>
      <c r="L118" s="223">
        <f>IF(B118&lt;&gt;"",IF(D118&gt;0,IF(D118&lt;=V$5,IF(M118&gt;0,M118,VLOOKUP(B118,'1 Pricing Length'!A$8:C$50,3)),VLOOKUP(B118,'1 Pricing Length'!A$8:C$50,3)),0),0)</f>
        <v>0</v>
      </c>
      <c r="M118" s="223">
        <f t="shared" si="4"/>
        <v>0</v>
      </c>
      <c r="N118" s="224">
        <f>IF(B118&lt;&gt;"",IF(D118&lt;&gt;0,IF(AD118&lt;X$5,IF(AD118&lt;W$5,IF(AD118&lt;V$5,IF(AD118&lt;U$5,VLOOKUP(B118,'1 Pricing Length'!A$8:I$50,5),VLOOKUP(B118,'1 Pricing Length'!A$8:I$50,6)),VLOOKUP(B118,'1 Pricing Length'!A$8:I$50,7)),VLOOKUP(B118,'1 Pricing Length'!A$8:I$50,8)),0),0),0)</f>
        <v>0</v>
      </c>
      <c r="O118" s="128">
        <f t="shared" si="5"/>
        <v>0</v>
      </c>
      <c r="P118" s="128">
        <f>'6 NY Interim'!O118</f>
        <v>0</v>
      </c>
      <c r="Q118" s="128">
        <f t="shared" si="6"/>
        <v>0</v>
      </c>
      <c r="R118" s="128">
        <f t="shared" si="7"/>
        <v>0</v>
      </c>
      <c r="S118" s="128">
        <f t="shared" si="8"/>
        <v>0</v>
      </c>
      <c r="T118" s="192">
        <f t="shared" ref="T118:W118" si="353">$G118*$AE118*AF118</f>
        <v>0</v>
      </c>
      <c r="U118" s="192">
        <f t="shared" si="353"/>
        <v>0</v>
      </c>
      <c r="V118" s="192">
        <f t="shared" si="353"/>
        <v>0</v>
      </c>
      <c r="W118" s="227">
        <f t="shared" si="353"/>
        <v>0</v>
      </c>
      <c r="X118" s="192">
        <f t="shared" si="10"/>
        <v>0</v>
      </c>
      <c r="Y118" s="192">
        <f t="shared" si="11"/>
        <v>0</v>
      </c>
      <c r="Z118" s="192">
        <f t="shared" si="12"/>
        <v>0</v>
      </c>
      <c r="AA118" s="227">
        <f t="shared" si="13"/>
        <v>0</v>
      </c>
      <c r="AB118" s="228">
        <f t="shared" si="14"/>
        <v>0</v>
      </c>
      <c r="AC118" s="229"/>
      <c r="AD118" s="230">
        <f t="shared" si="15"/>
        <v>45107</v>
      </c>
      <c r="AE118" s="231">
        <f t="shared" si="16"/>
        <v>0</v>
      </c>
      <c r="AF118" s="184">
        <f t="shared" si="17"/>
        <v>0</v>
      </c>
      <c r="AG118" s="184">
        <f t="shared" ref="AG118:AL118" si="354">IF(SUM($AF118:AF118)&gt;0,IF($L118-SUM($AF118:AF118)&gt;52,52,$L118-SUM($AF118:AF118)),IF($AD118=U$5,ROUND(($AD118-$D118)/7+0.5,0),0))</f>
        <v>0</v>
      </c>
      <c r="AH118" s="184">
        <f t="shared" si="354"/>
        <v>0</v>
      </c>
      <c r="AI118" s="184">
        <f t="shared" si="354"/>
        <v>0</v>
      </c>
      <c r="AJ118" s="184">
        <f t="shared" si="354"/>
        <v>0</v>
      </c>
      <c r="AK118" s="184">
        <f t="shared" si="354"/>
        <v>0</v>
      </c>
      <c r="AL118" s="184">
        <f t="shared" si="354"/>
        <v>0</v>
      </c>
      <c r="AM118" s="52" t="str">
        <f t="shared" si="19"/>
        <v/>
      </c>
      <c r="AN118" s="52" t="str">
        <f t="shared" si="20"/>
        <v/>
      </c>
      <c r="AO118" s="184" t="str">
        <f t="shared" si="21"/>
        <v/>
      </c>
      <c r="AP118" s="192" t="str">
        <f t="shared" si="22"/>
        <v/>
      </c>
      <c r="AQ118" s="232">
        <f t="shared" si="23"/>
        <v>0</v>
      </c>
      <c r="AR118" s="232">
        <f t="shared" si="24"/>
        <v>0</v>
      </c>
      <c r="AS118" s="52">
        <f t="shared" si="25"/>
        <v>0</v>
      </c>
      <c r="AT118" s="52">
        <f t="shared" si="26"/>
        <v>0</v>
      </c>
      <c r="AU118" s="232">
        <f t="shared" si="27"/>
        <v>0</v>
      </c>
      <c r="AV118" s="232">
        <f t="shared" ref="AV118:AW118" si="355">IF($AD118=V$5,$W118,0)</f>
        <v>0</v>
      </c>
      <c r="AW118" s="232">
        <f t="shared" si="355"/>
        <v>0</v>
      </c>
      <c r="AX118" s="233">
        <f t="shared" si="29"/>
        <v>0</v>
      </c>
      <c r="AY118" s="234">
        <f t="shared" si="30"/>
        <v>0</v>
      </c>
      <c r="AZ118" s="184">
        <f t="shared" si="31"/>
        <v>0</v>
      </c>
      <c r="BA118" s="235" t="str">
        <f>IF(B118&lt;&gt;"",VLOOKUP(B118,'1 Pricing Length'!A$8:B$50,2),"")</f>
        <v/>
      </c>
    </row>
    <row r="119" spans="1:53" ht="18.75" customHeight="1">
      <c r="A119" s="374"/>
      <c r="B119" s="217"/>
      <c r="C119" s="303"/>
      <c r="D119" s="237"/>
      <c r="E119" s="237"/>
      <c r="F119" s="237"/>
      <c r="G119" s="377"/>
      <c r="H119" s="377"/>
      <c r="I119" s="377"/>
      <c r="J119" s="377"/>
      <c r="K119" s="1"/>
      <c r="L119" s="223">
        <f>IF(B119&lt;&gt;"",IF(D119&gt;0,IF(D119&lt;=V$5,IF(M119&gt;0,M119,VLOOKUP(B119,'1 Pricing Length'!A$8:C$50,3)),VLOOKUP(B119,'1 Pricing Length'!A$8:C$50,3)),0),0)</f>
        <v>0</v>
      </c>
      <c r="M119" s="223">
        <f t="shared" si="4"/>
        <v>0</v>
      </c>
      <c r="N119" s="224">
        <f>IF(B119&lt;&gt;"",IF(D119&lt;&gt;0,IF(AD119&lt;X$5,IF(AD119&lt;W$5,IF(AD119&lt;V$5,IF(AD119&lt;U$5,VLOOKUP(B119,'1 Pricing Length'!A$8:I$50,5),VLOOKUP(B119,'1 Pricing Length'!A$8:I$50,6)),VLOOKUP(B119,'1 Pricing Length'!A$8:I$50,7)),VLOOKUP(B119,'1 Pricing Length'!A$8:I$50,8)),0),0),0)</f>
        <v>0</v>
      </c>
      <c r="O119" s="128">
        <f t="shared" si="5"/>
        <v>0</v>
      </c>
      <c r="P119" s="128">
        <f>'6 NY Interim'!O119</f>
        <v>0</v>
      </c>
      <c r="Q119" s="128">
        <f t="shared" si="6"/>
        <v>0</v>
      </c>
      <c r="R119" s="128">
        <f t="shared" si="7"/>
        <v>0</v>
      </c>
      <c r="S119" s="128">
        <f t="shared" si="8"/>
        <v>0</v>
      </c>
      <c r="T119" s="192">
        <f t="shared" ref="T119:W119" si="356">$G119*$AE119*AF119</f>
        <v>0</v>
      </c>
      <c r="U119" s="192">
        <f t="shared" si="356"/>
        <v>0</v>
      </c>
      <c r="V119" s="192">
        <f t="shared" si="356"/>
        <v>0</v>
      </c>
      <c r="W119" s="227">
        <f t="shared" si="356"/>
        <v>0</v>
      </c>
      <c r="X119" s="192">
        <f t="shared" si="10"/>
        <v>0</v>
      </c>
      <c r="Y119" s="192">
        <f t="shared" si="11"/>
        <v>0</v>
      </c>
      <c r="Z119" s="192">
        <f t="shared" si="12"/>
        <v>0</v>
      </c>
      <c r="AA119" s="227">
        <f t="shared" si="13"/>
        <v>0</v>
      </c>
      <c r="AB119" s="228">
        <f t="shared" si="14"/>
        <v>0</v>
      </c>
      <c r="AC119" s="229"/>
      <c r="AD119" s="230">
        <f t="shared" si="15"/>
        <v>45107</v>
      </c>
      <c r="AE119" s="231">
        <f t="shared" si="16"/>
        <v>0</v>
      </c>
      <c r="AF119" s="184">
        <f t="shared" si="17"/>
        <v>0</v>
      </c>
      <c r="AG119" s="184">
        <f t="shared" ref="AG119:AL119" si="357">IF(SUM($AF119:AF119)&gt;0,IF($L119-SUM($AF119:AF119)&gt;52,52,$L119-SUM($AF119:AF119)),IF($AD119=U$5,ROUND(($AD119-$D119)/7+0.5,0),0))</f>
        <v>0</v>
      </c>
      <c r="AH119" s="184">
        <f t="shared" si="357"/>
        <v>0</v>
      </c>
      <c r="AI119" s="184">
        <f t="shared" si="357"/>
        <v>0</v>
      </c>
      <c r="AJ119" s="184">
        <f t="shared" si="357"/>
        <v>0</v>
      </c>
      <c r="AK119" s="184">
        <f t="shared" si="357"/>
        <v>0</v>
      </c>
      <c r="AL119" s="184">
        <f t="shared" si="357"/>
        <v>0</v>
      </c>
      <c r="AM119" s="52" t="str">
        <f t="shared" si="19"/>
        <v/>
      </c>
      <c r="AN119" s="52" t="str">
        <f t="shared" si="20"/>
        <v/>
      </c>
      <c r="AO119" s="184" t="str">
        <f t="shared" si="21"/>
        <v/>
      </c>
      <c r="AP119" s="192" t="str">
        <f t="shared" si="22"/>
        <v/>
      </c>
      <c r="AQ119" s="232">
        <f t="shared" si="23"/>
        <v>0</v>
      </c>
      <c r="AR119" s="232">
        <f t="shared" si="24"/>
        <v>0</v>
      </c>
      <c r="AS119" s="52">
        <f t="shared" si="25"/>
        <v>0</v>
      </c>
      <c r="AT119" s="52">
        <f t="shared" si="26"/>
        <v>0</v>
      </c>
      <c r="AU119" s="232">
        <f t="shared" si="27"/>
        <v>0</v>
      </c>
      <c r="AV119" s="232">
        <f t="shared" ref="AV119:AW119" si="358">IF($AD119=V$5,$W119,0)</f>
        <v>0</v>
      </c>
      <c r="AW119" s="232">
        <f t="shared" si="358"/>
        <v>0</v>
      </c>
      <c r="AX119" s="233">
        <f t="shared" si="29"/>
        <v>0</v>
      </c>
      <c r="AY119" s="234">
        <f t="shared" si="30"/>
        <v>0</v>
      </c>
      <c r="AZ119" s="184">
        <f t="shared" si="31"/>
        <v>0</v>
      </c>
      <c r="BA119" s="235" t="str">
        <f>IF(B119&lt;&gt;"",VLOOKUP(B119,'1 Pricing Length'!A$8:B$50,2),"")</f>
        <v/>
      </c>
    </row>
    <row r="120" spans="1:53" ht="18.75" customHeight="1">
      <c r="A120" s="374"/>
      <c r="B120" s="217"/>
      <c r="C120" s="303"/>
      <c r="D120" s="237"/>
      <c r="E120" s="237"/>
      <c r="F120" s="237"/>
      <c r="G120" s="377"/>
      <c r="H120" s="377"/>
      <c r="I120" s="377"/>
      <c r="J120" s="377"/>
      <c r="K120" s="1"/>
      <c r="L120" s="223">
        <f>IF(B120&lt;&gt;"",IF(D120&gt;0,IF(D120&lt;=V$5,IF(M120&gt;0,M120,VLOOKUP(B120,'1 Pricing Length'!A$8:C$50,3)),VLOOKUP(B120,'1 Pricing Length'!A$8:C$50,3)),0),0)</f>
        <v>0</v>
      </c>
      <c r="M120" s="223">
        <f t="shared" si="4"/>
        <v>0</v>
      </c>
      <c r="N120" s="224">
        <f>IF(B120&lt;&gt;"",IF(D120&lt;&gt;0,IF(AD120&lt;X$5,IF(AD120&lt;W$5,IF(AD120&lt;V$5,IF(AD120&lt;U$5,VLOOKUP(B120,'1 Pricing Length'!A$8:I$50,5),VLOOKUP(B120,'1 Pricing Length'!A$8:I$50,6)),VLOOKUP(B120,'1 Pricing Length'!A$8:I$50,7)),VLOOKUP(B120,'1 Pricing Length'!A$8:I$50,8)),0),0),0)</f>
        <v>0</v>
      </c>
      <c r="O120" s="128">
        <f t="shared" si="5"/>
        <v>0</v>
      </c>
      <c r="P120" s="128">
        <f>'6 NY Interim'!O120</f>
        <v>0</v>
      </c>
      <c r="Q120" s="128">
        <f t="shared" si="6"/>
        <v>0</v>
      </c>
      <c r="R120" s="128">
        <f t="shared" si="7"/>
        <v>0</v>
      </c>
      <c r="S120" s="128">
        <f t="shared" si="8"/>
        <v>0</v>
      </c>
      <c r="T120" s="192">
        <f t="shared" ref="T120:W120" si="359">$G120*$AE120*AF120</f>
        <v>0</v>
      </c>
      <c r="U120" s="192">
        <f t="shared" si="359"/>
        <v>0</v>
      </c>
      <c r="V120" s="192">
        <f t="shared" si="359"/>
        <v>0</v>
      </c>
      <c r="W120" s="227">
        <f t="shared" si="359"/>
        <v>0</v>
      </c>
      <c r="X120" s="192">
        <f t="shared" si="10"/>
        <v>0</v>
      </c>
      <c r="Y120" s="192">
        <f t="shared" si="11"/>
        <v>0</v>
      </c>
      <c r="Z120" s="192">
        <f t="shared" si="12"/>
        <v>0</v>
      </c>
      <c r="AA120" s="227">
        <f t="shared" si="13"/>
        <v>0</v>
      </c>
      <c r="AB120" s="228">
        <f t="shared" si="14"/>
        <v>0</v>
      </c>
      <c r="AC120" s="229"/>
      <c r="AD120" s="230">
        <f t="shared" si="15"/>
        <v>45107</v>
      </c>
      <c r="AE120" s="231">
        <f t="shared" si="16"/>
        <v>0</v>
      </c>
      <c r="AF120" s="184">
        <f t="shared" si="17"/>
        <v>0</v>
      </c>
      <c r="AG120" s="184">
        <f t="shared" ref="AG120:AL120" si="360">IF(SUM($AF120:AF120)&gt;0,IF($L120-SUM($AF120:AF120)&gt;52,52,$L120-SUM($AF120:AF120)),IF($AD120=U$5,ROUND(($AD120-$D120)/7+0.5,0),0))</f>
        <v>0</v>
      </c>
      <c r="AH120" s="184">
        <f t="shared" si="360"/>
        <v>0</v>
      </c>
      <c r="AI120" s="184">
        <f t="shared" si="360"/>
        <v>0</v>
      </c>
      <c r="AJ120" s="184">
        <f t="shared" si="360"/>
        <v>0</v>
      </c>
      <c r="AK120" s="184">
        <f t="shared" si="360"/>
        <v>0</v>
      </c>
      <c r="AL120" s="184">
        <f t="shared" si="360"/>
        <v>0</v>
      </c>
      <c r="AM120" s="52" t="str">
        <f t="shared" si="19"/>
        <v/>
      </c>
      <c r="AN120" s="52" t="str">
        <f t="shared" si="20"/>
        <v/>
      </c>
      <c r="AO120" s="184" t="str">
        <f t="shared" si="21"/>
        <v/>
      </c>
      <c r="AP120" s="192" t="str">
        <f t="shared" si="22"/>
        <v/>
      </c>
      <c r="AQ120" s="232">
        <f t="shared" si="23"/>
        <v>0</v>
      </c>
      <c r="AR120" s="232">
        <f t="shared" si="24"/>
        <v>0</v>
      </c>
      <c r="AS120" s="52">
        <f t="shared" si="25"/>
        <v>0</v>
      </c>
      <c r="AT120" s="52">
        <f t="shared" si="26"/>
        <v>0</v>
      </c>
      <c r="AU120" s="232">
        <f t="shared" si="27"/>
        <v>0</v>
      </c>
      <c r="AV120" s="232">
        <f t="shared" ref="AV120:AW120" si="361">IF($AD120=V$5,$W120,0)</f>
        <v>0</v>
      </c>
      <c r="AW120" s="232">
        <f t="shared" si="361"/>
        <v>0</v>
      </c>
      <c r="AX120" s="233">
        <f t="shared" si="29"/>
        <v>0</v>
      </c>
      <c r="AY120" s="234">
        <f t="shared" si="30"/>
        <v>0</v>
      </c>
      <c r="AZ120" s="184">
        <f t="shared" si="31"/>
        <v>0</v>
      </c>
      <c r="BA120" s="235" t="str">
        <f>IF(B120&lt;&gt;"",VLOOKUP(B120,'1 Pricing Length'!A$8:B$50,2),"")</f>
        <v/>
      </c>
    </row>
    <row r="121" spans="1:53" ht="18.75" customHeight="1">
      <c r="A121" s="374"/>
      <c r="B121" s="217"/>
      <c r="C121" s="303"/>
      <c r="D121" s="237"/>
      <c r="E121" s="237"/>
      <c r="F121" s="237"/>
      <c r="G121" s="377"/>
      <c r="H121" s="377"/>
      <c r="I121" s="377"/>
      <c r="J121" s="377"/>
      <c r="K121" s="1"/>
      <c r="L121" s="223">
        <f>IF(B121&lt;&gt;"",IF(D121&gt;0,IF(D121&lt;=V$5,IF(M121&gt;0,M121,VLOOKUP(B121,'1 Pricing Length'!A$8:C$50,3)),VLOOKUP(B121,'1 Pricing Length'!A$8:C$50,3)),0),0)</f>
        <v>0</v>
      </c>
      <c r="M121" s="223">
        <f t="shared" si="4"/>
        <v>0</v>
      </c>
      <c r="N121" s="224">
        <f>IF(B121&lt;&gt;"",IF(D121&lt;&gt;0,IF(AD121&lt;X$5,IF(AD121&lt;W$5,IF(AD121&lt;V$5,IF(AD121&lt;U$5,VLOOKUP(B121,'1 Pricing Length'!A$8:I$50,5),VLOOKUP(B121,'1 Pricing Length'!A$8:I$50,6)),VLOOKUP(B121,'1 Pricing Length'!A$8:I$50,7)),VLOOKUP(B121,'1 Pricing Length'!A$8:I$50,8)),0),0),0)</f>
        <v>0</v>
      </c>
      <c r="O121" s="128">
        <f t="shared" si="5"/>
        <v>0</v>
      </c>
      <c r="P121" s="128">
        <f>'6 NY Interim'!O121</f>
        <v>0</v>
      </c>
      <c r="Q121" s="128">
        <f t="shared" si="6"/>
        <v>0</v>
      </c>
      <c r="R121" s="128">
        <f t="shared" si="7"/>
        <v>0</v>
      </c>
      <c r="S121" s="128">
        <f t="shared" si="8"/>
        <v>0</v>
      </c>
      <c r="T121" s="192">
        <f t="shared" ref="T121:W121" si="362">$G121*$AE121*AF121</f>
        <v>0</v>
      </c>
      <c r="U121" s="192">
        <f t="shared" si="362"/>
        <v>0</v>
      </c>
      <c r="V121" s="192">
        <f t="shared" si="362"/>
        <v>0</v>
      </c>
      <c r="W121" s="227">
        <f t="shared" si="362"/>
        <v>0</v>
      </c>
      <c r="X121" s="192">
        <f t="shared" si="10"/>
        <v>0</v>
      </c>
      <c r="Y121" s="192">
        <f t="shared" si="11"/>
        <v>0</v>
      </c>
      <c r="Z121" s="192">
        <f t="shared" si="12"/>
        <v>0</v>
      </c>
      <c r="AA121" s="227">
        <f t="shared" si="13"/>
        <v>0</v>
      </c>
      <c r="AB121" s="228">
        <f t="shared" si="14"/>
        <v>0</v>
      </c>
      <c r="AC121" s="229"/>
      <c r="AD121" s="230">
        <f t="shared" si="15"/>
        <v>45107</v>
      </c>
      <c r="AE121" s="231">
        <f t="shared" si="16"/>
        <v>0</v>
      </c>
      <c r="AF121" s="184">
        <f t="shared" si="17"/>
        <v>0</v>
      </c>
      <c r="AG121" s="184">
        <f t="shared" ref="AG121:AL121" si="363">IF(SUM($AF121:AF121)&gt;0,IF($L121-SUM($AF121:AF121)&gt;52,52,$L121-SUM($AF121:AF121)),IF($AD121=U$5,ROUND(($AD121-$D121)/7+0.5,0),0))</f>
        <v>0</v>
      </c>
      <c r="AH121" s="184">
        <f t="shared" si="363"/>
        <v>0</v>
      </c>
      <c r="AI121" s="184">
        <f t="shared" si="363"/>
        <v>0</v>
      </c>
      <c r="AJ121" s="184">
        <f t="shared" si="363"/>
        <v>0</v>
      </c>
      <c r="AK121" s="184">
        <f t="shared" si="363"/>
        <v>0</v>
      </c>
      <c r="AL121" s="184">
        <f t="shared" si="363"/>
        <v>0</v>
      </c>
      <c r="AM121" s="52" t="str">
        <f t="shared" si="19"/>
        <v/>
      </c>
      <c r="AN121" s="52" t="str">
        <f t="shared" si="20"/>
        <v/>
      </c>
      <c r="AO121" s="184" t="str">
        <f t="shared" si="21"/>
        <v/>
      </c>
      <c r="AP121" s="192" t="str">
        <f t="shared" si="22"/>
        <v/>
      </c>
      <c r="AQ121" s="232">
        <f t="shared" si="23"/>
        <v>0</v>
      </c>
      <c r="AR121" s="232">
        <f t="shared" si="24"/>
        <v>0</v>
      </c>
      <c r="AS121" s="52">
        <f t="shared" si="25"/>
        <v>0</v>
      </c>
      <c r="AT121" s="52">
        <f t="shared" si="26"/>
        <v>0</v>
      </c>
      <c r="AU121" s="232">
        <f t="shared" si="27"/>
        <v>0</v>
      </c>
      <c r="AV121" s="232">
        <f t="shared" ref="AV121:AW121" si="364">IF($AD121=V$5,$W121,0)</f>
        <v>0</v>
      </c>
      <c r="AW121" s="232">
        <f t="shared" si="364"/>
        <v>0</v>
      </c>
      <c r="AX121" s="233">
        <f t="shared" si="29"/>
        <v>0</v>
      </c>
      <c r="AY121" s="234">
        <f t="shared" si="30"/>
        <v>0</v>
      </c>
      <c r="AZ121" s="184">
        <f t="shared" si="31"/>
        <v>0</v>
      </c>
      <c r="BA121" s="235" t="str">
        <f>IF(B121&lt;&gt;"",VLOOKUP(B121,'1 Pricing Length'!A$8:B$50,2),"")</f>
        <v/>
      </c>
    </row>
    <row r="122" spans="1:53" ht="18.75" customHeight="1">
      <c r="A122" s="374"/>
      <c r="B122" s="217"/>
      <c r="C122" s="303"/>
      <c r="D122" s="237"/>
      <c r="E122" s="237"/>
      <c r="F122" s="237"/>
      <c r="G122" s="377"/>
      <c r="H122" s="377"/>
      <c r="I122" s="377"/>
      <c r="J122" s="377"/>
      <c r="K122" s="1"/>
      <c r="L122" s="223">
        <f>IF(B122&lt;&gt;"",IF(D122&gt;0,IF(D122&lt;=V$5,IF(M122&gt;0,M122,VLOOKUP(B122,'1 Pricing Length'!A$8:C$50,3)),VLOOKUP(B122,'1 Pricing Length'!A$8:C$50,3)),0),0)</f>
        <v>0</v>
      </c>
      <c r="M122" s="223">
        <f t="shared" si="4"/>
        <v>0</v>
      </c>
      <c r="N122" s="224">
        <f>IF(B122&lt;&gt;"",IF(D122&lt;&gt;0,IF(AD122&lt;X$5,IF(AD122&lt;W$5,IF(AD122&lt;V$5,IF(AD122&lt;U$5,VLOOKUP(B122,'1 Pricing Length'!A$8:I$50,5),VLOOKUP(B122,'1 Pricing Length'!A$8:I$50,6)),VLOOKUP(B122,'1 Pricing Length'!A$8:I$50,7)),VLOOKUP(B122,'1 Pricing Length'!A$8:I$50,8)),0),0),0)</f>
        <v>0</v>
      </c>
      <c r="O122" s="128">
        <f t="shared" si="5"/>
        <v>0</v>
      </c>
      <c r="P122" s="128">
        <f>'6 NY Interim'!O122</f>
        <v>0</v>
      </c>
      <c r="Q122" s="128">
        <f t="shared" si="6"/>
        <v>0</v>
      </c>
      <c r="R122" s="128">
        <f t="shared" si="7"/>
        <v>0</v>
      </c>
      <c r="S122" s="128">
        <f t="shared" si="8"/>
        <v>0</v>
      </c>
      <c r="T122" s="192">
        <f t="shared" ref="T122:W122" si="365">$G122*$AE122*AF122</f>
        <v>0</v>
      </c>
      <c r="U122" s="192">
        <f t="shared" si="365"/>
        <v>0</v>
      </c>
      <c r="V122" s="192">
        <f t="shared" si="365"/>
        <v>0</v>
      </c>
      <c r="W122" s="227">
        <f t="shared" si="365"/>
        <v>0</v>
      </c>
      <c r="X122" s="192">
        <f t="shared" si="10"/>
        <v>0</v>
      </c>
      <c r="Y122" s="192">
        <f t="shared" si="11"/>
        <v>0</v>
      </c>
      <c r="Z122" s="192">
        <f t="shared" si="12"/>
        <v>0</v>
      </c>
      <c r="AA122" s="227">
        <f t="shared" si="13"/>
        <v>0</v>
      </c>
      <c r="AB122" s="228">
        <f t="shared" si="14"/>
        <v>0</v>
      </c>
      <c r="AC122" s="229"/>
      <c r="AD122" s="230">
        <f t="shared" si="15"/>
        <v>45107</v>
      </c>
      <c r="AE122" s="231">
        <f t="shared" si="16"/>
        <v>0</v>
      </c>
      <c r="AF122" s="184">
        <f t="shared" si="17"/>
        <v>0</v>
      </c>
      <c r="AG122" s="184">
        <f t="shared" ref="AG122:AL122" si="366">IF(SUM($AF122:AF122)&gt;0,IF($L122-SUM($AF122:AF122)&gt;52,52,$L122-SUM($AF122:AF122)),IF($AD122=U$5,ROUND(($AD122-$D122)/7+0.5,0),0))</f>
        <v>0</v>
      </c>
      <c r="AH122" s="184">
        <f t="shared" si="366"/>
        <v>0</v>
      </c>
      <c r="AI122" s="184">
        <f t="shared" si="366"/>
        <v>0</v>
      </c>
      <c r="AJ122" s="184">
        <f t="shared" si="366"/>
        <v>0</v>
      </c>
      <c r="AK122" s="184">
        <f t="shared" si="366"/>
        <v>0</v>
      </c>
      <c r="AL122" s="184">
        <f t="shared" si="366"/>
        <v>0</v>
      </c>
      <c r="AM122" s="52" t="str">
        <f t="shared" si="19"/>
        <v/>
      </c>
      <c r="AN122" s="52" t="str">
        <f t="shared" si="20"/>
        <v/>
      </c>
      <c r="AO122" s="184" t="str">
        <f t="shared" si="21"/>
        <v/>
      </c>
      <c r="AP122" s="192" t="str">
        <f t="shared" si="22"/>
        <v/>
      </c>
      <c r="AQ122" s="232">
        <f t="shared" si="23"/>
        <v>0</v>
      </c>
      <c r="AR122" s="232">
        <f t="shared" si="24"/>
        <v>0</v>
      </c>
      <c r="AS122" s="52">
        <f t="shared" si="25"/>
        <v>0</v>
      </c>
      <c r="AT122" s="52">
        <f t="shared" si="26"/>
        <v>0</v>
      </c>
      <c r="AU122" s="232">
        <f t="shared" si="27"/>
        <v>0</v>
      </c>
      <c r="AV122" s="232">
        <f t="shared" ref="AV122:AW122" si="367">IF($AD122=V$5,$W122,0)</f>
        <v>0</v>
      </c>
      <c r="AW122" s="232">
        <f t="shared" si="367"/>
        <v>0</v>
      </c>
      <c r="AX122" s="233">
        <f t="shared" si="29"/>
        <v>0</v>
      </c>
      <c r="AY122" s="234">
        <f t="shared" si="30"/>
        <v>0</v>
      </c>
      <c r="AZ122" s="184">
        <f t="shared" si="31"/>
        <v>0</v>
      </c>
      <c r="BA122" s="235" t="str">
        <f>IF(B122&lt;&gt;"",VLOOKUP(B122,'1 Pricing Length'!A$8:B$50,2),"")</f>
        <v/>
      </c>
    </row>
    <row r="123" spans="1:53" ht="18.75" customHeight="1">
      <c r="A123" s="374"/>
      <c r="B123" s="217"/>
      <c r="C123" s="303"/>
      <c r="D123" s="237"/>
      <c r="E123" s="237"/>
      <c r="F123" s="237"/>
      <c r="G123" s="377"/>
      <c r="H123" s="377"/>
      <c r="I123" s="377"/>
      <c r="J123" s="377"/>
      <c r="K123" s="1"/>
      <c r="L123" s="223">
        <f>IF(B123&lt;&gt;"",IF(D123&gt;0,IF(D123&lt;=V$5,IF(M123&gt;0,M123,VLOOKUP(B123,'1 Pricing Length'!A$8:C$50,3)),VLOOKUP(B123,'1 Pricing Length'!A$8:C$50,3)),0),0)</f>
        <v>0</v>
      </c>
      <c r="M123" s="223">
        <f t="shared" si="4"/>
        <v>0</v>
      </c>
      <c r="N123" s="224">
        <f>IF(B123&lt;&gt;"",IF(D123&lt;&gt;0,IF(AD123&lt;X$5,IF(AD123&lt;W$5,IF(AD123&lt;V$5,IF(AD123&lt;U$5,VLOOKUP(B123,'1 Pricing Length'!A$8:I$50,5),VLOOKUP(B123,'1 Pricing Length'!A$8:I$50,6)),VLOOKUP(B123,'1 Pricing Length'!A$8:I$50,7)),VLOOKUP(B123,'1 Pricing Length'!A$8:I$50,8)),0),0),0)</f>
        <v>0</v>
      </c>
      <c r="O123" s="128">
        <f t="shared" si="5"/>
        <v>0</v>
      </c>
      <c r="P123" s="128">
        <f>'6 NY Interim'!O123</f>
        <v>0</v>
      </c>
      <c r="Q123" s="128">
        <f t="shared" si="6"/>
        <v>0</v>
      </c>
      <c r="R123" s="128">
        <f t="shared" si="7"/>
        <v>0</v>
      </c>
      <c r="S123" s="128">
        <f t="shared" si="8"/>
        <v>0</v>
      </c>
      <c r="T123" s="192">
        <f t="shared" ref="T123:W123" si="368">$G123*$AE123*AF123</f>
        <v>0</v>
      </c>
      <c r="U123" s="192">
        <f t="shared" si="368"/>
        <v>0</v>
      </c>
      <c r="V123" s="192">
        <f t="shared" si="368"/>
        <v>0</v>
      </c>
      <c r="W123" s="227">
        <f t="shared" si="368"/>
        <v>0</v>
      </c>
      <c r="X123" s="192">
        <f t="shared" si="10"/>
        <v>0</v>
      </c>
      <c r="Y123" s="192">
        <f t="shared" si="11"/>
        <v>0</v>
      </c>
      <c r="Z123" s="192">
        <f t="shared" si="12"/>
        <v>0</v>
      </c>
      <c r="AA123" s="227">
        <f t="shared" si="13"/>
        <v>0</v>
      </c>
      <c r="AB123" s="228">
        <f t="shared" si="14"/>
        <v>0</v>
      </c>
      <c r="AC123" s="229"/>
      <c r="AD123" s="230">
        <f t="shared" si="15"/>
        <v>45107</v>
      </c>
      <c r="AE123" s="231">
        <f t="shared" si="16"/>
        <v>0</v>
      </c>
      <c r="AF123" s="184">
        <f t="shared" si="17"/>
        <v>0</v>
      </c>
      <c r="AG123" s="184">
        <f t="shared" ref="AG123:AL123" si="369">IF(SUM($AF123:AF123)&gt;0,IF($L123-SUM($AF123:AF123)&gt;52,52,$L123-SUM($AF123:AF123)),IF($AD123=U$5,ROUND(($AD123-$D123)/7+0.5,0),0))</f>
        <v>0</v>
      </c>
      <c r="AH123" s="184">
        <f t="shared" si="369"/>
        <v>0</v>
      </c>
      <c r="AI123" s="184">
        <f t="shared" si="369"/>
        <v>0</v>
      </c>
      <c r="AJ123" s="184">
        <f t="shared" si="369"/>
        <v>0</v>
      </c>
      <c r="AK123" s="184">
        <f t="shared" si="369"/>
        <v>0</v>
      </c>
      <c r="AL123" s="184">
        <f t="shared" si="369"/>
        <v>0</v>
      </c>
      <c r="AM123" s="52" t="str">
        <f t="shared" si="19"/>
        <v/>
      </c>
      <c r="AN123" s="52" t="str">
        <f t="shared" si="20"/>
        <v/>
      </c>
      <c r="AO123" s="184" t="str">
        <f t="shared" si="21"/>
        <v/>
      </c>
      <c r="AP123" s="192" t="str">
        <f t="shared" si="22"/>
        <v/>
      </c>
      <c r="AQ123" s="232">
        <f t="shared" si="23"/>
        <v>0</v>
      </c>
      <c r="AR123" s="232">
        <f t="shared" si="24"/>
        <v>0</v>
      </c>
      <c r="AS123" s="52">
        <f t="shared" si="25"/>
        <v>0</v>
      </c>
      <c r="AT123" s="52">
        <f t="shared" si="26"/>
        <v>0</v>
      </c>
      <c r="AU123" s="232">
        <f t="shared" si="27"/>
        <v>0</v>
      </c>
      <c r="AV123" s="232">
        <f t="shared" ref="AV123:AW123" si="370">IF($AD123=V$5,$W123,0)</f>
        <v>0</v>
      </c>
      <c r="AW123" s="232">
        <f t="shared" si="370"/>
        <v>0</v>
      </c>
      <c r="AX123" s="233">
        <f t="shared" si="29"/>
        <v>0</v>
      </c>
      <c r="AY123" s="234">
        <f t="shared" si="30"/>
        <v>0</v>
      </c>
      <c r="AZ123" s="184">
        <f t="shared" si="31"/>
        <v>0</v>
      </c>
      <c r="BA123" s="235" t="str">
        <f>IF(B123&lt;&gt;"",VLOOKUP(B123,'1 Pricing Length'!A$8:B$50,2),"")</f>
        <v/>
      </c>
    </row>
    <row r="124" spans="1:53" ht="18.75" customHeight="1">
      <c r="A124" s="374"/>
      <c r="B124" s="217"/>
      <c r="C124" s="303"/>
      <c r="D124" s="237"/>
      <c r="E124" s="237"/>
      <c r="F124" s="237"/>
      <c r="G124" s="377"/>
      <c r="H124" s="377"/>
      <c r="I124" s="377"/>
      <c r="J124" s="377"/>
      <c r="K124" s="1"/>
      <c r="L124" s="223">
        <f>IF(B124&lt;&gt;"",IF(D124&gt;0,IF(D124&lt;=V$5,IF(M124&gt;0,M124,VLOOKUP(B124,'1 Pricing Length'!A$8:C$50,3)),VLOOKUP(B124,'1 Pricing Length'!A$8:C$50,3)),0),0)</f>
        <v>0</v>
      </c>
      <c r="M124" s="223">
        <f t="shared" si="4"/>
        <v>0</v>
      </c>
      <c r="N124" s="224">
        <f>IF(B124&lt;&gt;"",IF(D124&lt;&gt;0,IF(AD124&lt;X$5,IF(AD124&lt;W$5,IF(AD124&lt;V$5,IF(AD124&lt;U$5,VLOOKUP(B124,'1 Pricing Length'!A$8:I$50,5),VLOOKUP(B124,'1 Pricing Length'!A$8:I$50,6)),VLOOKUP(B124,'1 Pricing Length'!A$8:I$50,7)),VLOOKUP(B124,'1 Pricing Length'!A$8:I$50,8)),0),0),0)</f>
        <v>0</v>
      </c>
      <c r="O124" s="128">
        <f t="shared" si="5"/>
        <v>0</v>
      </c>
      <c r="P124" s="128">
        <f>'6 NY Interim'!O124</f>
        <v>0</v>
      </c>
      <c r="Q124" s="128">
        <f t="shared" si="6"/>
        <v>0</v>
      </c>
      <c r="R124" s="128">
        <f t="shared" si="7"/>
        <v>0</v>
      </c>
      <c r="S124" s="128">
        <f t="shared" si="8"/>
        <v>0</v>
      </c>
      <c r="T124" s="192">
        <f t="shared" ref="T124:W124" si="371">$G124*$AE124*AF124</f>
        <v>0</v>
      </c>
      <c r="U124" s="192">
        <f t="shared" si="371"/>
        <v>0</v>
      </c>
      <c r="V124" s="192">
        <f t="shared" si="371"/>
        <v>0</v>
      </c>
      <c r="W124" s="227">
        <f t="shared" si="371"/>
        <v>0</v>
      </c>
      <c r="X124" s="192">
        <f t="shared" si="10"/>
        <v>0</v>
      </c>
      <c r="Y124" s="192">
        <f t="shared" si="11"/>
        <v>0</v>
      </c>
      <c r="Z124" s="192">
        <f t="shared" si="12"/>
        <v>0</v>
      </c>
      <c r="AA124" s="227">
        <f t="shared" si="13"/>
        <v>0</v>
      </c>
      <c r="AB124" s="228">
        <f t="shared" si="14"/>
        <v>0</v>
      </c>
      <c r="AC124" s="229"/>
      <c r="AD124" s="230">
        <f t="shared" si="15"/>
        <v>45107</v>
      </c>
      <c r="AE124" s="231">
        <f t="shared" si="16"/>
        <v>0</v>
      </c>
      <c r="AF124" s="184">
        <f t="shared" si="17"/>
        <v>0</v>
      </c>
      <c r="AG124" s="184">
        <f t="shared" ref="AG124:AL124" si="372">IF(SUM($AF124:AF124)&gt;0,IF($L124-SUM($AF124:AF124)&gt;52,52,$L124-SUM($AF124:AF124)),IF($AD124=U$5,ROUND(($AD124-$D124)/7+0.5,0),0))</f>
        <v>0</v>
      </c>
      <c r="AH124" s="184">
        <f t="shared" si="372"/>
        <v>0</v>
      </c>
      <c r="AI124" s="184">
        <f t="shared" si="372"/>
        <v>0</v>
      </c>
      <c r="AJ124" s="184">
        <f t="shared" si="372"/>
        <v>0</v>
      </c>
      <c r="AK124" s="184">
        <f t="shared" si="372"/>
        <v>0</v>
      </c>
      <c r="AL124" s="184">
        <f t="shared" si="372"/>
        <v>0</v>
      </c>
      <c r="AM124" s="52" t="str">
        <f t="shared" si="19"/>
        <v/>
      </c>
      <c r="AN124" s="52" t="str">
        <f t="shared" si="20"/>
        <v/>
      </c>
      <c r="AO124" s="184" t="str">
        <f t="shared" si="21"/>
        <v/>
      </c>
      <c r="AP124" s="192" t="str">
        <f t="shared" si="22"/>
        <v/>
      </c>
      <c r="AQ124" s="232">
        <f t="shared" si="23"/>
        <v>0</v>
      </c>
      <c r="AR124" s="232">
        <f t="shared" si="24"/>
        <v>0</v>
      </c>
      <c r="AS124" s="52">
        <f t="shared" si="25"/>
        <v>0</v>
      </c>
      <c r="AT124" s="52">
        <f t="shared" si="26"/>
        <v>0</v>
      </c>
      <c r="AU124" s="232">
        <f t="shared" si="27"/>
        <v>0</v>
      </c>
      <c r="AV124" s="232">
        <f t="shared" ref="AV124:AW124" si="373">IF($AD124=V$5,$W124,0)</f>
        <v>0</v>
      </c>
      <c r="AW124" s="232">
        <f t="shared" si="373"/>
        <v>0</v>
      </c>
      <c r="AX124" s="233">
        <f t="shared" si="29"/>
        <v>0</v>
      </c>
      <c r="AY124" s="234">
        <f t="shared" si="30"/>
        <v>0</v>
      </c>
      <c r="AZ124" s="184">
        <f t="shared" si="31"/>
        <v>0</v>
      </c>
      <c r="BA124" s="235" t="str">
        <f>IF(B124&lt;&gt;"",VLOOKUP(B124,'1 Pricing Length'!A$8:B$50,2),"")</f>
        <v/>
      </c>
    </row>
    <row r="125" spans="1:53" ht="18.75" customHeight="1">
      <c r="A125" s="374"/>
      <c r="B125" s="217"/>
      <c r="C125" s="303"/>
      <c r="D125" s="237"/>
      <c r="E125" s="237"/>
      <c r="F125" s="237"/>
      <c r="G125" s="377"/>
      <c r="H125" s="377"/>
      <c r="I125" s="377"/>
      <c r="J125" s="377"/>
      <c r="K125" s="1"/>
      <c r="L125" s="223">
        <f>IF(B125&lt;&gt;"",IF(D125&gt;0,IF(D125&lt;=V$5,IF(M125&gt;0,M125,VLOOKUP(B125,'1 Pricing Length'!A$8:C$50,3)),VLOOKUP(B125,'1 Pricing Length'!A$8:C$50,3)),0),0)</f>
        <v>0</v>
      </c>
      <c r="M125" s="223">
        <f t="shared" si="4"/>
        <v>0</v>
      </c>
      <c r="N125" s="224">
        <f>IF(B125&lt;&gt;"",IF(D125&lt;&gt;0,IF(AD125&lt;X$5,IF(AD125&lt;W$5,IF(AD125&lt;V$5,IF(AD125&lt;U$5,VLOOKUP(B125,'1 Pricing Length'!A$8:I$50,5),VLOOKUP(B125,'1 Pricing Length'!A$8:I$50,6)),VLOOKUP(B125,'1 Pricing Length'!A$8:I$50,7)),VLOOKUP(B125,'1 Pricing Length'!A$8:I$50,8)),0),0),0)</f>
        <v>0</v>
      </c>
      <c r="O125" s="128">
        <f t="shared" si="5"/>
        <v>0</v>
      </c>
      <c r="P125" s="128">
        <f>'6 NY Interim'!O125</f>
        <v>0</v>
      </c>
      <c r="Q125" s="128">
        <f t="shared" si="6"/>
        <v>0</v>
      </c>
      <c r="R125" s="128">
        <f t="shared" si="7"/>
        <v>0</v>
      </c>
      <c r="S125" s="128">
        <f t="shared" si="8"/>
        <v>0</v>
      </c>
      <c r="T125" s="192">
        <f t="shared" ref="T125:W125" si="374">$G125*$AE125*AF125</f>
        <v>0</v>
      </c>
      <c r="U125" s="192">
        <f t="shared" si="374"/>
        <v>0</v>
      </c>
      <c r="V125" s="192">
        <f t="shared" si="374"/>
        <v>0</v>
      </c>
      <c r="W125" s="227">
        <f t="shared" si="374"/>
        <v>0</v>
      </c>
      <c r="X125" s="192">
        <f t="shared" si="10"/>
        <v>0</v>
      </c>
      <c r="Y125" s="192">
        <f t="shared" si="11"/>
        <v>0</v>
      </c>
      <c r="Z125" s="192">
        <f t="shared" si="12"/>
        <v>0</v>
      </c>
      <c r="AA125" s="227">
        <f t="shared" si="13"/>
        <v>0</v>
      </c>
      <c r="AB125" s="228">
        <f t="shared" si="14"/>
        <v>0</v>
      </c>
      <c r="AC125" s="229"/>
      <c r="AD125" s="230">
        <f t="shared" si="15"/>
        <v>45107</v>
      </c>
      <c r="AE125" s="231">
        <f t="shared" si="16"/>
        <v>0</v>
      </c>
      <c r="AF125" s="184">
        <f t="shared" si="17"/>
        <v>0</v>
      </c>
      <c r="AG125" s="184">
        <f t="shared" ref="AG125:AL125" si="375">IF(SUM($AF125:AF125)&gt;0,IF($L125-SUM($AF125:AF125)&gt;52,52,$L125-SUM($AF125:AF125)),IF($AD125=U$5,ROUND(($AD125-$D125)/7+0.5,0),0))</f>
        <v>0</v>
      </c>
      <c r="AH125" s="184">
        <f t="shared" si="375"/>
        <v>0</v>
      </c>
      <c r="AI125" s="184">
        <f t="shared" si="375"/>
        <v>0</v>
      </c>
      <c r="AJ125" s="184">
        <f t="shared" si="375"/>
        <v>0</v>
      </c>
      <c r="AK125" s="184">
        <f t="shared" si="375"/>
        <v>0</v>
      </c>
      <c r="AL125" s="184">
        <f t="shared" si="375"/>
        <v>0</v>
      </c>
      <c r="AM125" s="52" t="str">
        <f t="shared" si="19"/>
        <v/>
      </c>
      <c r="AN125" s="52" t="str">
        <f t="shared" si="20"/>
        <v/>
      </c>
      <c r="AO125" s="184" t="str">
        <f t="shared" si="21"/>
        <v/>
      </c>
      <c r="AP125" s="192" t="str">
        <f t="shared" si="22"/>
        <v/>
      </c>
      <c r="AQ125" s="232">
        <f t="shared" si="23"/>
        <v>0</v>
      </c>
      <c r="AR125" s="232">
        <f t="shared" si="24"/>
        <v>0</v>
      </c>
      <c r="AS125" s="52">
        <f t="shared" si="25"/>
        <v>0</v>
      </c>
      <c r="AT125" s="52">
        <f t="shared" si="26"/>
        <v>0</v>
      </c>
      <c r="AU125" s="232">
        <f t="shared" si="27"/>
        <v>0</v>
      </c>
      <c r="AV125" s="232">
        <f t="shared" ref="AV125:AW125" si="376">IF($AD125=V$5,$W125,0)</f>
        <v>0</v>
      </c>
      <c r="AW125" s="232">
        <f t="shared" si="376"/>
        <v>0</v>
      </c>
      <c r="AX125" s="233">
        <f t="shared" si="29"/>
        <v>0</v>
      </c>
      <c r="AY125" s="234">
        <f t="shared" si="30"/>
        <v>0</v>
      </c>
      <c r="AZ125" s="184">
        <f t="shared" si="31"/>
        <v>0</v>
      </c>
      <c r="BA125" s="235" t="str">
        <f>IF(B125&lt;&gt;"",VLOOKUP(B125,'1 Pricing Length'!A$8:B$50,2),"")</f>
        <v/>
      </c>
    </row>
    <row r="126" spans="1:53" ht="18.75" customHeight="1">
      <c r="A126" s="374"/>
      <c r="B126" s="217"/>
      <c r="C126" s="303"/>
      <c r="D126" s="237"/>
      <c r="E126" s="237"/>
      <c r="F126" s="237"/>
      <c r="G126" s="377"/>
      <c r="H126" s="377"/>
      <c r="I126" s="377"/>
      <c r="J126" s="377"/>
      <c r="K126" s="1"/>
      <c r="L126" s="223">
        <f>IF(B126&lt;&gt;"",IF(D126&gt;0,IF(D126&lt;=V$5,IF(M126&gt;0,M126,VLOOKUP(B126,'1 Pricing Length'!A$8:C$50,3)),VLOOKUP(B126,'1 Pricing Length'!A$8:C$50,3)),0),0)</f>
        <v>0</v>
      </c>
      <c r="M126" s="223">
        <f t="shared" si="4"/>
        <v>0</v>
      </c>
      <c r="N126" s="224">
        <f>IF(B126&lt;&gt;"",IF(D126&lt;&gt;0,IF(AD126&lt;X$5,IF(AD126&lt;W$5,IF(AD126&lt;V$5,IF(AD126&lt;U$5,VLOOKUP(B126,'1 Pricing Length'!A$8:I$50,5),VLOOKUP(B126,'1 Pricing Length'!A$8:I$50,6)),VLOOKUP(B126,'1 Pricing Length'!A$8:I$50,7)),VLOOKUP(B126,'1 Pricing Length'!A$8:I$50,8)),0),0),0)</f>
        <v>0</v>
      </c>
      <c r="O126" s="128">
        <f t="shared" si="5"/>
        <v>0</v>
      </c>
      <c r="P126" s="128">
        <f>'6 NY Interim'!O126</f>
        <v>0</v>
      </c>
      <c r="Q126" s="128">
        <f t="shared" si="6"/>
        <v>0</v>
      </c>
      <c r="R126" s="128">
        <f t="shared" si="7"/>
        <v>0</v>
      </c>
      <c r="S126" s="128">
        <f t="shared" si="8"/>
        <v>0</v>
      </c>
      <c r="T126" s="192">
        <f t="shared" ref="T126:W126" si="377">$G126*$AE126*AF126</f>
        <v>0</v>
      </c>
      <c r="U126" s="192">
        <f t="shared" si="377"/>
        <v>0</v>
      </c>
      <c r="V126" s="192">
        <f t="shared" si="377"/>
        <v>0</v>
      </c>
      <c r="W126" s="227">
        <f t="shared" si="377"/>
        <v>0</v>
      </c>
      <c r="X126" s="192">
        <f t="shared" si="10"/>
        <v>0</v>
      </c>
      <c r="Y126" s="192">
        <f t="shared" si="11"/>
        <v>0</v>
      </c>
      <c r="Z126" s="192">
        <f t="shared" si="12"/>
        <v>0</v>
      </c>
      <c r="AA126" s="227">
        <f t="shared" si="13"/>
        <v>0</v>
      </c>
      <c r="AB126" s="228">
        <f t="shared" si="14"/>
        <v>0</v>
      </c>
      <c r="AC126" s="229"/>
      <c r="AD126" s="230">
        <f t="shared" si="15"/>
        <v>45107</v>
      </c>
      <c r="AE126" s="231">
        <f t="shared" si="16"/>
        <v>0</v>
      </c>
      <c r="AF126" s="184">
        <f t="shared" si="17"/>
        <v>0</v>
      </c>
      <c r="AG126" s="184">
        <f t="shared" ref="AG126:AL126" si="378">IF(SUM($AF126:AF126)&gt;0,IF($L126-SUM($AF126:AF126)&gt;52,52,$L126-SUM($AF126:AF126)),IF($AD126=U$5,ROUND(($AD126-$D126)/7+0.5,0),0))</f>
        <v>0</v>
      </c>
      <c r="AH126" s="184">
        <f t="shared" si="378"/>
        <v>0</v>
      </c>
      <c r="AI126" s="184">
        <f t="shared" si="378"/>
        <v>0</v>
      </c>
      <c r="AJ126" s="184">
        <f t="shared" si="378"/>
        <v>0</v>
      </c>
      <c r="AK126" s="184">
        <f t="shared" si="378"/>
        <v>0</v>
      </c>
      <c r="AL126" s="184">
        <f t="shared" si="378"/>
        <v>0</v>
      </c>
      <c r="AM126" s="52" t="str">
        <f t="shared" si="19"/>
        <v/>
      </c>
      <c r="AN126" s="52" t="str">
        <f t="shared" si="20"/>
        <v/>
      </c>
      <c r="AO126" s="184" t="str">
        <f t="shared" si="21"/>
        <v/>
      </c>
      <c r="AP126" s="192" t="str">
        <f t="shared" si="22"/>
        <v/>
      </c>
      <c r="AQ126" s="232">
        <f t="shared" si="23"/>
        <v>0</v>
      </c>
      <c r="AR126" s="232">
        <f t="shared" si="24"/>
        <v>0</v>
      </c>
      <c r="AS126" s="52">
        <f t="shared" si="25"/>
        <v>0</v>
      </c>
      <c r="AT126" s="52">
        <f t="shared" si="26"/>
        <v>0</v>
      </c>
      <c r="AU126" s="232">
        <f t="shared" si="27"/>
        <v>0</v>
      </c>
      <c r="AV126" s="232">
        <f t="shared" ref="AV126:AW126" si="379">IF($AD126=V$5,$W126,0)</f>
        <v>0</v>
      </c>
      <c r="AW126" s="232">
        <f t="shared" si="379"/>
        <v>0</v>
      </c>
      <c r="AX126" s="233">
        <f t="shared" si="29"/>
        <v>0</v>
      </c>
      <c r="AY126" s="234">
        <f t="shared" si="30"/>
        <v>0</v>
      </c>
      <c r="AZ126" s="184">
        <f t="shared" si="31"/>
        <v>0</v>
      </c>
      <c r="BA126" s="235" t="str">
        <f>IF(B126&lt;&gt;"",VLOOKUP(B126,'1 Pricing Length'!A$8:B$50,2),"")</f>
        <v/>
      </c>
    </row>
    <row r="127" spans="1:53" ht="18.75" customHeight="1">
      <c r="A127" s="374"/>
      <c r="B127" s="217"/>
      <c r="C127" s="303"/>
      <c r="D127" s="237"/>
      <c r="E127" s="237"/>
      <c r="F127" s="237"/>
      <c r="G127" s="377"/>
      <c r="H127" s="377"/>
      <c r="I127" s="377"/>
      <c r="J127" s="377"/>
      <c r="K127" s="1"/>
      <c r="L127" s="223">
        <f>IF(B127&lt;&gt;"",IF(D127&gt;0,IF(D127&lt;=V$5,IF(M127&gt;0,M127,VLOOKUP(B127,'1 Pricing Length'!A$8:C$50,3)),VLOOKUP(B127,'1 Pricing Length'!A$8:C$50,3)),0),0)</f>
        <v>0</v>
      </c>
      <c r="M127" s="223">
        <f t="shared" si="4"/>
        <v>0</v>
      </c>
      <c r="N127" s="224">
        <f>IF(B127&lt;&gt;"",IF(D127&lt;&gt;0,IF(AD127&lt;X$5,IF(AD127&lt;W$5,IF(AD127&lt;V$5,IF(AD127&lt;U$5,VLOOKUP(B127,'1 Pricing Length'!A$8:I$50,5),VLOOKUP(B127,'1 Pricing Length'!A$8:I$50,6)),VLOOKUP(B127,'1 Pricing Length'!A$8:I$50,7)),VLOOKUP(B127,'1 Pricing Length'!A$8:I$50,8)),0),0),0)</f>
        <v>0</v>
      </c>
      <c r="O127" s="128">
        <f t="shared" si="5"/>
        <v>0</v>
      </c>
      <c r="P127" s="128">
        <f>'6 NY Interim'!O127</f>
        <v>0</v>
      </c>
      <c r="Q127" s="128">
        <f t="shared" si="6"/>
        <v>0</v>
      </c>
      <c r="R127" s="128">
        <f t="shared" si="7"/>
        <v>0</v>
      </c>
      <c r="S127" s="128">
        <f t="shared" si="8"/>
        <v>0</v>
      </c>
      <c r="T127" s="192">
        <f t="shared" ref="T127:W127" si="380">$G127*$AE127*AF127</f>
        <v>0</v>
      </c>
      <c r="U127" s="192">
        <f t="shared" si="380"/>
        <v>0</v>
      </c>
      <c r="V127" s="192">
        <f t="shared" si="380"/>
        <v>0</v>
      </c>
      <c r="W127" s="227">
        <f t="shared" si="380"/>
        <v>0</v>
      </c>
      <c r="X127" s="192">
        <f t="shared" si="10"/>
        <v>0</v>
      </c>
      <c r="Y127" s="192">
        <f t="shared" si="11"/>
        <v>0</v>
      </c>
      <c r="Z127" s="192">
        <f t="shared" si="12"/>
        <v>0</v>
      </c>
      <c r="AA127" s="227">
        <f t="shared" si="13"/>
        <v>0</v>
      </c>
      <c r="AB127" s="228">
        <f t="shared" si="14"/>
        <v>0</v>
      </c>
      <c r="AC127" s="229"/>
      <c r="AD127" s="230">
        <f t="shared" si="15"/>
        <v>45107</v>
      </c>
      <c r="AE127" s="231">
        <f t="shared" si="16"/>
        <v>0</v>
      </c>
      <c r="AF127" s="184">
        <f t="shared" si="17"/>
        <v>0</v>
      </c>
      <c r="AG127" s="184">
        <f t="shared" ref="AG127:AL127" si="381">IF(SUM($AF127:AF127)&gt;0,IF($L127-SUM($AF127:AF127)&gt;52,52,$L127-SUM($AF127:AF127)),IF($AD127=U$5,ROUND(($AD127-$D127)/7+0.5,0),0))</f>
        <v>0</v>
      </c>
      <c r="AH127" s="184">
        <f t="shared" si="381"/>
        <v>0</v>
      </c>
      <c r="AI127" s="184">
        <f t="shared" si="381"/>
        <v>0</v>
      </c>
      <c r="AJ127" s="184">
        <f t="shared" si="381"/>
        <v>0</v>
      </c>
      <c r="AK127" s="184">
        <f t="shared" si="381"/>
        <v>0</v>
      </c>
      <c r="AL127" s="184">
        <f t="shared" si="381"/>
        <v>0</v>
      </c>
      <c r="AM127" s="52" t="str">
        <f t="shared" si="19"/>
        <v/>
      </c>
      <c r="AN127" s="52" t="str">
        <f t="shared" si="20"/>
        <v/>
      </c>
      <c r="AO127" s="184" t="str">
        <f t="shared" si="21"/>
        <v/>
      </c>
      <c r="AP127" s="192" t="str">
        <f t="shared" si="22"/>
        <v/>
      </c>
      <c r="AQ127" s="232">
        <f t="shared" si="23"/>
        <v>0</v>
      </c>
      <c r="AR127" s="232">
        <f t="shared" si="24"/>
        <v>0</v>
      </c>
      <c r="AS127" s="52">
        <f t="shared" si="25"/>
        <v>0</v>
      </c>
      <c r="AT127" s="52">
        <f t="shared" si="26"/>
        <v>0</v>
      </c>
      <c r="AU127" s="232">
        <f t="shared" si="27"/>
        <v>0</v>
      </c>
      <c r="AV127" s="232">
        <f t="shared" ref="AV127:AW127" si="382">IF($AD127=V$5,$W127,0)</f>
        <v>0</v>
      </c>
      <c r="AW127" s="232">
        <f t="shared" si="382"/>
        <v>0</v>
      </c>
      <c r="AX127" s="233">
        <f t="shared" si="29"/>
        <v>0</v>
      </c>
      <c r="AY127" s="234">
        <f t="shared" si="30"/>
        <v>0</v>
      </c>
      <c r="AZ127" s="184">
        <f t="shared" si="31"/>
        <v>0</v>
      </c>
      <c r="BA127" s="235" t="str">
        <f>IF(B127&lt;&gt;"",VLOOKUP(B127,'1 Pricing Length'!A$8:B$50,2),"")</f>
        <v/>
      </c>
    </row>
    <row r="128" spans="1:53" ht="18.75" customHeight="1">
      <c r="A128" s="374"/>
      <c r="B128" s="217"/>
      <c r="C128" s="303"/>
      <c r="D128" s="237"/>
      <c r="E128" s="237"/>
      <c r="F128" s="237"/>
      <c r="G128" s="377"/>
      <c r="H128" s="377"/>
      <c r="I128" s="377"/>
      <c r="J128" s="377"/>
      <c r="K128" s="1"/>
      <c r="L128" s="223">
        <f>IF(B128&lt;&gt;"",IF(D128&gt;0,IF(D128&lt;=V$5,IF(M128&gt;0,M128,VLOOKUP(B128,'1 Pricing Length'!A$8:C$50,3)),VLOOKUP(B128,'1 Pricing Length'!A$8:C$50,3)),0),0)</f>
        <v>0</v>
      </c>
      <c r="M128" s="223">
        <f t="shared" si="4"/>
        <v>0</v>
      </c>
      <c r="N128" s="224">
        <f>IF(B128&lt;&gt;"",IF(D128&lt;&gt;0,IF(AD128&lt;X$5,IF(AD128&lt;W$5,IF(AD128&lt;V$5,IF(AD128&lt;U$5,VLOOKUP(B128,'1 Pricing Length'!A$8:I$50,5),VLOOKUP(B128,'1 Pricing Length'!A$8:I$50,6)),VLOOKUP(B128,'1 Pricing Length'!A$8:I$50,7)),VLOOKUP(B128,'1 Pricing Length'!A$8:I$50,8)),0),0),0)</f>
        <v>0</v>
      </c>
      <c r="O128" s="128">
        <f t="shared" si="5"/>
        <v>0</v>
      </c>
      <c r="P128" s="128">
        <f>'6 NY Interim'!O128</f>
        <v>0</v>
      </c>
      <c r="Q128" s="128">
        <f t="shared" si="6"/>
        <v>0</v>
      </c>
      <c r="R128" s="128">
        <f t="shared" si="7"/>
        <v>0</v>
      </c>
      <c r="S128" s="128">
        <f t="shared" si="8"/>
        <v>0</v>
      </c>
      <c r="T128" s="192">
        <f t="shared" ref="T128:W128" si="383">$G128*$AE128*AF128</f>
        <v>0</v>
      </c>
      <c r="U128" s="192">
        <f t="shared" si="383"/>
        <v>0</v>
      </c>
      <c r="V128" s="192">
        <f t="shared" si="383"/>
        <v>0</v>
      </c>
      <c r="W128" s="227">
        <f t="shared" si="383"/>
        <v>0</v>
      </c>
      <c r="X128" s="192">
        <f t="shared" si="10"/>
        <v>0</v>
      </c>
      <c r="Y128" s="192">
        <f t="shared" si="11"/>
        <v>0</v>
      </c>
      <c r="Z128" s="192">
        <f t="shared" si="12"/>
        <v>0</v>
      </c>
      <c r="AA128" s="227">
        <f t="shared" si="13"/>
        <v>0</v>
      </c>
      <c r="AB128" s="228">
        <f t="shared" si="14"/>
        <v>0</v>
      </c>
      <c r="AC128" s="229"/>
      <c r="AD128" s="230">
        <f t="shared" si="15"/>
        <v>45107</v>
      </c>
      <c r="AE128" s="231">
        <f t="shared" si="16"/>
        <v>0</v>
      </c>
      <c r="AF128" s="184">
        <f t="shared" si="17"/>
        <v>0</v>
      </c>
      <c r="AG128" s="184">
        <f t="shared" ref="AG128:AL128" si="384">IF(SUM($AF128:AF128)&gt;0,IF($L128-SUM($AF128:AF128)&gt;52,52,$L128-SUM($AF128:AF128)),IF($AD128=U$5,ROUND(($AD128-$D128)/7+0.5,0),0))</f>
        <v>0</v>
      </c>
      <c r="AH128" s="184">
        <f t="shared" si="384"/>
        <v>0</v>
      </c>
      <c r="AI128" s="184">
        <f t="shared" si="384"/>
        <v>0</v>
      </c>
      <c r="AJ128" s="184">
        <f t="shared" si="384"/>
        <v>0</v>
      </c>
      <c r="AK128" s="184">
        <f t="shared" si="384"/>
        <v>0</v>
      </c>
      <c r="AL128" s="184">
        <f t="shared" si="384"/>
        <v>0</v>
      </c>
      <c r="AM128" s="52" t="str">
        <f t="shared" si="19"/>
        <v/>
      </c>
      <c r="AN128" s="52" t="str">
        <f t="shared" si="20"/>
        <v/>
      </c>
      <c r="AO128" s="184" t="str">
        <f t="shared" si="21"/>
        <v/>
      </c>
      <c r="AP128" s="192" t="str">
        <f t="shared" si="22"/>
        <v/>
      </c>
      <c r="AQ128" s="232">
        <f t="shared" si="23"/>
        <v>0</v>
      </c>
      <c r="AR128" s="232">
        <f t="shared" si="24"/>
        <v>0</v>
      </c>
      <c r="AS128" s="52">
        <f t="shared" si="25"/>
        <v>0</v>
      </c>
      <c r="AT128" s="52">
        <f t="shared" si="26"/>
        <v>0</v>
      </c>
      <c r="AU128" s="232">
        <f t="shared" si="27"/>
        <v>0</v>
      </c>
      <c r="AV128" s="232">
        <f t="shared" ref="AV128:AW128" si="385">IF($AD128=V$5,$W128,0)</f>
        <v>0</v>
      </c>
      <c r="AW128" s="232">
        <f t="shared" si="385"/>
        <v>0</v>
      </c>
      <c r="AX128" s="233">
        <f t="shared" si="29"/>
        <v>0</v>
      </c>
      <c r="AY128" s="234">
        <f t="shared" si="30"/>
        <v>0</v>
      </c>
      <c r="AZ128" s="184">
        <f t="shared" si="31"/>
        <v>0</v>
      </c>
      <c r="BA128" s="235" t="str">
        <f>IF(B128&lt;&gt;"",VLOOKUP(B128,'1 Pricing Length'!A$8:B$50,2),"")</f>
        <v/>
      </c>
    </row>
    <row r="129" spans="1:53" ht="18.75" customHeight="1">
      <c r="A129" s="374"/>
      <c r="B129" s="217"/>
      <c r="C129" s="303"/>
      <c r="D129" s="237"/>
      <c r="E129" s="237"/>
      <c r="F129" s="237"/>
      <c r="G129" s="377"/>
      <c r="H129" s="377"/>
      <c r="I129" s="377"/>
      <c r="J129" s="377"/>
      <c r="K129" s="1"/>
      <c r="L129" s="223">
        <f>IF(B129&lt;&gt;"",IF(D129&gt;0,IF(D129&lt;=V$5,IF(M129&gt;0,M129,VLOOKUP(B129,'1 Pricing Length'!A$8:C$50,3)),VLOOKUP(B129,'1 Pricing Length'!A$8:C$50,3)),0),0)</f>
        <v>0</v>
      </c>
      <c r="M129" s="223">
        <f t="shared" si="4"/>
        <v>0</v>
      </c>
      <c r="N129" s="224">
        <f>IF(B129&lt;&gt;"",IF(D129&lt;&gt;0,IF(AD129&lt;X$5,IF(AD129&lt;W$5,IF(AD129&lt;V$5,IF(AD129&lt;U$5,VLOOKUP(B129,'1 Pricing Length'!A$8:I$50,5),VLOOKUP(B129,'1 Pricing Length'!A$8:I$50,6)),VLOOKUP(B129,'1 Pricing Length'!A$8:I$50,7)),VLOOKUP(B129,'1 Pricing Length'!A$8:I$50,8)),0),0),0)</f>
        <v>0</v>
      </c>
      <c r="O129" s="128">
        <f t="shared" si="5"/>
        <v>0</v>
      </c>
      <c r="P129" s="128">
        <f>'6 NY Interim'!O129</f>
        <v>0</v>
      </c>
      <c r="Q129" s="128">
        <f t="shared" si="6"/>
        <v>0</v>
      </c>
      <c r="R129" s="128">
        <f t="shared" si="7"/>
        <v>0</v>
      </c>
      <c r="S129" s="128">
        <f t="shared" si="8"/>
        <v>0</v>
      </c>
      <c r="T129" s="192">
        <f t="shared" ref="T129:W129" si="386">$G129*$AE129*AF129</f>
        <v>0</v>
      </c>
      <c r="U129" s="192">
        <f t="shared" si="386"/>
        <v>0</v>
      </c>
      <c r="V129" s="192">
        <f t="shared" si="386"/>
        <v>0</v>
      </c>
      <c r="W129" s="227">
        <f t="shared" si="386"/>
        <v>0</v>
      </c>
      <c r="X129" s="192">
        <f t="shared" si="10"/>
        <v>0</v>
      </c>
      <c r="Y129" s="192">
        <f t="shared" si="11"/>
        <v>0</v>
      </c>
      <c r="Z129" s="192">
        <f t="shared" si="12"/>
        <v>0</v>
      </c>
      <c r="AA129" s="227">
        <f t="shared" si="13"/>
        <v>0</v>
      </c>
      <c r="AB129" s="228">
        <f t="shared" si="14"/>
        <v>0</v>
      </c>
      <c r="AC129" s="229"/>
      <c r="AD129" s="230">
        <f t="shared" si="15"/>
        <v>45107</v>
      </c>
      <c r="AE129" s="231">
        <f t="shared" si="16"/>
        <v>0</v>
      </c>
      <c r="AF129" s="184">
        <f t="shared" si="17"/>
        <v>0</v>
      </c>
      <c r="AG129" s="184">
        <f t="shared" ref="AG129:AL129" si="387">IF(SUM($AF129:AF129)&gt;0,IF($L129-SUM($AF129:AF129)&gt;52,52,$L129-SUM($AF129:AF129)),IF($AD129=U$5,ROUND(($AD129-$D129)/7+0.5,0),0))</f>
        <v>0</v>
      </c>
      <c r="AH129" s="184">
        <f t="shared" si="387"/>
        <v>0</v>
      </c>
      <c r="AI129" s="184">
        <f t="shared" si="387"/>
        <v>0</v>
      </c>
      <c r="AJ129" s="184">
        <f t="shared" si="387"/>
        <v>0</v>
      </c>
      <c r="AK129" s="184">
        <f t="shared" si="387"/>
        <v>0</v>
      </c>
      <c r="AL129" s="184">
        <f t="shared" si="387"/>
        <v>0</v>
      </c>
      <c r="AM129" s="52" t="str">
        <f t="shared" si="19"/>
        <v/>
      </c>
      <c r="AN129" s="52" t="str">
        <f t="shared" si="20"/>
        <v/>
      </c>
      <c r="AO129" s="184" t="str">
        <f t="shared" si="21"/>
        <v/>
      </c>
      <c r="AP129" s="192" t="str">
        <f t="shared" si="22"/>
        <v/>
      </c>
      <c r="AQ129" s="232">
        <f t="shared" si="23"/>
        <v>0</v>
      </c>
      <c r="AR129" s="232">
        <f t="shared" si="24"/>
        <v>0</v>
      </c>
      <c r="AS129" s="52">
        <f t="shared" si="25"/>
        <v>0</v>
      </c>
      <c r="AT129" s="52">
        <f t="shared" si="26"/>
        <v>0</v>
      </c>
      <c r="AU129" s="232">
        <f t="shared" si="27"/>
        <v>0</v>
      </c>
      <c r="AV129" s="232">
        <f t="shared" ref="AV129:AW129" si="388">IF($AD129=V$5,$W129,0)</f>
        <v>0</v>
      </c>
      <c r="AW129" s="232">
        <f t="shared" si="388"/>
        <v>0</v>
      </c>
      <c r="AX129" s="233">
        <f t="shared" si="29"/>
        <v>0</v>
      </c>
      <c r="AY129" s="234">
        <f t="shared" si="30"/>
        <v>0</v>
      </c>
      <c r="AZ129" s="184">
        <f t="shared" si="31"/>
        <v>0</v>
      </c>
      <c r="BA129" s="235" t="str">
        <f>IF(B129&lt;&gt;"",VLOOKUP(B129,'1 Pricing Length'!A$8:B$50,2),"")</f>
        <v/>
      </c>
    </row>
    <row r="130" spans="1:53" ht="18.75" customHeight="1">
      <c r="A130" s="374"/>
      <c r="B130" s="217"/>
      <c r="C130" s="303"/>
      <c r="D130" s="237"/>
      <c r="E130" s="237"/>
      <c r="F130" s="237"/>
      <c r="G130" s="377"/>
      <c r="H130" s="377"/>
      <c r="I130" s="377"/>
      <c r="J130" s="377"/>
      <c r="K130" s="1"/>
      <c r="L130" s="223">
        <f>IF(B130&lt;&gt;"",IF(D130&gt;0,IF(D130&lt;=V$5,IF(M130&gt;0,M130,VLOOKUP(B130,'1 Pricing Length'!A$8:C$50,3)),VLOOKUP(B130,'1 Pricing Length'!A$8:C$50,3)),0),0)</f>
        <v>0</v>
      </c>
      <c r="M130" s="223">
        <f t="shared" si="4"/>
        <v>0</v>
      </c>
      <c r="N130" s="224">
        <f>IF(B130&lt;&gt;"",IF(D130&lt;&gt;0,IF(AD130&lt;X$5,IF(AD130&lt;W$5,IF(AD130&lt;V$5,IF(AD130&lt;U$5,VLOOKUP(B130,'1 Pricing Length'!A$8:I$50,5),VLOOKUP(B130,'1 Pricing Length'!A$8:I$50,6)),VLOOKUP(B130,'1 Pricing Length'!A$8:I$50,7)),VLOOKUP(B130,'1 Pricing Length'!A$8:I$50,8)),0),0),0)</f>
        <v>0</v>
      </c>
      <c r="O130" s="128">
        <f t="shared" si="5"/>
        <v>0</v>
      </c>
      <c r="P130" s="128">
        <f>'6 NY Interim'!O130</f>
        <v>0</v>
      </c>
      <c r="Q130" s="128">
        <f t="shared" si="6"/>
        <v>0</v>
      </c>
      <c r="R130" s="128">
        <f t="shared" si="7"/>
        <v>0</v>
      </c>
      <c r="S130" s="128">
        <f t="shared" si="8"/>
        <v>0</v>
      </c>
      <c r="T130" s="192">
        <f t="shared" ref="T130:W130" si="389">$G130*$AE130*AF130</f>
        <v>0</v>
      </c>
      <c r="U130" s="192">
        <f t="shared" si="389"/>
        <v>0</v>
      </c>
      <c r="V130" s="192">
        <f t="shared" si="389"/>
        <v>0</v>
      </c>
      <c r="W130" s="227">
        <f t="shared" si="389"/>
        <v>0</v>
      </c>
      <c r="X130" s="192">
        <f t="shared" si="10"/>
        <v>0</v>
      </c>
      <c r="Y130" s="192">
        <f t="shared" si="11"/>
        <v>0</v>
      </c>
      <c r="Z130" s="192">
        <f t="shared" si="12"/>
        <v>0</v>
      </c>
      <c r="AA130" s="227">
        <f t="shared" si="13"/>
        <v>0</v>
      </c>
      <c r="AB130" s="228">
        <f t="shared" si="14"/>
        <v>0</v>
      </c>
      <c r="AC130" s="229"/>
      <c r="AD130" s="230">
        <f t="shared" si="15"/>
        <v>45107</v>
      </c>
      <c r="AE130" s="231">
        <f t="shared" si="16"/>
        <v>0</v>
      </c>
      <c r="AF130" s="184">
        <f t="shared" si="17"/>
        <v>0</v>
      </c>
      <c r="AG130" s="184">
        <f t="shared" ref="AG130:AL130" si="390">IF(SUM($AF130:AF130)&gt;0,IF($L130-SUM($AF130:AF130)&gt;52,52,$L130-SUM($AF130:AF130)),IF($AD130=U$5,ROUND(($AD130-$D130)/7+0.5,0),0))</f>
        <v>0</v>
      </c>
      <c r="AH130" s="184">
        <f t="shared" si="390"/>
        <v>0</v>
      </c>
      <c r="AI130" s="184">
        <f t="shared" si="390"/>
        <v>0</v>
      </c>
      <c r="AJ130" s="184">
        <f t="shared" si="390"/>
        <v>0</v>
      </c>
      <c r="AK130" s="184">
        <f t="shared" si="390"/>
        <v>0</v>
      </c>
      <c r="AL130" s="184">
        <f t="shared" si="390"/>
        <v>0</v>
      </c>
      <c r="AM130" s="52" t="str">
        <f t="shared" si="19"/>
        <v/>
      </c>
      <c r="AN130" s="52" t="str">
        <f t="shared" si="20"/>
        <v/>
      </c>
      <c r="AO130" s="184" t="str">
        <f t="shared" si="21"/>
        <v/>
      </c>
      <c r="AP130" s="192" t="str">
        <f t="shared" si="22"/>
        <v/>
      </c>
      <c r="AQ130" s="232">
        <f t="shared" si="23"/>
        <v>0</v>
      </c>
      <c r="AR130" s="232">
        <f t="shared" si="24"/>
        <v>0</v>
      </c>
      <c r="AS130" s="52">
        <f t="shared" si="25"/>
        <v>0</v>
      </c>
      <c r="AT130" s="52">
        <f t="shared" si="26"/>
        <v>0</v>
      </c>
      <c r="AU130" s="232">
        <f t="shared" si="27"/>
        <v>0</v>
      </c>
      <c r="AV130" s="232">
        <f t="shared" ref="AV130:AW130" si="391">IF($AD130=V$5,$W130,0)</f>
        <v>0</v>
      </c>
      <c r="AW130" s="232">
        <f t="shared" si="391"/>
        <v>0</v>
      </c>
      <c r="AX130" s="233">
        <f t="shared" si="29"/>
        <v>0</v>
      </c>
      <c r="AY130" s="234">
        <f t="shared" si="30"/>
        <v>0</v>
      </c>
      <c r="AZ130" s="184">
        <f t="shared" si="31"/>
        <v>0</v>
      </c>
      <c r="BA130" s="235" t="str">
        <f>IF(B130&lt;&gt;"",VLOOKUP(B130,'1 Pricing Length'!A$8:B$50,2),"")</f>
        <v/>
      </c>
    </row>
    <row r="131" spans="1:53" ht="18.75" customHeight="1">
      <c r="A131" s="374"/>
      <c r="B131" s="217"/>
      <c r="C131" s="303"/>
      <c r="D131" s="237"/>
      <c r="E131" s="237"/>
      <c r="F131" s="237"/>
      <c r="G131" s="377"/>
      <c r="H131" s="377"/>
      <c r="I131" s="377"/>
      <c r="J131" s="377"/>
      <c r="K131" s="1"/>
      <c r="L131" s="223">
        <f>IF(B131&lt;&gt;"",IF(D131&gt;0,IF(D131&lt;=V$5,IF(M131&gt;0,M131,VLOOKUP(B131,'1 Pricing Length'!A$8:C$50,3)),VLOOKUP(B131,'1 Pricing Length'!A$8:C$50,3)),0),0)</f>
        <v>0</v>
      </c>
      <c r="M131" s="223">
        <f t="shared" si="4"/>
        <v>0</v>
      </c>
      <c r="N131" s="224">
        <f>IF(B131&lt;&gt;"",IF(D131&lt;&gt;0,IF(AD131&lt;X$5,IF(AD131&lt;W$5,IF(AD131&lt;V$5,IF(AD131&lt;U$5,VLOOKUP(B131,'1 Pricing Length'!A$8:I$50,5),VLOOKUP(B131,'1 Pricing Length'!A$8:I$50,6)),VLOOKUP(B131,'1 Pricing Length'!A$8:I$50,7)),VLOOKUP(B131,'1 Pricing Length'!A$8:I$50,8)),0),0),0)</f>
        <v>0</v>
      </c>
      <c r="O131" s="128">
        <f t="shared" si="5"/>
        <v>0</v>
      </c>
      <c r="P131" s="128">
        <f>'6 NY Interim'!O131</f>
        <v>0</v>
      </c>
      <c r="Q131" s="128">
        <f t="shared" si="6"/>
        <v>0</v>
      </c>
      <c r="R131" s="128">
        <f t="shared" si="7"/>
        <v>0</v>
      </c>
      <c r="S131" s="128">
        <f t="shared" si="8"/>
        <v>0</v>
      </c>
      <c r="T131" s="192">
        <f t="shared" ref="T131:W131" si="392">$G131*$AE131*AF131</f>
        <v>0</v>
      </c>
      <c r="U131" s="192">
        <f t="shared" si="392"/>
        <v>0</v>
      </c>
      <c r="V131" s="192">
        <f t="shared" si="392"/>
        <v>0</v>
      </c>
      <c r="W131" s="227">
        <f t="shared" si="392"/>
        <v>0</v>
      </c>
      <c r="X131" s="192">
        <f t="shared" si="10"/>
        <v>0</v>
      </c>
      <c r="Y131" s="192">
        <f t="shared" si="11"/>
        <v>0</v>
      </c>
      <c r="Z131" s="192">
        <f t="shared" si="12"/>
        <v>0</v>
      </c>
      <c r="AA131" s="227">
        <f t="shared" si="13"/>
        <v>0</v>
      </c>
      <c r="AB131" s="228">
        <f t="shared" si="14"/>
        <v>0</v>
      </c>
      <c r="AC131" s="229"/>
      <c r="AD131" s="230">
        <f t="shared" si="15"/>
        <v>45107</v>
      </c>
      <c r="AE131" s="231">
        <f t="shared" si="16"/>
        <v>0</v>
      </c>
      <c r="AF131" s="184">
        <f t="shared" si="17"/>
        <v>0</v>
      </c>
      <c r="AG131" s="184">
        <f t="shared" ref="AG131:AL131" si="393">IF(SUM($AF131:AF131)&gt;0,IF($L131-SUM($AF131:AF131)&gt;52,52,$L131-SUM($AF131:AF131)),IF($AD131=U$5,ROUND(($AD131-$D131)/7+0.5,0),0))</f>
        <v>0</v>
      </c>
      <c r="AH131" s="184">
        <f t="shared" si="393"/>
        <v>0</v>
      </c>
      <c r="AI131" s="184">
        <f t="shared" si="393"/>
        <v>0</v>
      </c>
      <c r="AJ131" s="184">
        <f t="shared" si="393"/>
        <v>0</v>
      </c>
      <c r="AK131" s="184">
        <f t="shared" si="393"/>
        <v>0</v>
      </c>
      <c r="AL131" s="184">
        <f t="shared" si="393"/>
        <v>0</v>
      </c>
      <c r="AM131" s="52" t="str">
        <f t="shared" si="19"/>
        <v/>
      </c>
      <c r="AN131" s="52" t="str">
        <f t="shared" si="20"/>
        <v/>
      </c>
      <c r="AO131" s="184" t="str">
        <f t="shared" si="21"/>
        <v/>
      </c>
      <c r="AP131" s="192" t="str">
        <f t="shared" si="22"/>
        <v/>
      </c>
      <c r="AQ131" s="232">
        <f t="shared" si="23"/>
        <v>0</v>
      </c>
      <c r="AR131" s="232">
        <f t="shared" si="24"/>
        <v>0</v>
      </c>
      <c r="AS131" s="52">
        <f t="shared" si="25"/>
        <v>0</v>
      </c>
      <c r="AT131" s="52">
        <f t="shared" si="26"/>
        <v>0</v>
      </c>
      <c r="AU131" s="232">
        <f t="shared" si="27"/>
        <v>0</v>
      </c>
      <c r="AV131" s="232">
        <f t="shared" ref="AV131:AW131" si="394">IF($AD131=V$5,$W131,0)</f>
        <v>0</v>
      </c>
      <c r="AW131" s="232">
        <f t="shared" si="394"/>
        <v>0</v>
      </c>
      <c r="AX131" s="233">
        <f t="shared" si="29"/>
        <v>0</v>
      </c>
      <c r="AY131" s="234">
        <f t="shared" si="30"/>
        <v>0</v>
      </c>
      <c r="AZ131" s="184">
        <f t="shared" si="31"/>
        <v>0</v>
      </c>
      <c r="BA131" s="235" t="str">
        <f>IF(B131&lt;&gt;"",VLOOKUP(B131,'1 Pricing Length'!A$8:B$50,2),"")</f>
        <v/>
      </c>
    </row>
    <row r="132" spans="1:53" ht="18.75" customHeight="1">
      <c r="A132" s="374"/>
      <c r="B132" s="217"/>
      <c r="C132" s="303"/>
      <c r="D132" s="237"/>
      <c r="E132" s="237"/>
      <c r="F132" s="237"/>
      <c r="G132" s="377"/>
      <c r="H132" s="377"/>
      <c r="I132" s="377"/>
      <c r="J132" s="377"/>
      <c r="K132" s="1"/>
      <c r="L132" s="223">
        <f>IF(B132&lt;&gt;"",IF(D132&gt;0,IF(D132&lt;=V$5,IF(M132&gt;0,M132,VLOOKUP(B132,'1 Pricing Length'!A$8:C$50,3)),VLOOKUP(B132,'1 Pricing Length'!A$8:C$50,3)),0),0)</f>
        <v>0</v>
      </c>
      <c r="M132" s="223">
        <f t="shared" si="4"/>
        <v>0</v>
      </c>
      <c r="N132" s="224">
        <f>IF(B132&lt;&gt;"",IF(D132&lt;&gt;0,IF(AD132&lt;X$5,IF(AD132&lt;W$5,IF(AD132&lt;V$5,IF(AD132&lt;U$5,VLOOKUP(B132,'1 Pricing Length'!A$8:I$50,5),VLOOKUP(B132,'1 Pricing Length'!A$8:I$50,6)),VLOOKUP(B132,'1 Pricing Length'!A$8:I$50,7)),VLOOKUP(B132,'1 Pricing Length'!A$8:I$50,8)),0),0),0)</f>
        <v>0</v>
      </c>
      <c r="O132" s="128">
        <f t="shared" si="5"/>
        <v>0</v>
      </c>
      <c r="P132" s="128">
        <f>'6 NY Interim'!O132</f>
        <v>0</v>
      </c>
      <c r="Q132" s="128">
        <f t="shared" si="6"/>
        <v>0</v>
      </c>
      <c r="R132" s="128">
        <f t="shared" si="7"/>
        <v>0</v>
      </c>
      <c r="S132" s="128">
        <f t="shared" si="8"/>
        <v>0</v>
      </c>
      <c r="T132" s="192">
        <f t="shared" ref="T132:W132" si="395">$G132*$AE132*AF132</f>
        <v>0</v>
      </c>
      <c r="U132" s="192">
        <f t="shared" si="395"/>
        <v>0</v>
      </c>
      <c r="V132" s="192">
        <f t="shared" si="395"/>
        <v>0</v>
      </c>
      <c r="W132" s="227">
        <f t="shared" si="395"/>
        <v>0</v>
      </c>
      <c r="X132" s="192">
        <f t="shared" si="10"/>
        <v>0</v>
      </c>
      <c r="Y132" s="192">
        <f t="shared" si="11"/>
        <v>0</v>
      </c>
      <c r="Z132" s="192">
        <f t="shared" si="12"/>
        <v>0</v>
      </c>
      <c r="AA132" s="227">
        <f t="shared" si="13"/>
        <v>0</v>
      </c>
      <c r="AB132" s="228">
        <f t="shared" si="14"/>
        <v>0</v>
      </c>
      <c r="AC132" s="229"/>
      <c r="AD132" s="230">
        <f t="shared" si="15"/>
        <v>45107</v>
      </c>
      <c r="AE132" s="231">
        <f t="shared" si="16"/>
        <v>0</v>
      </c>
      <c r="AF132" s="184">
        <f t="shared" si="17"/>
        <v>0</v>
      </c>
      <c r="AG132" s="184">
        <f t="shared" ref="AG132:AL132" si="396">IF(SUM($AF132:AF132)&gt;0,IF($L132-SUM($AF132:AF132)&gt;52,52,$L132-SUM($AF132:AF132)),IF($AD132=U$5,ROUND(($AD132-$D132)/7+0.5,0),0))</f>
        <v>0</v>
      </c>
      <c r="AH132" s="184">
        <f t="shared" si="396"/>
        <v>0</v>
      </c>
      <c r="AI132" s="184">
        <f t="shared" si="396"/>
        <v>0</v>
      </c>
      <c r="AJ132" s="184">
        <f t="shared" si="396"/>
        <v>0</v>
      </c>
      <c r="AK132" s="184">
        <f t="shared" si="396"/>
        <v>0</v>
      </c>
      <c r="AL132" s="184">
        <f t="shared" si="396"/>
        <v>0</v>
      </c>
      <c r="AM132" s="52" t="str">
        <f t="shared" si="19"/>
        <v/>
      </c>
      <c r="AN132" s="52" t="str">
        <f t="shared" si="20"/>
        <v/>
      </c>
      <c r="AO132" s="184" t="str">
        <f t="shared" si="21"/>
        <v/>
      </c>
      <c r="AP132" s="192" t="str">
        <f t="shared" si="22"/>
        <v/>
      </c>
      <c r="AQ132" s="232">
        <f t="shared" si="23"/>
        <v>0</v>
      </c>
      <c r="AR132" s="232">
        <f t="shared" si="24"/>
        <v>0</v>
      </c>
      <c r="AS132" s="52">
        <f t="shared" si="25"/>
        <v>0</v>
      </c>
      <c r="AT132" s="52">
        <f t="shared" si="26"/>
        <v>0</v>
      </c>
      <c r="AU132" s="232">
        <f t="shared" si="27"/>
        <v>0</v>
      </c>
      <c r="AV132" s="232">
        <f t="shared" ref="AV132:AW132" si="397">IF($AD132=V$5,$W132,0)</f>
        <v>0</v>
      </c>
      <c r="AW132" s="232">
        <f t="shared" si="397"/>
        <v>0</v>
      </c>
      <c r="AX132" s="233">
        <f t="shared" si="29"/>
        <v>0</v>
      </c>
      <c r="AY132" s="234">
        <f t="shared" si="30"/>
        <v>0</v>
      </c>
      <c r="AZ132" s="184">
        <f t="shared" si="31"/>
        <v>0</v>
      </c>
      <c r="BA132" s="235" t="str">
        <f>IF(B132&lt;&gt;"",VLOOKUP(B132,'1 Pricing Length'!A$8:B$50,2),"")</f>
        <v/>
      </c>
    </row>
    <row r="133" spans="1:53" ht="18.75" customHeight="1">
      <c r="A133" s="374"/>
      <c r="B133" s="217"/>
      <c r="C133" s="303"/>
      <c r="D133" s="237"/>
      <c r="E133" s="237"/>
      <c r="F133" s="237"/>
      <c r="G133" s="377"/>
      <c r="H133" s="377"/>
      <c r="I133" s="377"/>
      <c r="J133" s="377"/>
      <c r="K133" s="1"/>
      <c r="L133" s="223">
        <f>IF(B133&lt;&gt;"",IF(D133&gt;0,IF(D133&lt;=V$5,IF(M133&gt;0,M133,VLOOKUP(B133,'1 Pricing Length'!A$8:C$50,3)),VLOOKUP(B133,'1 Pricing Length'!A$8:C$50,3)),0),0)</f>
        <v>0</v>
      </c>
      <c r="M133" s="223">
        <f t="shared" si="4"/>
        <v>0</v>
      </c>
      <c r="N133" s="224">
        <f>IF(B133&lt;&gt;"",IF(D133&lt;&gt;0,IF(AD133&lt;X$5,IF(AD133&lt;W$5,IF(AD133&lt;V$5,IF(AD133&lt;U$5,VLOOKUP(B133,'1 Pricing Length'!A$8:I$50,5),VLOOKUP(B133,'1 Pricing Length'!A$8:I$50,6)),VLOOKUP(B133,'1 Pricing Length'!A$8:I$50,7)),VLOOKUP(B133,'1 Pricing Length'!A$8:I$50,8)),0),0),0)</f>
        <v>0</v>
      </c>
      <c r="O133" s="128">
        <f t="shared" si="5"/>
        <v>0</v>
      </c>
      <c r="P133" s="128">
        <f>'6 NY Interim'!O133</f>
        <v>0</v>
      </c>
      <c r="Q133" s="128">
        <f t="shared" si="6"/>
        <v>0</v>
      </c>
      <c r="R133" s="128">
        <f t="shared" si="7"/>
        <v>0</v>
      </c>
      <c r="S133" s="128">
        <f t="shared" si="8"/>
        <v>0</v>
      </c>
      <c r="T133" s="192">
        <f t="shared" ref="T133:W133" si="398">$G133*$AE133*AF133</f>
        <v>0</v>
      </c>
      <c r="U133" s="192">
        <f t="shared" si="398"/>
        <v>0</v>
      </c>
      <c r="V133" s="192">
        <f t="shared" si="398"/>
        <v>0</v>
      </c>
      <c r="W133" s="227">
        <f t="shared" si="398"/>
        <v>0</v>
      </c>
      <c r="X133" s="192">
        <f t="shared" si="10"/>
        <v>0</v>
      </c>
      <c r="Y133" s="192">
        <f t="shared" si="11"/>
        <v>0</v>
      </c>
      <c r="Z133" s="192">
        <f t="shared" si="12"/>
        <v>0</v>
      </c>
      <c r="AA133" s="227">
        <f t="shared" si="13"/>
        <v>0</v>
      </c>
      <c r="AB133" s="228">
        <f t="shared" si="14"/>
        <v>0</v>
      </c>
      <c r="AC133" s="229"/>
      <c r="AD133" s="230">
        <f t="shared" si="15"/>
        <v>45107</v>
      </c>
      <c r="AE133" s="231">
        <f t="shared" si="16"/>
        <v>0</v>
      </c>
      <c r="AF133" s="184">
        <f t="shared" si="17"/>
        <v>0</v>
      </c>
      <c r="AG133" s="184">
        <f t="shared" ref="AG133:AL133" si="399">IF(SUM($AF133:AF133)&gt;0,IF($L133-SUM($AF133:AF133)&gt;52,52,$L133-SUM($AF133:AF133)),IF($AD133=U$5,ROUND(($AD133-$D133)/7+0.5,0),0))</f>
        <v>0</v>
      </c>
      <c r="AH133" s="184">
        <f t="shared" si="399"/>
        <v>0</v>
      </c>
      <c r="AI133" s="184">
        <f t="shared" si="399"/>
        <v>0</v>
      </c>
      <c r="AJ133" s="184">
        <f t="shared" si="399"/>
        <v>0</v>
      </c>
      <c r="AK133" s="184">
        <f t="shared" si="399"/>
        <v>0</v>
      </c>
      <c r="AL133" s="184">
        <f t="shared" si="399"/>
        <v>0</v>
      </c>
      <c r="AM133" s="52" t="str">
        <f t="shared" si="19"/>
        <v/>
      </c>
      <c r="AN133" s="52" t="str">
        <f t="shared" si="20"/>
        <v/>
      </c>
      <c r="AO133" s="184" t="str">
        <f t="shared" si="21"/>
        <v/>
      </c>
      <c r="AP133" s="192" t="str">
        <f t="shared" si="22"/>
        <v/>
      </c>
      <c r="AQ133" s="232">
        <f t="shared" si="23"/>
        <v>0</v>
      </c>
      <c r="AR133" s="232">
        <f t="shared" si="24"/>
        <v>0</v>
      </c>
      <c r="AS133" s="52">
        <f t="shared" si="25"/>
        <v>0</v>
      </c>
      <c r="AT133" s="52">
        <f t="shared" si="26"/>
        <v>0</v>
      </c>
      <c r="AU133" s="232">
        <f t="shared" si="27"/>
        <v>0</v>
      </c>
      <c r="AV133" s="232">
        <f t="shared" ref="AV133:AW133" si="400">IF($AD133=V$5,$W133,0)</f>
        <v>0</v>
      </c>
      <c r="AW133" s="232">
        <f t="shared" si="400"/>
        <v>0</v>
      </c>
      <c r="AX133" s="233">
        <f t="shared" si="29"/>
        <v>0</v>
      </c>
      <c r="AY133" s="234">
        <f t="shared" si="30"/>
        <v>0</v>
      </c>
      <c r="AZ133" s="184">
        <f t="shared" si="31"/>
        <v>0</v>
      </c>
      <c r="BA133" s="235" t="str">
        <f>IF(B133&lt;&gt;"",VLOOKUP(B133,'1 Pricing Length'!A$8:B$50,2),"")</f>
        <v/>
      </c>
    </row>
    <row r="134" spans="1:53" ht="18.75" customHeight="1">
      <c r="A134" s="217"/>
      <c r="B134" s="217"/>
      <c r="C134" s="303"/>
      <c r="D134" s="237"/>
      <c r="E134" s="237"/>
      <c r="F134" s="237"/>
      <c r="G134" s="377"/>
      <c r="H134" s="377"/>
      <c r="I134" s="377"/>
      <c r="J134" s="377"/>
      <c r="K134" s="1"/>
      <c r="L134" s="223">
        <f>IF(B134&lt;&gt;"",IF(D134&gt;0,IF(D134&lt;=V$5,IF(M134&gt;0,M134,VLOOKUP(B134,'1 Pricing Length'!A$8:C$50,3)),VLOOKUP(B134,'1 Pricing Length'!A$8:C$50,3)),0),0)</f>
        <v>0</v>
      </c>
      <c r="M134" s="223">
        <f t="shared" si="4"/>
        <v>0</v>
      </c>
      <c r="N134" s="224">
        <f>IF(B134&lt;&gt;"",IF(D134&lt;&gt;0,IF(AD134&lt;X$5,IF(AD134&lt;W$5,IF(AD134&lt;V$5,IF(AD134&lt;U$5,VLOOKUP(B134,'1 Pricing Length'!A$8:I$50,5),VLOOKUP(B134,'1 Pricing Length'!A$8:I$50,6)),VLOOKUP(B134,'1 Pricing Length'!A$8:I$50,7)),VLOOKUP(B134,'1 Pricing Length'!A$8:I$50,8)),0),0),0)</f>
        <v>0</v>
      </c>
      <c r="O134" s="128">
        <f t="shared" si="5"/>
        <v>0</v>
      </c>
      <c r="P134" s="128">
        <f>'6 NY Interim'!O134</f>
        <v>0</v>
      </c>
      <c r="Q134" s="128">
        <f t="shared" si="6"/>
        <v>0</v>
      </c>
      <c r="R134" s="128">
        <f t="shared" si="7"/>
        <v>0</v>
      </c>
      <c r="S134" s="128">
        <f t="shared" si="8"/>
        <v>0</v>
      </c>
      <c r="T134" s="192">
        <f t="shared" ref="T134:W134" si="401">$G134*$AE134*AF134</f>
        <v>0</v>
      </c>
      <c r="U134" s="192">
        <f t="shared" si="401"/>
        <v>0</v>
      </c>
      <c r="V134" s="192">
        <f t="shared" si="401"/>
        <v>0</v>
      </c>
      <c r="W134" s="227">
        <f t="shared" si="401"/>
        <v>0</v>
      </c>
      <c r="X134" s="192">
        <f t="shared" si="10"/>
        <v>0</v>
      </c>
      <c r="Y134" s="192">
        <f t="shared" si="11"/>
        <v>0</v>
      </c>
      <c r="Z134" s="192">
        <f t="shared" si="12"/>
        <v>0</v>
      </c>
      <c r="AA134" s="227">
        <f t="shared" si="13"/>
        <v>0</v>
      </c>
      <c r="AB134" s="228">
        <f t="shared" si="14"/>
        <v>0</v>
      </c>
      <c r="AC134" s="229"/>
      <c r="AD134" s="230">
        <f t="shared" si="15"/>
        <v>45107</v>
      </c>
      <c r="AE134" s="231">
        <f t="shared" si="16"/>
        <v>0</v>
      </c>
      <c r="AF134" s="184">
        <f t="shared" si="17"/>
        <v>0</v>
      </c>
      <c r="AG134" s="184">
        <f t="shared" ref="AG134:AL134" si="402">IF(SUM($AF134:AF134)&gt;0,IF($L134-SUM($AF134:AF134)&gt;52,52,$L134-SUM($AF134:AF134)),IF($AD134=U$5,ROUND(($AD134-$D134)/7+0.5,0),0))</f>
        <v>0</v>
      </c>
      <c r="AH134" s="184">
        <f t="shared" si="402"/>
        <v>0</v>
      </c>
      <c r="AI134" s="184">
        <f t="shared" si="402"/>
        <v>0</v>
      </c>
      <c r="AJ134" s="184">
        <f t="shared" si="402"/>
        <v>0</v>
      </c>
      <c r="AK134" s="184">
        <f t="shared" si="402"/>
        <v>0</v>
      </c>
      <c r="AL134" s="184">
        <f t="shared" si="402"/>
        <v>0</v>
      </c>
      <c r="AM134" s="52" t="str">
        <f t="shared" si="19"/>
        <v/>
      </c>
      <c r="AN134" s="52" t="str">
        <f t="shared" si="20"/>
        <v/>
      </c>
      <c r="AO134" s="184" t="str">
        <f t="shared" si="21"/>
        <v/>
      </c>
      <c r="AP134" s="192" t="str">
        <f t="shared" si="22"/>
        <v/>
      </c>
      <c r="AQ134" s="232">
        <f t="shared" si="23"/>
        <v>0</v>
      </c>
      <c r="AR134" s="232">
        <f t="shared" si="24"/>
        <v>0</v>
      </c>
      <c r="AS134" s="52">
        <f t="shared" si="25"/>
        <v>0</v>
      </c>
      <c r="AT134" s="52">
        <f t="shared" si="26"/>
        <v>0</v>
      </c>
      <c r="AU134" s="232">
        <f t="shared" si="27"/>
        <v>0</v>
      </c>
      <c r="AV134" s="232">
        <f t="shared" ref="AV134:AW134" si="403">IF($AD134=V$5,$W134,0)</f>
        <v>0</v>
      </c>
      <c r="AW134" s="232">
        <f t="shared" si="403"/>
        <v>0</v>
      </c>
      <c r="AX134" s="233">
        <f t="shared" si="29"/>
        <v>0</v>
      </c>
      <c r="AY134" s="234">
        <f t="shared" si="30"/>
        <v>0</v>
      </c>
      <c r="AZ134" s="184">
        <f t="shared" si="31"/>
        <v>0</v>
      </c>
      <c r="BA134" s="235" t="str">
        <f>IF(B134&lt;&gt;"",VLOOKUP(B134,'1 Pricing Length'!A$8:B$50,2),"")</f>
        <v/>
      </c>
    </row>
    <row r="135" spans="1:53" ht="18.75" customHeight="1">
      <c r="A135" s="217"/>
      <c r="B135" s="217"/>
      <c r="C135" s="303"/>
      <c r="D135" s="237"/>
      <c r="E135" s="237"/>
      <c r="F135" s="237"/>
      <c r="G135" s="377"/>
      <c r="H135" s="377"/>
      <c r="I135" s="377"/>
      <c r="J135" s="377"/>
      <c r="K135" s="1"/>
      <c r="L135" s="223">
        <f>IF(B135&lt;&gt;"",IF(D135&gt;0,IF(D135&lt;=V$5,IF(M135&gt;0,M135,VLOOKUP(B135,'1 Pricing Length'!A$8:C$50,3)),VLOOKUP(B135,'1 Pricing Length'!A$8:C$50,3)),0),0)</f>
        <v>0</v>
      </c>
      <c r="M135" s="223">
        <f t="shared" si="4"/>
        <v>0</v>
      </c>
      <c r="N135" s="224">
        <f>IF(B135&lt;&gt;"",IF(D135&lt;&gt;0,IF(AD135&lt;X$5,IF(AD135&lt;W$5,IF(AD135&lt;V$5,IF(AD135&lt;U$5,VLOOKUP(B135,'1 Pricing Length'!A$8:I$50,5),VLOOKUP(B135,'1 Pricing Length'!A$8:I$50,6)),VLOOKUP(B135,'1 Pricing Length'!A$8:I$50,7)),VLOOKUP(B135,'1 Pricing Length'!A$8:I$50,8)),0),0),0)</f>
        <v>0</v>
      </c>
      <c r="O135" s="128">
        <f t="shared" si="5"/>
        <v>0</v>
      </c>
      <c r="P135" s="128">
        <f>'6 NY Interim'!O135</f>
        <v>0</v>
      </c>
      <c r="Q135" s="128">
        <f t="shared" si="6"/>
        <v>0</v>
      </c>
      <c r="R135" s="128">
        <f t="shared" si="7"/>
        <v>0</v>
      </c>
      <c r="S135" s="128">
        <f t="shared" si="8"/>
        <v>0</v>
      </c>
      <c r="T135" s="192">
        <f t="shared" ref="T135:W135" si="404">$G135*$AE135*AF135</f>
        <v>0</v>
      </c>
      <c r="U135" s="192">
        <f t="shared" si="404"/>
        <v>0</v>
      </c>
      <c r="V135" s="192">
        <f t="shared" si="404"/>
        <v>0</v>
      </c>
      <c r="W135" s="227">
        <f t="shared" si="404"/>
        <v>0</v>
      </c>
      <c r="X135" s="192">
        <f t="shared" si="10"/>
        <v>0</v>
      </c>
      <c r="Y135" s="192">
        <f t="shared" si="11"/>
        <v>0</v>
      </c>
      <c r="Z135" s="192">
        <f t="shared" si="12"/>
        <v>0</v>
      </c>
      <c r="AA135" s="227">
        <f t="shared" si="13"/>
        <v>0</v>
      </c>
      <c r="AB135" s="228">
        <f t="shared" si="14"/>
        <v>0</v>
      </c>
      <c r="AC135" s="229"/>
      <c r="AD135" s="230">
        <f t="shared" si="15"/>
        <v>45107</v>
      </c>
      <c r="AE135" s="231">
        <f t="shared" si="16"/>
        <v>0</v>
      </c>
      <c r="AF135" s="184">
        <f t="shared" si="17"/>
        <v>0</v>
      </c>
      <c r="AG135" s="184">
        <f t="shared" ref="AG135:AL135" si="405">IF(SUM($AF135:AF135)&gt;0,IF($L135-SUM($AF135:AF135)&gt;52,52,$L135-SUM($AF135:AF135)),IF($AD135=U$5,ROUND(($AD135-$D135)/7+0.5,0),0))</f>
        <v>0</v>
      </c>
      <c r="AH135" s="184">
        <f t="shared" si="405"/>
        <v>0</v>
      </c>
      <c r="AI135" s="184">
        <f t="shared" si="405"/>
        <v>0</v>
      </c>
      <c r="AJ135" s="184">
        <f t="shared" si="405"/>
        <v>0</v>
      </c>
      <c r="AK135" s="184">
        <f t="shared" si="405"/>
        <v>0</v>
      </c>
      <c r="AL135" s="184">
        <f t="shared" si="405"/>
        <v>0</v>
      </c>
      <c r="AM135" s="52" t="str">
        <f t="shared" si="19"/>
        <v/>
      </c>
      <c r="AN135" s="52" t="str">
        <f t="shared" si="20"/>
        <v/>
      </c>
      <c r="AO135" s="184" t="str">
        <f t="shared" si="21"/>
        <v/>
      </c>
      <c r="AP135" s="192" t="str">
        <f t="shared" si="22"/>
        <v/>
      </c>
      <c r="AQ135" s="232">
        <f t="shared" si="23"/>
        <v>0</v>
      </c>
      <c r="AR135" s="232">
        <f t="shared" si="24"/>
        <v>0</v>
      </c>
      <c r="AS135" s="52">
        <f t="shared" si="25"/>
        <v>0</v>
      </c>
      <c r="AT135" s="52">
        <f t="shared" si="26"/>
        <v>0</v>
      </c>
      <c r="AU135" s="232">
        <f t="shared" si="27"/>
        <v>0</v>
      </c>
      <c r="AV135" s="232">
        <f t="shared" ref="AV135:AW135" si="406">IF($AD135=V$5,$W135,0)</f>
        <v>0</v>
      </c>
      <c r="AW135" s="232">
        <f t="shared" si="406"/>
        <v>0</v>
      </c>
      <c r="AX135" s="233">
        <f t="shared" si="29"/>
        <v>0</v>
      </c>
      <c r="AY135" s="234">
        <f t="shared" si="30"/>
        <v>0</v>
      </c>
      <c r="AZ135" s="184">
        <f t="shared" si="31"/>
        <v>0</v>
      </c>
      <c r="BA135" s="235" t="str">
        <f>IF(B135&lt;&gt;"",VLOOKUP(B135,'1 Pricing Length'!A$8:B$50,2),"")</f>
        <v/>
      </c>
    </row>
    <row r="136" spans="1:53" ht="18.75" customHeight="1">
      <c r="A136" s="217"/>
      <c r="B136" s="217"/>
      <c r="C136" s="303"/>
      <c r="D136" s="237"/>
      <c r="E136" s="237"/>
      <c r="F136" s="237"/>
      <c r="G136" s="377"/>
      <c r="H136" s="377"/>
      <c r="I136" s="377"/>
      <c r="J136" s="377"/>
      <c r="K136" s="1"/>
      <c r="L136" s="223">
        <f>IF(B136&lt;&gt;"",IF(D136&gt;0,IF(D136&lt;=V$5,IF(M136&gt;0,M136,VLOOKUP(B136,'1 Pricing Length'!A$8:C$50,3)),VLOOKUP(B136,'1 Pricing Length'!A$8:C$50,3)),0),0)</f>
        <v>0</v>
      </c>
      <c r="M136" s="223">
        <f t="shared" si="4"/>
        <v>0</v>
      </c>
      <c r="N136" s="224">
        <f>IF(B136&lt;&gt;"",IF(D136&lt;&gt;0,IF(AD136&lt;X$5,IF(AD136&lt;W$5,IF(AD136&lt;V$5,IF(AD136&lt;U$5,VLOOKUP(B136,'1 Pricing Length'!A$8:I$50,5),VLOOKUP(B136,'1 Pricing Length'!A$8:I$50,6)),VLOOKUP(B136,'1 Pricing Length'!A$8:I$50,7)),VLOOKUP(B136,'1 Pricing Length'!A$8:I$50,8)),0),0),0)</f>
        <v>0</v>
      </c>
      <c r="O136" s="128">
        <f t="shared" si="5"/>
        <v>0</v>
      </c>
      <c r="P136" s="128">
        <f>'6 NY Interim'!O136</f>
        <v>0</v>
      </c>
      <c r="Q136" s="128">
        <f t="shared" si="6"/>
        <v>0</v>
      </c>
      <c r="R136" s="128">
        <f t="shared" si="7"/>
        <v>0</v>
      </c>
      <c r="S136" s="128">
        <f t="shared" si="8"/>
        <v>0</v>
      </c>
      <c r="T136" s="192">
        <f t="shared" ref="T136:W136" si="407">$G136*$AE136*AF136</f>
        <v>0</v>
      </c>
      <c r="U136" s="192">
        <f t="shared" si="407"/>
        <v>0</v>
      </c>
      <c r="V136" s="192">
        <f t="shared" si="407"/>
        <v>0</v>
      </c>
      <c r="W136" s="227">
        <f t="shared" si="407"/>
        <v>0</v>
      </c>
      <c r="X136" s="192">
        <f t="shared" si="10"/>
        <v>0</v>
      </c>
      <c r="Y136" s="192">
        <f t="shared" si="11"/>
        <v>0</v>
      </c>
      <c r="Z136" s="192">
        <f t="shared" si="12"/>
        <v>0</v>
      </c>
      <c r="AA136" s="227">
        <f t="shared" si="13"/>
        <v>0</v>
      </c>
      <c r="AB136" s="228">
        <f t="shared" si="14"/>
        <v>0</v>
      </c>
      <c r="AC136" s="229"/>
      <c r="AD136" s="230">
        <f t="shared" si="15"/>
        <v>45107</v>
      </c>
      <c r="AE136" s="231">
        <f t="shared" si="16"/>
        <v>0</v>
      </c>
      <c r="AF136" s="184">
        <f t="shared" si="17"/>
        <v>0</v>
      </c>
      <c r="AG136" s="184">
        <f t="shared" ref="AG136:AL136" si="408">IF(SUM($AF136:AF136)&gt;0,IF($L136-SUM($AF136:AF136)&gt;52,52,$L136-SUM($AF136:AF136)),IF($AD136=U$5,ROUND(($AD136-$D136)/7+0.5,0),0))</f>
        <v>0</v>
      </c>
      <c r="AH136" s="184">
        <f t="shared" si="408"/>
        <v>0</v>
      </c>
      <c r="AI136" s="184">
        <f t="shared" si="408"/>
        <v>0</v>
      </c>
      <c r="AJ136" s="184">
        <f t="shared" si="408"/>
        <v>0</v>
      </c>
      <c r="AK136" s="184">
        <f t="shared" si="408"/>
        <v>0</v>
      </c>
      <c r="AL136" s="184">
        <f t="shared" si="408"/>
        <v>0</v>
      </c>
      <c r="AM136" s="52" t="str">
        <f t="shared" si="19"/>
        <v/>
      </c>
      <c r="AN136" s="52" t="str">
        <f t="shared" si="20"/>
        <v/>
      </c>
      <c r="AO136" s="184" t="str">
        <f t="shared" si="21"/>
        <v/>
      </c>
      <c r="AP136" s="192" t="str">
        <f t="shared" si="22"/>
        <v/>
      </c>
      <c r="AQ136" s="232">
        <f t="shared" si="23"/>
        <v>0</v>
      </c>
      <c r="AR136" s="232">
        <f t="shared" si="24"/>
        <v>0</v>
      </c>
      <c r="AS136" s="52">
        <f t="shared" si="25"/>
        <v>0</v>
      </c>
      <c r="AT136" s="52">
        <f t="shared" si="26"/>
        <v>0</v>
      </c>
      <c r="AU136" s="232">
        <f t="shared" si="27"/>
        <v>0</v>
      </c>
      <c r="AV136" s="232">
        <f t="shared" ref="AV136:AW136" si="409">IF($AD136=V$5,$W136,0)</f>
        <v>0</v>
      </c>
      <c r="AW136" s="232">
        <f t="shared" si="409"/>
        <v>0</v>
      </c>
      <c r="AX136" s="233">
        <f t="shared" si="29"/>
        <v>0</v>
      </c>
      <c r="AY136" s="234">
        <f t="shared" si="30"/>
        <v>0</v>
      </c>
      <c r="AZ136" s="184">
        <f t="shared" si="31"/>
        <v>0</v>
      </c>
      <c r="BA136" s="235" t="str">
        <f>IF(B136&lt;&gt;"",VLOOKUP(B136,'1 Pricing Length'!A$8:B$50,2),"")</f>
        <v/>
      </c>
    </row>
    <row r="137" spans="1:53" ht="18.75" customHeight="1">
      <c r="A137" s="217"/>
      <c r="B137" s="217"/>
      <c r="C137" s="303"/>
      <c r="D137" s="237"/>
      <c r="E137" s="237"/>
      <c r="F137" s="237"/>
      <c r="G137" s="377"/>
      <c r="H137" s="377"/>
      <c r="I137" s="377"/>
      <c r="J137" s="377"/>
      <c r="K137" s="1"/>
      <c r="L137" s="223">
        <f>IF(B137&lt;&gt;"",IF(D137&gt;0,IF(D137&lt;=V$5,IF(M137&gt;0,M137,VLOOKUP(B137,'1 Pricing Length'!A$8:C$50,3)),VLOOKUP(B137,'1 Pricing Length'!A$8:C$50,3)),0),0)</f>
        <v>0</v>
      </c>
      <c r="M137" s="223">
        <f t="shared" si="4"/>
        <v>0</v>
      </c>
      <c r="N137" s="224">
        <f>IF(B137&lt;&gt;"",IF(D137&lt;&gt;0,IF(AD137&lt;X$5,IF(AD137&lt;W$5,IF(AD137&lt;V$5,IF(AD137&lt;U$5,VLOOKUP(B137,'1 Pricing Length'!A$8:I$50,5),VLOOKUP(B137,'1 Pricing Length'!A$8:I$50,6)),VLOOKUP(B137,'1 Pricing Length'!A$8:I$50,7)),VLOOKUP(B137,'1 Pricing Length'!A$8:I$50,8)),0),0),0)</f>
        <v>0</v>
      </c>
      <c r="O137" s="128">
        <f t="shared" si="5"/>
        <v>0</v>
      </c>
      <c r="P137" s="128">
        <f>'6 NY Interim'!O137</f>
        <v>0</v>
      </c>
      <c r="Q137" s="128">
        <f t="shared" si="6"/>
        <v>0</v>
      </c>
      <c r="R137" s="128">
        <f t="shared" si="7"/>
        <v>0</v>
      </c>
      <c r="S137" s="128">
        <f t="shared" si="8"/>
        <v>0</v>
      </c>
      <c r="T137" s="192">
        <f t="shared" ref="T137:W137" si="410">$G137*$AE137*AF137</f>
        <v>0</v>
      </c>
      <c r="U137" s="192">
        <f t="shared" si="410"/>
        <v>0</v>
      </c>
      <c r="V137" s="192">
        <f t="shared" si="410"/>
        <v>0</v>
      </c>
      <c r="W137" s="227">
        <f t="shared" si="410"/>
        <v>0</v>
      </c>
      <c r="X137" s="192">
        <f t="shared" si="10"/>
        <v>0</v>
      </c>
      <c r="Y137" s="192">
        <f t="shared" si="11"/>
        <v>0</v>
      </c>
      <c r="Z137" s="192">
        <f t="shared" si="12"/>
        <v>0</v>
      </c>
      <c r="AA137" s="227">
        <f t="shared" si="13"/>
        <v>0</v>
      </c>
      <c r="AB137" s="228">
        <f t="shared" si="14"/>
        <v>0</v>
      </c>
      <c r="AC137" s="229"/>
      <c r="AD137" s="230">
        <f t="shared" si="15"/>
        <v>45107</v>
      </c>
      <c r="AE137" s="231">
        <f t="shared" si="16"/>
        <v>0</v>
      </c>
      <c r="AF137" s="184">
        <f t="shared" si="17"/>
        <v>0</v>
      </c>
      <c r="AG137" s="184">
        <f t="shared" ref="AG137:AL137" si="411">IF(SUM($AF137:AF137)&gt;0,IF($L137-SUM($AF137:AF137)&gt;52,52,$L137-SUM($AF137:AF137)),IF($AD137=U$5,ROUND(($AD137-$D137)/7+0.5,0),0))</f>
        <v>0</v>
      </c>
      <c r="AH137" s="184">
        <f t="shared" si="411"/>
        <v>0</v>
      </c>
      <c r="AI137" s="184">
        <f t="shared" si="411"/>
        <v>0</v>
      </c>
      <c r="AJ137" s="184">
        <f t="shared" si="411"/>
        <v>0</v>
      </c>
      <c r="AK137" s="184">
        <f t="shared" si="411"/>
        <v>0</v>
      </c>
      <c r="AL137" s="184">
        <f t="shared" si="411"/>
        <v>0</v>
      </c>
      <c r="AM137" s="52" t="str">
        <f t="shared" si="19"/>
        <v/>
      </c>
      <c r="AN137" s="52" t="str">
        <f t="shared" si="20"/>
        <v/>
      </c>
      <c r="AO137" s="184" t="str">
        <f t="shared" si="21"/>
        <v/>
      </c>
      <c r="AP137" s="192" t="str">
        <f t="shared" si="22"/>
        <v/>
      </c>
      <c r="AQ137" s="232">
        <f t="shared" si="23"/>
        <v>0</v>
      </c>
      <c r="AR137" s="232">
        <f t="shared" si="24"/>
        <v>0</v>
      </c>
      <c r="AS137" s="52">
        <f t="shared" si="25"/>
        <v>0</v>
      </c>
      <c r="AT137" s="52">
        <f t="shared" si="26"/>
        <v>0</v>
      </c>
      <c r="AU137" s="232">
        <f t="shared" si="27"/>
        <v>0</v>
      </c>
      <c r="AV137" s="232">
        <f t="shared" ref="AV137:AW137" si="412">IF($AD137=V$5,$W137,0)</f>
        <v>0</v>
      </c>
      <c r="AW137" s="232">
        <f t="shared" si="412"/>
        <v>0</v>
      </c>
      <c r="AX137" s="233">
        <f t="shared" si="29"/>
        <v>0</v>
      </c>
      <c r="AY137" s="234">
        <f t="shared" si="30"/>
        <v>0</v>
      </c>
      <c r="AZ137" s="184">
        <f t="shared" si="31"/>
        <v>0</v>
      </c>
      <c r="BA137" s="235" t="str">
        <f>IF(B137&lt;&gt;"",VLOOKUP(B137,'1 Pricing Length'!A$8:B$50,2),"")</f>
        <v/>
      </c>
    </row>
    <row r="138" spans="1:53" ht="18.75" customHeight="1">
      <c r="A138" s="217"/>
      <c r="B138" s="217"/>
      <c r="C138" s="303"/>
      <c r="D138" s="237"/>
      <c r="E138" s="237"/>
      <c r="F138" s="237"/>
      <c r="G138" s="377"/>
      <c r="H138" s="377"/>
      <c r="I138" s="377"/>
      <c r="J138" s="377"/>
      <c r="K138" s="1"/>
      <c r="L138" s="223">
        <f>IF(B138&lt;&gt;"",IF(D138&gt;0,IF(D138&lt;=V$5,IF(M138&gt;0,M138,VLOOKUP(B138,'1 Pricing Length'!A$8:C$50,3)),VLOOKUP(B138,'1 Pricing Length'!A$8:C$50,3)),0),0)</f>
        <v>0</v>
      </c>
      <c r="M138" s="223">
        <f t="shared" si="4"/>
        <v>0</v>
      </c>
      <c r="N138" s="224">
        <f>IF(B138&lt;&gt;"",IF(D138&lt;&gt;0,IF(AD138&lt;X$5,IF(AD138&lt;W$5,IF(AD138&lt;V$5,IF(AD138&lt;U$5,VLOOKUP(B138,'1 Pricing Length'!A$8:I$50,5),VLOOKUP(B138,'1 Pricing Length'!A$8:I$50,6)),VLOOKUP(B138,'1 Pricing Length'!A$8:I$50,7)),VLOOKUP(B138,'1 Pricing Length'!A$8:I$50,8)),0),0),0)</f>
        <v>0</v>
      </c>
      <c r="O138" s="128">
        <f t="shared" si="5"/>
        <v>0</v>
      </c>
      <c r="P138" s="128">
        <f>'6 NY Interim'!O138</f>
        <v>0</v>
      </c>
      <c r="Q138" s="128">
        <f t="shared" si="6"/>
        <v>0</v>
      </c>
      <c r="R138" s="128">
        <f t="shared" si="7"/>
        <v>0</v>
      </c>
      <c r="S138" s="128">
        <f t="shared" si="8"/>
        <v>0</v>
      </c>
      <c r="T138" s="192">
        <f t="shared" ref="T138:W138" si="413">$G138*$AE138*AF138</f>
        <v>0</v>
      </c>
      <c r="U138" s="192">
        <f t="shared" si="413"/>
        <v>0</v>
      </c>
      <c r="V138" s="192">
        <f t="shared" si="413"/>
        <v>0</v>
      </c>
      <c r="W138" s="227">
        <f t="shared" si="413"/>
        <v>0</v>
      </c>
      <c r="X138" s="192">
        <f t="shared" si="10"/>
        <v>0</v>
      </c>
      <c r="Y138" s="192">
        <f t="shared" si="11"/>
        <v>0</v>
      </c>
      <c r="Z138" s="192">
        <f t="shared" si="12"/>
        <v>0</v>
      </c>
      <c r="AA138" s="227">
        <f t="shared" si="13"/>
        <v>0</v>
      </c>
      <c r="AB138" s="228">
        <f t="shared" si="14"/>
        <v>0</v>
      </c>
      <c r="AC138" s="229"/>
      <c r="AD138" s="230">
        <f t="shared" si="15"/>
        <v>45107</v>
      </c>
      <c r="AE138" s="231">
        <f t="shared" si="16"/>
        <v>0</v>
      </c>
      <c r="AF138" s="184">
        <f t="shared" si="17"/>
        <v>0</v>
      </c>
      <c r="AG138" s="184">
        <f t="shared" ref="AG138:AL138" si="414">IF(SUM($AF138:AF138)&gt;0,IF($L138-SUM($AF138:AF138)&gt;52,52,$L138-SUM($AF138:AF138)),IF($AD138=U$5,ROUND(($AD138-$D138)/7+0.5,0),0))</f>
        <v>0</v>
      </c>
      <c r="AH138" s="184">
        <f t="shared" si="414"/>
        <v>0</v>
      </c>
      <c r="AI138" s="184">
        <f t="shared" si="414"/>
        <v>0</v>
      </c>
      <c r="AJ138" s="184">
        <f t="shared" si="414"/>
        <v>0</v>
      </c>
      <c r="AK138" s="184">
        <f t="shared" si="414"/>
        <v>0</v>
      </c>
      <c r="AL138" s="184">
        <f t="shared" si="414"/>
        <v>0</v>
      </c>
      <c r="AM138" s="52" t="str">
        <f t="shared" si="19"/>
        <v/>
      </c>
      <c r="AN138" s="52" t="str">
        <f t="shared" si="20"/>
        <v/>
      </c>
      <c r="AO138" s="184" t="str">
        <f t="shared" si="21"/>
        <v/>
      </c>
      <c r="AP138" s="192" t="str">
        <f t="shared" si="22"/>
        <v/>
      </c>
      <c r="AQ138" s="232">
        <f t="shared" si="23"/>
        <v>0</v>
      </c>
      <c r="AR138" s="232">
        <f t="shared" si="24"/>
        <v>0</v>
      </c>
      <c r="AS138" s="52">
        <f t="shared" si="25"/>
        <v>0</v>
      </c>
      <c r="AT138" s="52">
        <f t="shared" si="26"/>
        <v>0</v>
      </c>
      <c r="AU138" s="232">
        <f t="shared" si="27"/>
        <v>0</v>
      </c>
      <c r="AV138" s="232">
        <f t="shared" ref="AV138:AW138" si="415">IF($AD138=V$5,$W138,0)</f>
        <v>0</v>
      </c>
      <c r="AW138" s="232">
        <f t="shared" si="415"/>
        <v>0</v>
      </c>
      <c r="AX138" s="233">
        <f t="shared" si="29"/>
        <v>0</v>
      </c>
      <c r="AY138" s="234">
        <f t="shared" si="30"/>
        <v>0</v>
      </c>
      <c r="AZ138" s="184">
        <f t="shared" si="31"/>
        <v>0</v>
      </c>
      <c r="BA138" s="235" t="str">
        <f>IF(B138&lt;&gt;"",VLOOKUP(B138,'1 Pricing Length'!A$8:B$50,2),"")</f>
        <v/>
      </c>
    </row>
    <row r="139" spans="1:53" ht="18.75" customHeight="1">
      <c r="A139" s="217"/>
      <c r="B139" s="217"/>
      <c r="C139" s="303"/>
      <c r="D139" s="237"/>
      <c r="E139" s="237"/>
      <c r="F139" s="237"/>
      <c r="G139" s="377"/>
      <c r="H139" s="377"/>
      <c r="I139" s="377"/>
      <c r="J139" s="377"/>
      <c r="K139" s="1"/>
      <c r="L139" s="223">
        <f>IF(B139&lt;&gt;"",IF(D139&gt;0,IF(D139&lt;=V$5,IF(M139&gt;0,M139,VLOOKUP(B139,'1 Pricing Length'!A$8:C$50,3)),VLOOKUP(B139,'1 Pricing Length'!A$8:C$50,3)),0),0)</f>
        <v>0</v>
      </c>
      <c r="M139" s="223">
        <f t="shared" si="4"/>
        <v>0</v>
      </c>
      <c r="N139" s="224">
        <f>IF(B139&lt;&gt;"",IF(D139&lt;&gt;0,IF(AD139&lt;X$5,IF(AD139&lt;W$5,IF(AD139&lt;V$5,IF(AD139&lt;U$5,VLOOKUP(B139,'1 Pricing Length'!A$8:I$50,5),VLOOKUP(B139,'1 Pricing Length'!A$8:I$50,6)),VLOOKUP(B139,'1 Pricing Length'!A$8:I$50,7)),VLOOKUP(B139,'1 Pricing Length'!A$8:I$50,8)),0),0),0)</f>
        <v>0</v>
      </c>
      <c r="O139" s="128">
        <f t="shared" si="5"/>
        <v>0</v>
      </c>
      <c r="P139" s="128">
        <f>'6 NY Interim'!O139</f>
        <v>0</v>
      </c>
      <c r="Q139" s="128">
        <f t="shared" si="6"/>
        <v>0</v>
      </c>
      <c r="R139" s="128">
        <f t="shared" si="7"/>
        <v>0</v>
      </c>
      <c r="S139" s="128">
        <f t="shared" si="8"/>
        <v>0</v>
      </c>
      <c r="T139" s="192">
        <f t="shared" ref="T139:W139" si="416">$G139*$AE139*AF139</f>
        <v>0</v>
      </c>
      <c r="U139" s="192">
        <f t="shared" si="416"/>
        <v>0</v>
      </c>
      <c r="V139" s="192">
        <f t="shared" si="416"/>
        <v>0</v>
      </c>
      <c r="W139" s="227">
        <f t="shared" si="416"/>
        <v>0</v>
      </c>
      <c r="X139" s="192">
        <f t="shared" si="10"/>
        <v>0</v>
      </c>
      <c r="Y139" s="192">
        <f t="shared" si="11"/>
        <v>0</v>
      </c>
      <c r="Z139" s="192">
        <f t="shared" si="12"/>
        <v>0</v>
      </c>
      <c r="AA139" s="227">
        <f t="shared" si="13"/>
        <v>0</v>
      </c>
      <c r="AB139" s="228">
        <f t="shared" si="14"/>
        <v>0</v>
      </c>
      <c r="AC139" s="229"/>
      <c r="AD139" s="230">
        <f t="shared" si="15"/>
        <v>45107</v>
      </c>
      <c r="AE139" s="231">
        <f t="shared" si="16"/>
        <v>0</v>
      </c>
      <c r="AF139" s="184">
        <f t="shared" si="17"/>
        <v>0</v>
      </c>
      <c r="AG139" s="184">
        <f t="shared" ref="AG139:AL139" si="417">IF(SUM($AF139:AF139)&gt;0,IF($L139-SUM($AF139:AF139)&gt;52,52,$L139-SUM($AF139:AF139)),IF($AD139=U$5,ROUND(($AD139-$D139)/7+0.5,0),0))</f>
        <v>0</v>
      </c>
      <c r="AH139" s="184">
        <f t="shared" si="417"/>
        <v>0</v>
      </c>
      <c r="AI139" s="184">
        <f t="shared" si="417"/>
        <v>0</v>
      </c>
      <c r="AJ139" s="184">
        <f t="shared" si="417"/>
        <v>0</v>
      </c>
      <c r="AK139" s="184">
        <f t="shared" si="417"/>
        <v>0</v>
      </c>
      <c r="AL139" s="184">
        <f t="shared" si="417"/>
        <v>0</v>
      </c>
      <c r="AM139" s="52" t="str">
        <f t="shared" si="19"/>
        <v/>
      </c>
      <c r="AN139" s="52" t="str">
        <f t="shared" si="20"/>
        <v/>
      </c>
      <c r="AO139" s="184" t="str">
        <f t="shared" si="21"/>
        <v/>
      </c>
      <c r="AP139" s="192" t="str">
        <f t="shared" si="22"/>
        <v/>
      </c>
      <c r="AQ139" s="232">
        <f t="shared" si="23"/>
        <v>0</v>
      </c>
      <c r="AR139" s="232">
        <f t="shared" si="24"/>
        <v>0</v>
      </c>
      <c r="AS139" s="52">
        <f t="shared" si="25"/>
        <v>0</v>
      </c>
      <c r="AT139" s="52">
        <f t="shared" si="26"/>
        <v>0</v>
      </c>
      <c r="AU139" s="232">
        <f t="shared" si="27"/>
        <v>0</v>
      </c>
      <c r="AV139" s="232">
        <f t="shared" ref="AV139:AW139" si="418">IF($AD139=V$5,$W139,0)</f>
        <v>0</v>
      </c>
      <c r="AW139" s="232">
        <f t="shared" si="418"/>
        <v>0</v>
      </c>
      <c r="AX139" s="233">
        <f t="shared" si="29"/>
        <v>0</v>
      </c>
      <c r="AY139" s="234">
        <f t="shared" si="30"/>
        <v>0</v>
      </c>
      <c r="AZ139" s="184">
        <f t="shared" si="31"/>
        <v>0</v>
      </c>
      <c r="BA139" s="235" t="str">
        <f>IF(B139&lt;&gt;"",VLOOKUP(B139,'1 Pricing Length'!A$8:B$50,2),"")</f>
        <v/>
      </c>
    </row>
    <row r="140" spans="1:53" ht="18.75" customHeight="1">
      <c r="A140" s="217"/>
      <c r="B140" s="217"/>
      <c r="C140" s="303"/>
      <c r="D140" s="237"/>
      <c r="E140" s="237"/>
      <c r="F140" s="237"/>
      <c r="G140" s="377"/>
      <c r="H140" s="377"/>
      <c r="I140" s="377"/>
      <c r="J140" s="377"/>
      <c r="K140" s="1"/>
      <c r="L140" s="223">
        <f>IF(B140&lt;&gt;"",IF(D140&gt;0,IF(D140&lt;=V$5,IF(M140&gt;0,M140,VLOOKUP(B140,'1 Pricing Length'!A$8:C$50,3)),VLOOKUP(B140,'1 Pricing Length'!A$8:C$50,3)),0),0)</f>
        <v>0</v>
      </c>
      <c r="M140" s="223">
        <f t="shared" si="4"/>
        <v>0</v>
      </c>
      <c r="N140" s="224">
        <f>IF(B140&lt;&gt;"",IF(D140&lt;&gt;0,IF(AD140&lt;X$5,IF(AD140&lt;W$5,IF(AD140&lt;V$5,IF(AD140&lt;U$5,VLOOKUP(B140,'1 Pricing Length'!A$8:I$50,5),VLOOKUP(B140,'1 Pricing Length'!A$8:I$50,6)),VLOOKUP(B140,'1 Pricing Length'!A$8:I$50,7)),VLOOKUP(B140,'1 Pricing Length'!A$8:I$50,8)),0),0),0)</f>
        <v>0</v>
      </c>
      <c r="O140" s="128">
        <f t="shared" si="5"/>
        <v>0</v>
      </c>
      <c r="P140" s="128">
        <f>'6 NY Interim'!O140</f>
        <v>0</v>
      </c>
      <c r="Q140" s="128">
        <f t="shared" si="6"/>
        <v>0</v>
      </c>
      <c r="R140" s="128">
        <f t="shared" si="7"/>
        <v>0</v>
      </c>
      <c r="S140" s="128">
        <f t="shared" si="8"/>
        <v>0</v>
      </c>
      <c r="T140" s="192">
        <f t="shared" ref="T140:W140" si="419">$G140*$AE140*AF140</f>
        <v>0</v>
      </c>
      <c r="U140" s="192">
        <f t="shared" si="419"/>
        <v>0</v>
      </c>
      <c r="V140" s="192">
        <f t="shared" si="419"/>
        <v>0</v>
      </c>
      <c r="W140" s="227">
        <f t="shared" si="419"/>
        <v>0</v>
      </c>
      <c r="X140" s="192">
        <f t="shared" si="10"/>
        <v>0</v>
      </c>
      <c r="Y140" s="192">
        <f t="shared" si="11"/>
        <v>0</v>
      </c>
      <c r="Z140" s="192">
        <f t="shared" si="12"/>
        <v>0</v>
      </c>
      <c r="AA140" s="227">
        <f t="shared" si="13"/>
        <v>0</v>
      </c>
      <c r="AB140" s="228">
        <f t="shared" si="14"/>
        <v>0</v>
      </c>
      <c r="AC140" s="229"/>
      <c r="AD140" s="230">
        <f t="shared" si="15"/>
        <v>45107</v>
      </c>
      <c r="AE140" s="231">
        <f t="shared" si="16"/>
        <v>0</v>
      </c>
      <c r="AF140" s="184">
        <f t="shared" si="17"/>
        <v>0</v>
      </c>
      <c r="AG140" s="184">
        <f t="shared" ref="AG140:AL140" si="420">IF(SUM($AF140:AF140)&gt;0,IF($L140-SUM($AF140:AF140)&gt;52,52,$L140-SUM($AF140:AF140)),IF($AD140=U$5,ROUND(($AD140-$D140)/7+0.5,0),0))</f>
        <v>0</v>
      </c>
      <c r="AH140" s="184">
        <f t="shared" si="420"/>
        <v>0</v>
      </c>
      <c r="AI140" s="184">
        <f t="shared" si="420"/>
        <v>0</v>
      </c>
      <c r="AJ140" s="184">
        <f t="shared" si="420"/>
        <v>0</v>
      </c>
      <c r="AK140" s="184">
        <f t="shared" si="420"/>
        <v>0</v>
      </c>
      <c r="AL140" s="184">
        <f t="shared" si="420"/>
        <v>0</v>
      </c>
      <c r="AM140" s="52" t="str">
        <f t="shared" si="19"/>
        <v/>
      </c>
      <c r="AN140" s="52" t="str">
        <f t="shared" si="20"/>
        <v/>
      </c>
      <c r="AO140" s="184" t="str">
        <f t="shared" si="21"/>
        <v/>
      </c>
      <c r="AP140" s="192" t="str">
        <f t="shared" si="22"/>
        <v/>
      </c>
      <c r="AQ140" s="232">
        <f t="shared" si="23"/>
        <v>0</v>
      </c>
      <c r="AR140" s="232">
        <f t="shared" si="24"/>
        <v>0</v>
      </c>
      <c r="AS140" s="52">
        <f t="shared" si="25"/>
        <v>0</v>
      </c>
      <c r="AT140" s="52">
        <f t="shared" si="26"/>
        <v>0</v>
      </c>
      <c r="AU140" s="232">
        <f t="shared" si="27"/>
        <v>0</v>
      </c>
      <c r="AV140" s="232">
        <f t="shared" ref="AV140:AW140" si="421">IF($AD140=V$5,$W140,0)</f>
        <v>0</v>
      </c>
      <c r="AW140" s="232">
        <f t="shared" si="421"/>
        <v>0</v>
      </c>
      <c r="AX140" s="233">
        <f t="shared" si="29"/>
        <v>0</v>
      </c>
      <c r="AY140" s="234">
        <f t="shared" si="30"/>
        <v>0</v>
      </c>
      <c r="AZ140" s="184">
        <f t="shared" si="31"/>
        <v>0</v>
      </c>
      <c r="BA140" s="235" t="str">
        <f>IF(B140&lt;&gt;"",VLOOKUP(B140,'1 Pricing Length'!A$8:B$50,2),"")</f>
        <v/>
      </c>
    </row>
    <row r="141" spans="1:53" ht="18.75" customHeight="1">
      <c r="A141" s="217"/>
      <c r="B141" s="217"/>
      <c r="C141" s="303"/>
      <c r="D141" s="237"/>
      <c r="E141" s="237"/>
      <c r="F141" s="237"/>
      <c r="G141" s="377"/>
      <c r="H141" s="377"/>
      <c r="I141" s="377"/>
      <c r="J141" s="377"/>
      <c r="K141" s="1"/>
      <c r="L141" s="223">
        <f>IF(B141&lt;&gt;"",IF(D141&gt;0,IF(D141&lt;=V$5,IF(M141&gt;0,M141,VLOOKUP(B141,'1 Pricing Length'!A$8:C$50,3)),VLOOKUP(B141,'1 Pricing Length'!A$8:C$50,3)),0),0)</f>
        <v>0</v>
      </c>
      <c r="M141" s="223">
        <f t="shared" si="4"/>
        <v>0</v>
      </c>
      <c r="N141" s="224">
        <f>IF(B141&lt;&gt;"",IF(D141&lt;&gt;0,IF(AD141&lt;X$5,IF(AD141&lt;W$5,IF(AD141&lt;V$5,IF(AD141&lt;U$5,VLOOKUP(B141,'1 Pricing Length'!A$8:I$50,5),VLOOKUP(B141,'1 Pricing Length'!A$8:I$50,6)),VLOOKUP(B141,'1 Pricing Length'!A$8:I$50,7)),VLOOKUP(B141,'1 Pricing Length'!A$8:I$50,8)),0),0),0)</f>
        <v>0</v>
      </c>
      <c r="O141" s="128">
        <f t="shared" si="5"/>
        <v>0</v>
      </c>
      <c r="P141" s="128">
        <f>'6 NY Interim'!O141</f>
        <v>0</v>
      </c>
      <c r="Q141" s="128">
        <f t="shared" si="6"/>
        <v>0</v>
      </c>
      <c r="R141" s="128">
        <f t="shared" si="7"/>
        <v>0</v>
      </c>
      <c r="S141" s="128">
        <f t="shared" si="8"/>
        <v>0</v>
      </c>
      <c r="T141" s="192">
        <f t="shared" ref="T141:W141" si="422">$G141*$AE141*AF141</f>
        <v>0</v>
      </c>
      <c r="U141" s="192">
        <f t="shared" si="422"/>
        <v>0</v>
      </c>
      <c r="V141" s="192">
        <f t="shared" si="422"/>
        <v>0</v>
      </c>
      <c r="W141" s="227">
        <f t="shared" si="422"/>
        <v>0</v>
      </c>
      <c r="X141" s="192">
        <f t="shared" si="10"/>
        <v>0</v>
      </c>
      <c r="Y141" s="192">
        <f t="shared" si="11"/>
        <v>0</v>
      </c>
      <c r="Z141" s="192">
        <f t="shared" si="12"/>
        <v>0</v>
      </c>
      <c r="AA141" s="227">
        <f t="shared" si="13"/>
        <v>0</v>
      </c>
      <c r="AB141" s="228">
        <f t="shared" si="14"/>
        <v>0</v>
      </c>
      <c r="AC141" s="229"/>
      <c r="AD141" s="230">
        <f t="shared" si="15"/>
        <v>45107</v>
      </c>
      <c r="AE141" s="231">
        <f t="shared" si="16"/>
        <v>0</v>
      </c>
      <c r="AF141" s="184">
        <f t="shared" si="17"/>
        <v>0</v>
      </c>
      <c r="AG141" s="184">
        <f t="shared" ref="AG141:AL141" si="423">IF(SUM($AF141:AF141)&gt;0,IF($L141-SUM($AF141:AF141)&gt;52,52,$L141-SUM($AF141:AF141)),IF($AD141=U$5,ROUND(($AD141-$D141)/7+0.5,0),0))</f>
        <v>0</v>
      </c>
      <c r="AH141" s="184">
        <f t="shared" si="423"/>
        <v>0</v>
      </c>
      <c r="AI141" s="184">
        <f t="shared" si="423"/>
        <v>0</v>
      </c>
      <c r="AJ141" s="184">
        <f t="shared" si="423"/>
        <v>0</v>
      </c>
      <c r="AK141" s="184">
        <f t="shared" si="423"/>
        <v>0</v>
      </c>
      <c r="AL141" s="184">
        <f t="shared" si="423"/>
        <v>0</v>
      </c>
      <c r="AM141" s="52" t="str">
        <f t="shared" si="19"/>
        <v/>
      </c>
      <c r="AN141" s="52" t="str">
        <f t="shared" si="20"/>
        <v/>
      </c>
      <c r="AO141" s="184" t="str">
        <f t="shared" si="21"/>
        <v/>
      </c>
      <c r="AP141" s="192" t="str">
        <f t="shared" si="22"/>
        <v/>
      </c>
      <c r="AQ141" s="232">
        <f t="shared" si="23"/>
        <v>0</v>
      </c>
      <c r="AR141" s="232">
        <f t="shared" si="24"/>
        <v>0</v>
      </c>
      <c r="AS141" s="52">
        <f t="shared" si="25"/>
        <v>0</v>
      </c>
      <c r="AT141" s="52">
        <f t="shared" si="26"/>
        <v>0</v>
      </c>
      <c r="AU141" s="232">
        <f t="shared" si="27"/>
        <v>0</v>
      </c>
      <c r="AV141" s="232">
        <f t="shared" ref="AV141:AW141" si="424">IF($AD141=V$5,$W141,0)</f>
        <v>0</v>
      </c>
      <c r="AW141" s="232">
        <f t="shared" si="424"/>
        <v>0</v>
      </c>
      <c r="AX141" s="233">
        <f t="shared" si="29"/>
        <v>0</v>
      </c>
      <c r="AY141" s="234">
        <f t="shared" si="30"/>
        <v>0</v>
      </c>
      <c r="AZ141" s="184">
        <f t="shared" si="31"/>
        <v>0</v>
      </c>
      <c r="BA141" s="235" t="str">
        <f>IF(B141&lt;&gt;"",VLOOKUP(B141,'1 Pricing Length'!A$8:B$50,2),"")</f>
        <v/>
      </c>
    </row>
    <row r="142" spans="1:53" ht="18.75" customHeight="1">
      <c r="A142" s="217"/>
      <c r="B142" s="217"/>
      <c r="C142" s="303"/>
      <c r="D142" s="237"/>
      <c r="E142" s="237"/>
      <c r="F142" s="237"/>
      <c r="G142" s="377"/>
      <c r="H142" s="377"/>
      <c r="I142" s="377"/>
      <c r="J142" s="377"/>
      <c r="K142" s="1"/>
      <c r="L142" s="223">
        <f>IF(B142&lt;&gt;"",IF(D142&gt;0,IF(D142&lt;=V$5,IF(M142&gt;0,M142,VLOOKUP(B142,'1 Pricing Length'!A$8:C$50,3)),VLOOKUP(B142,'1 Pricing Length'!A$8:C$50,3)),0),0)</f>
        <v>0</v>
      </c>
      <c r="M142" s="223">
        <f t="shared" si="4"/>
        <v>0</v>
      </c>
      <c r="N142" s="224">
        <f>IF(B142&lt;&gt;"",IF(D142&lt;&gt;0,IF(AD142&lt;X$5,IF(AD142&lt;W$5,IF(AD142&lt;V$5,IF(AD142&lt;U$5,VLOOKUP(B142,'1 Pricing Length'!A$8:I$50,5),VLOOKUP(B142,'1 Pricing Length'!A$8:I$50,6)),VLOOKUP(B142,'1 Pricing Length'!A$8:I$50,7)),VLOOKUP(B142,'1 Pricing Length'!A$8:I$50,8)),0),0),0)</f>
        <v>0</v>
      </c>
      <c r="O142" s="128">
        <f t="shared" si="5"/>
        <v>0</v>
      </c>
      <c r="P142" s="128">
        <f>'6 NY Interim'!O142</f>
        <v>0</v>
      </c>
      <c r="Q142" s="128">
        <f t="shared" si="6"/>
        <v>0</v>
      </c>
      <c r="R142" s="128">
        <f t="shared" si="7"/>
        <v>0</v>
      </c>
      <c r="S142" s="128">
        <f t="shared" si="8"/>
        <v>0</v>
      </c>
      <c r="T142" s="192">
        <f t="shared" ref="T142:W142" si="425">$G142*$AE142*AF142</f>
        <v>0</v>
      </c>
      <c r="U142" s="192">
        <f t="shared" si="425"/>
        <v>0</v>
      </c>
      <c r="V142" s="192">
        <f t="shared" si="425"/>
        <v>0</v>
      </c>
      <c r="W142" s="227">
        <f t="shared" si="425"/>
        <v>0</v>
      </c>
      <c r="X142" s="192">
        <f t="shared" si="10"/>
        <v>0</v>
      </c>
      <c r="Y142" s="192">
        <f t="shared" si="11"/>
        <v>0</v>
      </c>
      <c r="Z142" s="192">
        <f t="shared" si="12"/>
        <v>0</v>
      </c>
      <c r="AA142" s="227">
        <f t="shared" si="13"/>
        <v>0</v>
      </c>
      <c r="AB142" s="228">
        <f t="shared" si="14"/>
        <v>0</v>
      </c>
      <c r="AC142" s="229"/>
      <c r="AD142" s="230">
        <f t="shared" si="15"/>
        <v>45107</v>
      </c>
      <c r="AE142" s="231">
        <f t="shared" si="16"/>
        <v>0</v>
      </c>
      <c r="AF142" s="184">
        <f t="shared" si="17"/>
        <v>0</v>
      </c>
      <c r="AG142" s="184">
        <f t="shared" ref="AG142:AL142" si="426">IF(SUM($AF142:AF142)&gt;0,IF($L142-SUM($AF142:AF142)&gt;52,52,$L142-SUM($AF142:AF142)),IF($AD142=U$5,ROUND(($AD142-$D142)/7+0.5,0),0))</f>
        <v>0</v>
      </c>
      <c r="AH142" s="184">
        <f t="shared" si="426"/>
        <v>0</v>
      </c>
      <c r="AI142" s="184">
        <f t="shared" si="426"/>
        <v>0</v>
      </c>
      <c r="AJ142" s="184">
        <f t="shared" si="426"/>
        <v>0</v>
      </c>
      <c r="AK142" s="184">
        <f t="shared" si="426"/>
        <v>0</v>
      </c>
      <c r="AL142" s="184">
        <f t="shared" si="426"/>
        <v>0</v>
      </c>
      <c r="AM142" s="52" t="str">
        <f t="shared" si="19"/>
        <v/>
      </c>
      <c r="AN142" s="52" t="str">
        <f t="shared" si="20"/>
        <v/>
      </c>
      <c r="AO142" s="184" t="str">
        <f t="shared" si="21"/>
        <v/>
      </c>
      <c r="AP142" s="192" t="str">
        <f t="shared" si="22"/>
        <v/>
      </c>
      <c r="AQ142" s="232">
        <f t="shared" si="23"/>
        <v>0</v>
      </c>
      <c r="AR142" s="232">
        <f t="shared" si="24"/>
        <v>0</v>
      </c>
      <c r="AS142" s="52">
        <f t="shared" si="25"/>
        <v>0</v>
      </c>
      <c r="AT142" s="52">
        <f t="shared" si="26"/>
        <v>0</v>
      </c>
      <c r="AU142" s="232">
        <f t="shared" si="27"/>
        <v>0</v>
      </c>
      <c r="AV142" s="232">
        <f t="shared" ref="AV142:AW142" si="427">IF($AD142=V$5,$W142,0)</f>
        <v>0</v>
      </c>
      <c r="AW142" s="232">
        <f t="shared" si="427"/>
        <v>0</v>
      </c>
      <c r="AX142" s="233">
        <f t="shared" si="29"/>
        <v>0</v>
      </c>
      <c r="AY142" s="234">
        <f t="shared" si="30"/>
        <v>0</v>
      </c>
      <c r="AZ142" s="184">
        <f t="shared" si="31"/>
        <v>0</v>
      </c>
      <c r="BA142" s="235" t="str">
        <f>IF(B142&lt;&gt;"",VLOOKUP(B142,'1 Pricing Length'!A$8:B$50,2),"")</f>
        <v/>
      </c>
    </row>
    <row r="143" spans="1:53" ht="18.75" customHeight="1">
      <c r="A143" s="217"/>
      <c r="B143" s="217"/>
      <c r="C143" s="303"/>
      <c r="D143" s="237"/>
      <c r="E143" s="237"/>
      <c r="F143" s="237"/>
      <c r="G143" s="377"/>
      <c r="H143" s="377"/>
      <c r="I143" s="377"/>
      <c r="J143" s="377"/>
      <c r="K143" s="1"/>
      <c r="L143" s="223">
        <f>IF(B143&lt;&gt;"",IF(D143&gt;0,IF(D143&lt;=V$5,IF(M143&gt;0,M143,VLOOKUP(B143,'1 Pricing Length'!A$8:C$50,3)),VLOOKUP(B143,'1 Pricing Length'!A$8:C$50,3)),0),0)</f>
        <v>0</v>
      </c>
      <c r="M143" s="223">
        <f t="shared" si="4"/>
        <v>0</v>
      </c>
      <c r="N143" s="224">
        <f>IF(B143&lt;&gt;"",IF(D143&lt;&gt;0,IF(AD143&lt;X$5,IF(AD143&lt;W$5,IF(AD143&lt;V$5,IF(AD143&lt;U$5,VLOOKUP(B143,'1 Pricing Length'!A$8:I$50,5),VLOOKUP(B143,'1 Pricing Length'!A$8:I$50,6)),VLOOKUP(B143,'1 Pricing Length'!A$8:I$50,7)),VLOOKUP(B143,'1 Pricing Length'!A$8:I$50,8)),0),0),0)</f>
        <v>0</v>
      </c>
      <c r="O143" s="128">
        <f t="shared" si="5"/>
        <v>0</v>
      </c>
      <c r="P143" s="128">
        <f>'6 NY Interim'!O143</f>
        <v>0</v>
      </c>
      <c r="Q143" s="128">
        <f t="shared" si="6"/>
        <v>0</v>
      </c>
      <c r="R143" s="128">
        <f t="shared" si="7"/>
        <v>0</v>
      </c>
      <c r="S143" s="128">
        <f t="shared" si="8"/>
        <v>0</v>
      </c>
      <c r="T143" s="192">
        <f t="shared" ref="T143:W143" si="428">$G143*$AE143*AF143</f>
        <v>0</v>
      </c>
      <c r="U143" s="192">
        <f t="shared" si="428"/>
        <v>0</v>
      </c>
      <c r="V143" s="192">
        <f t="shared" si="428"/>
        <v>0</v>
      </c>
      <c r="W143" s="227">
        <f t="shared" si="428"/>
        <v>0</v>
      </c>
      <c r="X143" s="192">
        <f t="shared" si="10"/>
        <v>0</v>
      </c>
      <c r="Y143" s="192">
        <f t="shared" si="11"/>
        <v>0</v>
      </c>
      <c r="Z143" s="192">
        <f t="shared" si="12"/>
        <v>0</v>
      </c>
      <c r="AA143" s="227">
        <f t="shared" si="13"/>
        <v>0</v>
      </c>
      <c r="AB143" s="228">
        <f t="shared" si="14"/>
        <v>0</v>
      </c>
      <c r="AC143" s="229"/>
      <c r="AD143" s="230">
        <f t="shared" si="15"/>
        <v>45107</v>
      </c>
      <c r="AE143" s="231">
        <f t="shared" si="16"/>
        <v>0</v>
      </c>
      <c r="AF143" s="184">
        <f t="shared" si="17"/>
        <v>0</v>
      </c>
      <c r="AG143" s="184">
        <f t="shared" ref="AG143:AL143" si="429">IF(SUM($AF143:AF143)&gt;0,IF($L143-SUM($AF143:AF143)&gt;52,52,$L143-SUM($AF143:AF143)),IF($AD143=U$5,ROUND(($AD143-$D143)/7+0.5,0),0))</f>
        <v>0</v>
      </c>
      <c r="AH143" s="184">
        <f t="shared" si="429"/>
        <v>0</v>
      </c>
      <c r="AI143" s="184">
        <f t="shared" si="429"/>
        <v>0</v>
      </c>
      <c r="AJ143" s="184">
        <f t="shared" si="429"/>
        <v>0</v>
      </c>
      <c r="AK143" s="184">
        <f t="shared" si="429"/>
        <v>0</v>
      </c>
      <c r="AL143" s="184">
        <f t="shared" si="429"/>
        <v>0</v>
      </c>
      <c r="AM143" s="52" t="str">
        <f t="shared" si="19"/>
        <v/>
      </c>
      <c r="AN143" s="52" t="str">
        <f t="shared" si="20"/>
        <v/>
      </c>
      <c r="AO143" s="184" t="str">
        <f t="shared" si="21"/>
        <v/>
      </c>
      <c r="AP143" s="192" t="str">
        <f t="shared" si="22"/>
        <v/>
      </c>
      <c r="AQ143" s="232">
        <f t="shared" si="23"/>
        <v>0</v>
      </c>
      <c r="AR143" s="232">
        <f t="shared" si="24"/>
        <v>0</v>
      </c>
      <c r="AS143" s="52">
        <f t="shared" si="25"/>
        <v>0</v>
      </c>
      <c r="AT143" s="52">
        <f t="shared" si="26"/>
        <v>0</v>
      </c>
      <c r="AU143" s="232">
        <f t="shared" si="27"/>
        <v>0</v>
      </c>
      <c r="AV143" s="232">
        <f t="shared" ref="AV143:AW143" si="430">IF($AD143=V$5,$W143,0)</f>
        <v>0</v>
      </c>
      <c r="AW143" s="232">
        <f t="shared" si="430"/>
        <v>0</v>
      </c>
      <c r="AX143" s="233">
        <f t="shared" si="29"/>
        <v>0</v>
      </c>
      <c r="AY143" s="234">
        <f t="shared" si="30"/>
        <v>0</v>
      </c>
      <c r="AZ143" s="184">
        <f t="shared" si="31"/>
        <v>0</v>
      </c>
      <c r="BA143" s="235" t="str">
        <f>IF(B143&lt;&gt;"",VLOOKUP(B143,'1 Pricing Length'!A$8:B$50,2),"")</f>
        <v/>
      </c>
    </row>
    <row r="144" spans="1:53" ht="18.75" customHeight="1">
      <c r="A144" s="217"/>
      <c r="B144" s="217"/>
      <c r="C144" s="303"/>
      <c r="D144" s="237"/>
      <c r="E144" s="237"/>
      <c r="F144" s="237"/>
      <c r="G144" s="377"/>
      <c r="H144" s="377"/>
      <c r="I144" s="377"/>
      <c r="J144" s="377"/>
      <c r="K144" s="1"/>
      <c r="L144" s="223">
        <f>IF(B144&lt;&gt;"",IF(D144&gt;0,IF(D144&lt;=V$5,IF(M144&gt;0,M144,VLOOKUP(B144,'1 Pricing Length'!A$8:C$50,3)),VLOOKUP(B144,'1 Pricing Length'!A$8:C$50,3)),0),0)</f>
        <v>0</v>
      </c>
      <c r="M144" s="223">
        <f t="shared" si="4"/>
        <v>0</v>
      </c>
      <c r="N144" s="224">
        <f>IF(B144&lt;&gt;"",IF(D144&lt;&gt;0,IF(AD144&lt;X$5,IF(AD144&lt;W$5,IF(AD144&lt;V$5,IF(AD144&lt;U$5,VLOOKUP(B144,'1 Pricing Length'!A$8:I$50,5),VLOOKUP(B144,'1 Pricing Length'!A$8:I$50,6)),VLOOKUP(B144,'1 Pricing Length'!A$8:I$50,7)),VLOOKUP(B144,'1 Pricing Length'!A$8:I$50,8)),0),0),0)</f>
        <v>0</v>
      </c>
      <c r="O144" s="128">
        <f t="shared" si="5"/>
        <v>0</v>
      </c>
      <c r="P144" s="128">
        <f>'6 NY Interim'!O144</f>
        <v>0</v>
      </c>
      <c r="Q144" s="128">
        <f t="shared" si="6"/>
        <v>0</v>
      </c>
      <c r="R144" s="128">
        <f t="shared" si="7"/>
        <v>0</v>
      </c>
      <c r="S144" s="128">
        <f t="shared" si="8"/>
        <v>0</v>
      </c>
      <c r="T144" s="192">
        <f t="shared" ref="T144:W144" si="431">$G144*$AE144*AF144</f>
        <v>0</v>
      </c>
      <c r="U144" s="192">
        <f t="shared" si="431"/>
        <v>0</v>
      </c>
      <c r="V144" s="192">
        <f t="shared" si="431"/>
        <v>0</v>
      </c>
      <c r="W144" s="227">
        <f t="shared" si="431"/>
        <v>0</v>
      </c>
      <c r="X144" s="192">
        <f t="shared" si="10"/>
        <v>0</v>
      </c>
      <c r="Y144" s="192">
        <f t="shared" si="11"/>
        <v>0</v>
      </c>
      <c r="Z144" s="192">
        <f t="shared" si="12"/>
        <v>0</v>
      </c>
      <c r="AA144" s="227">
        <f t="shared" si="13"/>
        <v>0</v>
      </c>
      <c r="AB144" s="228">
        <f t="shared" si="14"/>
        <v>0</v>
      </c>
      <c r="AC144" s="229"/>
      <c r="AD144" s="230">
        <f t="shared" si="15"/>
        <v>45107</v>
      </c>
      <c r="AE144" s="231">
        <f t="shared" si="16"/>
        <v>0</v>
      </c>
      <c r="AF144" s="184">
        <f t="shared" si="17"/>
        <v>0</v>
      </c>
      <c r="AG144" s="184">
        <f t="shared" ref="AG144:AL144" si="432">IF(SUM($AF144:AF144)&gt;0,IF($L144-SUM($AF144:AF144)&gt;52,52,$L144-SUM($AF144:AF144)),IF($AD144=U$5,ROUND(($AD144-$D144)/7+0.5,0),0))</f>
        <v>0</v>
      </c>
      <c r="AH144" s="184">
        <f t="shared" si="432"/>
        <v>0</v>
      </c>
      <c r="AI144" s="184">
        <f t="shared" si="432"/>
        <v>0</v>
      </c>
      <c r="AJ144" s="184">
        <f t="shared" si="432"/>
        <v>0</v>
      </c>
      <c r="AK144" s="184">
        <f t="shared" si="432"/>
        <v>0</v>
      </c>
      <c r="AL144" s="184">
        <f t="shared" si="432"/>
        <v>0</v>
      </c>
      <c r="AM144" s="52" t="str">
        <f t="shared" si="19"/>
        <v/>
      </c>
      <c r="AN144" s="52" t="str">
        <f t="shared" si="20"/>
        <v/>
      </c>
      <c r="AO144" s="184" t="str">
        <f t="shared" si="21"/>
        <v/>
      </c>
      <c r="AP144" s="192" t="str">
        <f t="shared" si="22"/>
        <v/>
      </c>
      <c r="AQ144" s="232">
        <f t="shared" si="23"/>
        <v>0</v>
      </c>
      <c r="AR144" s="232">
        <f t="shared" si="24"/>
        <v>0</v>
      </c>
      <c r="AS144" s="52">
        <f t="shared" si="25"/>
        <v>0</v>
      </c>
      <c r="AT144" s="52">
        <f t="shared" si="26"/>
        <v>0</v>
      </c>
      <c r="AU144" s="232">
        <f t="shared" si="27"/>
        <v>0</v>
      </c>
      <c r="AV144" s="232">
        <f t="shared" ref="AV144:AW144" si="433">IF($AD144=V$5,$W144,0)</f>
        <v>0</v>
      </c>
      <c r="AW144" s="232">
        <f t="shared" si="433"/>
        <v>0</v>
      </c>
      <c r="AX144" s="233">
        <f t="shared" si="29"/>
        <v>0</v>
      </c>
      <c r="AY144" s="234">
        <f t="shared" si="30"/>
        <v>0</v>
      </c>
      <c r="AZ144" s="184">
        <f t="shared" si="31"/>
        <v>0</v>
      </c>
      <c r="BA144" s="235" t="str">
        <f>IF(B144&lt;&gt;"",VLOOKUP(B144,'1 Pricing Length'!A$8:B$50,2),"")</f>
        <v/>
      </c>
    </row>
    <row r="145" spans="1:53" ht="18.75" customHeight="1">
      <c r="A145" s="217"/>
      <c r="B145" s="217"/>
      <c r="C145" s="303"/>
      <c r="D145" s="237"/>
      <c r="E145" s="237"/>
      <c r="F145" s="237"/>
      <c r="G145" s="377"/>
      <c r="H145" s="377"/>
      <c r="I145" s="377"/>
      <c r="J145" s="377"/>
      <c r="K145" s="1"/>
      <c r="L145" s="223">
        <f>IF(B145&lt;&gt;"",IF(D145&gt;0,IF(D145&lt;=V$5,IF(M145&gt;0,M145,VLOOKUP(B145,'1 Pricing Length'!A$8:C$50,3)),VLOOKUP(B145,'1 Pricing Length'!A$8:C$50,3)),0),0)</f>
        <v>0</v>
      </c>
      <c r="M145" s="223">
        <f t="shared" si="4"/>
        <v>0</v>
      </c>
      <c r="N145" s="224">
        <f>IF(B145&lt;&gt;"",IF(D145&lt;&gt;0,IF(AD145&lt;X$5,IF(AD145&lt;W$5,IF(AD145&lt;V$5,IF(AD145&lt;U$5,VLOOKUP(B145,'1 Pricing Length'!A$8:I$50,5),VLOOKUP(B145,'1 Pricing Length'!A$8:I$50,6)),VLOOKUP(B145,'1 Pricing Length'!A$8:I$50,7)),VLOOKUP(B145,'1 Pricing Length'!A$8:I$50,8)),0),0),0)</f>
        <v>0</v>
      </c>
      <c r="O145" s="128">
        <f t="shared" si="5"/>
        <v>0</v>
      </c>
      <c r="P145" s="128">
        <f>'6 NY Interim'!O145</f>
        <v>0</v>
      </c>
      <c r="Q145" s="128">
        <f t="shared" si="6"/>
        <v>0</v>
      </c>
      <c r="R145" s="128">
        <f t="shared" si="7"/>
        <v>0</v>
      </c>
      <c r="S145" s="128">
        <f t="shared" si="8"/>
        <v>0</v>
      </c>
      <c r="T145" s="192">
        <f t="shared" ref="T145:W145" si="434">$G145*$AE145*AF145</f>
        <v>0</v>
      </c>
      <c r="U145" s="192">
        <f t="shared" si="434"/>
        <v>0</v>
      </c>
      <c r="V145" s="192">
        <f t="shared" si="434"/>
        <v>0</v>
      </c>
      <c r="W145" s="227">
        <f t="shared" si="434"/>
        <v>0</v>
      </c>
      <c r="X145" s="192">
        <f t="shared" si="10"/>
        <v>0</v>
      </c>
      <c r="Y145" s="192">
        <f t="shared" si="11"/>
        <v>0</v>
      </c>
      <c r="Z145" s="192">
        <f t="shared" si="12"/>
        <v>0</v>
      </c>
      <c r="AA145" s="227">
        <f t="shared" si="13"/>
        <v>0</v>
      </c>
      <c r="AB145" s="228">
        <f t="shared" si="14"/>
        <v>0</v>
      </c>
      <c r="AC145" s="229"/>
      <c r="AD145" s="230">
        <f t="shared" si="15"/>
        <v>45107</v>
      </c>
      <c r="AE145" s="231">
        <f t="shared" si="16"/>
        <v>0</v>
      </c>
      <c r="AF145" s="184">
        <f t="shared" si="17"/>
        <v>0</v>
      </c>
      <c r="AG145" s="184">
        <f t="shared" ref="AG145:AL145" si="435">IF(SUM($AF145:AF145)&gt;0,IF($L145-SUM($AF145:AF145)&gt;52,52,$L145-SUM($AF145:AF145)),IF($AD145=U$5,ROUND(($AD145-$D145)/7+0.5,0),0))</f>
        <v>0</v>
      </c>
      <c r="AH145" s="184">
        <f t="shared" si="435"/>
        <v>0</v>
      </c>
      <c r="AI145" s="184">
        <f t="shared" si="435"/>
        <v>0</v>
      </c>
      <c r="AJ145" s="184">
        <f t="shared" si="435"/>
        <v>0</v>
      </c>
      <c r="AK145" s="184">
        <f t="shared" si="435"/>
        <v>0</v>
      </c>
      <c r="AL145" s="184">
        <f t="shared" si="435"/>
        <v>0</v>
      </c>
      <c r="AM145" s="52" t="str">
        <f t="shared" si="19"/>
        <v/>
      </c>
      <c r="AN145" s="52" t="str">
        <f t="shared" si="20"/>
        <v/>
      </c>
      <c r="AO145" s="184" t="str">
        <f t="shared" si="21"/>
        <v/>
      </c>
      <c r="AP145" s="192" t="str">
        <f t="shared" si="22"/>
        <v/>
      </c>
      <c r="AQ145" s="232">
        <f t="shared" si="23"/>
        <v>0</v>
      </c>
      <c r="AR145" s="232">
        <f t="shared" si="24"/>
        <v>0</v>
      </c>
      <c r="AS145" s="52">
        <f t="shared" si="25"/>
        <v>0</v>
      </c>
      <c r="AT145" s="52">
        <f t="shared" si="26"/>
        <v>0</v>
      </c>
      <c r="AU145" s="232">
        <f t="shared" si="27"/>
        <v>0</v>
      </c>
      <c r="AV145" s="232">
        <f t="shared" ref="AV145:AW145" si="436">IF($AD145=V$5,$W145,0)</f>
        <v>0</v>
      </c>
      <c r="AW145" s="232">
        <f t="shared" si="436"/>
        <v>0</v>
      </c>
      <c r="AX145" s="233">
        <f t="shared" si="29"/>
        <v>0</v>
      </c>
      <c r="AY145" s="234">
        <f t="shared" si="30"/>
        <v>0</v>
      </c>
      <c r="AZ145" s="184">
        <f t="shared" si="31"/>
        <v>0</v>
      </c>
      <c r="BA145" s="235" t="str">
        <f>IF(B145&lt;&gt;"",VLOOKUP(B145,'1 Pricing Length'!A$8:B$50,2),"")</f>
        <v/>
      </c>
    </row>
    <row r="146" spans="1:53" ht="18.75" customHeight="1">
      <c r="A146" s="217"/>
      <c r="B146" s="217"/>
      <c r="C146" s="303"/>
      <c r="D146" s="237"/>
      <c r="E146" s="237"/>
      <c r="F146" s="237"/>
      <c r="G146" s="377"/>
      <c r="H146" s="377"/>
      <c r="I146" s="377"/>
      <c r="J146" s="377"/>
      <c r="K146" s="1"/>
      <c r="L146" s="223">
        <f>IF(B146&lt;&gt;"",IF(D146&gt;0,IF(D146&lt;=V$5,IF(M146&gt;0,M146,VLOOKUP(B146,'1 Pricing Length'!A$8:C$50,3)),VLOOKUP(B146,'1 Pricing Length'!A$8:C$50,3)),0),0)</f>
        <v>0</v>
      </c>
      <c r="M146" s="223">
        <f t="shared" si="4"/>
        <v>0</v>
      </c>
      <c r="N146" s="224">
        <f>IF(B146&lt;&gt;"",IF(D146&lt;&gt;0,IF(AD146&lt;X$5,IF(AD146&lt;W$5,IF(AD146&lt;V$5,IF(AD146&lt;U$5,VLOOKUP(B146,'1 Pricing Length'!A$8:I$50,5),VLOOKUP(B146,'1 Pricing Length'!A$8:I$50,6)),VLOOKUP(B146,'1 Pricing Length'!A$8:I$50,7)),VLOOKUP(B146,'1 Pricing Length'!A$8:I$50,8)),0),0),0)</f>
        <v>0</v>
      </c>
      <c r="O146" s="128">
        <f t="shared" si="5"/>
        <v>0</v>
      </c>
      <c r="P146" s="128">
        <f>'6 NY Interim'!O146</f>
        <v>0</v>
      </c>
      <c r="Q146" s="128">
        <f t="shared" si="6"/>
        <v>0</v>
      </c>
      <c r="R146" s="128">
        <f t="shared" si="7"/>
        <v>0</v>
      </c>
      <c r="S146" s="128">
        <f t="shared" si="8"/>
        <v>0</v>
      </c>
      <c r="T146" s="192">
        <f t="shared" ref="T146:W146" si="437">$G146*$AE146*AF146</f>
        <v>0</v>
      </c>
      <c r="U146" s="192">
        <f t="shared" si="437"/>
        <v>0</v>
      </c>
      <c r="V146" s="192">
        <f t="shared" si="437"/>
        <v>0</v>
      </c>
      <c r="W146" s="227">
        <f t="shared" si="437"/>
        <v>0</v>
      </c>
      <c r="X146" s="192">
        <f t="shared" si="10"/>
        <v>0</v>
      </c>
      <c r="Y146" s="192">
        <f t="shared" si="11"/>
        <v>0</v>
      </c>
      <c r="Z146" s="192">
        <f t="shared" si="12"/>
        <v>0</v>
      </c>
      <c r="AA146" s="227">
        <f t="shared" si="13"/>
        <v>0</v>
      </c>
      <c r="AB146" s="228">
        <f t="shared" si="14"/>
        <v>0</v>
      </c>
      <c r="AC146" s="229"/>
      <c r="AD146" s="230">
        <f t="shared" si="15"/>
        <v>45107</v>
      </c>
      <c r="AE146" s="231">
        <f t="shared" si="16"/>
        <v>0</v>
      </c>
      <c r="AF146" s="184">
        <f t="shared" si="17"/>
        <v>0</v>
      </c>
      <c r="AG146" s="184">
        <f t="shared" ref="AG146:AL146" si="438">IF(SUM($AF146:AF146)&gt;0,IF($L146-SUM($AF146:AF146)&gt;52,52,$L146-SUM($AF146:AF146)),IF($AD146=U$5,ROUND(($AD146-$D146)/7+0.5,0),0))</f>
        <v>0</v>
      </c>
      <c r="AH146" s="184">
        <f t="shared" si="438"/>
        <v>0</v>
      </c>
      <c r="AI146" s="184">
        <f t="shared" si="438"/>
        <v>0</v>
      </c>
      <c r="AJ146" s="184">
        <f t="shared" si="438"/>
        <v>0</v>
      </c>
      <c r="AK146" s="184">
        <f t="shared" si="438"/>
        <v>0</v>
      </c>
      <c r="AL146" s="184">
        <f t="shared" si="438"/>
        <v>0</v>
      </c>
      <c r="AM146" s="52" t="str">
        <f t="shared" si="19"/>
        <v/>
      </c>
      <c r="AN146" s="52" t="str">
        <f t="shared" si="20"/>
        <v/>
      </c>
      <c r="AO146" s="184" t="str">
        <f t="shared" si="21"/>
        <v/>
      </c>
      <c r="AP146" s="192" t="str">
        <f t="shared" si="22"/>
        <v/>
      </c>
      <c r="AQ146" s="232">
        <f t="shared" si="23"/>
        <v>0</v>
      </c>
      <c r="AR146" s="232">
        <f t="shared" si="24"/>
        <v>0</v>
      </c>
      <c r="AS146" s="52">
        <f t="shared" si="25"/>
        <v>0</v>
      </c>
      <c r="AT146" s="52">
        <f t="shared" si="26"/>
        <v>0</v>
      </c>
      <c r="AU146" s="232">
        <f t="shared" si="27"/>
        <v>0</v>
      </c>
      <c r="AV146" s="232">
        <f t="shared" ref="AV146:AW146" si="439">IF($AD146=V$5,$W146,0)</f>
        <v>0</v>
      </c>
      <c r="AW146" s="232">
        <f t="shared" si="439"/>
        <v>0</v>
      </c>
      <c r="AX146" s="233">
        <f t="shared" si="29"/>
        <v>0</v>
      </c>
      <c r="AY146" s="234">
        <f t="shared" si="30"/>
        <v>0</v>
      </c>
      <c r="AZ146" s="184">
        <f t="shared" si="31"/>
        <v>0</v>
      </c>
      <c r="BA146" s="235" t="str">
        <f>IF(B146&lt;&gt;"",VLOOKUP(B146,'1 Pricing Length'!A$8:B$50,2),"")</f>
        <v/>
      </c>
    </row>
    <row r="147" spans="1:53" ht="18.75" customHeight="1">
      <c r="A147" s="217"/>
      <c r="B147" s="217"/>
      <c r="C147" s="303"/>
      <c r="D147" s="237"/>
      <c r="E147" s="237"/>
      <c r="F147" s="237"/>
      <c r="G147" s="377"/>
      <c r="H147" s="377"/>
      <c r="I147" s="377"/>
      <c r="J147" s="377"/>
      <c r="K147" s="1"/>
      <c r="L147" s="223">
        <f>IF(B147&lt;&gt;"",IF(D147&gt;0,IF(D147&lt;=V$5,IF(M147&gt;0,M147,VLOOKUP(B147,'1 Pricing Length'!A$8:C$50,3)),VLOOKUP(B147,'1 Pricing Length'!A$8:C$50,3)),0),0)</f>
        <v>0</v>
      </c>
      <c r="M147" s="223">
        <f t="shared" si="4"/>
        <v>0</v>
      </c>
      <c r="N147" s="224">
        <f>IF(B147&lt;&gt;"",IF(D147&lt;&gt;0,IF(AD147&lt;X$5,IF(AD147&lt;W$5,IF(AD147&lt;V$5,IF(AD147&lt;U$5,VLOOKUP(B147,'1 Pricing Length'!A$8:I$50,5),VLOOKUP(B147,'1 Pricing Length'!A$8:I$50,6)),VLOOKUP(B147,'1 Pricing Length'!A$8:I$50,7)),VLOOKUP(B147,'1 Pricing Length'!A$8:I$50,8)),0),0),0)</f>
        <v>0</v>
      </c>
      <c r="O147" s="128">
        <f t="shared" si="5"/>
        <v>0</v>
      </c>
      <c r="P147" s="128">
        <f>'6 NY Interim'!O147</f>
        <v>0</v>
      </c>
      <c r="Q147" s="128">
        <f t="shared" si="6"/>
        <v>0</v>
      </c>
      <c r="R147" s="128">
        <f t="shared" si="7"/>
        <v>0</v>
      </c>
      <c r="S147" s="128">
        <f t="shared" si="8"/>
        <v>0</v>
      </c>
      <c r="T147" s="192">
        <f t="shared" ref="T147:W147" si="440">$G147*$AE147*AF147</f>
        <v>0</v>
      </c>
      <c r="U147" s="192">
        <f t="shared" si="440"/>
        <v>0</v>
      </c>
      <c r="V147" s="192">
        <f t="shared" si="440"/>
        <v>0</v>
      </c>
      <c r="W147" s="227">
        <f t="shared" si="440"/>
        <v>0</v>
      </c>
      <c r="X147" s="192">
        <f t="shared" si="10"/>
        <v>0</v>
      </c>
      <c r="Y147" s="192">
        <f t="shared" si="11"/>
        <v>0</v>
      </c>
      <c r="Z147" s="192">
        <f t="shared" si="12"/>
        <v>0</v>
      </c>
      <c r="AA147" s="227">
        <f t="shared" si="13"/>
        <v>0</v>
      </c>
      <c r="AB147" s="228">
        <f t="shared" si="14"/>
        <v>0</v>
      </c>
      <c r="AC147" s="229"/>
      <c r="AD147" s="230">
        <f t="shared" si="15"/>
        <v>45107</v>
      </c>
      <c r="AE147" s="231">
        <f t="shared" si="16"/>
        <v>0</v>
      </c>
      <c r="AF147" s="184">
        <f t="shared" si="17"/>
        <v>0</v>
      </c>
      <c r="AG147" s="184">
        <f t="shared" ref="AG147:AL147" si="441">IF(SUM($AF147:AF147)&gt;0,IF($L147-SUM($AF147:AF147)&gt;52,52,$L147-SUM($AF147:AF147)),IF($AD147=U$5,ROUND(($AD147-$D147)/7+0.5,0),0))</f>
        <v>0</v>
      </c>
      <c r="AH147" s="184">
        <f t="shared" si="441"/>
        <v>0</v>
      </c>
      <c r="AI147" s="184">
        <f t="shared" si="441"/>
        <v>0</v>
      </c>
      <c r="AJ147" s="184">
        <f t="shared" si="441"/>
        <v>0</v>
      </c>
      <c r="AK147" s="184">
        <f t="shared" si="441"/>
        <v>0</v>
      </c>
      <c r="AL147" s="184">
        <f t="shared" si="441"/>
        <v>0</v>
      </c>
      <c r="AM147" s="52" t="str">
        <f t="shared" si="19"/>
        <v/>
      </c>
      <c r="AN147" s="52" t="str">
        <f t="shared" si="20"/>
        <v/>
      </c>
      <c r="AO147" s="184" t="str">
        <f t="shared" si="21"/>
        <v/>
      </c>
      <c r="AP147" s="192" t="str">
        <f t="shared" si="22"/>
        <v/>
      </c>
      <c r="AQ147" s="232">
        <f t="shared" si="23"/>
        <v>0</v>
      </c>
      <c r="AR147" s="232">
        <f t="shared" si="24"/>
        <v>0</v>
      </c>
      <c r="AS147" s="52">
        <f t="shared" si="25"/>
        <v>0</v>
      </c>
      <c r="AT147" s="52">
        <f t="shared" si="26"/>
        <v>0</v>
      </c>
      <c r="AU147" s="232">
        <f t="shared" si="27"/>
        <v>0</v>
      </c>
      <c r="AV147" s="232">
        <f t="shared" ref="AV147:AW147" si="442">IF($AD147=V$5,$W147,0)</f>
        <v>0</v>
      </c>
      <c r="AW147" s="232">
        <f t="shared" si="442"/>
        <v>0</v>
      </c>
      <c r="AX147" s="233">
        <f t="shared" si="29"/>
        <v>0</v>
      </c>
      <c r="AY147" s="234">
        <f t="shared" si="30"/>
        <v>0</v>
      </c>
      <c r="AZ147" s="184">
        <f t="shared" si="31"/>
        <v>0</v>
      </c>
      <c r="BA147" s="235" t="str">
        <f>IF(B147&lt;&gt;"",VLOOKUP(B147,'1 Pricing Length'!A$8:B$50,2),"")</f>
        <v/>
      </c>
    </row>
    <row r="148" spans="1:53" ht="18.75" customHeight="1">
      <c r="A148" s="217"/>
      <c r="B148" s="217"/>
      <c r="C148" s="303"/>
      <c r="D148" s="237"/>
      <c r="E148" s="237"/>
      <c r="F148" s="237"/>
      <c r="G148" s="377"/>
      <c r="H148" s="377"/>
      <c r="I148" s="377"/>
      <c r="J148" s="377"/>
      <c r="K148" s="1"/>
      <c r="L148" s="223">
        <f>IF(B148&lt;&gt;"",IF(D148&gt;0,IF(D148&lt;=V$5,IF(M148&gt;0,M148,VLOOKUP(B148,'1 Pricing Length'!A$8:C$50,3)),VLOOKUP(B148,'1 Pricing Length'!A$8:C$50,3)),0),0)</f>
        <v>0</v>
      </c>
      <c r="M148" s="223">
        <f t="shared" si="4"/>
        <v>0</v>
      </c>
      <c r="N148" s="224">
        <f>IF(B148&lt;&gt;"",IF(D148&lt;&gt;0,IF(AD148&lt;X$5,IF(AD148&lt;W$5,IF(AD148&lt;V$5,IF(AD148&lt;U$5,VLOOKUP(B148,'1 Pricing Length'!A$8:I$50,5),VLOOKUP(B148,'1 Pricing Length'!A$8:I$50,6)),VLOOKUP(B148,'1 Pricing Length'!A$8:I$50,7)),VLOOKUP(B148,'1 Pricing Length'!A$8:I$50,8)),0),0),0)</f>
        <v>0</v>
      </c>
      <c r="O148" s="128">
        <f t="shared" si="5"/>
        <v>0</v>
      </c>
      <c r="P148" s="128">
        <f>'6 NY Interim'!O148</f>
        <v>0</v>
      </c>
      <c r="Q148" s="128">
        <f t="shared" si="6"/>
        <v>0</v>
      </c>
      <c r="R148" s="128">
        <f t="shared" si="7"/>
        <v>0</v>
      </c>
      <c r="S148" s="128">
        <f t="shared" si="8"/>
        <v>0</v>
      </c>
      <c r="T148" s="192">
        <f t="shared" ref="T148:W148" si="443">$G148*$AE148*AF148</f>
        <v>0</v>
      </c>
      <c r="U148" s="192">
        <f t="shared" si="443"/>
        <v>0</v>
      </c>
      <c r="V148" s="192">
        <f t="shared" si="443"/>
        <v>0</v>
      </c>
      <c r="W148" s="227">
        <f t="shared" si="443"/>
        <v>0</v>
      </c>
      <c r="X148" s="192">
        <f t="shared" si="10"/>
        <v>0</v>
      </c>
      <c r="Y148" s="192">
        <f t="shared" si="11"/>
        <v>0</v>
      </c>
      <c r="Z148" s="192">
        <f t="shared" si="12"/>
        <v>0</v>
      </c>
      <c r="AA148" s="227">
        <f t="shared" si="13"/>
        <v>0</v>
      </c>
      <c r="AB148" s="228">
        <f t="shared" si="14"/>
        <v>0</v>
      </c>
      <c r="AC148" s="229"/>
      <c r="AD148" s="230">
        <f t="shared" si="15"/>
        <v>45107</v>
      </c>
      <c r="AE148" s="231">
        <f t="shared" si="16"/>
        <v>0</v>
      </c>
      <c r="AF148" s="184">
        <f t="shared" si="17"/>
        <v>0</v>
      </c>
      <c r="AG148" s="184">
        <f t="shared" ref="AG148:AL148" si="444">IF(SUM($AF148:AF148)&gt;0,IF($L148-SUM($AF148:AF148)&gt;52,52,$L148-SUM($AF148:AF148)),IF($AD148=U$5,ROUND(($AD148-$D148)/7+0.5,0),0))</f>
        <v>0</v>
      </c>
      <c r="AH148" s="184">
        <f t="shared" si="444"/>
        <v>0</v>
      </c>
      <c r="AI148" s="184">
        <f t="shared" si="444"/>
        <v>0</v>
      </c>
      <c r="AJ148" s="184">
        <f t="shared" si="444"/>
        <v>0</v>
      </c>
      <c r="AK148" s="184">
        <f t="shared" si="444"/>
        <v>0</v>
      </c>
      <c r="AL148" s="184">
        <f t="shared" si="444"/>
        <v>0</v>
      </c>
      <c r="AM148" s="52" t="str">
        <f t="shared" si="19"/>
        <v/>
      </c>
      <c r="AN148" s="52" t="str">
        <f t="shared" si="20"/>
        <v/>
      </c>
      <c r="AO148" s="184" t="str">
        <f t="shared" si="21"/>
        <v/>
      </c>
      <c r="AP148" s="192" t="str">
        <f t="shared" si="22"/>
        <v/>
      </c>
      <c r="AQ148" s="232">
        <f t="shared" si="23"/>
        <v>0</v>
      </c>
      <c r="AR148" s="232">
        <f t="shared" si="24"/>
        <v>0</v>
      </c>
      <c r="AS148" s="52">
        <f t="shared" si="25"/>
        <v>0</v>
      </c>
      <c r="AT148" s="52">
        <f t="shared" si="26"/>
        <v>0</v>
      </c>
      <c r="AU148" s="232">
        <f t="shared" si="27"/>
        <v>0</v>
      </c>
      <c r="AV148" s="232">
        <f t="shared" ref="AV148:AW148" si="445">IF($AD148=V$5,$W148,0)</f>
        <v>0</v>
      </c>
      <c r="AW148" s="232">
        <f t="shared" si="445"/>
        <v>0</v>
      </c>
      <c r="AX148" s="233">
        <f t="shared" si="29"/>
        <v>0</v>
      </c>
      <c r="AY148" s="234">
        <f t="shared" si="30"/>
        <v>0</v>
      </c>
      <c r="AZ148" s="184">
        <f t="shared" si="31"/>
        <v>0</v>
      </c>
      <c r="BA148" s="235" t="str">
        <f>IF(B148&lt;&gt;"",VLOOKUP(B148,'1 Pricing Length'!A$8:B$50,2),"")</f>
        <v/>
      </c>
    </row>
    <row r="149" spans="1:53" ht="18.75" customHeight="1">
      <c r="A149" s="217"/>
      <c r="B149" s="217"/>
      <c r="C149" s="303"/>
      <c r="D149" s="237"/>
      <c r="E149" s="237"/>
      <c r="F149" s="237"/>
      <c r="G149" s="377"/>
      <c r="H149" s="377"/>
      <c r="I149" s="377"/>
      <c r="J149" s="377"/>
      <c r="K149" s="1"/>
      <c r="L149" s="223">
        <f>IF(B149&lt;&gt;"",IF(D149&gt;0,IF(D149&lt;=V$5,IF(M149&gt;0,M149,VLOOKUP(B149,'1 Pricing Length'!A$8:C$50,3)),VLOOKUP(B149,'1 Pricing Length'!A$8:C$50,3)),0),0)</f>
        <v>0</v>
      </c>
      <c r="M149" s="223">
        <f t="shared" si="4"/>
        <v>0</v>
      </c>
      <c r="N149" s="224">
        <f>IF(B149&lt;&gt;"",IF(D149&lt;&gt;0,IF(AD149&lt;X$5,IF(AD149&lt;W$5,IF(AD149&lt;V$5,IF(AD149&lt;U$5,VLOOKUP(B149,'1 Pricing Length'!A$8:I$50,5),VLOOKUP(B149,'1 Pricing Length'!A$8:I$50,6)),VLOOKUP(B149,'1 Pricing Length'!A$8:I$50,7)),VLOOKUP(B149,'1 Pricing Length'!A$8:I$50,8)),0),0),0)</f>
        <v>0</v>
      </c>
      <c r="O149" s="128">
        <f t="shared" si="5"/>
        <v>0</v>
      </c>
      <c r="P149" s="128">
        <f>'6 NY Interim'!O149</f>
        <v>0</v>
      </c>
      <c r="Q149" s="128">
        <f t="shared" si="6"/>
        <v>0</v>
      </c>
      <c r="R149" s="128">
        <f t="shared" si="7"/>
        <v>0</v>
      </c>
      <c r="S149" s="128">
        <f t="shared" si="8"/>
        <v>0</v>
      </c>
      <c r="T149" s="192">
        <f t="shared" ref="T149:W149" si="446">$G149*$AE149*AF149</f>
        <v>0</v>
      </c>
      <c r="U149" s="192">
        <f t="shared" si="446"/>
        <v>0</v>
      </c>
      <c r="V149" s="192">
        <f t="shared" si="446"/>
        <v>0</v>
      </c>
      <c r="W149" s="227">
        <f t="shared" si="446"/>
        <v>0</v>
      </c>
      <c r="X149" s="192">
        <f t="shared" si="10"/>
        <v>0</v>
      </c>
      <c r="Y149" s="192">
        <f t="shared" si="11"/>
        <v>0</v>
      </c>
      <c r="Z149" s="192">
        <f t="shared" si="12"/>
        <v>0</v>
      </c>
      <c r="AA149" s="227">
        <f t="shared" si="13"/>
        <v>0</v>
      </c>
      <c r="AB149" s="228">
        <f t="shared" si="14"/>
        <v>0</v>
      </c>
      <c r="AC149" s="229"/>
      <c r="AD149" s="230">
        <f t="shared" si="15"/>
        <v>45107</v>
      </c>
      <c r="AE149" s="231">
        <f t="shared" si="16"/>
        <v>0</v>
      </c>
      <c r="AF149" s="184">
        <f t="shared" si="17"/>
        <v>0</v>
      </c>
      <c r="AG149" s="184">
        <f t="shared" ref="AG149:AL149" si="447">IF(SUM($AF149:AF149)&gt;0,IF($L149-SUM($AF149:AF149)&gt;52,52,$L149-SUM($AF149:AF149)),IF($AD149=U$5,ROUND(($AD149-$D149)/7+0.5,0),0))</f>
        <v>0</v>
      </c>
      <c r="AH149" s="184">
        <f t="shared" si="447"/>
        <v>0</v>
      </c>
      <c r="AI149" s="184">
        <f t="shared" si="447"/>
        <v>0</v>
      </c>
      <c r="AJ149" s="184">
        <f t="shared" si="447"/>
        <v>0</v>
      </c>
      <c r="AK149" s="184">
        <f t="shared" si="447"/>
        <v>0</v>
      </c>
      <c r="AL149" s="184">
        <f t="shared" si="447"/>
        <v>0</v>
      </c>
      <c r="AM149" s="52" t="str">
        <f t="shared" si="19"/>
        <v/>
      </c>
      <c r="AN149" s="52" t="str">
        <f t="shared" si="20"/>
        <v/>
      </c>
      <c r="AO149" s="184" t="str">
        <f t="shared" si="21"/>
        <v/>
      </c>
      <c r="AP149" s="192" t="str">
        <f t="shared" si="22"/>
        <v/>
      </c>
      <c r="AQ149" s="232">
        <f t="shared" si="23"/>
        <v>0</v>
      </c>
      <c r="AR149" s="232">
        <f t="shared" si="24"/>
        <v>0</v>
      </c>
      <c r="AS149" s="52">
        <f t="shared" si="25"/>
        <v>0</v>
      </c>
      <c r="AT149" s="52">
        <f t="shared" si="26"/>
        <v>0</v>
      </c>
      <c r="AU149" s="232">
        <f t="shared" si="27"/>
        <v>0</v>
      </c>
      <c r="AV149" s="232">
        <f t="shared" ref="AV149:AW149" si="448">IF($AD149=V$5,$W149,0)</f>
        <v>0</v>
      </c>
      <c r="AW149" s="232">
        <f t="shared" si="448"/>
        <v>0</v>
      </c>
      <c r="AX149" s="233">
        <f t="shared" si="29"/>
        <v>0</v>
      </c>
      <c r="AY149" s="234">
        <f t="shared" si="30"/>
        <v>0</v>
      </c>
      <c r="AZ149" s="184">
        <f t="shared" si="31"/>
        <v>0</v>
      </c>
      <c r="BA149" s="235" t="str">
        <f>IF(B149&lt;&gt;"",VLOOKUP(B149,'1 Pricing Length'!A$8:B$50,2),"")</f>
        <v/>
      </c>
    </row>
    <row r="150" spans="1:53" ht="18.75" customHeight="1">
      <c r="A150" s="217"/>
      <c r="B150" s="217"/>
      <c r="C150" s="303"/>
      <c r="D150" s="237"/>
      <c r="E150" s="237"/>
      <c r="F150" s="237"/>
      <c r="G150" s="377"/>
      <c r="H150" s="377"/>
      <c r="I150" s="377"/>
      <c r="J150" s="377"/>
      <c r="K150" s="1"/>
      <c r="L150" s="223">
        <f>IF(B150&lt;&gt;"",IF(D150&gt;0,IF(D150&lt;=V$5,IF(M150&gt;0,M150,VLOOKUP(B150,'1 Pricing Length'!A$8:C$50,3)),VLOOKUP(B150,'1 Pricing Length'!A$8:C$50,3)),0),0)</f>
        <v>0</v>
      </c>
      <c r="M150" s="223">
        <f t="shared" si="4"/>
        <v>0</v>
      </c>
      <c r="N150" s="224">
        <f>IF(B150&lt;&gt;"",IF(D150&lt;&gt;0,IF(AD150&lt;X$5,IF(AD150&lt;W$5,IF(AD150&lt;V$5,IF(AD150&lt;U$5,VLOOKUP(B150,'1 Pricing Length'!A$8:I$50,5),VLOOKUP(B150,'1 Pricing Length'!A$8:I$50,6)),VLOOKUP(B150,'1 Pricing Length'!A$8:I$50,7)),VLOOKUP(B150,'1 Pricing Length'!A$8:I$50,8)),0),0),0)</f>
        <v>0</v>
      </c>
      <c r="O150" s="128">
        <f t="shared" si="5"/>
        <v>0</v>
      </c>
      <c r="P150" s="128">
        <f>'6 NY Interim'!O150</f>
        <v>0</v>
      </c>
      <c r="Q150" s="128">
        <f t="shared" si="6"/>
        <v>0</v>
      </c>
      <c r="R150" s="128">
        <f t="shared" si="7"/>
        <v>0</v>
      </c>
      <c r="S150" s="128">
        <f t="shared" si="8"/>
        <v>0</v>
      </c>
      <c r="T150" s="192">
        <f t="shared" ref="T150:W150" si="449">$G150*$AE150*AF150</f>
        <v>0</v>
      </c>
      <c r="U150" s="192">
        <f t="shared" si="449"/>
        <v>0</v>
      </c>
      <c r="V150" s="192">
        <f t="shared" si="449"/>
        <v>0</v>
      </c>
      <c r="W150" s="227">
        <f t="shared" si="449"/>
        <v>0</v>
      </c>
      <c r="X150" s="192">
        <f t="shared" si="10"/>
        <v>0</v>
      </c>
      <c r="Y150" s="192">
        <f t="shared" si="11"/>
        <v>0</v>
      </c>
      <c r="Z150" s="192">
        <f t="shared" si="12"/>
        <v>0</v>
      </c>
      <c r="AA150" s="227">
        <f t="shared" si="13"/>
        <v>0</v>
      </c>
      <c r="AB150" s="228">
        <f t="shared" si="14"/>
        <v>0</v>
      </c>
      <c r="AC150" s="229"/>
      <c r="AD150" s="230">
        <f t="shared" si="15"/>
        <v>45107</v>
      </c>
      <c r="AE150" s="231">
        <f t="shared" si="16"/>
        <v>0</v>
      </c>
      <c r="AF150" s="184">
        <f t="shared" si="17"/>
        <v>0</v>
      </c>
      <c r="AG150" s="184">
        <f t="shared" ref="AG150:AL150" si="450">IF(SUM($AF150:AF150)&gt;0,IF($L150-SUM($AF150:AF150)&gt;52,52,$L150-SUM($AF150:AF150)),IF($AD150=U$5,ROUND(($AD150-$D150)/7+0.5,0),0))</f>
        <v>0</v>
      </c>
      <c r="AH150" s="184">
        <f t="shared" si="450"/>
        <v>0</v>
      </c>
      <c r="AI150" s="184">
        <f t="shared" si="450"/>
        <v>0</v>
      </c>
      <c r="AJ150" s="184">
        <f t="shared" si="450"/>
        <v>0</v>
      </c>
      <c r="AK150" s="184">
        <f t="shared" si="450"/>
        <v>0</v>
      </c>
      <c r="AL150" s="184">
        <f t="shared" si="450"/>
        <v>0</v>
      </c>
      <c r="AM150" s="52" t="str">
        <f t="shared" si="19"/>
        <v/>
      </c>
      <c r="AN150" s="52" t="str">
        <f t="shared" si="20"/>
        <v/>
      </c>
      <c r="AO150" s="184" t="str">
        <f t="shared" si="21"/>
        <v/>
      </c>
      <c r="AP150" s="192" t="str">
        <f t="shared" si="22"/>
        <v/>
      </c>
      <c r="AQ150" s="232">
        <f t="shared" si="23"/>
        <v>0</v>
      </c>
      <c r="AR150" s="232">
        <f t="shared" si="24"/>
        <v>0</v>
      </c>
      <c r="AS150" s="52">
        <f t="shared" si="25"/>
        <v>0</v>
      </c>
      <c r="AT150" s="52">
        <f t="shared" si="26"/>
        <v>0</v>
      </c>
      <c r="AU150" s="232">
        <f t="shared" si="27"/>
        <v>0</v>
      </c>
      <c r="AV150" s="232">
        <f t="shared" ref="AV150:AW150" si="451">IF($AD150=V$5,$W150,0)</f>
        <v>0</v>
      </c>
      <c r="AW150" s="232">
        <f t="shared" si="451"/>
        <v>0</v>
      </c>
      <c r="AX150" s="233">
        <f t="shared" si="29"/>
        <v>0</v>
      </c>
      <c r="AY150" s="234">
        <f t="shared" si="30"/>
        <v>0</v>
      </c>
      <c r="AZ150" s="184">
        <f t="shared" si="31"/>
        <v>0</v>
      </c>
      <c r="BA150" s="235" t="str">
        <f>IF(B150&lt;&gt;"",VLOOKUP(B150,'1 Pricing Length'!A$8:B$50,2),"")</f>
        <v/>
      </c>
    </row>
    <row r="151" spans="1:53" ht="18.75" customHeight="1">
      <c r="A151" s="217"/>
      <c r="B151" s="217"/>
      <c r="C151" s="303"/>
      <c r="D151" s="237"/>
      <c r="E151" s="237"/>
      <c r="F151" s="237"/>
      <c r="G151" s="377"/>
      <c r="H151" s="377"/>
      <c r="I151" s="377"/>
      <c r="J151" s="377"/>
      <c r="K151" s="1"/>
      <c r="L151" s="223">
        <f>IF(B151&lt;&gt;"",IF(D151&gt;0,IF(D151&lt;=V$5,IF(M151&gt;0,M151,VLOOKUP(B151,'1 Pricing Length'!A$8:C$50,3)),VLOOKUP(B151,'1 Pricing Length'!A$8:C$50,3)),0),0)</f>
        <v>0</v>
      </c>
      <c r="M151" s="223">
        <f t="shared" si="4"/>
        <v>0</v>
      </c>
      <c r="N151" s="224">
        <f>IF(B151&lt;&gt;"",IF(D151&lt;&gt;0,IF(AD151&lt;X$5,IF(AD151&lt;W$5,IF(AD151&lt;V$5,IF(AD151&lt;U$5,VLOOKUP(B151,'1 Pricing Length'!A$8:I$50,5),VLOOKUP(B151,'1 Pricing Length'!A$8:I$50,6)),VLOOKUP(B151,'1 Pricing Length'!A$8:I$50,7)),VLOOKUP(B151,'1 Pricing Length'!A$8:I$50,8)),0),0),0)</f>
        <v>0</v>
      </c>
      <c r="O151" s="128">
        <f t="shared" si="5"/>
        <v>0</v>
      </c>
      <c r="P151" s="128">
        <f>'6 NY Interim'!O151</f>
        <v>0</v>
      </c>
      <c r="Q151" s="128">
        <f t="shared" si="6"/>
        <v>0</v>
      </c>
      <c r="R151" s="128">
        <f t="shared" si="7"/>
        <v>0</v>
      </c>
      <c r="S151" s="128">
        <f t="shared" si="8"/>
        <v>0</v>
      </c>
      <c r="T151" s="192">
        <f t="shared" ref="T151:W151" si="452">$G151*$AE151*AF151</f>
        <v>0</v>
      </c>
      <c r="U151" s="192">
        <f t="shared" si="452"/>
        <v>0</v>
      </c>
      <c r="V151" s="192">
        <f t="shared" si="452"/>
        <v>0</v>
      </c>
      <c r="W151" s="227">
        <f t="shared" si="452"/>
        <v>0</v>
      </c>
      <c r="X151" s="192">
        <f t="shared" si="10"/>
        <v>0</v>
      </c>
      <c r="Y151" s="192">
        <f t="shared" si="11"/>
        <v>0</v>
      </c>
      <c r="Z151" s="192">
        <f t="shared" si="12"/>
        <v>0</v>
      </c>
      <c r="AA151" s="227">
        <f t="shared" si="13"/>
        <v>0</v>
      </c>
      <c r="AB151" s="228">
        <f t="shared" si="14"/>
        <v>0</v>
      </c>
      <c r="AC151" s="229"/>
      <c r="AD151" s="230">
        <f t="shared" si="15"/>
        <v>45107</v>
      </c>
      <c r="AE151" s="231">
        <f t="shared" si="16"/>
        <v>0</v>
      </c>
      <c r="AF151" s="184">
        <f t="shared" si="17"/>
        <v>0</v>
      </c>
      <c r="AG151" s="184">
        <f t="shared" ref="AG151:AL151" si="453">IF(SUM($AF151:AF151)&gt;0,IF($L151-SUM($AF151:AF151)&gt;52,52,$L151-SUM($AF151:AF151)),IF($AD151=U$5,ROUND(($AD151-$D151)/7+0.5,0),0))</f>
        <v>0</v>
      </c>
      <c r="AH151" s="184">
        <f t="shared" si="453"/>
        <v>0</v>
      </c>
      <c r="AI151" s="184">
        <f t="shared" si="453"/>
        <v>0</v>
      </c>
      <c r="AJ151" s="184">
        <f t="shared" si="453"/>
        <v>0</v>
      </c>
      <c r="AK151" s="184">
        <f t="shared" si="453"/>
        <v>0</v>
      </c>
      <c r="AL151" s="184">
        <f t="shared" si="453"/>
        <v>0</v>
      </c>
      <c r="AM151" s="52" t="str">
        <f t="shared" si="19"/>
        <v/>
      </c>
      <c r="AN151" s="52" t="str">
        <f t="shared" si="20"/>
        <v/>
      </c>
      <c r="AO151" s="184" t="str">
        <f t="shared" si="21"/>
        <v/>
      </c>
      <c r="AP151" s="192" t="str">
        <f t="shared" si="22"/>
        <v/>
      </c>
      <c r="AQ151" s="232">
        <f t="shared" si="23"/>
        <v>0</v>
      </c>
      <c r="AR151" s="232">
        <f t="shared" si="24"/>
        <v>0</v>
      </c>
      <c r="AS151" s="52">
        <f t="shared" si="25"/>
        <v>0</v>
      </c>
      <c r="AT151" s="52">
        <f t="shared" si="26"/>
        <v>0</v>
      </c>
      <c r="AU151" s="232">
        <f t="shared" si="27"/>
        <v>0</v>
      </c>
      <c r="AV151" s="232">
        <f t="shared" ref="AV151:AW151" si="454">IF($AD151=V$5,$W151,0)</f>
        <v>0</v>
      </c>
      <c r="AW151" s="232">
        <f t="shared" si="454"/>
        <v>0</v>
      </c>
      <c r="AX151" s="233">
        <f t="shared" si="29"/>
        <v>0</v>
      </c>
      <c r="AY151" s="234">
        <f t="shared" si="30"/>
        <v>0</v>
      </c>
      <c r="AZ151" s="184">
        <f t="shared" si="31"/>
        <v>0</v>
      </c>
      <c r="BA151" s="235" t="str">
        <f>IF(B151&lt;&gt;"",VLOOKUP(B151,'1 Pricing Length'!A$8:B$50,2),"")</f>
        <v/>
      </c>
    </row>
    <row r="152" spans="1:53" ht="18.75" customHeight="1">
      <c r="A152" s="217"/>
      <c r="B152" s="217"/>
      <c r="C152" s="303"/>
      <c r="D152" s="237"/>
      <c r="E152" s="237"/>
      <c r="F152" s="237"/>
      <c r="G152" s="377"/>
      <c r="H152" s="377"/>
      <c r="I152" s="377"/>
      <c r="J152" s="377"/>
      <c r="K152" s="1"/>
      <c r="L152" s="223">
        <f>IF(B152&lt;&gt;"",IF(D152&gt;0,IF(D152&lt;=V$5,IF(M152&gt;0,M152,VLOOKUP(B152,'1 Pricing Length'!A$8:C$50,3)),VLOOKUP(B152,'1 Pricing Length'!A$8:C$50,3)),0),0)</f>
        <v>0</v>
      </c>
      <c r="M152" s="223">
        <f t="shared" si="4"/>
        <v>0</v>
      </c>
      <c r="N152" s="224">
        <f>IF(B152&lt;&gt;"",IF(D152&lt;&gt;0,IF(AD152&lt;X$5,IF(AD152&lt;W$5,IF(AD152&lt;V$5,IF(AD152&lt;U$5,VLOOKUP(B152,'1 Pricing Length'!A$8:I$50,5),VLOOKUP(B152,'1 Pricing Length'!A$8:I$50,6)),VLOOKUP(B152,'1 Pricing Length'!A$8:I$50,7)),VLOOKUP(B152,'1 Pricing Length'!A$8:I$50,8)),0),0),0)</f>
        <v>0</v>
      </c>
      <c r="O152" s="128">
        <f t="shared" si="5"/>
        <v>0</v>
      </c>
      <c r="P152" s="128">
        <f>'6 NY Interim'!O152</f>
        <v>0</v>
      </c>
      <c r="Q152" s="128">
        <f t="shared" si="6"/>
        <v>0</v>
      </c>
      <c r="R152" s="128">
        <f t="shared" si="7"/>
        <v>0</v>
      </c>
      <c r="S152" s="128">
        <f t="shared" si="8"/>
        <v>0</v>
      </c>
      <c r="T152" s="192">
        <f t="shared" ref="T152:W152" si="455">$G152*$AE152*AF152</f>
        <v>0</v>
      </c>
      <c r="U152" s="192">
        <f t="shared" si="455"/>
        <v>0</v>
      </c>
      <c r="V152" s="192">
        <f t="shared" si="455"/>
        <v>0</v>
      </c>
      <c r="W152" s="227">
        <f t="shared" si="455"/>
        <v>0</v>
      </c>
      <c r="X152" s="192">
        <f t="shared" si="10"/>
        <v>0</v>
      </c>
      <c r="Y152" s="192">
        <f t="shared" si="11"/>
        <v>0</v>
      </c>
      <c r="Z152" s="192">
        <f t="shared" si="12"/>
        <v>0</v>
      </c>
      <c r="AA152" s="227">
        <f t="shared" si="13"/>
        <v>0</v>
      </c>
      <c r="AB152" s="228">
        <f t="shared" si="14"/>
        <v>0</v>
      </c>
      <c r="AC152" s="229"/>
      <c r="AD152" s="230">
        <f t="shared" si="15"/>
        <v>45107</v>
      </c>
      <c r="AE152" s="231">
        <f t="shared" si="16"/>
        <v>0</v>
      </c>
      <c r="AF152" s="184">
        <f t="shared" si="17"/>
        <v>0</v>
      </c>
      <c r="AG152" s="184">
        <f t="shared" ref="AG152:AL152" si="456">IF(SUM($AF152:AF152)&gt;0,IF($L152-SUM($AF152:AF152)&gt;52,52,$L152-SUM($AF152:AF152)),IF($AD152=U$5,ROUND(($AD152-$D152)/7+0.5,0),0))</f>
        <v>0</v>
      </c>
      <c r="AH152" s="184">
        <f t="shared" si="456"/>
        <v>0</v>
      </c>
      <c r="AI152" s="184">
        <f t="shared" si="456"/>
        <v>0</v>
      </c>
      <c r="AJ152" s="184">
        <f t="shared" si="456"/>
        <v>0</v>
      </c>
      <c r="AK152" s="184">
        <f t="shared" si="456"/>
        <v>0</v>
      </c>
      <c r="AL152" s="184">
        <f t="shared" si="456"/>
        <v>0</v>
      </c>
      <c r="AM152" s="52" t="str">
        <f t="shared" si="19"/>
        <v/>
      </c>
      <c r="AN152" s="52" t="str">
        <f t="shared" si="20"/>
        <v/>
      </c>
      <c r="AO152" s="184" t="str">
        <f t="shared" si="21"/>
        <v/>
      </c>
      <c r="AP152" s="192" t="str">
        <f t="shared" si="22"/>
        <v/>
      </c>
      <c r="AQ152" s="232">
        <f t="shared" si="23"/>
        <v>0</v>
      </c>
      <c r="AR152" s="232">
        <f t="shared" si="24"/>
        <v>0</v>
      </c>
      <c r="AS152" s="52">
        <f t="shared" si="25"/>
        <v>0</v>
      </c>
      <c r="AT152" s="52">
        <f t="shared" si="26"/>
        <v>0</v>
      </c>
      <c r="AU152" s="232">
        <f t="shared" si="27"/>
        <v>0</v>
      </c>
      <c r="AV152" s="232">
        <f t="shared" ref="AV152:AW152" si="457">IF($AD152=V$5,$W152,0)</f>
        <v>0</v>
      </c>
      <c r="AW152" s="232">
        <f t="shared" si="457"/>
        <v>0</v>
      </c>
      <c r="AX152" s="233">
        <f t="shared" si="29"/>
        <v>0</v>
      </c>
      <c r="AY152" s="234">
        <f t="shared" si="30"/>
        <v>0</v>
      </c>
      <c r="AZ152" s="184">
        <f t="shared" si="31"/>
        <v>0</v>
      </c>
      <c r="BA152" s="235" t="str">
        <f>IF(B152&lt;&gt;"",VLOOKUP(B152,'1 Pricing Length'!A$8:B$50,2),"")</f>
        <v/>
      </c>
    </row>
    <row r="153" spans="1:53" ht="18.75" customHeight="1">
      <c r="A153" s="217"/>
      <c r="B153" s="217"/>
      <c r="C153" s="303"/>
      <c r="D153" s="237"/>
      <c r="E153" s="237"/>
      <c r="F153" s="237"/>
      <c r="G153" s="377"/>
      <c r="H153" s="377"/>
      <c r="I153" s="377"/>
      <c r="J153" s="377"/>
      <c r="K153" s="1"/>
      <c r="L153" s="223">
        <f>IF(B153&lt;&gt;"",IF(D153&gt;0,IF(D153&lt;=V$5,IF(M153&gt;0,M153,VLOOKUP(B153,'1 Pricing Length'!A$8:C$50,3)),VLOOKUP(B153,'1 Pricing Length'!A$8:C$50,3)),0),0)</f>
        <v>0</v>
      </c>
      <c r="M153" s="223">
        <f t="shared" si="4"/>
        <v>0</v>
      </c>
      <c r="N153" s="224">
        <f>IF(B153&lt;&gt;"",IF(D153&lt;&gt;0,IF(AD153&lt;X$5,IF(AD153&lt;W$5,IF(AD153&lt;V$5,IF(AD153&lt;U$5,VLOOKUP(B153,'1 Pricing Length'!A$8:I$50,5),VLOOKUP(B153,'1 Pricing Length'!A$8:I$50,6)),VLOOKUP(B153,'1 Pricing Length'!A$8:I$50,7)),VLOOKUP(B153,'1 Pricing Length'!A$8:I$50,8)),0),0),0)</f>
        <v>0</v>
      </c>
      <c r="O153" s="128">
        <f t="shared" si="5"/>
        <v>0</v>
      </c>
      <c r="P153" s="128">
        <f>'6 NY Interim'!O153</f>
        <v>0</v>
      </c>
      <c r="Q153" s="128">
        <f t="shared" si="6"/>
        <v>0</v>
      </c>
      <c r="R153" s="128">
        <f t="shared" si="7"/>
        <v>0</v>
      </c>
      <c r="S153" s="128">
        <f t="shared" si="8"/>
        <v>0</v>
      </c>
      <c r="T153" s="192">
        <f t="shared" ref="T153:W153" si="458">$G153*$AE153*AF153</f>
        <v>0</v>
      </c>
      <c r="U153" s="192">
        <f t="shared" si="458"/>
        <v>0</v>
      </c>
      <c r="V153" s="192">
        <f t="shared" si="458"/>
        <v>0</v>
      </c>
      <c r="W153" s="227">
        <f t="shared" si="458"/>
        <v>0</v>
      </c>
      <c r="X153" s="192">
        <f t="shared" si="10"/>
        <v>0</v>
      </c>
      <c r="Y153" s="192">
        <f t="shared" si="11"/>
        <v>0</v>
      </c>
      <c r="Z153" s="192">
        <f t="shared" si="12"/>
        <v>0</v>
      </c>
      <c r="AA153" s="227">
        <f t="shared" si="13"/>
        <v>0</v>
      </c>
      <c r="AB153" s="228">
        <f t="shared" si="14"/>
        <v>0</v>
      </c>
      <c r="AC153" s="229"/>
      <c r="AD153" s="230">
        <f t="shared" si="15"/>
        <v>45107</v>
      </c>
      <c r="AE153" s="231">
        <f t="shared" si="16"/>
        <v>0</v>
      </c>
      <c r="AF153" s="184">
        <f t="shared" si="17"/>
        <v>0</v>
      </c>
      <c r="AG153" s="184">
        <f t="shared" ref="AG153:AL153" si="459">IF(SUM($AF153:AF153)&gt;0,IF($L153-SUM($AF153:AF153)&gt;52,52,$L153-SUM($AF153:AF153)),IF($AD153=U$5,ROUND(($AD153-$D153)/7+0.5,0),0))</f>
        <v>0</v>
      </c>
      <c r="AH153" s="184">
        <f t="shared" si="459"/>
        <v>0</v>
      </c>
      <c r="AI153" s="184">
        <f t="shared" si="459"/>
        <v>0</v>
      </c>
      <c r="AJ153" s="184">
        <f t="shared" si="459"/>
        <v>0</v>
      </c>
      <c r="AK153" s="184">
        <f t="shared" si="459"/>
        <v>0</v>
      </c>
      <c r="AL153" s="184">
        <f t="shared" si="459"/>
        <v>0</v>
      </c>
      <c r="AM153" s="52" t="str">
        <f t="shared" si="19"/>
        <v/>
      </c>
      <c r="AN153" s="52" t="str">
        <f t="shared" si="20"/>
        <v/>
      </c>
      <c r="AO153" s="184" t="str">
        <f t="shared" si="21"/>
        <v/>
      </c>
      <c r="AP153" s="192" t="str">
        <f t="shared" si="22"/>
        <v/>
      </c>
      <c r="AQ153" s="232">
        <f t="shared" si="23"/>
        <v>0</v>
      </c>
      <c r="AR153" s="232">
        <f t="shared" si="24"/>
        <v>0</v>
      </c>
      <c r="AS153" s="52">
        <f t="shared" si="25"/>
        <v>0</v>
      </c>
      <c r="AT153" s="52">
        <f t="shared" si="26"/>
        <v>0</v>
      </c>
      <c r="AU153" s="232">
        <f t="shared" si="27"/>
        <v>0</v>
      </c>
      <c r="AV153" s="232">
        <f t="shared" ref="AV153:AW153" si="460">IF($AD153=V$5,$W153,0)</f>
        <v>0</v>
      </c>
      <c r="AW153" s="232">
        <f t="shared" si="460"/>
        <v>0</v>
      </c>
      <c r="AX153" s="233">
        <f t="shared" si="29"/>
        <v>0</v>
      </c>
      <c r="AY153" s="234">
        <f t="shared" si="30"/>
        <v>0</v>
      </c>
      <c r="AZ153" s="184">
        <f t="shared" si="31"/>
        <v>0</v>
      </c>
      <c r="BA153" s="235" t="str">
        <f>IF(B153&lt;&gt;"",VLOOKUP(B153,'1 Pricing Length'!A$8:B$50,2),"")</f>
        <v/>
      </c>
    </row>
    <row r="154" spans="1:53" ht="18.75" customHeight="1">
      <c r="A154" s="217"/>
      <c r="B154" s="217"/>
      <c r="C154" s="303"/>
      <c r="D154" s="237"/>
      <c r="E154" s="237"/>
      <c r="F154" s="237"/>
      <c r="G154" s="377"/>
      <c r="H154" s="377"/>
      <c r="I154" s="377"/>
      <c r="J154" s="377"/>
      <c r="K154" s="1"/>
      <c r="L154" s="223">
        <f>IF(B154&lt;&gt;"",IF(D154&gt;0,IF(D154&lt;=V$5,IF(M154&gt;0,M154,VLOOKUP(B154,'1 Pricing Length'!A$8:C$50,3)),VLOOKUP(B154,'1 Pricing Length'!A$8:C$50,3)),0),0)</f>
        <v>0</v>
      </c>
      <c r="M154" s="223">
        <f t="shared" si="4"/>
        <v>0</v>
      </c>
      <c r="N154" s="224">
        <f>IF(B154&lt;&gt;"",IF(D154&lt;&gt;0,IF(AD154&lt;X$5,IF(AD154&lt;W$5,IF(AD154&lt;V$5,IF(AD154&lt;U$5,VLOOKUP(B154,'1 Pricing Length'!A$8:I$50,5),VLOOKUP(B154,'1 Pricing Length'!A$8:I$50,6)),VLOOKUP(B154,'1 Pricing Length'!A$8:I$50,7)),VLOOKUP(B154,'1 Pricing Length'!A$8:I$50,8)),0),0),0)</f>
        <v>0</v>
      </c>
      <c r="O154" s="128">
        <f t="shared" si="5"/>
        <v>0</v>
      </c>
      <c r="P154" s="128">
        <f>'6 NY Interim'!O154</f>
        <v>0</v>
      </c>
      <c r="Q154" s="128">
        <f t="shared" si="6"/>
        <v>0</v>
      </c>
      <c r="R154" s="128">
        <f t="shared" si="7"/>
        <v>0</v>
      </c>
      <c r="S154" s="128">
        <f t="shared" si="8"/>
        <v>0</v>
      </c>
      <c r="T154" s="192">
        <f t="shared" ref="T154:W154" si="461">$G154*$AE154*AF154</f>
        <v>0</v>
      </c>
      <c r="U154" s="192">
        <f t="shared" si="461"/>
        <v>0</v>
      </c>
      <c r="V154" s="192">
        <f t="shared" si="461"/>
        <v>0</v>
      </c>
      <c r="W154" s="227">
        <f t="shared" si="461"/>
        <v>0</v>
      </c>
      <c r="X154" s="192">
        <f t="shared" si="10"/>
        <v>0</v>
      </c>
      <c r="Y154" s="192">
        <f t="shared" si="11"/>
        <v>0</v>
      </c>
      <c r="Z154" s="192">
        <f t="shared" si="12"/>
        <v>0</v>
      </c>
      <c r="AA154" s="227">
        <f t="shared" si="13"/>
        <v>0</v>
      </c>
      <c r="AB154" s="228">
        <f t="shared" si="14"/>
        <v>0</v>
      </c>
      <c r="AC154" s="229"/>
      <c r="AD154" s="230">
        <f t="shared" si="15"/>
        <v>45107</v>
      </c>
      <c r="AE154" s="231">
        <f t="shared" si="16"/>
        <v>0</v>
      </c>
      <c r="AF154" s="184">
        <f t="shared" si="17"/>
        <v>0</v>
      </c>
      <c r="AG154" s="184">
        <f t="shared" ref="AG154:AL154" si="462">IF(SUM($AF154:AF154)&gt;0,IF($L154-SUM($AF154:AF154)&gt;52,52,$L154-SUM($AF154:AF154)),IF($AD154=U$5,ROUND(($AD154-$D154)/7+0.5,0),0))</f>
        <v>0</v>
      </c>
      <c r="AH154" s="184">
        <f t="shared" si="462"/>
        <v>0</v>
      </c>
      <c r="AI154" s="184">
        <f t="shared" si="462"/>
        <v>0</v>
      </c>
      <c r="AJ154" s="184">
        <f t="shared" si="462"/>
        <v>0</v>
      </c>
      <c r="AK154" s="184">
        <f t="shared" si="462"/>
        <v>0</v>
      </c>
      <c r="AL154" s="184">
        <f t="shared" si="462"/>
        <v>0</v>
      </c>
      <c r="AM154" s="52" t="str">
        <f t="shared" si="19"/>
        <v/>
      </c>
      <c r="AN154" s="52" t="str">
        <f t="shared" si="20"/>
        <v/>
      </c>
      <c r="AO154" s="184" t="str">
        <f t="shared" si="21"/>
        <v/>
      </c>
      <c r="AP154" s="192" t="str">
        <f t="shared" si="22"/>
        <v/>
      </c>
      <c r="AQ154" s="232">
        <f t="shared" si="23"/>
        <v>0</v>
      </c>
      <c r="AR154" s="232">
        <f t="shared" si="24"/>
        <v>0</v>
      </c>
      <c r="AS154" s="52">
        <f t="shared" si="25"/>
        <v>0</v>
      </c>
      <c r="AT154" s="52">
        <f t="shared" si="26"/>
        <v>0</v>
      </c>
      <c r="AU154" s="232">
        <f t="shared" si="27"/>
        <v>0</v>
      </c>
      <c r="AV154" s="232">
        <f t="shared" ref="AV154:AW154" si="463">IF($AD154=V$5,$W154,0)</f>
        <v>0</v>
      </c>
      <c r="AW154" s="232">
        <f t="shared" si="463"/>
        <v>0</v>
      </c>
      <c r="AX154" s="233">
        <f t="shared" si="29"/>
        <v>0</v>
      </c>
      <c r="AY154" s="234">
        <f t="shared" si="30"/>
        <v>0</v>
      </c>
      <c r="AZ154" s="184">
        <f t="shared" si="31"/>
        <v>0</v>
      </c>
      <c r="BA154" s="235" t="str">
        <f>IF(B154&lt;&gt;"",VLOOKUP(B154,'1 Pricing Length'!A$8:B$50,2),"")</f>
        <v/>
      </c>
    </row>
    <row r="155" spans="1:53" ht="18.75" customHeight="1">
      <c r="A155" s="217"/>
      <c r="B155" s="217"/>
      <c r="C155" s="303"/>
      <c r="D155" s="237"/>
      <c r="E155" s="237"/>
      <c r="F155" s="237"/>
      <c r="G155" s="377"/>
      <c r="H155" s="377"/>
      <c r="I155" s="377"/>
      <c r="J155" s="377"/>
      <c r="K155" s="1"/>
      <c r="L155" s="223">
        <f>IF(B155&lt;&gt;"",IF(D155&gt;0,IF(D155&lt;=V$5,IF(M155&gt;0,M155,VLOOKUP(B155,'1 Pricing Length'!A$8:C$50,3)),VLOOKUP(B155,'1 Pricing Length'!A$8:C$50,3)),0),0)</f>
        <v>0</v>
      </c>
      <c r="M155" s="223">
        <f t="shared" si="4"/>
        <v>0</v>
      </c>
      <c r="N155" s="224">
        <f>IF(B155&lt;&gt;"",IF(D155&lt;&gt;0,IF(AD155&lt;X$5,IF(AD155&lt;W$5,IF(AD155&lt;V$5,IF(AD155&lt;U$5,VLOOKUP(B155,'1 Pricing Length'!A$8:I$50,5),VLOOKUP(B155,'1 Pricing Length'!A$8:I$50,6)),VLOOKUP(B155,'1 Pricing Length'!A$8:I$50,7)),VLOOKUP(B155,'1 Pricing Length'!A$8:I$50,8)),0),0),0)</f>
        <v>0</v>
      </c>
      <c r="O155" s="128">
        <f t="shared" si="5"/>
        <v>0</v>
      </c>
      <c r="P155" s="128">
        <f>'6 NY Interim'!O155</f>
        <v>0</v>
      </c>
      <c r="Q155" s="128">
        <f t="shared" si="6"/>
        <v>0</v>
      </c>
      <c r="R155" s="128">
        <f t="shared" si="7"/>
        <v>0</v>
      </c>
      <c r="S155" s="128">
        <f t="shared" si="8"/>
        <v>0</v>
      </c>
      <c r="T155" s="192">
        <f t="shared" ref="T155:W155" si="464">$G155*$AE155*AF155</f>
        <v>0</v>
      </c>
      <c r="U155" s="192">
        <f t="shared" si="464"/>
        <v>0</v>
      </c>
      <c r="V155" s="192">
        <f t="shared" si="464"/>
        <v>0</v>
      </c>
      <c r="W155" s="227">
        <f t="shared" si="464"/>
        <v>0</v>
      </c>
      <c r="X155" s="192">
        <f t="shared" si="10"/>
        <v>0</v>
      </c>
      <c r="Y155" s="192">
        <f t="shared" si="11"/>
        <v>0</v>
      </c>
      <c r="Z155" s="192">
        <f t="shared" si="12"/>
        <v>0</v>
      </c>
      <c r="AA155" s="227">
        <f t="shared" si="13"/>
        <v>0</v>
      </c>
      <c r="AB155" s="228">
        <f t="shared" si="14"/>
        <v>0</v>
      </c>
      <c r="AC155" s="229"/>
      <c r="AD155" s="230">
        <f t="shared" si="15"/>
        <v>45107</v>
      </c>
      <c r="AE155" s="231">
        <f t="shared" si="16"/>
        <v>0</v>
      </c>
      <c r="AF155" s="184">
        <f t="shared" si="17"/>
        <v>0</v>
      </c>
      <c r="AG155" s="184">
        <f t="shared" ref="AG155:AL155" si="465">IF(SUM($AF155:AF155)&gt;0,IF($L155-SUM($AF155:AF155)&gt;52,52,$L155-SUM($AF155:AF155)),IF($AD155=U$5,ROUND(($AD155-$D155)/7+0.5,0),0))</f>
        <v>0</v>
      </c>
      <c r="AH155" s="184">
        <f t="shared" si="465"/>
        <v>0</v>
      </c>
      <c r="AI155" s="184">
        <f t="shared" si="465"/>
        <v>0</v>
      </c>
      <c r="AJ155" s="184">
        <f t="shared" si="465"/>
        <v>0</v>
      </c>
      <c r="AK155" s="184">
        <f t="shared" si="465"/>
        <v>0</v>
      </c>
      <c r="AL155" s="184">
        <f t="shared" si="465"/>
        <v>0</v>
      </c>
      <c r="AM155" s="52" t="str">
        <f t="shared" si="19"/>
        <v/>
      </c>
      <c r="AN155" s="52" t="str">
        <f t="shared" si="20"/>
        <v/>
      </c>
      <c r="AO155" s="184" t="str">
        <f t="shared" si="21"/>
        <v/>
      </c>
      <c r="AP155" s="192" t="str">
        <f t="shared" si="22"/>
        <v/>
      </c>
      <c r="AQ155" s="232">
        <f t="shared" si="23"/>
        <v>0</v>
      </c>
      <c r="AR155" s="232">
        <f t="shared" si="24"/>
        <v>0</v>
      </c>
      <c r="AS155" s="52">
        <f t="shared" si="25"/>
        <v>0</v>
      </c>
      <c r="AT155" s="52">
        <f t="shared" si="26"/>
        <v>0</v>
      </c>
      <c r="AU155" s="232">
        <f t="shared" si="27"/>
        <v>0</v>
      </c>
      <c r="AV155" s="232">
        <f t="shared" ref="AV155:AW155" si="466">IF($AD155=V$5,$W155,0)</f>
        <v>0</v>
      </c>
      <c r="AW155" s="232">
        <f t="shared" si="466"/>
        <v>0</v>
      </c>
      <c r="AX155" s="233">
        <f t="shared" si="29"/>
        <v>0</v>
      </c>
      <c r="AY155" s="234">
        <f t="shared" si="30"/>
        <v>0</v>
      </c>
      <c r="AZ155" s="184">
        <f t="shared" si="31"/>
        <v>0</v>
      </c>
      <c r="BA155" s="235" t="str">
        <f>IF(B155&lt;&gt;"",VLOOKUP(B155,'1 Pricing Length'!A$8:B$50,2),"")</f>
        <v/>
      </c>
    </row>
    <row r="156" spans="1:53" ht="18.75" customHeight="1">
      <c r="A156" s="217"/>
      <c r="B156" s="217"/>
      <c r="C156" s="303"/>
      <c r="D156" s="237"/>
      <c r="E156" s="237"/>
      <c r="F156" s="237"/>
      <c r="G156" s="377"/>
      <c r="H156" s="377"/>
      <c r="I156" s="377"/>
      <c r="J156" s="377"/>
      <c r="K156" s="1"/>
      <c r="L156" s="223">
        <f>IF(B156&lt;&gt;"",IF(D156&gt;0,IF(D156&lt;=V$5,IF(M156&gt;0,M156,VLOOKUP(B156,'1 Pricing Length'!A$8:C$50,3)),VLOOKUP(B156,'1 Pricing Length'!A$8:C$50,3)),0),0)</f>
        <v>0</v>
      </c>
      <c r="M156" s="223">
        <f t="shared" si="4"/>
        <v>0</v>
      </c>
      <c r="N156" s="224">
        <f>IF(B156&lt;&gt;"",IF(D156&lt;&gt;0,IF(AD156&lt;X$5,IF(AD156&lt;W$5,IF(AD156&lt;V$5,IF(AD156&lt;U$5,VLOOKUP(B156,'1 Pricing Length'!A$8:I$50,5),VLOOKUP(B156,'1 Pricing Length'!A$8:I$50,6)),VLOOKUP(B156,'1 Pricing Length'!A$8:I$50,7)),VLOOKUP(B156,'1 Pricing Length'!A$8:I$50,8)),0),0),0)</f>
        <v>0</v>
      </c>
      <c r="O156" s="128">
        <f t="shared" si="5"/>
        <v>0</v>
      </c>
      <c r="P156" s="128">
        <f>'6 NY Interim'!O156</f>
        <v>0</v>
      </c>
      <c r="Q156" s="128">
        <f t="shared" si="6"/>
        <v>0</v>
      </c>
      <c r="R156" s="128">
        <f t="shared" si="7"/>
        <v>0</v>
      </c>
      <c r="S156" s="128">
        <f t="shared" si="8"/>
        <v>0</v>
      </c>
      <c r="T156" s="192">
        <f t="shared" ref="T156:W156" si="467">$G156*$AE156*AF156</f>
        <v>0</v>
      </c>
      <c r="U156" s="192">
        <f t="shared" si="467"/>
        <v>0</v>
      </c>
      <c r="V156" s="192">
        <f t="shared" si="467"/>
        <v>0</v>
      </c>
      <c r="W156" s="227">
        <f t="shared" si="467"/>
        <v>0</v>
      </c>
      <c r="X156" s="192">
        <f t="shared" si="10"/>
        <v>0</v>
      </c>
      <c r="Y156" s="192">
        <f t="shared" si="11"/>
        <v>0</v>
      </c>
      <c r="Z156" s="192">
        <f t="shared" si="12"/>
        <v>0</v>
      </c>
      <c r="AA156" s="227">
        <f t="shared" si="13"/>
        <v>0</v>
      </c>
      <c r="AB156" s="228">
        <f t="shared" si="14"/>
        <v>0</v>
      </c>
      <c r="AC156" s="229"/>
      <c r="AD156" s="230">
        <f t="shared" si="15"/>
        <v>45107</v>
      </c>
      <c r="AE156" s="231">
        <f t="shared" si="16"/>
        <v>0</v>
      </c>
      <c r="AF156" s="184">
        <f t="shared" si="17"/>
        <v>0</v>
      </c>
      <c r="AG156" s="184">
        <f t="shared" ref="AG156:AL156" si="468">IF(SUM($AF156:AF156)&gt;0,IF($L156-SUM($AF156:AF156)&gt;52,52,$L156-SUM($AF156:AF156)),IF($AD156=U$5,ROUND(($AD156-$D156)/7+0.5,0),0))</f>
        <v>0</v>
      </c>
      <c r="AH156" s="184">
        <f t="shared" si="468"/>
        <v>0</v>
      </c>
      <c r="AI156" s="184">
        <f t="shared" si="468"/>
        <v>0</v>
      </c>
      <c r="AJ156" s="184">
        <f t="shared" si="468"/>
        <v>0</v>
      </c>
      <c r="AK156" s="184">
        <f t="shared" si="468"/>
        <v>0</v>
      </c>
      <c r="AL156" s="184">
        <f t="shared" si="468"/>
        <v>0</v>
      </c>
      <c r="AM156" s="52" t="str">
        <f t="shared" si="19"/>
        <v/>
      </c>
      <c r="AN156" s="52" t="str">
        <f t="shared" si="20"/>
        <v/>
      </c>
      <c r="AO156" s="184" t="str">
        <f t="shared" si="21"/>
        <v/>
      </c>
      <c r="AP156" s="192" t="str">
        <f t="shared" si="22"/>
        <v/>
      </c>
      <c r="AQ156" s="232">
        <f t="shared" si="23"/>
        <v>0</v>
      </c>
      <c r="AR156" s="232">
        <f t="shared" si="24"/>
        <v>0</v>
      </c>
      <c r="AS156" s="52">
        <f t="shared" si="25"/>
        <v>0</v>
      </c>
      <c r="AT156" s="52">
        <f t="shared" si="26"/>
        <v>0</v>
      </c>
      <c r="AU156" s="232">
        <f t="shared" si="27"/>
        <v>0</v>
      </c>
      <c r="AV156" s="232">
        <f t="shared" ref="AV156:AW156" si="469">IF($AD156=V$5,$W156,0)</f>
        <v>0</v>
      </c>
      <c r="AW156" s="232">
        <f t="shared" si="469"/>
        <v>0</v>
      </c>
      <c r="AX156" s="233">
        <f t="shared" si="29"/>
        <v>0</v>
      </c>
      <c r="AY156" s="234">
        <f t="shared" si="30"/>
        <v>0</v>
      </c>
      <c r="AZ156" s="184">
        <f t="shared" si="31"/>
        <v>0</v>
      </c>
      <c r="BA156" s="235" t="str">
        <f>IF(B156&lt;&gt;"",VLOOKUP(B156,'1 Pricing Length'!A$8:B$50,2),"")</f>
        <v/>
      </c>
    </row>
    <row r="157" spans="1:53" ht="18.75" customHeight="1">
      <c r="A157" s="217"/>
      <c r="B157" s="217"/>
      <c r="C157" s="303"/>
      <c r="D157" s="237"/>
      <c r="E157" s="237"/>
      <c r="F157" s="237"/>
      <c r="G157" s="377"/>
      <c r="H157" s="377"/>
      <c r="I157" s="377"/>
      <c r="J157" s="377"/>
      <c r="K157" s="1"/>
      <c r="L157" s="223">
        <f>IF(B157&lt;&gt;"",IF(D157&gt;0,IF(D157&lt;=V$5,IF(M157&gt;0,M157,VLOOKUP(B157,'1 Pricing Length'!A$8:C$50,3)),VLOOKUP(B157,'1 Pricing Length'!A$8:C$50,3)),0),0)</f>
        <v>0</v>
      </c>
      <c r="M157" s="223">
        <f t="shared" si="4"/>
        <v>0</v>
      </c>
      <c r="N157" s="224">
        <f>IF(B157&lt;&gt;"",IF(D157&lt;&gt;0,IF(AD157&lt;X$5,IF(AD157&lt;W$5,IF(AD157&lt;V$5,IF(AD157&lt;U$5,VLOOKUP(B157,'1 Pricing Length'!A$8:I$50,5),VLOOKUP(B157,'1 Pricing Length'!A$8:I$50,6)),VLOOKUP(B157,'1 Pricing Length'!A$8:I$50,7)),VLOOKUP(B157,'1 Pricing Length'!A$8:I$50,8)),0),0),0)</f>
        <v>0</v>
      </c>
      <c r="O157" s="128">
        <f t="shared" si="5"/>
        <v>0</v>
      </c>
      <c r="P157" s="128">
        <f>'6 NY Interim'!O157</f>
        <v>0</v>
      </c>
      <c r="Q157" s="128">
        <f t="shared" si="6"/>
        <v>0</v>
      </c>
      <c r="R157" s="128">
        <f t="shared" si="7"/>
        <v>0</v>
      </c>
      <c r="S157" s="128">
        <f t="shared" si="8"/>
        <v>0</v>
      </c>
      <c r="T157" s="192">
        <f t="shared" ref="T157:W157" si="470">$G157*$AE157*AF157</f>
        <v>0</v>
      </c>
      <c r="U157" s="192">
        <f t="shared" si="470"/>
        <v>0</v>
      </c>
      <c r="V157" s="192">
        <f t="shared" si="470"/>
        <v>0</v>
      </c>
      <c r="W157" s="227">
        <f t="shared" si="470"/>
        <v>0</v>
      </c>
      <c r="X157" s="192">
        <f t="shared" si="10"/>
        <v>0</v>
      </c>
      <c r="Y157" s="192">
        <f t="shared" si="11"/>
        <v>0</v>
      </c>
      <c r="Z157" s="192">
        <f t="shared" si="12"/>
        <v>0</v>
      </c>
      <c r="AA157" s="227">
        <f t="shared" si="13"/>
        <v>0</v>
      </c>
      <c r="AB157" s="228">
        <f t="shared" si="14"/>
        <v>0</v>
      </c>
      <c r="AC157" s="229"/>
      <c r="AD157" s="230">
        <f t="shared" si="15"/>
        <v>45107</v>
      </c>
      <c r="AE157" s="231">
        <f t="shared" si="16"/>
        <v>0</v>
      </c>
      <c r="AF157" s="184">
        <f t="shared" si="17"/>
        <v>0</v>
      </c>
      <c r="AG157" s="184">
        <f t="shared" ref="AG157:AL157" si="471">IF(SUM($AF157:AF157)&gt;0,IF($L157-SUM($AF157:AF157)&gt;52,52,$L157-SUM($AF157:AF157)),IF($AD157=U$5,ROUND(($AD157-$D157)/7+0.5,0),0))</f>
        <v>0</v>
      </c>
      <c r="AH157" s="184">
        <f t="shared" si="471"/>
        <v>0</v>
      </c>
      <c r="AI157" s="184">
        <f t="shared" si="471"/>
        <v>0</v>
      </c>
      <c r="AJ157" s="184">
        <f t="shared" si="471"/>
        <v>0</v>
      </c>
      <c r="AK157" s="184">
        <f t="shared" si="471"/>
        <v>0</v>
      </c>
      <c r="AL157" s="184">
        <f t="shared" si="471"/>
        <v>0</v>
      </c>
      <c r="AM157" s="52" t="str">
        <f t="shared" si="19"/>
        <v/>
      </c>
      <c r="AN157" s="52" t="str">
        <f t="shared" si="20"/>
        <v/>
      </c>
      <c r="AO157" s="184" t="str">
        <f t="shared" si="21"/>
        <v/>
      </c>
      <c r="AP157" s="192" t="str">
        <f t="shared" si="22"/>
        <v/>
      </c>
      <c r="AQ157" s="232">
        <f t="shared" si="23"/>
        <v>0</v>
      </c>
      <c r="AR157" s="232">
        <f t="shared" si="24"/>
        <v>0</v>
      </c>
      <c r="AS157" s="52">
        <f t="shared" si="25"/>
        <v>0</v>
      </c>
      <c r="AT157" s="52">
        <f t="shared" si="26"/>
        <v>0</v>
      </c>
      <c r="AU157" s="232">
        <f t="shared" si="27"/>
        <v>0</v>
      </c>
      <c r="AV157" s="232">
        <f t="shared" ref="AV157:AW157" si="472">IF($AD157=V$5,$W157,0)</f>
        <v>0</v>
      </c>
      <c r="AW157" s="232">
        <f t="shared" si="472"/>
        <v>0</v>
      </c>
      <c r="AX157" s="233">
        <f t="shared" si="29"/>
        <v>0</v>
      </c>
      <c r="AY157" s="234">
        <f t="shared" si="30"/>
        <v>0</v>
      </c>
      <c r="AZ157" s="184">
        <f t="shared" si="31"/>
        <v>0</v>
      </c>
      <c r="BA157" s="235" t="str">
        <f>IF(B157&lt;&gt;"",VLOOKUP(B157,'1 Pricing Length'!A$8:B$50,2),"")</f>
        <v/>
      </c>
    </row>
    <row r="158" spans="1:53" ht="18.75" customHeight="1">
      <c r="A158" s="217"/>
      <c r="B158" s="217"/>
      <c r="C158" s="303"/>
      <c r="D158" s="237"/>
      <c r="E158" s="237"/>
      <c r="F158" s="237"/>
      <c r="G158" s="377"/>
      <c r="H158" s="377"/>
      <c r="I158" s="377"/>
      <c r="J158" s="377"/>
      <c r="K158" s="1"/>
      <c r="L158" s="223">
        <f>IF(B158&lt;&gt;"",IF(D158&gt;0,IF(D158&lt;=V$5,IF(M158&gt;0,M158,VLOOKUP(B158,'1 Pricing Length'!A$8:C$50,3)),VLOOKUP(B158,'1 Pricing Length'!A$8:C$50,3)),0),0)</f>
        <v>0</v>
      </c>
      <c r="M158" s="223">
        <f t="shared" si="4"/>
        <v>0</v>
      </c>
      <c r="N158" s="224">
        <f>IF(B158&lt;&gt;"",IF(D158&lt;&gt;0,IF(AD158&lt;X$5,IF(AD158&lt;W$5,IF(AD158&lt;V$5,IF(AD158&lt;U$5,VLOOKUP(B158,'1 Pricing Length'!A$8:I$50,5),VLOOKUP(B158,'1 Pricing Length'!A$8:I$50,6)),VLOOKUP(B158,'1 Pricing Length'!A$8:I$50,7)),VLOOKUP(B158,'1 Pricing Length'!A$8:I$50,8)),0),0),0)</f>
        <v>0</v>
      </c>
      <c r="O158" s="128">
        <f t="shared" si="5"/>
        <v>0</v>
      </c>
      <c r="P158" s="128">
        <f>'6 NY Interim'!O158</f>
        <v>0</v>
      </c>
      <c r="Q158" s="128">
        <f t="shared" si="6"/>
        <v>0</v>
      </c>
      <c r="R158" s="128">
        <f t="shared" si="7"/>
        <v>0</v>
      </c>
      <c r="S158" s="128">
        <f t="shared" si="8"/>
        <v>0</v>
      </c>
      <c r="T158" s="192">
        <f t="shared" ref="T158:W158" si="473">$G158*$AE158*AF158</f>
        <v>0</v>
      </c>
      <c r="U158" s="192">
        <f t="shared" si="473"/>
        <v>0</v>
      </c>
      <c r="V158" s="192">
        <f t="shared" si="473"/>
        <v>0</v>
      </c>
      <c r="W158" s="227">
        <f t="shared" si="473"/>
        <v>0</v>
      </c>
      <c r="X158" s="192">
        <f t="shared" si="10"/>
        <v>0</v>
      </c>
      <c r="Y158" s="192">
        <f t="shared" si="11"/>
        <v>0</v>
      </c>
      <c r="Z158" s="192">
        <f t="shared" si="12"/>
        <v>0</v>
      </c>
      <c r="AA158" s="227">
        <f t="shared" si="13"/>
        <v>0</v>
      </c>
      <c r="AB158" s="228">
        <f t="shared" si="14"/>
        <v>0</v>
      </c>
      <c r="AC158" s="229"/>
      <c r="AD158" s="230">
        <f t="shared" si="15"/>
        <v>45107</v>
      </c>
      <c r="AE158" s="231">
        <f t="shared" si="16"/>
        <v>0</v>
      </c>
      <c r="AF158" s="184">
        <f t="shared" si="17"/>
        <v>0</v>
      </c>
      <c r="AG158" s="184">
        <f t="shared" ref="AG158:AL158" si="474">IF(SUM($AF158:AF158)&gt;0,IF($L158-SUM($AF158:AF158)&gt;52,52,$L158-SUM($AF158:AF158)),IF($AD158=U$5,ROUND(($AD158-$D158)/7+0.5,0),0))</f>
        <v>0</v>
      </c>
      <c r="AH158" s="184">
        <f t="shared" si="474"/>
        <v>0</v>
      </c>
      <c r="AI158" s="184">
        <f t="shared" si="474"/>
        <v>0</v>
      </c>
      <c r="AJ158" s="184">
        <f t="shared" si="474"/>
        <v>0</v>
      </c>
      <c r="AK158" s="184">
        <f t="shared" si="474"/>
        <v>0</v>
      </c>
      <c r="AL158" s="184">
        <f t="shared" si="474"/>
        <v>0</v>
      </c>
      <c r="AM158" s="52" t="str">
        <f t="shared" si="19"/>
        <v/>
      </c>
      <c r="AN158" s="52" t="str">
        <f t="shared" si="20"/>
        <v/>
      </c>
      <c r="AO158" s="184" t="str">
        <f t="shared" si="21"/>
        <v/>
      </c>
      <c r="AP158" s="192" t="str">
        <f t="shared" si="22"/>
        <v/>
      </c>
      <c r="AQ158" s="232">
        <f t="shared" si="23"/>
        <v>0</v>
      </c>
      <c r="AR158" s="232">
        <f t="shared" si="24"/>
        <v>0</v>
      </c>
      <c r="AS158" s="52">
        <f t="shared" si="25"/>
        <v>0</v>
      </c>
      <c r="AT158" s="52">
        <f t="shared" si="26"/>
        <v>0</v>
      </c>
      <c r="AU158" s="232">
        <f t="shared" si="27"/>
        <v>0</v>
      </c>
      <c r="AV158" s="232">
        <f t="shared" ref="AV158:AW158" si="475">IF($AD158=V$5,$W158,0)</f>
        <v>0</v>
      </c>
      <c r="AW158" s="232">
        <f t="shared" si="475"/>
        <v>0</v>
      </c>
      <c r="AX158" s="233">
        <f t="shared" si="29"/>
        <v>0</v>
      </c>
      <c r="AY158" s="234">
        <f t="shared" si="30"/>
        <v>0</v>
      </c>
      <c r="AZ158" s="184">
        <f t="shared" si="31"/>
        <v>0</v>
      </c>
      <c r="BA158" s="235" t="str">
        <f>IF(B158&lt;&gt;"",VLOOKUP(B158,'1 Pricing Length'!A$8:B$50,2),"")</f>
        <v/>
      </c>
    </row>
    <row r="159" spans="1:53" ht="18.75" customHeight="1">
      <c r="A159" s="217"/>
      <c r="B159" s="217"/>
      <c r="C159" s="303"/>
      <c r="D159" s="237"/>
      <c r="E159" s="237"/>
      <c r="F159" s="237"/>
      <c r="G159" s="377"/>
      <c r="H159" s="377"/>
      <c r="I159" s="377"/>
      <c r="J159" s="377"/>
      <c r="K159" s="1"/>
      <c r="L159" s="223">
        <f>IF(B159&lt;&gt;"",IF(D159&gt;0,IF(D159&lt;=V$5,IF(M159&gt;0,M159,VLOOKUP(B159,'1 Pricing Length'!A$8:C$50,3)),VLOOKUP(B159,'1 Pricing Length'!A$8:C$50,3)),0),0)</f>
        <v>0</v>
      </c>
      <c r="M159" s="223">
        <f t="shared" si="4"/>
        <v>0</v>
      </c>
      <c r="N159" s="224">
        <f>IF(B159&lt;&gt;"",IF(D159&lt;&gt;0,IF(AD159&lt;X$5,IF(AD159&lt;W$5,IF(AD159&lt;V$5,IF(AD159&lt;U$5,VLOOKUP(B159,'1 Pricing Length'!A$8:I$50,5),VLOOKUP(B159,'1 Pricing Length'!A$8:I$50,6)),VLOOKUP(B159,'1 Pricing Length'!A$8:I$50,7)),VLOOKUP(B159,'1 Pricing Length'!A$8:I$50,8)),0),0),0)</f>
        <v>0</v>
      </c>
      <c r="O159" s="128">
        <f t="shared" si="5"/>
        <v>0</v>
      </c>
      <c r="P159" s="128">
        <f>'6 NY Interim'!O159</f>
        <v>0</v>
      </c>
      <c r="Q159" s="128">
        <f t="shared" si="6"/>
        <v>0</v>
      </c>
      <c r="R159" s="128">
        <f t="shared" si="7"/>
        <v>0</v>
      </c>
      <c r="S159" s="128">
        <f t="shared" si="8"/>
        <v>0</v>
      </c>
      <c r="T159" s="192">
        <f t="shared" ref="T159:W159" si="476">$G159*$AE159*AF159</f>
        <v>0</v>
      </c>
      <c r="U159" s="192">
        <f t="shared" si="476"/>
        <v>0</v>
      </c>
      <c r="V159" s="192">
        <f t="shared" si="476"/>
        <v>0</v>
      </c>
      <c r="W159" s="227">
        <f t="shared" si="476"/>
        <v>0</v>
      </c>
      <c r="X159" s="192">
        <f t="shared" si="10"/>
        <v>0</v>
      </c>
      <c r="Y159" s="192">
        <f t="shared" si="11"/>
        <v>0</v>
      </c>
      <c r="Z159" s="192">
        <f t="shared" si="12"/>
        <v>0</v>
      </c>
      <c r="AA159" s="227">
        <f t="shared" si="13"/>
        <v>0</v>
      </c>
      <c r="AB159" s="228">
        <f t="shared" si="14"/>
        <v>0</v>
      </c>
      <c r="AC159" s="229"/>
      <c r="AD159" s="230">
        <f t="shared" si="15"/>
        <v>45107</v>
      </c>
      <c r="AE159" s="231">
        <f t="shared" si="16"/>
        <v>0</v>
      </c>
      <c r="AF159" s="184">
        <f t="shared" si="17"/>
        <v>0</v>
      </c>
      <c r="AG159" s="184">
        <f t="shared" ref="AG159:AL159" si="477">IF(SUM($AF159:AF159)&gt;0,IF($L159-SUM($AF159:AF159)&gt;52,52,$L159-SUM($AF159:AF159)),IF($AD159=U$5,ROUND(($AD159-$D159)/7+0.5,0),0))</f>
        <v>0</v>
      </c>
      <c r="AH159" s="184">
        <f t="shared" si="477"/>
        <v>0</v>
      </c>
      <c r="AI159" s="184">
        <f t="shared" si="477"/>
        <v>0</v>
      </c>
      <c r="AJ159" s="184">
        <f t="shared" si="477"/>
        <v>0</v>
      </c>
      <c r="AK159" s="184">
        <f t="shared" si="477"/>
        <v>0</v>
      </c>
      <c r="AL159" s="184">
        <f t="shared" si="477"/>
        <v>0</v>
      </c>
      <c r="AM159" s="52" t="str">
        <f t="shared" si="19"/>
        <v/>
      </c>
      <c r="AN159" s="52" t="str">
        <f t="shared" si="20"/>
        <v/>
      </c>
      <c r="AO159" s="184" t="str">
        <f t="shared" si="21"/>
        <v/>
      </c>
      <c r="AP159" s="192" t="str">
        <f t="shared" si="22"/>
        <v/>
      </c>
      <c r="AQ159" s="232">
        <f t="shared" si="23"/>
        <v>0</v>
      </c>
      <c r="AR159" s="232">
        <f t="shared" si="24"/>
        <v>0</v>
      </c>
      <c r="AS159" s="52">
        <f t="shared" si="25"/>
        <v>0</v>
      </c>
      <c r="AT159" s="52">
        <f t="shared" si="26"/>
        <v>0</v>
      </c>
      <c r="AU159" s="232">
        <f t="shared" si="27"/>
        <v>0</v>
      </c>
      <c r="AV159" s="232">
        <f t="shared" ref="AV159:AW159" si="478">IF($AD159=V$5,$W159,0)</f>
        <v>0</v>
      </c>
      <c r="AW159" s="232">
        <f t="shared" si="478"/>
        <v>0</v>
      </c>
      <c r="AX159" s="233">
        <f t="shared" si="29"/>
        <v>0</v>
      </c>
      <c r="AY159" s="234">
        <f t="shared" si="30"/>
        <v>0</v>
      </c>
      <c r="AZ159" s="184">
        <f t="shared" si="31"/>
        <v>0</v>
      </c>
      <c r="BA159" s="235" t="str">
        <f>IF(B159&lt;&gt;"",VLOOKUP(B159,'1 Pricing Length'!A$8:B$50,2),"")</f>
        <v/>
      </c>
    </row>
    <row r="160" spans="1:53" ht="18.75" customHeight="1">
      <c r="A160" s="217"/>
      <c r="B160" s="217"/>
      <c r="C160" s="303"/>
      <c r="D160" s="237"/>
      <c r="E160" s="237"/>
      <c r="F160" s="237"/>
      <c r="G160" s="377"/>
      <c r="H160" s="377"/>
      <c r="I160" s="377"/>
      <c r="J160" s="377"/>
      <c r="K160" s="1"/>
      <c r="L160" s="223">
        <f>IF(B160&lt;&gt;"",IF(D160&gt;0,IF(D160&lt;=V$5,IF(M160&gt;0,M160,VLOOKUP(B160,'1 Pricing Length'!A$8:C$50,3)),VLOOKUP(B160,'1 Pricing Length'!A$8:C$50,3)),0),0)</f>
        <v>0</v>
      </c>
      <c r="M160" s="223">
        <f t="shared" si="4"/>
        <v>0</v>
      </c>
      <c r="N160" s="224">
        <f>IF(B160&lt;&gt;"",IF(D160&lt;&gt;0,IF(AD160&lt;X$5,IF(AD160&lt;W$5,IF(AD160&lt;V$5,IF(AD160&lt;U$5,VLOOKUP(B160,'1 Pricing Length'!A$8:I$50,5),VLOOKUP(B160,'1 Pricing Length'!A$8:I$50,6)),VLOOKUP(B160,'1 Pricing Length'!A$8:I$50,7)),VLOOKUP(B160,'1 Pricing Length'!A$8:I$50,8)),0),0),0)</f>
        <v>0</v>
      </c>
      <c r="O160" s="128">
        <f t="shared" si="5"/>
        <v>0</v>
      </c>
      <c r="P160" s="128">
        <f>'6 NY Interim'!O160</f>
        <v>0</v>
      </c>
      <c r="Q160" s="128">
        <f t="shared" si="6"/>
        <v>0</v>
      </c>
      <c r="R160" s="128">
        <f t="shared" si="7"/>
        <v>0</v>
      </c>
      <c r="S160" s="128">
        <f t="shared" si="8"/>
        <v>0</v>
      </c>
      <c r="T160" s="192">
        <f t="shared" ref="T160:W160" si="479">$G160*$AE160*AF160</f>
        <v>0</v>
      </c>
      <c r="U160" s="192">
        <f t="shared" si="479"/>
        <v>0</v>
      </c>
      <c r="V160" s="192">
        <f t="shared" si="479"/>
        <v>0</v>
      </c>
      <c r="W160" s="227">
        <f t="shared" si="479"/>
        <v>0</v>
      </c>
      <c r="X160" s="192">
        <f t="shared" si="10"/>
        <v>0</v>
      </c>
      <c r="Y160" s="192">
        <f t="shared" si="11"/>
        <v>0</v>
      </c>
      <c r="Z160" s="192">
        <f t="shared" si="12"/>
        <v>0</v>
      </c>
      <c r="AA160" s="227">
        <f t="shared" si="13"/>
        <v>0</v>
      </c>
      <c r="AB160" s="228">
        <f t="shared" si="14"/>
        <v>0</v>
      </c>
      <c r="AC160" s="229"/>
      <c r="AD160" s="230">
        <f t="shared" si="15"/>
        <v>45107</v>
      </c>
      <c r="AE160" s="231">
        <f t="shared" si="16"/>
        <v>0</v>
      </c>
      <c r="AF160" s="184">
        <f t="shared" si="17"/>
        <v>0</v>
      </c>
      <c r="AG160" s="184">
        <f t="shared" ref="AG160:AL160" si="480">IF(SUM($AF160:AF160)&gt;0,IF($L160-SUM($AF160:AF160)&gt;52,52,$L160-SUM($AF160:AF160)),IF($AD160=U$5,ROUND(($AD160-$D160)/7+0.5,0),0))</f>
        <v>0</v>
      </c>
      <c r="AH160" s="184">
        <f t="shared" si="480"/>
        <v>0</v>
      </c>
      <c r="AI160" s="184">
        <f t="shared" si="480"/>
        <v>0</v>
      </c>
      <c r="AJ160" s="184">
        <f t="shared" si="480"/>
        <v>0</v>
      </c>
      <c r="AK160" s="184">
        <f t="shared" si="480"/>
        <v>0</v>
      </c>
      <c r="AL160" s="184">
        <f t="shared" si="480"/>
        <v>0</v>
      </c>
      <c r="AM160" s="52" t="str">
        <f t="shared" si="19"/>
        <v/>
      </c>
      <c r="AN160" s="52" t="str">
        <f t="shared" si="20"/>
        <v/>
      </c>
      <c r="AO160" s="184" t="str">
        <f t="shared" si="21"/>
        <v/>
      </c>
      <c r="AP160" s="192" t="str">
        <f t="shared" si="22"/>
        <v/>
      </c>
      <c r="AQ160" s="232">
        <f t="shared" si="23"/>
        <v>0</v>
      </c>
      <c r="AR160" s="232">
        <f t="shared" si="24"/>
        <v>0</v>
      </c>
      <c r="AS160" s="52">
        <f t="shared" si="25"/>
        <v>0</v>
      </c>
      <c r="AT160" s="52">
        <f t="shared" si="26"/>
        <v>0</v>
      </c>
      <c r="AU160" s="232">
        <f t="shared" si="27"/>
        <v>0</v>
      </c>
      <c r="AV160" s="232">
        <f t="shared" ref="AV160:AW160" si="481">IF($AD160=V$5,$W160,0)</f>
        <v>0</v>
      </c>
      <c r="AW160" s="232">
        <f t="shared" si="481"/>
        <v>0</v>
      </c>
      <c r="AX160" s="233">
        <f t="shared" si="29"/>
        <v>0</v>
      </c>
      <c r="AY160" s="234">
        <f t="shared" si="30"/>
        <v>0</v>
      </c>
      <c r="AZ160" s="184">
        <f t="shared" si="31"/>
        <v>0</v>
      </c>
      <c r="BA160" s="235" t="str">
        <f>IF(B160&lt;&gt;"",VLOOKUP(B160,'1 Pricing Length'!A$8:B$50,2),"")</f>
        <v/>
      </c>
    </row>
    <row r="161" spans="1:53" ht="18.75" customHeight="1">
      <c r="A161" s="217"/>
      <c r="B161" s="217"/>
      <c r="C161" s="303"/>
      <c r="D161" s="237"/>
      <c r="E161" s="237"/>
      <c r="F161" s="237"/>
      <c r="G161" s="377"/>
      <c r="H161" s="377"/>
      <c r="I161" s="377"/>
      <c r="J161" s="377"/>
      <c r="K161" s="1"/>
      <c r="L161" s="223">
        <f>IF(B161&lt;&gt;"",IF(D161&gt;0,IF(D161&lt;=V$5,IF(M161&gt;0,M161,VLOOKUP(B161,'1 Pricing Length'!A$8:C$50,3)),VLOOKUP(B161,'1 Pricing Length'!A$8:C$50,3)),0),0)</f>
        <v>0</v>
      </c>
      <c r="M161" s="223">
        <f t="shared" si="4"/>
        <v>0</v>
      </c>
      <c r="N161" s="224">
        <f>IF(B161&lt;&gt;"",IF(D161&lt;&gt;0,IF(AD161&lt;X$5,IF(AD161&lt;W$5,IF(AD161&lt;V$5,IF(AD161&lt;U$5,VLOOKUP(B161,'1 Pricing Length'!A$8:I$50,5),VLOOKUP(B161,'1 Pricing Length'!A$8:I$50,6)),VLOOKUP(B161,'1 Pricing Length'!A$8:I$50,7)),VLOOKUP(B161,'1 Pricing Length'!A$8:I$50,8)),0),0),0)</f>
        <v>0</v>
      </c>
      <c r="O161" s="128">
        <f t="shared" si="5"/>
        <v>0</v>
      </c>
      <c r="P161" s="128">
        <f>'6 NY Interim'!O161</f>
        <v>0</v>
      </c>
      <c r="Q161" s="128">
        <f t="shared" si="6"/>
        <v>0</v>
      </c>
      <c r="R161" s="128">
        <f t="shared" si="7"/>
        <v>0</v>
      </c>
      <c r="S161" s="128">
        <f t="shared" si="8"/>
        <v>0</v>
      </c>
      <c r="T161" s="192">
        <f t="shared" ref="T161:W161" si="482">$G161*$AE161*AF161</f>
        <v>0</v>
      </c>
      <c r="U161" s="192">
        <f t="shared" si="482"/>
        <v>0</v>
      </c>
      <c r="V161" s="192">
        <f t="shared" si="482"/>
        <v>0</v>
      </c>
      <c r="W161" s="227">
        <f t="shared" si="482"/>
        <v>0</v>
      </c>
      <c r="X161" s="192">
        <f t="shared" si="10"/>
        <v>0</v>
      </c>
      <c r="Y161" s="192">
        <f t="shared" si="11"/>
        <v>0</v>
      </c>
      <c r="Z161" s="192">
        <f t="shared" si="12"/>
        <v>0</v>
      </c>
      <c r="AA161" s="227">
        <f t="shared" si="13"/>
        <v>0</v>
      </c>
      <c r="AB161" s="228">
        <f t="shared" si="14"/>
        <v>0</v>
      </c>
      <c r="AC161" s="229"/>
      <c r="AD161" s="230">
        <f t="shared" si="15"/>
        <v>45107</v>
      </c>
      <c r="AE161" s="231">
        <f t="shared" si="16"/>
        <v>0</v>
      </c>
      <c r="AF161" s="184">
        <f t="shared" si="17"/>
        <v>0</v>
      </c>
      <c r="AG161" s="184">
        <f t="shared" ref="AG161:AL161" si="483">IF(SUM($AF161:AF161)&gt;0,IF($L161-SUM($AF161:AF161)&gt;52,52,$L161-SUM($AF161:AF161)),IF($AD161=U$5,ROUND(($AD161-$D161)/7+0.5,0),0))</f>
        <v>0</v>
      </c>
      <c r="AH161" s="184">
        <f t="shared" si="483"/>
        <v>0</v>
      </c>
      <c r="AI161" s="184">
        <f t="shared" si="483"/>
        <v>0</v>
      </c>
      <c r="AJ161" s="184">
        <f t="shared" si="483"/>
        <v>0</v>
      </c>
      <c r="AK161" s="184">
        <f t="shared" si="483"/>
        <v>0</v>
      </c>
      <c r="AL161" s="184">
        <f t="shared" si="483"/>
        <v>0</v>
      </c>
      <c r="AM161" s="52" t="str">
        <f t="shared" si="19"/>
        <v/>
      </c>
      <c r="AN161" s="52" t="str">
        <f t="shared" si="20"/>
        <v/>
      </c>
      <c r="AO161" s="184" t="str">
        <f t="shared" si="21"/>
        <v/>
      </c>
      <c r="AP161" s="192" t="str">
        <f t="shared" si="22"/>
        <v/>
      </c>
      <c r="AQ161" s="232">
        <f t="shared" si="23"/>
        <v>0</v>
      </c>
      <c r="AR161" s="232">
        <f t="shared" si="24"/>
        <v>0</v>
      </c>
      <c r="AS161" s="52">
        <f t="shared" si="25"/>
        <v>0</v>
      </c>
      <c r="AT161" s="52">
        <f t="shared" si="26"/>
        <v>0</v>
      </c>
      <c r="AU161" s="232">
        <f t="shared" si="27"/>
        <v>0</v>
      </c>
      <c r="AV161" s="232">
        <f t="shared" ref="AV161:AW161" si="484">IF($AD161=V$5,$W161,0)</f>
        <v>0</v>
      </c>
      <c r="AW161" s="232">
        <f t="shared" si="484"/>
        <v>0</v>
      </c>
      <c r="AX161" s="233">
        <f t="shared" si="29"/>
        <v>0</v>
      </c>
      <c r="AY161" s="234">
        <f t="shared" si="30"/>
        <v>0</v>
      </c>
      <c r="AZ161" s="184">
        <f t="shared" si="31"/>
        <v>0</v>
      </c>
      <c r="BA161" s="235" t="str">
        <f>IF(B161&lt;&gt;"",VLOOKUP(B161,'1 Pricing Length'!A$8:B$50,2),"")</f>
        <v/>
      </c>
    </row>
    <row r="162" spans="1:53" ht="18.75" customHeight="1">
      <c r="A162" s="217"/>
      <c r="B162" s="217"/>
      <c r="C162" s="303"/>
      <c r="D162" s="237"/>
      <c r="E162" s="237"/>
      <c r="F162" s="237"/>
      <c r="G162" s="377"/>
      <c r="H162" s="377"/>
      <c r="I162" s="377"/>
      <c r="J162" s="377"/>
      <c r="K162" s="1"/>
      <c r="L162" s="223">
        <f>IF(B162&lt;&gt;"",IF(D162&gt;0,IF(D162&lt;=V$5,IF(M162&gt;0,M162,VLOOKUP(B162,'1 Pricing Length'!A$8:C$50,3)),VLOOKUP(B162,'1 Pricing Length'!A$8:C$50,3)),0),0)</f>
        <v>0</v>
      </c>
      <c r="M162" s="223">
        <f t="shared" si="4"/>
        <v>0</v>
      </c>
      <c r="N162" s="224">
        <f>IF(B162&lt;&gt;"",IF(D162&lt;&gt;0,IF(AD162&lt;X$5,IF(AD162&lt;W$5,IF(AD162&lt;V$5,IF(AD162&lt;U$5,VLOOKUP(B162,'1 Pricing Length'!A$8:I$50,5),VLOOKUP(B162,'1 Pricing Length'!A$8:I$50,6)),VLOOKUP(B162,'1 Pricing Length'!A$8:I$50,7)),VLOOKUP(B162,'1 Pricing Length'!A$8:I$50,8)),0),0),0)</f>
        <v>0</v>
      </c>
      <c r="O162" s="128">
        <f t="shared" si="5"/>
        <v>0</v>
      </c>
      <c r="P162" s="128">
        <f>'6 NY Interim'!O162</f>
        <v>0</v>
      </c>
      <c r="Q162" s="128">
        <f t="shared" si="6"/>
        <v>0</v>
      </c>
      <c r="R162" s="128">
        <f t="shared" si="7"/>
        <v>0</v>
      </c>
      <c r="S162" s="128">
        <f t="shared" si="8"/>
        <v>0</v>
      </c>
      <c r="T162" s="192">
        <f t="shared" ref="T162:W162" si="485">$G162*$AE162*AF162</f>
        <v>0</v>
      </c>
      <c r="U162" s="192">
        <f t="shared" si="485"/>
        <v>0</v>
      </c>
      <c r="V162" s="192">
        <f t="shared" si="485"/>
        <v>0</v>
      </c>
      <c r="W162" s="227">
        <f t="shared" si="485"/>
        <v>0</v>
      </c>
      <c r="X162" s="192">
        <f t="shared" si="10"/>
        <v>0</v>
      </c>
      <c r="Y162" s="192">
        <f t="shared" si="11"/>
        <v>0</v>
      </c>
      <c r="Z162" s="192">
        <f t="shared" si="12"/>
        <v>0</v>
      </c>
      <c r="AA162" s="227">
        <f t="shared" si="13"/>
        <v>0</v>
      </c>
      <c r="AB162" s="228">
        <f t="shared" si="14"/>
        <v>0</v>
      </c>
      <c r="AC162" s="229"/>
      <c r="AD162" s="230">
        <f t="shared" si="15"/>
        <v>45107</v>
      </c>
      <c r="AE162" s="231">
        <f t="shared" si="16"/>
        <v>0</v>
      </c>
      <c r="AF162" s="184">
        <f t="shared" si="17"/>
        <v>0</v>
      </c>
      <c r="AG162" s="184">
        <f t="shared" ref="AG162:AL162" si="486">IF(SUM($AF162:AF162)&gt;0,IF($L162-SUM($AF162:AF162)&gt;52,52,$L162-SUM($AF162:AF162)),IF($AD162=U$5,ROUND(($AD162-$D162)/7+0.5,0),0))</f>
        <v>0</v>
      </c>
      <c r="AH162" s="184">
        <f t="shared" si="486"/>
        <v>0</v>
      </c>
      <c r="AI162" s="184">
        <f t="shared" si="486"/>
        <v>0</v>
      </c>
      <c r="AJ162" s="184">
        <f t="shared" si="486"/>
        <v>0</v>
      </c>
      <c r="AK162" s="184">
        <f t="shared" si="486"/>
        <v>0</v>
      </c>
      <c r="AL162" s="184">
        <f t="shared" si="486"/>
        <v>0</v>
      </c>
      <c r="AM162" s="52" t="str">
        <f t="shared" si="19"/>
        <v/>
      </c>
      <c r="AN162" s="52" t="str">
        <f t="shared" si="20"/>
        <v/>
      </c>
      <c r="AO162" s="184" t="str">
        <f t="shared" si="21"/>
        <v/>
      </c>
      <c r="AP162" s="192" t="str">
        <f t="shared" si="22"/>
        <v/>
      </c>
      <c r="AQ162" s="232">
        <f t="shared" si="23"/>
        <v>0</v>
      </c>
      <c r="AR162" s="232">
        <f t="shared" si="24"/>
        <v>0</v>
      </c>
      <c r="AS162" s="52">
        <f t="shared" si="25"/>
        <v>0</v>
      </c>
      <c r="AT162" s="52">
        <f t="shared" si="26"/>
        <v>0</v>
      </c>
      <c r="AU162" s="232">
        <f t="shared" si="27"/>
        <v>0</v>
      </c>
      <c r="AV162" s="232">
        <f t="shared" ref="AV162:AW162" si="487">IF($AD162=V$5,$W162,0)</f>
        <v>0</v>
      </c>
      <c r="AW162" s="232">
        <f t="shared" si="487"/>
        <v>0</v>
      </c>
      <c r="AX162" s="233">
        <f t="shared" si="29"/>
        <v>0</v>
      </c>
      <c r="AY162" s="234">
        <f t="shared" si="30"/>
        <v>0</v>
      </c>
      <c r="AZ162" s="184">
        <f t="shared" si="31"/>
        <v>0</v>
      </c>
      <c r="BA162" s="235" t="str">
        <f>IF(B162&lt;&gt;"",VLOOKUP(B162,'1 Pricing Length'!A$8:B$50,2),"")</f>
        <v/>
      </c>
    </row>
    <row r="163" spans="1:53" ht="18.75" customHeight="1">
      <c r="A163" s="217"/>
      <c r="B163" s="217"/>
      <c r="C163" s="303"/>
      <c r="D163" s="237"/>
      <c r="E163" s="237"/>
      <c r="F163" s="237"/>
      <c r="G163" s="377"/>
      <c r="H163" s="377"/>
      <c r="I163" s="377"/>
      <c r="J163" s="377"/>
      <c r="K163" s="1"/>
      <c r="L163" s="223">
        <f>IF(B163&lt;&gt;"",IF(D163&gt;0,IF(D163&lt;=V$5,IF(M163&gt;0,M163,VLOOKUP(B163,'1 Pricing Length'!A$8:C$50,3)),VLOOKUP(B163,'1 Pricing Length'!A$8:C$50,3)),0),0)</f>
        <v>0</v>
      </c>
      <c r="M163" s="223">
        <f t="shared" si="4"/>
        <v>0</v>
      </c>
      <c r="N163" s="224">
        <f>IF(B163&lt;&gt;"",IF(D163&lt;&gt;0,IF(AD163&lt;X$5,IF(AD163&lt;W$5,IF(AD163&lt;V$5,IF(AD163&lt;U$5,VLOOKUP(B163,'1 Pricing Length'!A$8:I$50,5),VLOOKUP(B163,'1 Pricing Length'!A$8:I$50,6)),VLOOKUP(B163,'1 Pricing Length'!A$8:I$50,7)),VLOOKUP(B163,'1 Pricing Length'!A$8:I$50,8)),0),0),0)</f>
        <v>0</v>
      </c>
      <c r="O163" s="128">
        <f t="shared" si="5"/>
        <v>0</v>
      </c>
      <c r="P163" s="128">
        <f>'6 NY Interim'!O163</f>
        <v>0</v>
      </c>
      <c r="Q163" s="128">
        <f t="shared" si="6"/>
        <v>0</v>
      </c>
      <c r="R163" s="128">
        <f t="shared" si="7"/>
        <v>0</v>
      </c>
      <c r="S163" s="128">
        <f t="shared" si="8"/>
        <v>0</v>
      </c>
      <c r="T163" s="192">
        <f t="shared" ref="T163:W163" si="488">$G163*$AE163*AF163</f>
        <v>0</v>
      </c>
      <c r="U163" s="192">
        <f t="shared" si="488"/>
        <v>0</v>
      </c>
      <c r="V163" s="192">
        <f t="shared" si="488"/>
        <v>0</v>
      </c>
      <c r="W163" s="227">
        <f t="shared" si="488"/>
        <v>0</v>
      </c>
      <c r="X163" s="192">
        <f t="shared" si="10"/>
        <v>0</v>
      </c>
      <c r="Y163" s="192">
        <f t="shared" si="11"/>
        <v>0</v>
      </c>
      <c r="Z163" s="192">
        <f t="shared" si="12"/>
        <v>0</v>
      </c>
      <c r="AA163" s="227">
        <f t="shared" si="13"/>
        <v>0</v>
      </c>
      <c r="AB163" s="228">
        <f t="shared" si="14"/>
        <v>0</v>
      </c>
      <c r="AC163" s="229"/>
      <c r="AD163" s="230">
        <f t="shared" si="15"/>
        <v>45107</v>
      </c>
      <c r="AE163" s="231">
        <f t="shared" si="16"/>
        <v>0</v>
      </c>
      <c r="AF163" s="184">
        <f t="shared" si="17"/>
        <v>0</v>
      </c>
      <c r="AG163" s="184">
        <f t="shared" ref="AG163:AL163" si="489">IF(SUM($AF163:AF163)&gt;0,IF($L163-SUM($AF163:AF163)&gt;52,52,$L163-SUM($AF163:AF163)),IF($AD163=U$5,ROUND(($AD163-$D163)/7+0.5,0),0))</f>
        <v>0</v>
      </c>
      <c r="AH163" s="184">
        <f t="shared" si="489"/>
        <v>0</v>
      </c>
      <c r="AI163" s="184">
        <f t="shared" si="489"/>
        <v>0</v>
      </c>
      <c r="AJ163" s="184">
        <f t="shared" si="489"/>
        <v>0</v>
      </c>
      <c r="AK163" s="184">
        <f t="shared" si="489"/>
        <v>0</v>
      </c>
      <c r="AL163" s="184">
        <f t="shared" si="489"/>
        <v>0</v>
      </c>
      <c r="AM163" s="52" t="str">
        <f t="shared" si="19"/>
        <v/>
      </c>
      <c r="AN163" s="52" t="str">
        <f t="shared" si="20"/>
        <v/>
      </c>
      <c r="AO163" s="184" t="str">
        <f t="shared" si="21"/>
        <v/>
      </c>
      <c r="AP163" s="192" t="str">
        <f t="shared" si="22"/>
        <v/>
      </c>
      <c r="AQ163" s="232">
        <f t="shared" si="23"/>
        <v>0</v>
      </c>
      <c r="AR163" s="232">
        <f t="shared" si="24"/>
        <v>0</v>
      </c>
      <c r="AS163" s="52">
        <f t="shared" si="25"/>
        <v>0</v>
      </c>
      <c r="AT163" s="52">
        <f t="shared" si="26"/>
        <v>0</v>
      </c>
      <c r="AU163" s="232">
        <f t="shared" si="27"/>
        <v>0</v>
      </c>
      <c r="AV163" s="232">
        <f t="shared" ref="AV163:AW163" si="490">IF($AD163=V$5,$W163,0)</f>
        <v>0</v>
      </c>
      <c r="AW163" s="232">
        <f t="shared" si="490"/>
        <v>0</v>
      </c>
      <c r="AX163" s="233">
        <f t="shared" si="29"/>
        <v>0</v>
      </c>
      <c r="AY163" s="234">
        <f t="shared" si="30"/>
        <v>0</v>
      </c>
      <c r="AZ163" s="184">
        <f t="shared" si="31"/>
        <v>0</v>
      </c>
      <c r="BA163" s="235" t="str">
        <f>IF(B163&lt;&gt;"",VLOOKUP(B163,'1 Pricing Length'!A$8:B$50,2),"")</f>
        <v/>
      </c>
    </row>
    <row r="164" spans="1:53" ht="18.75" customHeight="1">
      <c r="A164" s="217"/>
      <c r="B164" s="217"/>
      <c r="C164" s="303"/>
      <c r="D164" s="237"/>
      <c r="E164" s="237"/>
      <c r="F164" s="237"/>
      <c r="G164" s="377"/>
      <c r="H164" s="377"/>
      <c r="I164" s="377"/>
      <c r="J164" s="377"/>
      <c r="K164" s="1"/>
      <c r="L164" s="223">
        <f>IF(B164&lt;&gt;"",IF(D164&gt;0,IF(D164&lt;=V$5,IF(M164&gt;0,M164,VLOOKUP(B164,'1 Pricing Length'!A$8:C$50,3)),VLOOKUP(B164,'1 Pricing Length'!A$8:C$50,3)),0),0)</f>
        <v>0</v>
      </c>
      <c r="M164" s="223">
        <f t="shared" si="4"/>
        <v>0</v>
      </c>
      <c r="N164" s="224">
        <f>IF(B164&lt;&gt;"",IF(D164&lt;&gt;0,IF(AD164&lt;X$5,IF(AD164&lt;W$5,IF(AD164&lt;V$5,IF(AD164&lt;U$5,VLOOKUP(B164,'1 Pricing Length'!A$8:I$50,5),VLOOKUP(B164,'1 Pricing Length'!A$8:I$50,6)),VLOOKUP(B164,'1 Pricing Length'!A$8:I$50,7)),VLOOKUP(B164,'1 Pricing Length'!A$8:I$50,8)),0),0),0)</f>
        <v>0</v>
      </c>
      <c r="O164" s="128">
        <f t="shared" si="5"/>
        <v>0</v>
      </c>
      <c r="P164" s="128">
        <f>'6 NY Interim'!O164</f>
        <v>0</v>
      </c>
      <c r="Q164" s="128">
        <f t="shared" si="6"/>
        <v>0</v>
      </c>
      <c r="R164" s="128">
        <f t="shared" si="7"/>
        <v>0</v>
      </c>
      <c r="S164" s="128">
        <f t="shared" si="8"/>
        <v>0</v>
      </c>
      <c r="T164" s="192">
        <f t="shared" ref="T164:W164" si="491">$G164*$AE164*AF164</f>
        <v>0</v>
      </c>
      <c r="U164" s="192">
        <f t="shared" si="491"/>
        <v>0</v>
      </c>
      <c r="V164" s="192">
        <f t="shared" si="491"/>
        <v>0</v>
      </c>
      <c r="W164" s="227">
        <f t="shared" si="491"/>
        <v>0</v>
      </c>
      <c r="X164" s="192">
        <f t="shared" si="10"/>
        <v>0</v>
      </c>
      <c r="Y164" s="192">
        <f t="shared" si="11"/>
        <v>0</v>
      </c>
      <c r="Z164" s="192">
        <f t="shared" si="12"/>
        <v>0</v>
      </c>
      <c r="AA164" s="227">
        <f t="shared" si="13"/>
        <v>0</v>
      </c>
      <c r="AB164" s="228">
        <f t="shared" si="14"/>
        <v>0</v>
      </c>
      <c r="AC164" s="229"/>
      <c r="AD164" s="230">
        <f t="shared" si="15"/>
        <v>45107</v>
      </c>
      <c r="AE164" s="231">
        <f t="shared" si="16"/>
        <v>0</v>
      </c>
      <c r="AF164" s="184">
        <f t="shared" si="17"/>
        <v>0</v>
      </c>
      <c r="AG164" s="184">
        <f t="shared" ref="AG164:AL164" si="492">IF(SUM($AF164:AF164)&gt;0,IF($L164-SUM($AF164:AF164)&gt;52,52,$L164-SUM($AF164:AF164)),IF($AD164=U$5,ROUND(($AD164-$D164)/7+0.5,0),0))</f>
        <v>0</v>
      </c>
      <c r="AH164" s="184">
        <f t="shared" si="492"/>
        <v>0</v>
      </c>
      <c r="AI164" s="184">
        <f t="shared" si="492"/>
        <v>0</v>
      </c>
      <c r="AJ164" s="184">
        <f t="shared" si="492"/>
        <v>0</v>
      </c>
      <c r="AK164" s="184">
        <f t="shared" si="492"/>
        <v>0</v>
      </c>
      <c r="AL164" s="184">
        <f t="shared" si="492"/>
        <v>0</v>
      </c>
      <c r="AM164" s="52" t="str">
        <f t="shared" si="19"/>
        <v/>
      </c>
      <c r="AN164" s="52" t="str">
        <f t="shared" si="20"/>
        <v/>
      </c>
      <c r="AO164" s="184" t="str">
        <f t="shared" si="21"/>
        <v/>
      </c>
      <c r="AP164" s="192" t="str">
        <f t="shared" si="22"/>
        <v/>
      </c>
      <c r="AQ164" s="232">
        <f t="shared" si="23"/>
        <v>0</v>
      </c>
      <c r="AR164" s="232">
        <f t="shared" si="24"/>
        <v>0</v>
      </c>
      <c r="AS164" s="52">
        <f t="shared" si="25"/>
        <v>0</v>
      </c>
      <c r="AT164" s="52">
        <f t="shared" si="26"/>
        <v>0</v>
      </c>
      <c r="AU164" s="232">
        <f t="shared" si="27"/>
        <v>0</v>
      </c>
      <c r="AV164" s="232">
        <f t="shared" ref="AV164:AW164" si="493">IF($AD164=V$5,$W164,0)</f>
        <v>0</v>
      </c>
      <c r="AW164" s="232">
        <f t="shared" si="493"/>
        <v>0</v>
      </c>
      <c r="AX164" s="233">
        <f t="shared" si="29"/>
        <v>0</v>
      </c>
      <c r="AY164" s="234">
        <f t="shared" si="30"/>
        <v>0</v>
      </c>
      <c r="AZ164" s="184">
        <f t="shared" si="31"/>
        <v>0</v>
      </c>
      <c r="BA164" s="235" t="str">
        <f>IF(B164&lt;&gt;"",VLOOKUP(B164,'1 Pricing Length'!A$8:B$50,2),"")</f>
        <v/>
      </c>
    </row>
    <row r="165" spans="1:53" ht="18.75" customHeight="1">
      <c r="A165" s="217"/>
      <c r="B165" s="217"/>
      <c r="C165" s="303"/>
      <c r="D165" s="237"/>
      <c r="E165" s="237"/>
      <c r="F165" s="237"/>
      <c r="G165" s="377"/>
      <c r="H165" s="377"/>
      <c r="I165" s="377"/>
      <c r="J165" s="377"/>
      <c r="K165" s="1"/>
      <c r="L165" s="223">
        <f>IF(B165&lt;&gt;"",IF(D165&gt;0,IF(D165&lt;=V$5,IF(M165&gt;0,M165,VLOOKUP(B165,'1 Pricing Length'!A$8:C$50,3)),VLOOKUP(B165,'1 Pricing Length'!A$8:C$50,3)),0),0)</f>
        <v>0</v>
      </c>
      <c r="M165" s="223">
        <f t="shared" si="4"/>
        <v>0</v>
      </c>
      <c r="N165" s="224">
        <f>IF(B165&lt;&gt;"",IF(D165&lt;&gt;0,IF(AD165&lt;X$5,IF(AD165&lt;W$5,IF(AD165&lt;V$5,IF(AD165&lt;U$5,VLOOKUP(B165,'1 Pricing Length'!A$8:I$50,5),VLOOKUP(B165,'1 Pricing Length'!A$8:I$50,6)),VLOOKUP(B165,'1 Pricing Length'!A$8:I$50,7)),VLOOKUP(B165,'1 Pricing Length'!A$8:I$50,8)),0),0),0)</f>
        <v>0</v>
      </c>
      <c r="O165" s="128">
        <f t="shared" si="5"/>
        <v>0</v>
      </c>
      <c r="P165" s="128">
        <f>'6 NY Interim'!O165</f>
        <v>0</v>
      </c>
      <c r="Q165" s="128">
        <f t="shared" si="6"/>
        <v>0</v>
      </c>
      <c r="R165" s="128">
        <f t="shared" si="7"/>
        <v>0</v>
      </c>
      <c r="S165" s="128">
        <f t="shared" si="8"/>
        <v>0</v>
      </c>
      <c r="T165" s="192">
        <f t="shared" ref="T165:W165" si="494">$G165*$AE165*AF165</f>
        <v>0</v>
      </c>
      <c r="U165" s="192">
        <f t="shared" si="494"/>
        <v>0</v>
      </c>
      <c r="V165" s="192">
        <f t="shared" si="494"/>
        <v>0</v>
      </c>
      <c r="W165" s="227">
        <f t="shared" si="494"/>
        <v>0</v>
      </c>
      <c r="X165" s="192">
        <f t="shared" si="10"/>
        <v>0</v>
      </c>
      <c r="Y165" s="192">
        <f t="shared" si="11"/>
        <v>0</v>
      </c>
      <c r="Z165" s="192">
        <f t="shared" si="12"/>
        <v>0</v>
      </c>
      <c r="AA165" s="227">
        <f t="shared" si="13"/>
        <v>0</v>
      </c>
      <c r="AB165" s="228">
        <f t="shared" si="14"/>
        <v>0</v>
      </c>
      <c r="AC165" s="229"/>
      <c r="AD165" s="230">
        <f t="shared" si="15"/>
        <v>45107</v>
      </c>
      <c r="AE165" s="231">
        <f t="shared" si="16"/>
        <v>0</v>
      </c>
      <c r="AF165" s="184">
        <f t="shared" si="17"/>
        <v>0</v>
      </c>
      <c r="AG165" s="184">
        <f t="shared" ref="AG165:AL165" si="495">IF(SUM($AF165:AF165)&gt;0,IF($L165-SUM($AF165:AF165)&gt;52,52,$L165-SUM($AF165:AF165)),IF($AD165=U$5,ROUND(($AD165-$D165)/7+0.5,0),0))</f>
        <v>0</v>
      </c>
      <c r="AH165" s="184">
        <f t="shared" si="495"/>
        <v>0</v>
      </c>
      <c r="AI165" s="184">
        <f t="shared" si="495"/>
        <v>0</v>
      </c>
      <c r="AJ165" s="184">
        <f t="shared" si="495"/>
        <v>0</v>
      </c>
      <c r="AK165" s="184">
        <f t="shared" si="495"/>
        <v>0</v>
      </c>
      <c r="AL165" s="184">
        <f t="shared" si="495"/>
        <v>0</v>
      </c>
      <c r="AM165" s="52" t="str">
        <f t="shared" si="19"/>
        <v/>
      </c>
      <c r="AN165" s="52" t="str">
        <f t="shared" si="20"/>
        <v/>
      </c>
      <c r="AO165" s="184" t="str">
        <f t="shared" si="21"/>
        <v/>
      </c>
      <c r="AP165" s="192" t="str">
        <f t="shared" si="22"/>
        <v/>
      </c>
      <c r="AQ165" s="232">
        <f t="shared" si="23"/>
        <v>0</v>
      </c>
      <c r="AR165" s="232">
        <f t="shared" si="24"/>
        <v>0</v>
      </c>
      <c r="AS165" s="52">
        <f t="shared" si="25"/>
        <v>0</v>
      </c>
      <c r="AT165" s="52">
        <f t="shared" si="26"/>
        <v>0</v>
      </c>
      <c r="AU165" s="232">
        <f t="shared" si="27"/>
        <v>0</v>
      </c>
      <c r="AV165" s="232">
        <f t="shared" ref="AV165:AW165" si="496">IF($AD165=V$5,$W165,0)</f>
        <v>0</v>
      </c>
      <c r="AW165" s="232">
        <f t="shared" si="496"/>
        <v>0</v>
      </c>
      <c r="AX165" s="233">
        <f t="shared" si="29"/>
        <v>0</v>
      </c>
      <c r="AY165" s="234">
        <f t="shared" si="30"/>
        <v>0</v>
      </c>
      <c r="AZ165" s="184">
        <f t="shared" si="31"/>
        <v>0</v>
      </c>
      <c r="BA165" s="235" t="str">
        <f>IF(B165&lt;&gt;"",VLOOKUP(B165,'1 Pricing Length'!A$8:B$50,2),"")</f>
        <v/>
      </c>
    </row>
    <row r="166" spans="1:53" ht="18.75" customHeight="1">
      <c r="A166" s="217"/>
      <c r="B166" s="217"/>
      <c r="C166" s="303"/>
      <c r="D166" s="237"/>
      <c r="E166" s="237"/>
      <c r="F166" s="237"/>
      <c r="G166" s="377"/>
      <c r="H166" s="377"/>
      <c r="I166" s="377"/>
      <c r="J166" s="377"/>
      <c r="K166" s="1"/>
      <c r="L166" s="223">
        <f>IF(B166&lt;&gt;"",IF(D166&gt;0,IF(D166&lt;=V$5,IF(M166&gt;0,M166,VLOOKUP(B166,'1 Pricing Length'!A$8:C$50,3)),VLOOKUP(B166,'1 Pricing Length'!A$8:C$50,3)),0),0)</f>
        <v>0</v>
      </c>
      <c r="M166" s="223">
        <f t="shared" si="4"/>
        <v>0</v>
      </c>
      <c r="N166" s="224">
        <f>IF(B166&lt;&gt;"",IF(D166&lt;&gt;0,IF(AD166&lt;X$5,IF(AD166&lt;W$5,IF(AD166&lt;V$5,IF(AD166&lt;U$5,VLOOKUP(B166,'1 Pricing Length'!A$8:I$50,5),VLOOKUP(B166,'1 Pricing Length'!A$8:I$50,6)),VLOOKUP(B166,'1 Pricing Length'!A$8:I$50,7)),VLOOKUP(B166,'1 Pricing Length'!A$8:I$50,8)),0),0),0)</f>
        <v>0</v>
      </c>
      <c r="O166" s="128">
        <f t="shared" si="5"/>
        <v>0</v>
      </c>
      <c r="P166" s="128">
        <f>'6 NY Interim'!O166</f>
        <v>0</v>
      </c>
      <c r="Q166" s="128">
        <f t="shared" si="6"/>
        <v>0</v>
      </c>
      <c r="R166" s="128">
        <f t="shared" si="7"/>
        <v>0</v>
      </c>
      <c r="S166" s="128">
        <f t="shared" si="8"/>
        <v>0</v>
      </c>
      <c r="T166" s="192">
        <f t="shared" ref="T166:W166" si="497">$G166*$AE166*AF166</f>
        <v>0</v>
      </c>
      <c r="U166" s="192">
        <f t="shared" si="497"/>
        <v>0</v>
      </c>
      <c r="V166" s="192">
        <f t="shared" si="497"/>
        <v>0</v>
      </c>
      <c r="W166" s="227">
        <f t="shared" si="497"/>
        <v>0</v>
      </c>
      <c r="X166" s="192">
        <f t="shared" si="10"/>
        <v>0</v>
      </c>
      <c r="Y166" s="192">
        <f t="shared" si="11"/>
        <v>0</v>
      </c>
      <c r="Z166" s="192">
        <f t="shared" si="12"/>
        <v>0</v>
      </c>
      <c r="AA166" s="227">
        <f t="shared" si="13"/>
        <v>0</v>
      </c>
      <c r="AB166" s="228">
        <f t="shared" si="14"/>
        <v>0</v>
      </c>
      <c r="AC166" s="229"/>
      <c r="AD166" s="230">
        <f t="shared" si="15"/>
        <v>45107</v>
      </c>
      <c r="AE166" s="231">
        <f t="shared" si="16"/>
        <v>0</v>
      </c>
      <c r="AF166" s="184">
        <f t="shared" si="17"/>
        <v>0</v>
      </c>
      <c r="AG166" s="184">
        <f t="shared" ref="AG166:AL166" si="498">IF(SUM($AF166:AF166)&gt;0,IF($L166-SUM($AF166:AF166)&gt;52,52,$L166-SUM($AF166:AF166)),IF($AD166=U$5,ROUND(($AD166-$D166)/7+0.5,0),0))</f>
        <v>0</v>
      </c>
      <c r="AH166" s="184">
        <f t="shared" si="498"/>
        <v>0</v>
      </c>
      <c r="AI166" s="184">
        <f t="shared" si="498"/>
        <v>0</v>
      </c>
      <c r="AJ166" s="184">
        <f t="shared" si="498"/>
        <v>0</v>
      </c>
      <c r="AK166" s="184">
        <f t="shared" si="498"/>
        <v>0</v>
      </c>
      <c r="AL166" s="184">
        <f t="shared" si="498"/>
        <v>0</v>
      </c>
      <c r="AM166" s="52" t="str">
        <f t="shared" si="19"/>
        <v/>
      </c>
      <c r="AN166" s="52" t="str">
        <f t="shared" si="20"/>
        <v/>
      </c>
      <c r="AO166" s="184" t="str">
        <f t="shared" si="21"/>
        <v/>
      </c>
      <c r="AP166" s="192" t="str">
        <f t="shared" si="22"/>
        <v/>
      </c>
      <c r="AQ166" s="232">
        <f t="shared" si="23"/>
        <v>0</v>
      </c>
      <c r="AR166" s="232">
        <f t="shared" si="24"/>
        <v>0</v>
      </c>
      <c r="AS166" s="52">
        <f t="shared" si="25"/>
        <v>0</v>
      </c>
      <c r="AT166" s="52">
        <f t="shared" si="26"/>
        <v>0</v>
      </c>
      <c r="AU166" s="232">
        <f t="shared" si="27"/>
        <v>0</v>
      </c>
      <c r="AV166" s="232">
        <f t="shared" ref="AV166:AW166" si="499">IF($AD166=V$5,$W166,0)</f>
        <v>0</v>
      </c>
      <c r="AW166" s="232">
        <f t="shared" si="499"/>
        <v>0</v>
      </c>
      <c r="AX166" s="233">
        <f t="shared" si="29"/>
        <v>0</v>
      </c>
      <c r="AY166" s="234">
        <f t="shared" si="30"/>
        <v>0</v>
      </c>
      <c r="AZ166" s="184">
        <f t="shared" si="31"/>
        <v>0</v>
      </c>
      <c r="BA166" s="235" t="str">
        <f>IF(B166&lt;&gt;"",VLOOKUP(B166,'1 Pricing Length'!A$8:B$50,2),"")</f>
        <v/>
      </c>
    </row>
    <row r="167" spans="1:53" ht="18.75" customHeight="1">
      <c r="A167" s="217"/>
      <c r="B167" s="217"/>
      <c r="C167" s="303"/>
      <c r="D167" s="237"/>
      <c r="E167" s="237"/>
      <c r="F167" s="237"/>
      <c r="G167" s="377"/>
      <c r="H167" s="377"/>
      <c r="I167" s="377"/>
      <c r="J167" s="377"/>
      <c r="K167" s="1"/>
      <c r="L167" s="223">
        <f>IF(B167&lt;&gt;"",IF(D167&gt;0,IF(D167&lt;=V$5,IF(M167&gt;0,M167,VLOOKUP(B167,'1 Pricing Length'!A$8:C$50,3)),VLOOKUP(B167,'1 Pricing Length'!A$8:C$50,3)),0),0)</f>
        <v>0</v>
      </c>
      <c r="M167" s="223">
        <f t="shared" si="4"/>
        <v>0</v>
      </c>
      <c r="N167" s="224">
        <f>IF(B167&lt;&gt;"",IF(D167&lt;&gt;0,IF(AD167&lt;X$5,IF(AD167&lt;W$5,IF(AD167&lt;V$5,IF(AD167&lt;U$5,VLOOKUP(B167,'1 Pricing Length'!A$8:I$50,5),VLOOKUP(B167,'1 Pricing Length'!A$8:I$50,6)),VLOOKUP(B167,'1 Pricing Length'!A$8:I$50,7)),VLOOKUP(B167,'1 Pricing Length'!A$8:I$50,8)),0),0),0)</f>
        <v>0</v>
      </c>
      <c r="O167" s="128">
        <f t="shared" si="5"/>
        <v>0</v>
      </c>
      <c r="P167" s="128">
        <f>'6 NY Interim'!O167</f>
        <v>0</v>
      </c>
      <c r="Q167" s="128">
        <f t="shared" si="6"/>
        <v>0</v>
      </c>
      <c r="R167" s="128">
        <f t="shared" si="7"/>
        <v>0</v>
      </c>
      <c r="S167" s="128">
        <f t="shared" si="8"/>
        <v>0</v>
      </c>
      <c r="T167" s="192">
        <f t="shared" ref="T167:W167" si="500">$G167*$AE167*AF167</f>
        <v>0</v>
      </c>
      <c r="U167" s="192">
        <f t="shared" si="500"/>
        <v>0</v>
      </c>
      <c r="V167" s="192">
        <f t="shared" si="500"/>
        <v>0</v>
      </c>
      <c r="W167" s="227">
        <f t="shared" si="500"/>
        <v>0</v>
      </c>
      <c r="X167" s="192">
        <f t="shared" si="10"/>
        <v>0</v>
      </c>
      <c r="Y167" s="192">
        <f t="shared" si="11"/>
        <v>0</v>
      </c>
      <c r="Z167" s="192">
        <f t="shared" si="12"/>
        <v>0</v>
      </c>
      <c r="AA167" s="227">
        <f t="shared" si="13"/>
        <v>0</v>
      </c>
      <c r="AB167" s="228">
        <f t="shared" si="14"/>
        <v>0</v>
      </c>
      <c r="AC167" s="229"/>
      <c r="AD167" s="230">
        <f t="shared" si="15"/>
        <v>45107</v>
      </c>
      <c r="AE167" s="231">
        <f t="shared" si="16"/>
        <v>0</v>
      </c>
      <c r="AF167" s="184">
        <f t="shared" si="17"/>
        <v>0</v>
      </c>
      <c r="AG167" s="184">
        <f t="shared" ref="AG167:AL167" si="501">IF(SUM($AF167:AF167)&gt;0,IF($L167-SUM($AF167:AF167)&gt;52,52,$L167-SUM($AF167:AF167)),IF($AD167=U$5,ROUND(($AD167-$D167)/7+0.5,0),0))</f>
        <v>0</v>
      </c>
      <c r="AH167" s="184">
        <f t="shared" si="501"/>
        <v>0</v>
      </c>
      <c r="AI167" s="184">
        <f t="shared" si="501"/>
        <v>0</v>
      </c>
      <c r="AJ167" s="184">
        <f t="shared" si="501"/>
        <v>0</v>
      </c>
      <c r="AK167" s="184">
        <f t="shared" si="501"/>
        <v>0</v>
      </c>
      <c r="AL167" s="184">
        <f t="shared" si="501"/>
        <v>0</v>
      </c>
      <c r="AM167" s="52" t="str">
        <f t="shared" si="19"/>
        <v/>
      </c>
      <c r="AN167" s="52" t="str">
        <f t="shared" si="20"/>
        <v/>
      </c>
      <c r="AO167" s="184" t="str">
        <f t="shared" si="21"/>
        <v/>
      </c>
      <c r="AP167" s="192" t="str">
        <f t="shared" si="22"/>
        <v/>
      </c>
      <c r="AQ167" s="232">
        <f t="shared" si="23"/>
        <v>0</v>
      </c>
      <c r="AR167" s="232">
        <f t="shared" si="24"/>
        <v>0</v>
      </c>
      <c r="AS167" s="52">
        <f t="shared" si="25"/>
        <v>0</v>
      </c>
      <c r="AT167" s="52">
        <f t="shared" si="26"/>
        <v>0</v>
      </c>
      <c r="AU167" s="232">
        <f t="shared" si="27"/>
        <v>0</v>
      </c>
      <c r="AV167" s="232">
        <f t="shared" ref="AV167:AW167" si="502">IF($AD167=V$5,$W167,0)</f>
        <v>0</v>
      </c>
      <c r="AW167" s="232">
        <f t="shared" si="502"/>
        <v>0</v>
      </c>
      <c r="AX167" s="233">
        <f t="shared" si="29"/>
        <v>0</v>
      </c>
      <c r="AY167" s="234">
        <f t="shared" si="30"/>
        <v>0</v>
      </c>
      <c r="AZ167" s="184">
        <f t="shared" si="31"/>
        <v>0</v>
      </c>
      <c r="BA167" s="235" t="str">
        <f>IF(B167&lt;&gt;"",VLOOKUP(B167,'1 Pricing Length'!A$8:B$50,2),"")</f>
        <v/>
      </c>
    </row>
    <row r="168" spans="1:53" ht="18.75" customHeight="1">
      <c r="A168" s="217"/>
      <c r="B168" s="217"/>
      <c r="C168" s="303"/>
      <c r="D168" s="237"/>
      <c r="E168" s="237"/>
      <c r="F168" s="237"/>
      <c r="G168" s="377"/>
      <c r="H168" s="377"/>
      <c r="I168" s="377"/>
      <c r="J168" s="377"/>
      <c r="K168" s="1"/>
      <c r="L168" s="223">
        <f>IF(B168&lt;&gt;"",IF(D168&gt;0,IF(D168&lt;=V$5,IF(M168&gt;0,M168,VLOOKUP(B168,'1 Pricing Length'!A$8:C$50,3)),VLOOKUP(B168,'1 Pricing Length'!A$8:C$50,3)),0),0)</f>
        <v>0</v>
      </c>
      <c r="M168" s="223">
        <f t="shared" si="4"/>
        <v>0</v>
      </c>
      <c r="N168" s="224">
        <f>IF(B168&lt;&gt;"",IF(D168&lt;&gt;0,IF(AD168&lt;X$5,IF(AD168&lt;W$5,IF(AD168&lt;V$5,IF(AD168&lt;U$5,VLOOKUP(B168,'1 Pricing Length'!A$8:I$50,5),VLOOKUP(B168,'1 Pricing Length'!A$8:I$50,6)),VLOOKUP(B168,'1 Pricing Length'!A$8:I$50,7)),VLOOKUP(B168,'1 Pricing Length'!A$8:I$50,8)),0),0),0)</f>
        <v>0</v>
      </c>
      <c r="O168" s="128">
        <f t="shared" si="5"/>
        <v>0</v>
      </c>
      <c r="P168" s="128">
        <f>'6 NY Interim'!O168</f>
        <v>0</v>
      </c>
      <c r="Q168" s="128">
        <f t="shared" si="6"/>
        <v>0</v>
      </c>
      <c r="R168" s="128">
        <f t="shared" si="7"/>
        <v>0</v>
      </c>
      <c r="S168" s="128">
        <f t="shared" si="8"/>
        <v>0</v>
      </c>
      <c r="T168" s="192">
        <f t="shared" ref="T168:W168" si="503">$G168*$AE168*AF168</f>
        <v>0</v>
      </c>
      <c r="U168" s="192">
        <f t="shared" si="503"/>
        <v>0</v>
      </c>
      <c r="V168" s="192">
        <f t="shared" si="503"/>
        <v>0</v>
      </c>
      <c r="W168" s="227">
        <f t="shared" si="503"/>
        <v>0</v>
      </c>
      <c r="X168" s="192">
        <f t="shared" si="10"/>
        <v>0</v>
      </c>
      <c r="Y168" s="192">
        <f t="shared" si="11"/>
        <v>0</v>
      </c>
      <c r="Z168" s="192">
        <f t="shared" si="12"/>
        <v>0</v>
      </c>
      <c r="AA168" s="227">
        <f t="shared" si="13"/>
        <v>0</v>
      </c>
      <c r="AB168" s="228">
        <f t="shared" si="14"/>
        <v>0</v>
      </c>
      <c r="AC168" s="229"/>
      <c r="AD168" s="230">
        <f t="shared" si="15"/>
        <v>45107</v>
      </c>
      <c r="AE168" s="231">
        <f t="shared" si="16"/>
        <v>0</v>
      </c>
      <c r="AF168" s="184">
        <f t="shared" si="17"/>
        <v>0</v>
      </c>
      <c r="AG168" s="184">
        <f t="shared" ref="AG168:AL168" si="504">IF(SUM($AF168:AF168)&gt;0,IF($L168-SUM($AF168:AF168)&gt;52,52,$L168-SUM($AF168:AF168)),IF($AD168=U$5,ROUND(($AD168-$D168)/7+0.5,0),0))</f>
        <v>0</v>
      </c>
      <c r="AH168" s="184">
        <f t="shared" si="504"/>
        <v>0</v>
      </c>
      <c r="AI168" s="184">
        <f t="shared" si="504"/>
        <v>0</v>
      </c>
      <c r="AJ168" s="184">
        <f t="shared" si="504"/>
        <v>0</v>
      </c>
      <c r="AK168" s="184">
        <f t="shared" si="504"/>
        <v>0</v>
      </c>
      <c r="AL168" s="184">
        <f t="shared" si="504"/>
        <v>0</v>
      </c>
      <c r="AM168" s="52" t="str">
        <f t="shared" si="19"/>
        <v/>
      </c>
      <c r="AN168" s="52" t="str">
        <f t="shared" si="20"/>
        <v/>
      </c>
      <c r="AO168" s="184" t="str">
        <f t="shared" si="21"/>
        <v/>
      </c>
      <c r="AP168" s="192" t="str">
        <f t="shared" si="22"/>
        <v/>
      </c>
      <c r="AQ168" s="232">
        <f t="shared" si="23"/>
        <v>0</v>
      </c>
      <c r="AR168" s="232">
        <f t="shared" si="24"/>
        <v>0</v>
      </c>
      <c r="AS168" s="52">
        <f t="shared" si="25"/>
        <v>0</v>
      </c>
      <c r="AT168" s="52">
        <f t="shared" si="26"/>
        <v>0</v>
      </c>
      <c r="AU168" s="232">
        <f t="shared" si="27"/>
        <v>0</v>
      </c>
      <c r="AV168" s="232">
        <f t="shared" ref="AV168:AW168" si="505">IF($AD168=V$5,$W168,0)</f>
        <v>0</v>
      </c>
      <c r="AW168" s="232">
        <f t="shared" si="505"/>
        <v>0</v>
      </c>
      <c r="AX168" s="233">
        <f t="shared" si="29"/>
        <v>0</v>
      </c>
      <c r="AY168" s="234">
        <f t="shared" si="30"/>
        <v>0</v>
      </c>
      <c r="AZ168" s="184">
        <f t="shared" si="31"/>
        <v>0</v>
      </c>
      <c r="BA168" s="235" t="str">
        <f>IF(B168&lt;&gt;"",VLOOKUP(B168,'1 Pricing Length'!A$8:B$50,2),"")</f>
        <v/>
      </c>
    </row>
    <row r="169" spans="1:53" ht="18.75" customHeight="1">
      <c r="A169" s="217"/>
      <c r="B169" s="217"/>
      <c r="C169" s="303"/>
      <c r="D169" s="237"/>
      <c r="E169" s="237"/>
      <c r="F169" s="237"/>
      <c r="G169" s="377"/>
      <c r="H169" s="377"/>
      <c r="I169" s="377"/>
      <c r="J169" s="377"/>
      <c r="K169" s="1"/>
      <c r="L169" s="223">
        <f>IF(B169&lt;&gt;"",IF(D169&gt;0,IF(D169&lt;=V$5,IF(M169&gt;0,M169,VLOOKUP(B169,'1 Pricing Length'!A$8:C$50,3)),VLOOKUP(B169,'1 Pricing Length'!A$8:C$50,3)),0),0)</f>
        <v>0</v>
      </c>
      <c r="M169" s="223">
        <f t="shared" si="4"/>
        <v>0</v>
      </c>
      <c r="N169" s="224">
        <f>IF(B169&lt;&gt;"",IF(D169&lt;&gt;0,IF(AD169&lt;X$5,IF(AD169&lt;W$5,IF(AD169&lt;V$5,IF(AD169&lt;U$5,VLOOKUP(B169,'1 Pricing Length'!A$8:I$50,5),VLOOKUP(B169,'1 Pricing Length'!A$8:I$50,6)),VLOOKUP(B169,'1 Pricing Length'!A$8:I$50,7)),VLOOKUP(B169,'1 Pricing Length'!A$8:I$50,8)),0),0),0)</f>
        <v>0</v>
      </c>
      <c r="O169" s="128">
        <f t="shared" si="5"/>
        <v>0</v>
      </c>
      <c r="P169" s="128">
        <f>'6 NY Interim'!O169</f>
        <v>0</v>
      </c>
      <c r="Q169" s="128">
        <f t="shared" si="6"/>
        <v>0</v>
      </c>
      <c r="R169" s="128">
        <f t="shared" si="7"/>
        <v>0</v>
      </c>
      <c r="S169" s="128">
        <f t="shared" si="8"/>
        <v>0</v>
      </c>
      <c r="T169" s="192">
        <f t="shared" ref="T169:W169" si="506">$G169*$AE169*AF169</f>
        <v>0</v>
      </c>
      <c r="U169" s="192">
        <f t="shared" si="506"/>
        <v>0</v>
      </c>
      <c r="V169" s="192">
        <f t="shared" si="506"/>
        <v>0</v>
      </c>
      <c r="W169" s="227">
        <f t="shared" si="506"/>
        <v>0</v>
      </c>
      <c r="X169" s="192">
        <f t="shared" si="10"/>
        <v>0</v>
      </c>
      <c r="Y169" s="192">
        <f t="shared" si="11"/>
        <v>0</v>
      </c>
      <c r="Z169" s="192">
        <f t="shared" si="12"/>
        <v>0</v>
      </c>
      <c r="AA169" s="227">
        <f t="shared" si="13"/>
        <v>0</v>
      </c>
      <c r="AB169" s="228">
        <f t="shared" si="14"/>
        <v>0</v>
      </c>
      <c r="AC169" s="229"/>
      <c r="AD169" s="230">
        <f t="shared" si="15"/>
        <v>45107</v>
      </c>
      <c r="AE169" s="231">
        <f t="shared" si="16"/>
        <v>0</v>
      </c>
      <c r="AF169" s="184">
        <f t="shared" si="17"/>
        <v>0</v>
      </c>
      <c r="AG169" s="184">
        <f t="shared" ref="AG169:AL169" si="507">IF(SUM($AF169:AF169)&gt;0,IF($L169-SUM($AF169:AF169)&gt;52,52,$L169-SUM($AF169:AF169)),IF($AD169=U$5,ROUND(($AD169-$D169)/7+0.5,0),0))</f>
        <v>0</v>
      </c>
      <c r="AH169" s="184">
        <f t="shared" si="507"/>
        <v>0</v>
      </c>
      <c r="AI169" s="184">
        <f t="shared" si="507"/>
        <v>0</v>
      </c>
      <c r="AJ169" s="184">
        <f t="shared" si="507"/>
        <v>0</v>
      </c>
      <c r="AK169" s="184">
        <f t="shared" si="507"/>
        <v>0</v>
      </c>
      <c r="AL169" s="184">
        <f t="shared" si="507"/>
        <v>0</v>
      </c>
      <c r="AM169" s="52" t="str">
        <f t="shared" si="19"/>
        <v/>
      </c>
      <c r="AN169" s="52" t="str">
        <f t="shared" si="20"/>
        <v/>
      </c>
      <c r="AO169" s="184" t="str">
        <f t="shared" si="21"/>
        <v/>
      </c>
      <c r="AP169" s="192" t="str">
        <f t="shared" si="22"/>
        <v/>
      </c>
      <c r="AQ169" s="232">
        <f t="shared" si="23"/>
        <v>0</v>
      </c>
      <c r="AR169" s="232">
        <f t="shared" si="24"/>
        <v>0</v>
      </c>
      <c r="AS169" s="52">
        <f t="shared" si="25"/>
        <v>0</v>
      </c>
      <c r="AT169" s="52">
        <f t="shared" si="26"/>
        <v>0</v>
      </c>
      <c r="AU169" s="232">
        <f t="shared" si="27"/>
        <v>0</v>
      </c>
      <c r="AV169" s="232">
        <f t="shared" ref="AV169:AW169" si="508">IF($AD169=V$5,$W169,0)</f>
        <v>0</v>
      </c>
      <c r="AW169" s="232">
        <f t="shared" si="508"/>
        <v>0</v>
      </c>
      <c r="AX169" s="233">
        <f t="shared" si="29"/>
        <v>0</v>
      </c>
      <c r="AY169" s="234">
        <f t="shared" si="30"/>
        <v>0</v>
      </c>
      <c r="AZ169" s="184">
        <f t="shared" si="31"/>
        <v>0</v>
      </c>
      <c r="BA169" s="235" t="str">
        <f>IF(B169&lt;&gt;"",VLOOKUP(B169,'1 Pricing Length'!A$8:B$50,2),"")</f>
        <v/>
      </c>
    </row>
    <row r="170" spans="1:53" ht="18.75" customHeight="1">
      <c r="A170" s="217"/>
      <c r="B170" s="217"/>
      <c r="C170" s="303"/>
      <c r="D170" s="237"/>
      <c r="E170" s="237"/>
      <c r="F170" s="237"/>
      <c r="G170" s="377"/>
      <c r="H170" s="377"/>
      <c r="I170" s="377"/>
      <c r="J170" s="377"/>
      <c r="K170" s="1"/>
      <c r="L170" s="223">
        <f>IF(B170&lt;&gt;"",IF(D170&gt;0,IF(D170&lt;=V$5,IF(M170&gt;0,M170,VLOOKUP(B170,'1 Pricing Length'!A$8:C$50,3)),VLOOKUP(B170,'1 Pricing Length'!A$8:C$50,3)),0),0)</f>
        <v>0</v>
      </c>
      <c r="M170" s="223">
        <f t="shared" si="4"/>
        <v>0</v>
      </c>
      <c r="N170" s="224">
        <f>IF(B170&lt;&gt;"",IF(D170&lt;&gt;0,IF(AD170&lt;X$5,IF(AD170&lt;W$5,IF(AD170&lt;V$5,IF(AD170&lt;U$5,VLOOKUP(B170,'1 Pricing Length'!A$8:I$50,5),VLOOKUP(B170,'1 Pricing Length'!A$8:I$50,6)),VLOOKUP(B170,'1 Pricing Length'!A$8:I$50,7)),VLOOKUP(B170,'1 Pricing Length'!A$8:I$50,8)),0),0),0)</f>
        <v>0</v>
      </c>
      <c r="O170" s="128">
        <f t="shared" si="5"/>
        <v>0</v>
      </c>
      <c r="P170" s="128">
        <f>'6 NY Interim'!O170</f>
        <v>0</v>
      </c>
      <c r="Q170" s="128">
        <f t="shared" si="6"/>
        <v>0</v>
      </c>
      <c r="R170" s="128">
        <f t="shared" si="7"/>
        <v>0</v>
      </c>
      <c r="S170" s="128">
        <f t="shared" si="8"/>
        <v>0</v>
      </c>
      <c r="T170" s="192">
        <f t="shared" ref="T170:W170" si="509">$G170*$AE170*AF170</f>
        <v>0</v>
      </c>
      <c r="U170" s="192">
        <f t="shared" si="509"/>
        <v>0</v>
      </c>
      <c r="V170" s="192">
        <f t="shared" si="509"/>
        <v>0</v>
      </c>
      <c r="W170" s="227">
        <f t="shared" si="509"/>
        <v>0</v>
      </c>
      <c r="X170" s="192">
        <f t="shared" si="10"/>
        <v>0</v>
      </c>
      <c r="Y170" s="192">
        <f t="shared" si="11"/>
        <v>0</v>
      </c>
      <c r="Z170" s="192">
        <f t="shared" si="12"/>
        <v>0</v>
      </c>
      <c r="AA170" s="227">
        <f t="shared" si="13"/>
        <v>0</v>
      </c>
      <c r="AB170" s="228">
        <f t="shared" si="14"/>
        <v>0</v>
      </c>
      <c r="AC170" s="229"/>
      <c r="AD170" s="230">
        <f t="shared" si="15"/>
        <v>45107</v>
      </c>
      <c r="AE170" s="231">
        <f t="shared" si="16"/>
        <v>0</v>
      </c>
      <c r="AF170" s="184">
        <f t="shared" si="17"/>
        <v>0</v>
      </c>
      <c r="AG170" s="184">
        <f t="shared" ref="AG170:AL170" si="510">IF(SUM($AF170:AF170)&gt;0,IF($L170-SUM($AF170:AF170)&gt;52,52,$L170-SUM($AF170:AF170)),IF($AD170=U$5,ROUND(($AD170-$D170)/7+0.5,0),0))</f>
        <v>0</v>
      </c>
      <c r="AH170" s="184">
        <f t="shared" si="510"/>
        <v>0</v>
      </c>
      <c r="AI170" s="184">
        <f t="shared" si="510"/>
        <v>0</v>
      </c>
      <c r="AJ170" s="184">
        <f t="shared" si="510"/>
        <v>0</v>
      </c>
      <c r="AK170" s="184">
        <f t="shared" si="510"/>
        <v>0</v>
      </c>
      <c r="AL170" s="184">
        <f t="shared" si="510"/>
        <v>0</v>
      </c>
      <c r="AM170" s="52" t="str">
        <f t="shared" si="19"/>
        <v/>
      </c>
      <c r="AN170" s="52" t="str">
        <f t="shared" si="20"/>
        <v/>
      </c>
      <c r="AO170" s="184" t="str">
        <f t="shared" si="21"/>
        <v/>
      </c>
      <c r="AP170" s="192" t="str">
        <f t="shared" si="22"/>
        <v/>
      </c>
      <c r="AQ170" s="232">
        <f t="shared" si="23"/>
        <v>0</v>
      </c>
      <c r="AR170" s="232">
        <f t="shared" si="24"/>
        <v>0</v>
      </c>
      <c r="AS170" s="52">
        <f t="shared" si="25"/>
        <v>0</v>
      </c>
      <c r="AT170" s="52">
        <f t="shared" si="26"/>
        <v>0</v>
      </c>
      <c r="AU170" s="232">
        <f t="shared" si="27"/>
        <v>0</v>
      </c>
      <c r="AV170" s="232">
        <f t="shared" ref="AV170:AW170" si="511">IF($AD170=V$5,$W170,0)</f>
        <v>0</v>
      </c>
      <c r="AW170" s="232">
        <f t="shared" si="511"/>
        <v>0</v>
      </c>
      <c r="AX170" s="233">
        <f t="shared" si="29"/>
        <v>0</v>
      </c>
      <c r="AY170" s="234">
        <f t="shared" si="30"/>
        <v>0</v>
      </c>
      <c r="AZ170" s="184">
        <f t="shared" si="31"/>
        <v>0</v>
      </c>
      <c r="BA170" s="235" t="str">
        <f>IF(B170&lt;&gt;"",VLOOKUP(B170,'1 Pricing Length'!A$8:B$50,2),"")</f>
        <v/>
      </c>
    </row>
    <row r="171" spans="1:53" ht="18.75" customHeight="1">
      <c r="A171" s="217"/>
      <c r="B171" s="217"/>
      <c r="C171" s="303"/>
      <c r="D171" s="237"/>
      <c r="E171" s="237"/>
      <c r="F171" s="237"/>
      <c r="G171" s="377"/>
      <c r="H171" s="377"/>
      <c r="I171" s="377"/>
      <c r="J171" s="377"/>
      <c r="K171" s="1"/>
      <c r="L171" s="223">
        <f>IF(B171&lt;&gt;"",IF(D171&gt;0,IF(D171&lt;=V$5,IF(M171&gt;0,M171,VLOOKUP(B171,'1 Pricing Length'!A$8:C$50,3)),VLOOKUP(B171,'1 Pricing Length'!A$8:C$50,3)),0),0)</f>
        <v>0</v>
      </c>
      <c r="M171" s="223">
        <f t="shared" si="4"/>
        <v>0</v>
      </c>
      <c r="N171" s="224">
        <f>IF(B171&lt;&gt;"",IF(D171&lt;&gt;0,IF(AD171&lt;X$5,IF(AD171&lt;W$5,IF(AD171&lt;V$5,IF(AD171&lt;U$5,VLOOKUP(B171,'1 Pricing Length'!A$8:I$50,5),VLOOKUP(B171,'1 Pricing Length'!A$8:I$50,6)),VLOOKUP(B171,'1 Pricing Length'!A$8:I$50,7)),VLOOKUP(B171,'1 Pricing Length'!A$8:I$50,8)),0),0),0)</f>
        <v>0</v>
      </c>
      <c r="O171" s="128">
        <f t="shared" si="5"/>
        <v>0</v>
      </c>
      <c r="P171" s="128">
        <f>'6 NY Interim'!O171</f>
        <v>0</v>
      </c>
      <c r="Q171" s="128">
        <f t="shared" si="6"/>
        <v>0</v>
      </c>
      <c r="R171" s="128">
        <f t="shared" si="7"/>
        <v>0</v>
      </c>
      <c r="S171" s="128">
        <f t="shared" si="8"/>
        <v>0</v>
      </c>
      <c r="T171" s="192">
        <f t="shared" ref="T171:W171" si="512">$G171*$AE171*AF171</f>
        <v>0</v>
      </c>
      <c r="U171" s="192">
        <f t="shared" si="512"/>
        <v>0</v>
      </c>
      <c r="V171" s="192">
        <f t="shared" si="512"/>
        <v>0</v>
      </c>
      <c r="W171" s="227">
        <f t="shared" si="512"/>
        <v>0</v>
      </c>
      <c r="X171" s="192">
        <f t="shared" si="10"/>
        <v>0</v>
      </c>
      <c r="Y171" s="192">
        <f t="shared" si="11"/>
        <v>0</v>
      </c>
      <c r="Z171" s="192">
        <f t="shared" si="12"/>
        <v>0</v>
      </c>
      <c r="AA171" s="227">
        <f t="shared" si="13"/>
        <v>0</v>
      </c>
      <c r="AB171" s="228">
        <f t="shared" si="14"/>
        <v>0</v>
      </c>
      <c r="AC171" s="229"/>
      <c r="AD171" s="230">
        <f t="shared" si="15"/>
        <v>45107</v>
      </c>
      <c r="AE171" s="231">
        <f t="shared" si="16"/>
        <v>0</v>
      </c>
      <c r="AF171" s="184">
        <f t="shared" si="17"/>
        <v>0</v>
      </c>
      <c r="AG171" s="184">
        <f t="shared" ref="AG171:AL171" si="513">IF(SUM($AF171:AF171)&gt;0,IF($L171-SUM($AF171:AF171)&gt;52,52,$L171-SUM($AF171:AF171)),IF($AD171=U$5,ROUND(($AD171-$D171)/7+0.5,0),0))</f>
        <v>0</v>
      </c>
      <c r="AH171" s="184">
        <f t="shared" si="513"/>
        <v>0</v>
      </c>
      <c r="AI171" s="184">
        <f t="shared" si="513"/>
        <v>0</v>
      </c>
      <c r="AJ171" s="184">
        <f t="shared" si="513"/>
        <v>0</v>
      </c>
      <c r="AK171" s="184">
        <f t="shared" si="513"/>
        <v>0</v>
      </c>
      <c r="AL171" s="184">
        <f t="shared" si="513"/>
        <v>0</v>
      </c>
      <c r="AM171" s="52" t="str">
        <f t="shared" si="19"/>
        <v/>
      </c>
      <c r="AN171" s="52" t="str">
        <f t="shared" si="20"/>
        <v/>
      </c>
      <c r="AO171" s="184" t="str">
        <f t="shared" si="21"/>
        <v/>
      </c>
      <c r="AP171" s="192" t="str">
        <f t="shared" si="22"/>
        <v/>
      </c>
      <c r="AQ171" s="232">
        <f t="shared" si="23"/>
        <v>0</v>
      </c>
      <c r="AR171" s="232">
        <f t="shared" si="24"/>
        <v>0</v>
      </c>
      <c r="AS171" s="52">
        <f t="shared" si="25"/>
        <v>0</v>
      </c>
      <c r="AT171" s="52">
        <f t="shared" si="26"/>
        <v>0</v>
      </c>
      <c r="AU171" s="232">
        <f t="shared" si="27"/>
        <v>0</v>
      </c>
      <c r="AV171" s="232">
        <f t="shared" ref="AV171:AW171" si="514">IF($AD171=V$5,$W171,0)</f>
        <v>0</v>
      </c>
      <c r="AW171" s="232">
        <f t="shared" si="514"/>
        <v>0</v>
      </c>
      <c r="AX171" s="233">
        <f t="shared" si="29"/>
        <v>0</v>
      </c>
      <c r="AY171" s="234">
        <f t="shared" si="30"/>
        <v>0</v>
      </c>
      <c r="AZ171" s="184">
        <f t="shared" si="31"/>
        <v>0</v>
      </c>
      <c r="BA171" s="235" t="str">
        <f>IF(B171&lt;&gt;"",VLOOKUP(B171,'1 Pricing Length'!A$8:B$50,2),"")</f>
        <v/>
      </c>
    </row>
    <row r="172" spans="1:53" ht="18.75" customHeight="1">
      <c r="A172" s="217"/>
      <c r="B172" s="217"/>
      <c r="C172" s="303"/>
      <c r="D172" s="237"/>
      <c r="E172" s="237"/>
      <c r="F172" s="237"/>
      <c r="G172" s="377"/>
      <c r="H172" s="377"/>
      <c r="I172" s="377"/>
      <c r="J172" s="377"/>
      <c r="K172" s="1"/>
      <c r="L172" s="223">
        <f>IF(B172&lt;&gt;"",IF(D172&gt;0,IF(D172&lt;=V$5,IF(M172&gt;0,M172,VLOOKUP(B172,'1 Pricing Length'!A$8:C$50,3)),VLOOKUP(B172,'1 Pricing Length'!A$8:C$50,3)),0),0)</f>
        <v>0</v>
      </c>
      <c r="M172" s="223">
        <f t="shared" si="4"/>
        <v>0</v>
      </c>
      <c r="N172" s="224">
        <f>IF(B172&lt;&gt;"",IF(D172&lt;&gt;0,IF(AD172&lt;X$5,IF(AD172&lt;W$5,IF(AD172&lt;V$5,IF(AD172&lt;U$5,VLOOKUP(B172,'1 Pricing Length'!A$8:I$50,5),VLOOKUP(B172,'1 Pricing Length'!A$8:I$50,6)),VLOOKUP(B172,'1 Pricing Length'!A$8:I$50,7)),VLOOKUP(B172,'1 Pricing Length'!A$8:I$50,8)),0),0),0)</f>
        <v>0</v>
      </c>
      <c r="O172" s="128">
        <f t="shared" si="5"/>
        <v>0</v>
      </c>
      <c r="P172" s="128">
        <f>'6 NY Interim'!O172</f>
        <v>0</v>
      </c>
      <c r="Q172" s="128">
        <f t="shared" si="6"/>
        <v>0</v>
      </c>
      <c r="R172" s="128">
        <f t="shared" si="7"/>
        <v>0</v>
      </c>
      <c r="S172" s="128">
        <f t="shared" si="8"/>
        <v>0</v>
      </c>
      <c r="T172" s="192">
        <f t="shared" ref="T172:W172" si="515">$G172*$AE172*AF172</f>
        <v>0</v>
      </c>
      <c r="U172" s="192">
        <f t="shared" si="515"/>
        <v>0</v>
      </c>
      <c r="V172" s="192">
        <f t="shared" si="515"/>
        <v>0</v>
      </c>
      <c r="W172" s="227">
        <f t="shared" si="515"/>
        <v>0</v>
      </c>
      <c r="X172" s="192">
        <f t="shared" si="10"/>
        <v>0</v>
      </c>
      <c r="Y172" s="192">
        <f t="shared" si="11"/>
        <v>0</v>
      </c>
      <c r="Z172" s="192">
        <f t="shared" si="12"/>
        <v>0</v>
      </c>
      <c r="AA172" s="227">
        <f t="shared" si="13"/>
        <v>0</v>
      </c>
      <c r="AB172" s="228">
        <f t="shared" si="14"/>
        <v>0</v>
      </c>
      <c r="AC172" s="229"/>
      <c r="AD172" s="230">
        <f t="shared" si="15"/>
        <v>45107</v>
      </c>
      <c r="AE172" s="231">
        <f t="shared" si="16"/>
        <v>0</v>
      </c>
      <c r="AF172" s="184">
        <f t="shared" si="17"/>
        <v>0</v>
      </c>
      <c r="AG172" s="184">
        <f t="shared" ref="AG172:AL172" si="516">IF(SUM($AF172:AF172)&gt;0,IF($L172-SUM($AF172:AF172)&gt;52,52,$L172-SUM($AF172:AF172)),IF($AD172=U$5,ROUND(($AD172-$D172)/7+0.5,0),0))</f>
        <v>0</v>
      </c>
      <c r="AH172" s="184">
        <f t="shared" si="516"/>
        <v>0</v>
      </c>
      <c r="AI172" s="184">
        <f t="shared" si="516"/>
        <v>0</v>
      </c>
      <c r="AJ172" s="184">
        <f t="shared" si="516"/>
        <v>0</v>
      </c>
      <c r="AK172" s="184">
        <f t="shared" si="516"/>
        <v>0</v>
      </c>
      <c r="AL172" s="184">
        <f t="shared" si="516"/>
        <v>0</v>
      </c>
      <c r="AM172" s="52" t="str">
        <f t="shared" si="19"/>
        <v/>
      </c>
      <c r="AN172" s="52" t="str">
        <f t="shared" si="20"/>
        <v/>
      </c>
      <c r="AO172" s="184" t="str">
        <f t="shared" si="21"/>
        <v/>
      </c>
      <c r="AP172" s="192" t="str">
        <f t="shared" si="22"/>
        <v/>
      </c>
      <c r="AQ172" s="232">
        <f t="shared" si="23"/>
        <v>0</v>
      </c>
      <c r="AR172" s="232">
        <f t="shared" si="24"/>
        <v>0</v>
      </c>
      <c r="AS172" s="52">
        <f t="shared" si="25"/>
        <v>0</v>
      </c>
      <c r="AT172" s="52">
        <f t="shared" si="26"/>
        <v>0</v>
      </c>
      <c r="AU172" s="232">
        <f t="shared" si="27"/>
        <v>0</v>
      </c>
      <c r="AV172" s="232">
        <f t="shared" ref="AV172:AW172" si="517">IF($AD172=V$5,$W172,0)</f>
        <v>0</v>
      </c>
      <c r="AW172" s="232">
        <f t="shared" si="517"/>
        <v>0</v>
      </c>
      <c r="AX172" s="233">
        <f t="shared" si="29"/>
        <v>0</v>
      </c>
      <c r="AY172" s="234">
        <f t="shared" si="30"/>
        <v>0</v>
      </c>
      <c r="AZ172" s="184">
        <f t="shared" si="31"/>
        <v>0</v>
      </c>
      <c r="BA172" s="235" t="str">
        <f>IF(B172&lt;&gt;"",VLOOKUP(B172,'1 Pricing Length'!A$8:B$50,2),"")</f>
        <v/>
      </c>
    </row>
    <row r="173" spans="1:53" ht="18.75" customHeight="1">
      <c r="A173" s="217"/>
      <c r="B173" s="217"/>
      <c r="C173" s="303"/>
      <c r="D173" s="237"/>
      <c r="E173" s="237"/>
      <c r="F173" s="237"/>
      <c r="G173" s="377"/>
      <c r="H173" s="377"/>
      <c r="I173" s="377"/>
      <c r="J173" s="377"/>
      <c r="K173" s="1"/>
      <c r="L173" s="223">
        <f>IF(B173&lt;&gt;"",IF(D173&gt;0,IF(D173&lt;=V$5,IF(M173&gt;0,M173,VLOOKUP(B173,'1 Pricing Length'!A$8:C$50,3)),VLOOKUP(B173,'1 Pricing Length'!A$8:C$50,3)),0),0)</f>
        <v>0</v>
      </c>
      <c r="M173" s="223">
        <f t="shared" si="4"/>
        <v>0</v>
      </c>
      <c r="N173" s="224">
        <f>IF(B173&lt;&gt;"",IF(D173&lt;&gt;0,IF(AD173&lt;X$5,IF(AD173&lt;W$5,IF(AD173&lt;V$5,IF(AD173&lt;U$5,VLOOKUP(B173,'1 Pricing Length'!A$8:I$50,5),VLOOKUP(B173,'1 Pricing Length'!A$8:I$50,6)),VLOOKUP(B173,'1 Pricing Length'!A$8:I$50,7)),VLOOKUP(B173,'1 Pricing Length'!A$8:I$50,8)),0),0),0)</f>
        <v>0</v>
      </c>
      <c r="O173" s="128">
        <f t="shared" si="5"/>
        <v>0</v>
      </c>
      <c r="P173" s="128">
        <f>'6 NY Interim'!O173</f>
        <v>0</v>
      </c>
      <c r="Q173" s="128">
        <f t="shared" si="6"/>
        <v>0</v>
      </c>
      <c r="R173" s="128">
        <f t="shared" si="7"/>
        <v>0</v>
      </c>
      <c r="S173" s="128">
        <f t="shared" si="8"/>
        <v>0</v>
      </c>
      <c r="T173" s="192">
        <f t="shared" ref="T173:W173" si="518">$G173*$AE173*AF173</f>
        <v>0</v>
      </c>
      <c r="U173" s="192">
        <f t="shared" si="518"/>
        <v>0</v>
      </c>
      <c r="V173" s="192">
        <f t="shared" si="518"/>
        <v>0</v>
      </c>
      <c r="W173" s="227">
        <f t="shared" si="518"/>
        <v>0</v>
      </c>
      <c r="X173" s="192">
        <f t="shared" si="10"/>
        <v>0</v>
      </c>
      <c r="Y173" s="192">
        <f t="shared" si="11"/>
        <v>0</v>
      </c>
      <c r="Z173" s="192">
        <f t="shared" si="12"/>
        <v>0</v>
      </c>
      <c r="AA173" s="227">
        <f t="shared" si="13"/>
        <v>0</v>
      </c>
      <c r="AB173" s="228">
        <f t="shared" si="14"/>
        <v>0</v>
      </c>
      <c r="AC173" s="229"/>
      <c r="AD173" s="230">
        <f t="shared" si="15"/>
        <v>45107</v>
      </c>
      <c r="AE173" s="231">
        <f t="shared" si="16"/>
        <v>0</v>
      </c>
      <c r="AF173" s="184">
        <f t="shared" si="17"/>
        <v>0</v>
      </c>
      <c r="AG173" s="184">
        <f t="shared" ref="AG173:AL173" si="519">IF(SUM($AF173:AF173)&gt;0,IF($L173-SUM($AF173:AF173)&gt;52,52,$L173-SUM($AF173:AF173)),IF($AD173=U$5,ROUND(($AD173-$D173)/7+0.5,0),0))</f>
        <v>0</v>
      </c>
      <c r="AH173" s="184">
        <f t="shared" si="519"/>
        <v>0</v>
      </c>
      <c r="AI173" s="184">
        <f t="shared" si="519"/>
        <v>0</v>
      </c>
      <c r="AJ173" s="184">
        <f t="shared" si="519"/>
        <v>0</v>
      </c>
      <c r="AK173" s="184">
        <f t="shared" si="519"/>
        <v>0</v>
      </c>
      <c r="AL173" s="184">
        <f t="shared" si="519"/>
        <v>0</v>
      </c>
      <c r="AM173" s="52" t="str">
        <f t="shared" si="19"/>
        <v/>
      </c>
      <c r="AN173" s="52" t="str">
        <f t="shared" si="20"/>
        <v/>
      </c>
      <c r="AO173" s="184" t="str">
        <f t="shared" si="21"/>
        <v/>
      </c>
      <c r="AP173" s="192" t="str">
        <f t="shared" si="22"/>
        <v/>
      </c>
      <c r="AQ173" s="232">
        <f t="shared" si="23"/>
        <v>0</v>
      </c>
      <c r="AR173" s="232">
        <f t="shared" si="24"/>
        <v>0</v>
      </c>
      <c r="AS173" s="52">
        <f t="shared" si="25"/>
        <v>0</v>
      </c>
      <c r="AT173" s="52">
        <f t="shared" si="26"/>
        <v>0</v>
      </c>
      <c r="AU173" s="232">
        <f t="shared" si="27"/>
        <v>0</v>
      </c>
      <c r="AV173" s="232">
        <f t="shared" ref="AV173:AW173" si="520">IF($AD173=V$5,$W173,0)</f>
        <v>0</v>
      </c>
      <c r="AW173" s="232">
        <f t="shared" si="520"/>
        <v>0</v>
      </c>
      <c r="AX173" s="233">
        <f t="shared" si="29"/>
        <v>0</v>
      </c>
      <c r="AY173" s="234">
        <f t="shared" si="30"/>
        <v>0</v>
      </c>
      <c r="AZ173" s="184">
        <f t="shared" si="31"/>
        <v>0</v>
      </c>
      <c r="BA173" s="235" t="str">
        <f>IF(B173&lt;&gt;"",VLOOKUP(B173,'1 Pricing Length'!A$8:B$50,2),"")</f>
        <v/>
      </c>
    </row>
    <row r="174" spans="1:53" ht="18.75" customHeight="1">
      <c r="A174" s="217"/>
      <c r="B174" s="217"/>
      <c r="C174" s="303"/>
      <c r="D174" s="237"/>
      <c r="E174" s="237"/>
      <c r="F174" s="237"/>
      <c r="G174" s="377"/>
      <c r="H174" s="377"/>
      <c r="I174" s="377"/>
      <c r="J174" s="377"/>
      <c r="K174" s="1"/>
      <c r="L174" s="223">
        <f>IF(B174&lt;&gt;"",IF(D174&gt;0,IF(D174&lt;=V$5,IF(M174&gt;0,M174,VLOOKUP(B174,'1 Pricing Length'!A$8:C$50,3)),VLOOKUP(B174,'1 Pricing Length'!A$8:C$50,3)),0),0)</f>
        <v>0</v>
      </c>
      <c r="M174" s="223">
        <f t="shared" si="4"/>
        <v>0</v>
      </c>
      <c r="N174" s="224">
        <f>IF(B174&lt;&gt;"",IF(D174&lt;&gt;0,IF(AD174&lt;X$5,IF(AD174&lt;W$5,IF(AD174&lt;V$5,IF(AD174&lt;U$5,VLOOKUP(B174,'1 Pricing Length'!A$8:I$50,5),VLOOKUP(B174,'1 Pricing Length'!A$8:I$50,6)),VLOOKUP(B174,'1 Pricing Length'!A$8:I$50,7)),VLOOKUP(B174,'1 Pricing Length'!A$8:I$50,8)),0),0),0)</f>
        <v>0</v>
      </c>
      <c r="O174" s="128">
        <f t="shared" si="5"/>
        <v>0</v>
      </c>
      <c r="P174" s="128">
        <f>'6 NY Interim'!O174</f>
        <v>0</v>
      </c>
      <c r="Q174" s="128">
        <f t="shared" si="6"/>
        <v>0</v>
      </c>
      <c r="R174" s="128">
        <f t="shared" si="7"/>
        <v>0</v>
      </c>
      <c r="S174" s="128">
        <f t="shared" si="8"/>
        <v>0</v>
      </c>
      <c r="T174" s="192">
        <f t="shared" ref="T174:W174" si="521">$G174*$AE174*AF174</f>
        <v>0</v>
      </c>
      <c r="U174" s="192">
        <f t="shared" si="521"/>
        <v>0</v>
      </c>
      <c r="V174" s="192">
        <f t="shared" si="521"/>
        <v>0</v>
      </c>
      <c r="W174" s="227">
        <f t="shared" si="521"/>
        <v>0</v>
      </c>
      <c r="X174" s="192">
        <f t="shared" si="10"/>
        <v>0</v>
      </c>
      <c r="Y174" s="192">
        <f t="shared" si="11"/>
        <v>0</v>
      </c>
      <c r="Z174" s="192">
        <f t="shared" si="12"/>
        <v>0</v>
      </c>
      <c r="AA174" s="227">
        <f t="shared" si="13"/>
        <v>0</v>
      </c>
      <c r="AB174" s="228">
        <f t="shared" si="14"/>
        <v>0</v>
      </c>
      <c r="AC174" s="229"/>
      <c r="AD174" s="230">
        <f t="shared" si="15"/>
        <v>45107</v>
      </c>
      <c r="AE174" s="231">
        <f t="shared" si="16"/>
        <v>0</v>
      </c>
      <c r="AF174" s="184">
        <f t="shared" si="17"/>
        <v>0</v>
      </c>
      <c r="AG174" s="184">
        <f t="shared" ref="AG174:AL174" si="522">IF(SUM($AF174:AF174)&gt;0,IF($L174-SUM($AF174:AF174)&gt;52,52,$L174-SUM($AF174:AF174)),IF($AD174=U$5,ROUND(($AD174-$D174)/7+0.5,0),0))</f>
        <v>0</v>
      </c>
      <c r="AH174" s="184">
        <f t="shared" si="522"/>
        <v>0</v>
      </c>
      <c r="AI174" s="184">
        <f t="shared" si="522"/>
        <v>0</v>
      </c>
      <c r="AJ174" s="184">
        <f t="shared" si="522"/>
        <v>0</v>
      </c>
      <c r="AK174" s="184">
        <f t="shared" si="522"/>
        <v>0</v>
      </c>
      <c r="AL174" s="184">
        <f t="shared" si="522"/>
        <v>0</v>
      </c>
      <c r="AM174" s="52" t="str">
        <f t="shared" si="19"/>
        <v/>
      </c>
      <c r="AN174" s="52" t="str">
        <f t="shared" si="20"/>
        <v/>
      </c>
      <c r="AO174" s="184" t="str">
        <f t="shared" si="21"/>
        <v/>
      </c>
      <c r="AP174" s="192" t="str">
        <f t="shared" si="22"/>
        <v/>
      </c>
      <c r="AQ174" s="232">
        <f t="shared" si="23"/>
        <v>0</v>
      </c>
      <c r="AR174" s="232">
        <f t="shared" si="24"/>
        <v>0</v>
      </c>
      <c r="AS174" s="52">
        <f t="shared" si="25"/>
        <v>0</v>
      </c>
      <c r="AT174" s="52">
        <f t="shared" si="26"/>
        <v>0</v>
      </c>
      <c r="AU174" s="232">
        <f t="shared" si="27"/>
        <v>0</v>
      </c>
      <c r="AV174" s="232">
        <f t="shared" ref="AV174:AW174" si="523">IF($AD174=V$5,$W174,0)</f>
        <v>0</v>
      </c>
      <c r="AW174" s="232">
        <f t="shared" si="523"/>
        <v>0</v>
      </c>
      <c r="AX174" s="233">
        <f t="shared" si="29"/>
        <v>0</v>
      </c>
      <c r="AY174" s="234">
        <f t="shared" si="30"/>
        <v>0</v>
      </c>
      <c r="AZ174" s="184">
        <f t="shared" si="31"/>
        <v>0</v>
      </c>
      <c r="BA174" s="235" t="str">
        <f>IF(B174&lt;&gt;"",VLOOKUP(B174,'1 Pricing Length'!A$8:B$50,2),"")</f>
        <v/>
      </c>
    </row>
    <row r="175" spans="1:53" ht="18.75" customHeight="1">
      <c r="A175" s="217"/>
      <c r="B175" s="217"/>
      <c r="C175" s="303"/>
      <c r="D175" s="237"/>
      <c r="E175" s="237"/>
      <c r="F175" s="237"/>
      <c r="G175" s="377"/>
      <c r="H175" s="377"/>
      <c r="I175" s="377"/>
      <c r="J175" s="377"/>
      <c r="K175" s="1"/>
      <c r="L175" s="223">
        <f>IF(B175&lt;&gt;"",IF(D175&gt;0,IF(D175&lt;=V$5,IF(M175&gt;0,M175,VLOOKUP(B175,'1 Pricing Length'!A$8:C$50,3)),VLOOKUP(B175,'1 Pricing Length'!A$8:C$50,3)),0),0)</f>
        <v>0</v>
      </c>
      <c r="M175" s="223">
        <f t="shared" si="4"/>
        <v>0</v>
      </c>
      <c r="N175" s="224">
        <f>IF(B175&lt;&gt;"",IF(D175&lt;&gt;0,IF(AD175&lt;X$5,IF(AD175&lt;W$5,IF(AD175&lt;V$5,IF(AD175&lt;U$5,VLOOKUP(B175,'1 Pricing Length'!A$8:I$50,5),VLOOKUP(B175,'1 Pricing Length'!A$8:I$50,6)),VLOOKUP(B175,'1 Pricing Length'!A$8:I$50,7)),VLOOKUP(B175,'1 Pricing Length'!A$8:I$50,8)),0),0),0)</f>
        <v>0</v>
      </c>
      <c r="O175" s="128">
        <f t="shared" si="5"/>
        <v>0</v>
      </c>
      <c r="P175" s="128">
        <f>'6 NY Interim'!O175</f>
        <v>0</v>
      </c>
      <c r="Q175" s="128">
        <f t="shared" si="6"/>
        <v>0</v>
      </c>
      <c r="R175" s="128">
        <f t="shared" si="7"/>
        <v>0</v>
      </c>
      <c r="S175" s="128">
        <f t="shared" si="8"/>
        <v>0</v>
      </c>
      <c r="T175" s="192">
        <f t="shared" ref="T175:W175" si="524">$G175*$AE175*AF175</f>
        <v>0</v>
      </c>
      <c r="U175" s="192">
        <f t="shared" si="524"/>
        <v>0</v>
      </c>
      <c r="V175" s="192">
        <f t="shared" si="524"/>
        <v>0</v>
      </c>
      <c r="W175" s="227">
        <f t="shared" si="524"/>
        <v>0</v>
      </c>
      <c r="X175" s="192">
        <f t="shared" si="10"/>
        <v>0</v>
      </c>
      <c r="Y175" s="192">
        <f t="shared" si="11"/>
        <v>0</v>
      </c>
      <c r="Z175" s="192">
        <f t="shared" si="12"/>
        <v>0</v>
      </c>
      <c r="AA175" s="227">
        <f t="shared" si="13"/>
        <v>0</v>
      </c>
      <c r="AB175" s="228">
        <f t="shared" si="14"/>
        <v>0</v>
      </c>
      <c r="AC175" s="229"/>
      <c r="AD175" s="230">
        <f t="shared" si="15"/>
        <v>45107</v>
      </c>
      <c r="AE175" s="231">
        <f t="shared" si="16"/>
        <v>0</v>
      </c>
      <c r="AF175" s="184">
        <f t="shared" si="17"/>
        <v>0</v>
      </c>
      <c r="AG175" s="184">
        <f t="shared" ref="AG175:AL175" si="525">IF(SUM($AF175:AF175)&gt;0,IF($L175-SUM($AF175:AF175)&gt;52,52,$L175-SUM($AF175:AF175)),IF($AD175=U$5,ROUND(($AD175-$D175)/7+0.5,0),0))</f>
        <v>0</v>
      </c>
      <c r="AH175" s="184">
        <f t="shared" si="525"/>
        <v>0</v>
      </c>
      <c r="AI175" s="184">
        <f t="shared" si="525"/>
        <v>0</v>
      </c>
      <c r="AJ175" s="184">
        <f t="shared" si="525"/>
        <v>0</v>
      </c>
      <c r="AK175" s="184">
        <f t="shared" si="525"/>
        <v>0</v>
      </c>
      <c r="AL175" s="184">
        <f t="shared" si="525"/>
        <v>0</v>
      </c>
      <c r="AM175" s="52" t="str">
        <f t="shared" si="19"/>
        <v/>
      </c>
      <c r="AN175" s="52" t="str">
        <f t="shared" si="20"/>
        <v/>
      </c>
      <c r="AO175" s="184" t="str">
        <f t="shared" si="21"/>
        <v/>
      </c>
      <c r="AP175" s="192" t="str">
        <f t="shared" si="22"/>
        <v/>
      </c>
      <c r="AQ175" s="232">
        <f t="shared" si="23"/>
        <v>0</v>
      </c>
      <c r="AR175" s="232">
        <f t="shared" si="24"/>
        <v>0</v>
      </c>
      <c r="AS175" s="52">
        <f t="shared" si="25"/>
        <v>0</v>
      </c>
      <c r="AT175" s="52">
        <f t="shared" si="26"/>
        <v>0</v>
      </c>
      <c r="AU175" s="232">
        <f t="shared" si="27"/>
        <v>0</v>
      </c>
      <c r="AV175" s="232">
        <f t="shared" ref="AV175:AW175" si="526">IF($AD175=V$5,$W175,0)</f>
        <v>0</v>
      </c>
      <c r="AW175" s="232">
        <f t="shared" si="526"/>
        <v>0</v>
      </c>
      <c r="AX175" s="233">
        <f t="shared" si="29"/>
        <v>0</v>
      </c>
      <c r="AY175" s="234">
        <f t="shared" si="30"/>
        <v>0</v>
      </c>
      <c r="AZ175" s="184">
        <f t="shared" si="31"/>
        <v>0</v>
      </c>
      <c r="BA175" s="235" t="str">
        <f>IF(B175&lt;&gt;"",VLOOKUP(B175,'1 Pricing Length'!A$8:B$50,2),"")</f>
        <v/>
      </c>
    </row>
    <row r="176" spans="1:53" ht="18.75" customHeight="1">
      <c r="A176" s="217"/>
      <c r="B176" s="217"/>
      <c r="C176" s="303"/>
      <c r="D176" s="237"/>
      <c r="E176" s="237"/>
      <c r="F176" s="237"/>
      <c r="G176" s="377"/>
      <c r="H176" s="377"/>
      <c r="I176" s="377"/>
      <c r="J176" s="377"/>
      <c r="K176" s="1"/>
      <c r="L176" s="223">
        <f>IF(B176&lt;&gt;"",IF(D176&gt;0,IF(D176&lt;=V$5,IF(M176&gt;0,M176,VLOOKUP(B176,'1 Pricing Length'!A$8:C$50,3)),VLOOKUP(B176,'1 Pricing Length'!A$8:C$50,3)),0),0)</f>
        <v>0</v>
      </c>
      <c r="M176" s="223">
        <f t="shared" si="4"/>
        <v>0</v>
      </c>
      <c r="N176" s="224">
        <f>IF(B176&lt;&gt;"",IF(D176&lt;&gt;0,IF(AD176&lt;X$5,IF(AD176&lt;W$5,IF(AD176&lt;V$5,IF(AD176&lt;U$5,VLOOKUP(B176,'1 Pricing Length'!A$8:I$50,5),VLOOKUP(B176,'1 Pricing Length'!A$8:I$50,6)),VLOOKUP(B176,'1 Pricing Length'!A$8:I$50,7)),VLOOKUP(B176,'1 Pricing Length'!A$8:I$50,8)),0),0),0)</f>
        <v>0</v>
      </c>
      <c r="O176" s="128">
        <f t="shared" si="5"/>
        <v>0</v>
      </c>
      <c r="P176" s="128">
        <f>'6 NY Interim'!O176</f>
        <v>0</v>
      </c>
      <c r="Q176" s="128">
        <f t="shared" si="6"/>
        <v>0</v>
      </c>
      <c r="R176" s="128">
        <f t="shared" si="7"/>
        <v>0</v>
      </c>
      <c r="S176" s="128">
        <f t="shared" si="8"/>
        <v>0</v>
      </c>
      <c r="T176" s="192">
        <f t="shared" ref="T176:W176" si="527">$G176*$AE176*AF176</f>
        <v>0</v>
      </c>
      <c r="U176" s="192">
        <f t="shared" si="527"/>
        <v>0</v>
      </c>
      <c r="V176" s="192">
        <f t="shared" si="527"/>
        <v>0</v>
      </c>
      <c r="W176" s="227">
        <f t="shared" si="527"/>
        <v>0</v>
      </c>
      <c r="X176" s="192">
        <f t="shared" si="10"/>
        <v>0</v>
      </c>
      <c r="Y176" s="192">
        <f t="shared" si="11"/>
        <v>0</v>
      </c>
      <c r="Z176" s="192">
        <f t="shared" si="12"/>
        <v>0</v>
      </c>
      <c r="AA176" s="227">
        <f t="shared" si="13"/>
        <v>0</v>
      </c>
      <c r="AB176" s="228">
        <f t="shared" si="14"/>
        <v>0</v>
      </c>
      <c r="AC176" s="229"/>
      <c r="AD176" s="230">
        <f t="shared" si="15"/>
        <v>45107</v>
      </c>
      <c r="AE176" s="231">
        <f t="shared" si="16"/>
        <v>0</v>
      </c>
      <c r="AF176" s="184">
        <f t="shared" si="17"/>
        <v>0</v>
      </c>
      <c r="AG176" s="184">
        <f t="shared" ref="AG176:AL176" si="528">IF(SUM($AF176:AF176)&gt;0,IF($L176-SUM($AF176:AF176)&gt;52,52,$L176-SUM($AF176:AF176)),IF($AD176=U$5,ROUND(($AD176-$D176)/7+0.5,0),0))</f>
        <v>0</v>
      </c>
      <c r="AH176" s="184">
        <f t="shared" si="528"/>
        <v>0</v>
      </c>
      <c r="AI176" s="184">
        <f t="shared" si="528"/>
        <v>0</v>
      </c>
      <c r="AJ176" s="184">
        <f t="shared" si="528"/>
        <v>0</v>
      </c>
      <c r="AK176" s="184">
        <f t="shared" si="528"/>
        <v>0</v>
      </c>
      <c r="AL176" s="184">
        <f t="shared" si="528"/>
        <v>0</v>
      </c>
      <c r="AM176" s="52" t="str">
        <f t="shared" si="19"/>
        <v/>
      </c>
      <c r="AN176" s="52" t="str">
        <f t="shared" si="20"/>
        <v/>
      </c>
      <c r="AO176" s="184" t="str">
        <f t="shared" si="21"/>
        <v/>
      </c>
      <c r="AP176" s="192" t="str">
        <f t="shared" si="22"/>
        <v/>
      </c>
      <c r="AQ176" s="232">
        <f t="shared" si="23"/>
        <v>0</v>
      </c>
      <c r="AR176" s="232">
        <f t="shared" si="24"/>
        <v>0</v>
      </c>
      <c r="AS176" s="52">
        <f t="shared" si="25"/>
        <v>0</v>
      </c>
      <c r="AT176" s="52">
        <f t="shared" si="26"/>
        <v>0</v>
      </c>
      <c r="AU176" s="232">
        <f t="shared" si="27"/>
        <v>0</v>
      </c>
      <c r="AV176" s="232">
        <f t="shared" ref="AV176:AW176" si="529">IF($AD176=V$5,$W176,0)</f>
        <v>0</v>
      </c>
      <c r="AW176" s="232">
        <f t="shared" si="529"/>
        <v>0</v>
      </c>
      <c r="AX176" s="233">
        <f t="shared" si="29"/>
        <v>0</v>
      </c>
      <c r="AY176" s="234">
        <f t="shared" si="30"/>
        <v>0</v>
      </c>
      <c r="AZ176" s="184">
        <f t="shared" si="31"/>
        <v>0</v>
      </c>
      <c r="BA176" s="235" t="str">
        <f>IF(B176&lt;&gt;"",VLOOKUP(B176,'1 Pricing Length'!A$8:B$50,2),"")</f>
        <v/>
      </c>
    </row>
    <row r="177" spans="1:53" ht="18.75" customHeight="1">
      <c r="A177" s="217"/>
      <c r="B177" s="217"/>
      <c r="C177" s="303"/>
      <c r="D177" s="237"/>
      <c r="E177" s="237"/>
      <c r="F177" s="237"/>
      <c r="G177" s="377"/>
      <c r="H177" s="377"/>
      <c r="I177" s="377"/>
      <c r="J177" s="377"/>
      <c r="K177" s="1"/>
      <c r="L177" s="223">
        <f>IF(B177&lt;&gt;"",IF(D177&gt;0,IF(D177&lt;=V$5,IF(M177&gt;0,M177,VLOOKUP(B177,'1 Pricing Length'!A$8:C$50,3)),VLOOKUP(B177,'1 Pricing Length'!A$8:C$50,3)),0),0)</f>
        <v>0</v>
      </c>
      <c r="M177" s="223">
        <f t="shared" si="4"/>
        <v>0</v>
      </c>
      <c r="N177" s="224">
        <f>IF(B177&lt;&gt;"",IF(D177&lt;&gt;0,IF(AD177&lt;X$5,IF(AD177&lt;W$5,IF(AD177&lt;V$5,IF(AD177&lt;U$5,VLOOKUP(B177,'1 Pricing Length'!A$8:I$50,5),VLOOKUP(B177,'1 Pricing Length'!A$8:I$50,6)),VLOOKUP(B177,'1 Pricing Length'!A$8:I$50,7)),VLOOKUP(B177,'1 Pricing Length'!A$8:I$50,8)),0),0),0)</f>
        <v>0</v>
      </c>
      <c r="O177" s="128">
        <f t="shared" si="5"/>
        <v>0</v>
      </c>
      <c r="P177" s="128">
        <f>'6 NY Interim'!O177</f>
        <v>0</v>
      </c>
      <c r="Q177" s="128">
        <f t="shared" si="6"/>
        <v>0</v>
      </c>
      <c r="R177" s="128">
        <f t="shared" si="7"/>
        <v>0</v>
      </c>
      <c r="S177" s="128">
        <f t="shared" si="8"/>
        <v>0</v>
      </c>
      <c r="T177" s="192">
        <f t="shared" ref="T177:W177" si="530">$G177*$AE177*AF177</f>
        <v>0</v>
      </c>
      <c r="U177" s="192">
        <f t="shared" si="530"/>
        <v>0</v>
      </c>
      <c r="V177" s="192">
        <f t="shared" si="530"/>
        <v>0</v>
      </c>
      <c r="W177" s="227">
        <f t="shared" si="530"/>
        <v>0</v>
      </c>
      <c r="X177" s="192">
        <f t="shared" si="10"/>
        <v>0</v>
      </c>
      <c r="Y177" s="192">
        <f t="shared" si="11"/>
        <v>0</v>
      </c>
      <c r="Z177" s="192">
        <f t="shared" si="12"/>
        <v>0</v>
      </c>
      <c r="AA177" s="227">
        <f t="shared" si="13"/>
        <v>0</v>
      </c>
      <c r="AB177" s="228">
        <f t="shared" si="14"/>
        <v>0</v>
      </c>
      <c r="AC177" s="229"/>
      <c r="AD177" s="230">
        <f t="shared" si="15"/>
        <v>45107</v>
      </c>
      <c r="AE177" s="231">
        <f t="shared" si="16"/>
        <v>0</v>
      </c>
      <c r="AF177" s="184">
        <f t="shared" si="17"/>
        <v>0</v>
      </c>
      <c r="AG177" s="184">
        <f t="shared" ref="AG177:AL177" si="531">IF(SUM($AF177:AF177)&gt;0,IF($L177-SUM($AF177:AF177)&gt;52,52,$L177-SUM($AF177:AF177)),IF($AD177=U$5,ROUND(($AD177-$D177)/7+0.5,0),0))</f>
        <v>0</v>
      </c>
      <c r="AH177" s="184">
        <f t="shared" si="531"/>
        <v>0</v>
      </c>
      <c r="AI177" s="184">
        <f t="shared" si="531"/>
        <v>0</v>
      </c>
      <c r="AJ177" s="184">
        <f t="shared" si="531"/>
        <v>0</v>
      </c>
      <c r="AK177" s="184">
        <f t="shared" si="531"/>
        <v>0</v>
      </c>
      <c r="AL177" s="184">
        <f t="shared" si="531"/>
        <v>0</v>
      </c>
      <c r="AM177" s="52" t="str">
        <f t="shared" si="19"/>
        <v/>
      </c>
      <c r="AN177" s="52" t="str">
        <f t="shared" si="20"/>
        <v/>
      </c>
      <c r="AO177" s="184" t="str">
        <f t="shared" si="21"/>
        <v/>
      </c>
      <c r="AP177" s="192" t="str">
        <f t="shared" si="22"/>
        <v/>
      </c>
      <c r="AQ177" s="232">
        <f t="shared" si="23"/>
        <v>0</v>
      </c>
      <c r="AR177" s="232">
        <f t="shared" si="24"/>
        <v>0</v>
      </c>
      <c r="AS177" s="52">
        <f t="shared" si="25"/>
        <v>0</v>
      </c>
      <c r="AT177" s="52">
        <f t="shared" si="26"/>
        <v>0</v>
      </c>
      <c r="AU177" s="232">
        <f t="shared" si="27"/>
        <v>0</v>
      </c>
      <c r="AV177" s="232">
        <f t="shared" ref="AV177:AW177" si="532">IF($AD177=V$5,$W177,0)</f>
        <v>0</v>
      </c>
      <c r="AW177" s="232">
        <f t="shared" si="532"/>
        <v>0</v>
      </c>
      <c r="AX177" s="233">
        <f t="shared" si="29"/>
        <v>0</v>
      </c>
      <c r="AY177" s="234">
        <f t="shared" si="30"/>
        <v>0</v>
      </c>
      <c r="AZ177" s="184">
        <f t="shared" si="31"/>
        <v>0</v>
      </c>
      <c r="BA177" s="235" t="str">
        <f>IF(B177&lt;&gt;"",VLOOKUP(B177,'1 Pricing Length'!A$8:B$50,2),"")</f>
        <v/>
      </c>
    </row>
    <row r="178" spans="1:53" ht="18.75" customHeight="1">
      <c r="A178" s="217"/>
      <c r="B178" s="217"/>
      <c r="C178" s="303"/>
      <c r="D178" s="237"/>
      <c r="E178" s="237"/>
      <c r="F178" s="237"/>
      <c r="G178" s="377"/>
      <c r="H178" s="377"/>
      <c r="I178" s="377"/>
      <c r="J178" s="377"/>
      <c r="K178" s="1"/>
      <c r="L178" s="223">
        <f>IF(B178&lt;&gt;"",IF(D178&gt;0,IF(D178&lt;=V$5,IF(M178&gt;0,M178,VLOOKUP(B178,'1 Pricing Length'!A$8:C$50,3)),VLOOKUP(B178,'1 Pricing Length'!A$8:C$50,3)),0),0)</f>
        <v>0</v>
      </c>
      <c r="M178" s="223">
        <f t="shared" si="4"/>
        <v>0</v>
      </c>
      <c r="N178" s="224">
        <f>IF(B178&lt;&gt;"",IF(D178&lt;&gt;0,IF(AD178&lt;X$5,IF(AD178&lt;W$5,IF(AD178&lt;V$5,IF(AD178&lt;U$5,VLOOKUP(B178,'1 Pricing Length'!A$8:I$50,5),VLOOKUP(B178,'1 Pricing Length'!A$8:I$50,6)),VLOOKUP(B178,'1 Pricing Length'!A$8:I$50,7)),VLOOKUP(B178,'1 Pricing Length'!A$8:I$50,8)),0),0),0)</f>
        <v>0</v>
      </c>
      <c r="O178" s="128">
        <f t="shared" si="5"/>
        <v>0</v>
      </c>
      <c r="P178" s="128">
        <f>'6 NY Interim'!O178</f>
        <v>0</v>
      </c>
      <c r="Q178" s="128">
        <f t="shared" si="6"/>
        <v>0</v>
      </c>
      <c r="R178" s="128">
        <f t="shared" si="7"/>
        <v>0</v>
      </c>
      <c r="S178" s="128">
        <f t="shared" si="8"/>
        <v>0</v>
      </c>
      <c r="T178" s="192">
        <f t="shared" ref="T178:W178" si="533">$G178*$AE178*AF178</f>
        <v>0</v>
      </c>
      <c r="U178" s="192">
        <f t="shared" si="533"/>
        <v>0</v>
      </c>
      <c r="V178" s="192">
        <f t="shared" si="533"/>
        <v>0</v>
      </c>
      <c r="W178" s="227">
        <f t="shared" si="533"/>
        <v>0</v>
      </c>
      <c r="X178" s="192">
        <f t="shared" si="10"/>
        <v>0</v>
      </c>
      <c r="Y178" s="192">
        <f t="shared" si="11"/>
        <v>0</v>
      </c>
      <c r="Z178" s="192">
        <f t="shared" si="12"/>
        <v>0</v>
      </c>
      <c r="AA178" s="227">
        <f t="shared" si="13"/>
        <v>0</v>
      </c>
      <c r="AB178" s="228">
        <f t="shared" si="14"/>
        <v>0</v>
      </c>
      <c r="AC178" s="229"/>
      <c r="AD178" s="230">
        <f t="shared" si="15"/>
        <v>45107</v>
      </c>
      <c r="AE178" s="231">
        <f t="shared" si="16"/>
        <v>0</v>
      </c>
      <c r="AF178" s="184">
        <f t="shared" si="17"/>
        <v>0</v>
      </c>
      <c r="AG178" s="184">
        <f t="shared" ref="AG178:AL178" si="534">IF(SUM($AF178:AF178)&gt;0,IF($L178-SUM($AF178:AF178)&gt;52,52,$L178-SUM($AF178:AF178)),IF($AD178=U$5,ROUND(($AD178-$D178)/7+0.5,0),0))</f>
        <v>0</v>
      </c>
      <c r="AH178" s="184">
        <f t="shared" si="534"/>
        <v>0</v>
      </c>
      <c r="AI178" s="184">
        <f t="shared" si="534"/>
        <v>0</v>
      </c>
      <c r="AJ178" s="184">
        <f t="shared" si="534"/>
        <v>0</v>
      </c>
      <c r="AK178" s="184">
        <f t="shared" si="534"/>
        <v>0</v>
      </c>
      <c r="AL178" s="184">
        <f t="shared" si="534"/>
        <v>0</v>
      </c>
      <c r="AM178" s="52" t="str">
        <f t="shared" si="19"/>
        <v/>
      </c>
      <c r="AN178" s="52" t="str">
        <f t="shared" si="20"/>
        <v/>
      </c>
      <c r="AO178" s="184" t="str">
        <f t="shared" si="21"/>
        <v/>
      </c>
      <c r="AP178" s="192" t="str">
        <f t="shared" si="22"/>
        <v/>
      </c>
      <c r="AQ178" s="232">
        <f t="shared" si="23"/>
        <v>0</v>
      </c>
      <c r="AR178" s="232">
        <f t="shared" si="24"/>
        <v>0</v>
      </c>
      <c r="AS178" s="52">
        <f t="shared" si="25"/>
        <v>0</v>
      </c>
      <c r="AT178" s="52">
        <f t="shared" si="26"/>
        <v>0</v>
      </c>
      <c r="AU178" s="232">
        <f t="shared" si="27"/>
        <v>0</v>
      </c>
      <c r="AV178" s="232">
        <f t="shared" ref="AV178:AW178" si="535">IF($AD178=V$5,$W178,0)</f>
        <v>0</v>
      </c>
      <c r="AW178" s="232">
        <f t="shared" si="535"/>
        <v>0</v>
      </c>
      <c r="AX178" s="233">
        <f t="shared" si="29"/>
        <v>0</v>
      </c>
      <c r="AY178" s="234">
        <f t="shared" si="30"/>
        <v>0</v>
      </c>
      <c r="AZ178" s="184">
        <f t="shared" si="31"/>
        <v>0</v>
      </c>
      <c r="BA178" s="235" t="str">
        <f>IF(B178&lt;&gt;"",VLOOKUP(B178,'1 Pricing Length'!A$8:B$50,2),"")</f>
        <v/>
      </c>
    </row>
    <row r="179" spans="1:53" ht="18.75" customHeight="1">
      <c r="A179" s="217"/>
      <c r="B179" s="217"/>
      <c r="C179" s="303"/>
      <c r="D179" s="237"/>
      <c r="E179" s="237"/>
      <c r="F179" s="237"/>
      <c r="G179" s="377"/>
      <c r="H179" s="377"/>
      <c r="I179" s="377"/>
      <c r="J179" s="377"/>
      <c r="K179" s="1"/>
      <c r="L179" s="223">
        <f>IF(B179&lt;&gt;"",IF(D179&gt;0,IF(D179&lt;=V$5,IF(M179&gt;0,M179,VLOOKUP(B179,'1 Pricing Length'!A$8:C$50,3)),VLOOKUP(B179,'1 Pricing Length'!A$8:C$50,3)),0),0)</f>
        <v>0</v>
      </c>
      <c r="M179" s="223">
        <f t="shared" si="4"/>
        <v>0</v>
      </c>
      <c r="N179" s="224">
        <f>IF(B179&lt;&gt;"",IF(D179&lt;&gt;0,IF(AD179&lt;X$5,IF(AD179&lt;W$5,IF(AD179&lt;V$5,IF(AD179&lt;U$5,VLOOKUP(B179,'1 Pricing Length'!A$8:I$50,5),VLOOKUP(B179,'1 Pricing Length'!A$8:I$50,6)),VLOOKUP(B179,'1 Pricing Length'!A$8:I$50,7)),VLOOKUP(B179,'1 Pricing Length'!A$8:I$50,8)),0),0),0)</f>
        <v>0</v>
      </c>
      <c r="O179" s="128">
        <f t="shared" si="5"/>
        <v>0</v>
      </c>
      <c r="P179" s="128">
        <f>'6 NY Interim'!O179</f>
        <v>0</v>
      </c>
      <c r="Q179" s="128">
        <f t="shared" si="6"/>
        <v>0</v>
      </c>
      <c r="R179" s="128">
        <f t="shared" si="7"/>
        <v>0</v>
      </c>
      <c r="S179" s="128">
        <f t="shared" si="8"/>
        <v>0</v>
      </c>
      <c r="T179" s="192">
        <f t="shared" ref="T179:W179" si="536">$G179*$AE179*AF179</f>
        <v>0</v>
      </c>
      <c r="U179" s="192">
        <f t="shared" si="536"/>
        <v>0</v>
      </c>
      <c r="V179" s="192">
        <f t="shared" si="536"/>
        <v>0</v>
      </c>
      <c r="W179" s="227">
        <f t="shared" si="536"/>
        <v>0</v>
      </c>
      <c r="X179" s="192">
        <f t="shared" si="10"/>
        <v>0</v>
      </c>
      <c r="Y179" s="192">
        <f t="shared" si="11"/>
        <v>0</v>
      </c>
      <c r="Z179" s="192">
        <f t="shared" si="12"/>
        <v>0</v>
      </c>
      <c r="AA179" s="227">
        <f t="shared" si="13"/>
        <v>0</v>
      </c>
      <c r="AB179" s="228">
        <f t="shared" si="14"/>
        <v>0</v>
      </c>
      <c r="AC179" s="229"/>
      <c r="AD179" s="230">
        <f t="shared" si="15"/>
        <v>45107</v>
      </c>
      <c r="AE179" s="231">
        <f t="shared" si="16"/>
        <v>0</v>
      </c>
      <c r="AF179" s="184">
        <f t="shared" si="17"/>
        <v>0</v>
      </c>
      <c r="AG179" s="184">
        <f t="shared" ref="AG179:AL179" si="537">IF(SUM($AF179:AF179)&gt;0,IF($L179-SUM($AF179:AF179)&gt;52,52,$L179-SUM($AF179:AF179)),IF($AD179=U$5,ROUND(($AD179-$D179)/7+0.5,0),0))</f>
        <v>0</v>
      </c>
      <c r="AH179" s="184">
        <f t="shared" si="537"/>
        <v>0</v>
      </c>
      <c r="AI179" s="184">
        <f t="shared" si="537"/>
        <v>0</v>
      </c>
      <c r="AJ179" s="184">
        <f t="shared" si="537"/>
        <v>0</v>
      </c>
      <c r="AK179" s="184">
        <f t="shared" si="537"/>
        <v>0</v>
      </c>
      <c r="AL179" s="184">
        <f t="shared" si="537"/>
        <v>0</v>
      </c>
      <c r="AM179" s="52" t="str">
        <f t="shared" si="19"/>
        <v/>
      </c>
      <c r="AN179" s="52" t="str">
        <f t="shared" si="20"/>
        <v/>
      </c>
      <c r="AO179" s="184" t="str">
        <f t="shared" si="21"/>
        <v/>
      </c>
      <c r="AP179" s="192" t="str">
        <f t="shared" si="22"/>
        <v/>
      </c>
      <c r="AQ179" s="232">
        <f t="shared" si="23"/>
        <v>0</v>
      </c>
      <c r="AR179" s="232">
        <f t="shared" si="24"/>
        <v>0</v>
      </c>
      <c r="AS179" s="52">
        <f t="shared" si="25"/>
        <v>0</v>
      </c>
      <c r="AT179" s="52">
        <f t="shared" si="26"/>
        <v>0</v>
      </c>
      <c r="AU179" s="232">
        <f t="shared" si="27"/>
        <v>0</v>
      </c>
      <c r="AV179" s="232">
        <f t="shared" ref="AV179:AW179" si="538">IF($AD179=V$5,$W179,0)</f>
        <v>0</v>
      </c>
      <c r="AW179" s="232">
        <f t="shared" si="538"/>
        <v>0</v>
      </c>
      <c r="AX179" s="233">
        <f t="shared" si="29"/>
        <v>0</v>
      </c>
      <c r="AY179" s="234">
        <f t="shared" si="30"/>
        <v>0</v>
      </c>
      <c r="AZ179" s="184">
        <f t="shared" si="31"/>
        <v>0</v>
      </c>
      <c r="BA179" s="235" t="str">
        <f>IF(B179&lt;&gt;"",VLOOKUP(B179,'1 Pricing Length'!A$8:B$50,2),"")</f>
        <v/>
      </c>
    </row>
    <row r="180" spans="1:53" ht="18.75" customHeight="1">
      <c r="A180" s="217"/>
      <c r="B180" s="217"/>
      <c r="C180" s="303"/>
      <c r="D180" s="237"/>
      <c r="E180" s="237"/>
      <c r="F180" s="237"/>
      <c r="G180" s="377"/>
      <c r="H180" s="377"/>
      <c r="I180" s="377"/>
      <c r="J180" s="377"/>
      <c r="K180" s="1"/>
      <c r="L180" s="223">
        <f>IF(B180&lt;&gt;"",IF(D180&gt;0,IF(D180&lt;=V$5,IF(M180&gt;0,M180,VLOOKUP(B180,'1 Pricing Length'!A$8:C$50,3)),VLOOKUP(B180,'1 Pricing Length'!A$8:C$50,3)),0),0)</f>
        <v>0</v>
      </c>
      <c r="M180" s="223">
        <f t="shared" si="4"/>
        <v>0</v>
      </c>
      <c r="N180" s="224">
        <f>IF(B180&lt;&gt;"",IF(D180&lt;&gt;0,IF(AD180&lt;X$5,IF(AD180&lt;W$5,IF(AD180&lt;V$5,IF(AD180&lt;U$5,VLOOKUP(B180,'1 Pricing Length'!A$8:I$50,5),VLOOKUP(B180,'1 Pricing Length'!A$8:I$50,6)),VLOOKUP(B180,'1 Pricing Length'!A$8:I$50,7)),VLOOKUP(B180,'1 Pricing Length'!A$8:I$50,8)),0),0),0)</f>
        <v>0</v>
      </c>
      <c r="O180" s="128">
        <f t="shared" si="5"/>
        <v>0</v>
      </c>
      <c r="P180" s="128">
        <f>'6 NY Interim'!O180</f>
        <v>0</v>
      </c>
      <c r="Q180" s="128">
        <f t="shared" si="6"/>
        <v>0</v>
      </c>
      <c r="R180" s="128">
        <f t="shared" si="7"/>
        <v>0</v>
      </c>
      <c r="S180" s="128">
        <f t="shared" si="8"/>
        <v>0</v>
      </c>
      <c r="T180" s="192">
        <f t="shared" ref="T180:W180" si="539">$G180*$AE180*AF180</f>
        <v>0</v>
      </c>
      <c r="U180" s="192">
        <f t="shared" si="539"/>
        <v>0</v>
      </c>
      <c r="V180" s="192">
        <f t="shared" si="539"/>
        <v>0</v>
      </c>
      <c r="W180" s="227">
        <f t="shared" si="539"/>
        <v>0</v>
      </c>
      <c r="X180" s="192">
        <f t="shared" si="10"/>
        <v>0</v>
      </c>
      <c r="Y180" s="192">
        <f t="shared" si="11"/>
        <v>0</v>
      </c>
      <c r="Z180" s="192">
        <f t="shared" si="12"/>
        <v>0</v>
      </c>
      <c r="AA180" s="227">
        <f t="shared" si="13"/>
        <v>0</v>
      </c>
      <c r="AB180" s="228">
        <f t="shared" si="14"/>
        <v>0</v>
      </c>
      <c r="AC180" s="229"/>
      <c r="AD180" s="230">
        <f t="shared" si="15"/>
        <v>45107</v>
      </c>
      <c r="AE180" s="231">
        <f t="shared" si="16"/>
        <v>0</v>
      </c>
      <c r="AF180" s="184">
        <f t="shared" si="17"/>
        <v>0</v>
      </c>
      <c r="AG180" s="184">
        <f t="shared" ref="AG180:AL180" si="540">IF(SUM($AF180:AF180)&gt;0,IF($L180-SUM($AF180:AF180)&gt;52,52,$L180-SUM($AF180:AF180)),IF($AD180=U$5,ROUND(($AD180-$D180)/7+0.5,0),0))</f>
        <v>0</v>
      </c>
      <c r="AH180" s="184">
        <f t="shared" si="540"/>
        <v>0</v>
      </c>
      <c r="AI180" s="184">
        <f t="shared" si="540"/>
        <v>0</v>
      </c>
      <c r="AJ180" s="184">
        <f t="shared" si="540"/>
        <v>0</v>
      </c>
      <c r="AK180" s="184">
        <f t="shared" si="540"/>
        <v>0</v>
      </c>
      <c r="AL180" s="184">
        <f t="shared" si="540"/>
        <v>0</v>
      </c>
      <c r="AM180" s="52" t="str">
        <f t="shared" si="19"/>
        <v/>
      </c>
      <c r="AN180" s="52" t="str">
        <f t="shared" si="20"/>
        <v/>
      </c>
      <c r="AO180" s="184" t="str">
        <f t="shared" si="21"/>
        <v/>
      </c>
      <c r="AP180" s="192" t="str">
        <f t="shared" si="22"/>
        <v/>
      </c>
      <c r="AQ180" s="232">
        <f t="shared" si="23"/>
        <v>0</v>
      </c>
      <c r="AR180" s="232">
        <f t="shared" si="24"/>
        <v>0</v>
      </c>
      <c r="AS180" s="52">
        <f t="shared" si="25"/>
        <v>0</v>
      </c>
      <c r="AT180" s="52">
        <f t="shared" si="26"/>
        <v>0</v>
      </c>
      <c r="AU180" s="232">
        <f t="shared" si="27"/>
        <v>0</v>
      </c>
      <c r="AV180" s="232">
        <f t="shared" ref="AV180:AW180" si="541">IF($AD180=V$5,$W180,0)</f>
        <v>0</v>
      </c>
      <c r="AW180" s="232">
        <f t="shared" si="541"/>
        <v>0</v>
      </c>
      <c r="AX180" s="233">
        <f t="shared" si="29"/>
        <v>0</v>
      </c>
      <c r="AY180" s="234">
        <f t="shared" si="30"/>
        <v>0</v>
      </c>
      <c r="AZ180" s="184">
        <f t="shared" si="31"/>
        <v>0</v>
      </c>
      <c r="BA180" s="235" t="str">
        <f>IF(B180&lt;&gt;"",VLOOKUP(B180,'1 Pricing Length'!A$8:B$50,2),"")</f>
        <v/>
      </c>
    </row>
    <row r="181" spans="1:53" ht="18.75" customHeight="1">
      <c r="A181" s="217"/>
      <c r="B181" s="217"/>
      <c r="C181" s="303"/>
      <c r="D181" s="237"/>
      <c r="E181" s="237"/>
      <c r="F181" s="237"/>
      <c r="G181" s="377"/>
      <c r="H181" s="377"/>
      <c r="I181" s="377"/>
      <c r="J181" s="377"/>
      <c r="K181" s="1"/>
      <c r="L181" s="223">
        <f>IF(B181&lt;&gt;"",IF(D181&gt;0,IF(D181&lt;=V$5,IF(M181&gt;0,M181,VLOOKUP(B181,'1 Pricing Length'!A$8:C$50,3)),VLOOKUP(B181,'1 Pricing Length'!A$8:C$50,3)),0),0)</f>
        <v>0</v>
      </c>
      <c r="M181" s="223">
        <f t="shared" si="4"/>
        <v>0</v>
      </c>
      <c r="N181" s="224">
        <f>IF(B181&lt;&gt;"",IF(D181&lt;&gt;0,IF(AD181&lt;X$5,IF(AD181&lt;W$5,IF(AD181&lt;V$5,IF(AD181&lt;U$5,VLOOKUP(B181,'1 Pricing Length'!A$8:I$50,5),VLOOKUP(B181,'1 Pricing Length'!A$8:I$50,6)),VLOOKUP(B181,'1 Pricing Length'!A$8:I$50,7)),VLOOKUP(B181,'1 Pricing Length'!A$8:I$50,8)),0),0),0)</f>
        <v>0</v>
      </c>
      <c r="O181" s="128">
        <f t="shared" si="5"/>
        <v>0</v>
      </c>
      <c r="P181" s="128">
        <f>'6 NY Interim'!O181</f>
        <v>0</v>
      </c>
      <c r="Q181" s="128">
        <f t="shared" si="6"/>
        <v>0</v>
      </c>
      <c r="R181" s="128">
        <f t="shared" si="7"/>
        <v>0</v>
      </c>
      <c r="S181" s="128">
        <f t="shared" si="8"/>
        <v>0</v>
      </c>
      <c r="T181" s="192">
        <f t="shared" ref="T181:W181" si="542">$G181*$AE181*AF181</f>
        <v>0</v>
      </c>
      <c r="U181" s="192">
        <f t="shared" si="542"/>
        <v>0</v>
      </c>
      <c r="V181" s="192">
        <f t="shared" si="542"/>
        <v>0</v>
      </c>
      <c r="W181" s="227">
        <f t="shared" si="542"/>
        <v>0</v>
      </c>
      <c r="X181" s="192">
        <f t="shared" si="10"/>
        <v>0</v>
      </c>
      <c r="Y181" s="192">
        <f t="shared" si="11"/>
        <v>0</v>
      </c>
      <c r="Z181" s="192">
        <f t="shared" si="12"/>
        <v>0</v>
      </c>
      <c r="AA181" s="227">
        <f t="shared" si="13"/>
        <v>0</v>
      </c>
      <c r="AB181" s="228">
        <f t="shared" si="14"/>
        <v>0</v>
      </c>
      <c r="AC181" s="229"/>
      <c r="AD181" s="230">
        <f t="shared" si="15"/>
        <v>45107</v>
      </c>
      <c r="AE181" s="231">
        <f t="shared" si="16"/>
        <v>0</v>
      </c>
      <c r="AF181" s="184">
        <f t="shared" si="17"/>
        <v>0</v>
      </c>
      <c r="AG181" s="184">
        <f t="shared" ref="AG181:AL181" si="543">IF(SUM($AF181:AF181)&gt;0,IF($L181-SUM($AF181:AF181)&gt;52,52,$L181-SUM($AF181:AF181)),IF($AD181=U$5,ROUND(($AD181-$D181)/7+0.5,0),0))</f>
        <v>0</v>
      </c>
      <c r="AH181" s="184">
        <f t="shared" si="543"/>
        <v>0</v>
      </c>
      <c r="AI181" s="184">
        <f t="shared" si="543"/>
        <v>0</v>
      </c>
      <c r="AJ181" s="184">
        <f t="shared" si="543"/>
        <v>0</v>
      </c>
      <c r="AK181" s="184">
        <f t="shared" si="543"/>
        <v>0</v>
      </c>
      <c r="AL181" s="184">
        <f t="shared" si="543"/>
        <v>0</v>
      </c>
      <c r="AM181" s="52" t="str">
        <f t="shared" si="19"/>
        <v/>
      </c>
      <c r="AN181" s="52" t="str">
        <f t="shared" si="20"/>
        <v/>
      </c>
      <c r="AO181" s="184" t="str">
        <f t="shared" si="21"/>
        <v/>
      </c>
      <c r="AP181" s="192" t="str">
        <f t="shared" si="22"/>
        <v/>
      </c>
      <c r="AQ181" s="232">
        <f t="shared" si="23"/>
        <v>0</v>
      </c>
      <c r="AR181" s="232">
        <f t="shared" si="24"/>
        <v>0</v>
      </c>
      <c r="AS181" s="52">
        <f t="shared" si="25"/>
        <v>0</v>
      </c>
      <c r="AT181" s="52">
        <f t="shared" si="26"/>
        <v>0</v>
      </c>
      <c r="AU181" s="232">
        <f t="shared" si="27"/>
        <v>0</v>
      </c>
      <c r="AV181" s="232">
        <f t="shared" ref="AV181:AW181" si="544">IF($AD181=V$5,$W181,0)</f>
        <v>0</v>
      </c>
      <c r="AW181" s="232">
        <f t="shared" si="544"/>
        <v>0</v>
      </c>
      <c r="AX181" s="233">
        <f t="shared" si="29"/>
        <v>0</v>
      </c>
      <c r="AY181" s="234">
        <f t="shared" si="30"/>
        <v>0</v>
      </c>
      <c r="AZ181" s="184">
        <f t="shared" si="31"/>
        <v>0</v>
      </c>
      <c r="BA181" s="235" t="str">
        <f>IF(B181&lt;&gt;"",VLOOKUP(B181,'1 Pricing Length'!A$8:B$50,2),"")</f>
        <v/>
      </c>
    </row>
    <row r="182" spans="1:53" ht="18.75" customHeight="1">
      <c r="A182" s="217"/>
      <c r="B182" s="217"/>
      <c r="C182" s="303"/>
      <c r="D182" s="237"/>
      <c r="E182" s="237"/>
      <c r="F182" s="237"/>
      <c r="G182" s="377"/>
      <c r="H182" s="377"/>
      <c r="I182" s="377"/>
      <c r="J182" s="377"/>
      <c r="K182" s="1"/>
      <c r="L182" s="223">
        <f>IF(B182&lt;&gt;"",IF(D182&gt;0,IF(D182&lt;=V$5,IF(M182&gt;0,M182,VLOOKUP(B182,'1 Pricing Length'!A$8:C$50,3)),VLOOKUP(B182,'1 Pricing Length'!A$8:C$50,3)),0),0)</f>
        <v>0</v>
      </c>
      <c r="M182" s="223">
        <f t="shared" si="4"/>
        <v>0</v>
      </c>
      <c r="N182" s="224">
        <f>IF(B182&lt;&gt;"",IF(D182&lt;&gt;0,IF(AD182&lt;X$5,IF(AD182&lt;W$5,IF(AD182&lt;V$5,IF(AD182&lt;U$5,VLOOKUP(B182,'1 Pricing Length'!A$8:I$50,5),VLOOKUP(B182,'1 Pricing Length'!A$8:I$50,6)),VLOOKUP(B182,'1 Pricing Length'!A$8:I$50,7)),VLOOKUP(B182,'1 Pricing Length'!A$8:I$50,8)),0),0),0)</f>
        <v>0</v>
      </c>
      <c r="O182" s="128">
        <f t="shared" si="5"/>
        <v>0</v>
      </c>
      <c r="P182" s="128">
        <f>'6 NY Interim'!O182</f>
        <v>0</v>
      </c>
      <c r="Q182" s="128">
        <f t="shared" si="6"/>
        <v>0</v>
      </c>
      <c r="R182" s="128">
        <f t="shared" si="7"/>
        <v>0</v>
      </c>
      <c r="S182" s="128">
        <f t="shared" si="8"/>
        <v>0</v>
      </c>
      <c r="T182" s="192">
        <f t="shared" ref="T182:W182" si="545">$G182*$AE182*AF182</f>
        <v>0</v>
      </c>
      <c r="U182" s="192">
        <f t="shared" si="545"/>
        <v>0</v>
      </c>
      <c r="V182" s="192">
        <f t="shared" si="545"/>
        <v>0</v>
      </c>
      <c r="W182" s="227">
        <f t="shared" si="545"/>
        <v>0</v>
      </c>
      <c r="X182" s="192">
        <f t="shared" si="10"/>
        <v>0</v>
      </c>
      <c r="Y182" s="192">
        <f t="shared" si="11"/>
        <v>0</v>
      </c>
      <c r="Z182" s="192">
        <f t="shared" si="12"/>
        <v>0</v>
      </c>
      <c r="AA182" s="227">
        <f t="shared" si="13"/>
        <v>0</v>
      </c>
      <c r="AB182" s="228">
        <f t="shared" si="14"/>
        <v>0</v>
      </c>
      <c r="AC182" s="229"/>
      <c r="AD182" s="230">
        <f t="shared" si="15"/>
        <v>45107</v>
      </c>
      <c r="AE182" s="231">
        <f t="shared" si="16"/>
        <v>0</v>
      </c>
      <c r="AF182" s="184">
        <f t="shared" si="17"/>
        <v>0</v>
      </c>
      <c r="AG182" s="184">
        <f t="shared" ref="AG182:AL182" si="546">IF(SUM($AF182:AF182)&gt;0,IF($L182-SUM($AF182:AF182)&gt;52,52,$L182-SUM($AF182:AF182)),IF($AD182=U$5,ROUND(($AD182-$D182)/7+0.5,0),0))</f>
        <v>0</v>
      </c>
      <c r="AH182" s="184">
        <f t="shared" si="546"/>
        <v>0</v>
      </c>
      <c r="AI182" s="184">
        <f t="shared" si="546"/>
        <v>0</v>
      </c>
      <c r="AJ182" s="184">
        <f t="shared" si="546"/>
        <v>0</v>
      </c>
      <c r="AK182" s="184">
        <f t="shared" si="546"/>
        <v>0</v>
      </c>
      <c r="AL182" s="184">
        <f t="shared" si="546"/>
        <v>0</v>
      </c>
      <c r="AM182" s="52" t="str">
        <f t="shared" si="19"/>
        <v/>
      </c>
      <c r="AN182" s="52" t="str">
        <f t="shared" si="20"/>
        <v/>
      </c>
      <c r="AO182" s="184" t="str">
        <f t="shared" si="21"/>
        <v/>
      </c>
      <c r="AP182" s="192" t="str">
        <f t="shared" si="22"/>
        <v/>
      </c>
      <c r="AQ182" s="232">
        <f t="shared" si="23"/>
        <v>0</v>
      </c>
      <c r="AR182" s="232">
        <f t="shared" si="24"/>
        <v>0</v>
      </c>
      <c r="AS182" s="52">
        <f t="shared" si="25"/>
        <v>0</v>
      </c>
      <c r="AT182" s="52">
        <f t="shared" si="26"/>
        <v>0</v>
      </c>
      <c r="AU182" s="232">
        <f t="shared" si="27"/>
        <v>0</v>
      </c>
      <c r="AV182" s="232">
        <f t="shared" ref="AV182:AW182" si="547">IF($AD182=V$5,$W182,0)</f>
        <v>0</v>
      </c>
      <c r="AW182" s="232">
        <f t="shared" si="547"/>
        <v>0</v>
      </c>
      <c r="AX182" s="233">
        <f t="shared" si="29"/>
        <v>0</v>
      </c>
      <c r="AY182" s="234">
        <f t="shared" si="30"/>
        <v>0</v>
      </c>
      <c r="AZ182" s="184">
        <f t="shared" si="31"/>
        <v>0</v>
      </c>
      <c r="BA182" s="235" t="str">
        <f>IF(B182&lt;&gt;"",VLOOKUP(B182,'1 Pricing Length'!A$8:B$50,2),"")</f>
        <v/>
      </c>
    </row>
    <row r="183" spans="1:53" ht="18.75" customHeight="1">
      <c r="A183" s="217"/>
      <c r="B183" s="217"/>
      <c r="C183" s="303"/>
      <c r="D183" s="237"/>
      <c r="E183" s="237"/>
      <c r="F183" s="237"/>
      <c r="G183" s="377"/>
      <c r="H183" s="377"/>
      <c r="I183" s="377"/>
      <c r="J183" s="377"/>
      <c r="K183" s="1"/>
      <c r="L183" s="223">
        <f>IF(B183&lt;&gt;"",IF(D183&gt;0,IF(D183&lt;=V$5,IF(M183&gt;0,M183,VLOOKUP(B183,'1 Pricing Length'!A$8:C$50,3)),VLOOKUP(B183,'1 Pricing Length'!A$8:C$50,3)),0),0)</f>
        <v>0</v>
      </c>
      <c r="M183" s="223">
        <f t="shared" si="4"/>
        <v>0</v>
      </c>
      <c r="N183" s="224">
        <f>IF(B183&lt;&gt;"",IF(D183&lt;&gt;0,IF(AD183&lt;X$5,IF(AD183&lt;W$5,IF(AD183&lt;V$5,IF(AD183&lt;U$5,VLOOKUP(B183,'1 Pricing Length'!A$8:I$50,5),VLOOKUP(B183,'1 Pricing Length'!A$8:I$50,6)),VLOOKUP(B183,'1 Pricing Length'!A$8:I$50,7)),VLOOKUP(B183,'1 Pricing Length'!A$8:I$50,8)),0),0),0)</f>
        <v>0</v>
      </c>
      <c r="O183" s="128">
        <f t="shared" si="5"/>
        <v>0</v>
      </c>
      <c r="P183" s="128">
        <f>'6 NY Interim'!O183</f>
        <v>0</v>
      </c>
      <c r="Q183" s="128">
        <f t="shared" si="6"/>
        <v>0</v>
      </c>
      <c r="R183" s="128">
        <f t="shared" si="7"/>
        <v>0</v>
      </c>
      <c r="S183" s="128">
        <f t="shared" si="8"/>
        <v>0</v>
      </c>
      <c r="T183" s="192">
        <f t="shared" ref="T183:W183" si="548">$G183*$AE183*AF183</f>
        <v>0</v>
      </c>
      <c r="U183" s="192">
        <f t="shared" si="548"/>
        <v>0</v>
      </c>
      <c r="V183" s="192">
        <f t="shared" si="548"/>
        <v>0</v>
      </c>
      <c r="W183" s="227">
        <f t="shared" si="548"/>
        <v>0</v>
      </c>
      <c r="X183" s="192">
        <f t="shared" si="10"/>
        <v>0</v>
      </c>
      <c r="Y183" s="192">
        <f t="shared" si="11"/>
        <v>0</v>
      </c>
      <c r="Z183" s="192">
        <f t="shared" si="12"/>
        <v>0</v>
      </c>
      <c r="AA183" s="227">
        <f t="shared" si="13"/>
        <v>0</v>
      </c>
      <c r="AB183" s="228">
        <f t="shared" si="14"/>
        <v>0</v>
      </c>
      <c r="AC183" s="229"/>
      <c r="AD183" s="230">
        <f t="shared" si="15"/>
        <v>45107</v>
      </c>
      <c r="AE183" s="231">
        <f t="shared" si="16"/>
        <v>0</v>
      </c>
      <c r="AF183" s="184">
        <f t="shared" si="17"/>
        <v>0</v>
      </c>
      <c r="AG183" s="184">
        <f t="shared" ref="AG183:AL183" si="549">IF(SUM($AF183:AF183)&gt;0,IF($L183-SUM($AF183:AF183)&gt;52,52,$L183-SUM($AF183:AF183)),IF($AD183=U$5,ROUND(($AD183-$D183)/7+0.5,0),0))</f>
        <v>0</v>
      </c>
      <c r="AH183" s="184">
        <f t="shared" si="549"/>
        <v>0</v>
      </c>
      <c r="AI183" s="184">
        <f t="shared" si="549"/>
        <v>0</v>
      </c>
      <c r="AJ183" s="184">
        <f t="shared" si="549"/>
        <v>0</v>
      </c>
      <c r="AK183" s="184">
        <f t="shared" si="549"/>
        <v>0</v>
      </c>
      <c r="AL183" s="184">
        <f t="shared" si="549"/>
        <v>0</v>
      </c>
      <c r="AM183" s="52" t="str">
        <f t="shared" si="19"/>
        <v/>
      </c>
      <c r="AN183" s="52" t="str">
        <f t="shared" si="20"/>
        <v/>
      </c>
      <c r="AO183" s="184" t="str">
        <f t="shared" si="21"/>
        <v/>
      </c>
      <c r="AP183" s="192" t="str">
        <f t="shared" si="22"/>
        <v/>
      </c>
      <c r="AQ183" s="232">
        <f t="shared" si="23"/>
        <v>0</v>
      </c>
      <c r="AR183" s="232">
        <f t="shared" si="24"/>
        <v>0</v>
      </c>
      <c r="AS183" s="52">
        <f t="shared" si="25"/>
        <v>0</v>
      </c>
      <c r="AT183" s="52">
        <f t="shared" si="26"/>
        <v>0</v>
      </c>
      <c r="AU183" s="232">
        <f t="shared" si="27"/>
        <v>0</v>
      </c>
      <c r="AV183" s="232">
        <f t="shared" ref="AV183:AW183" si="550">IF($AD183=V$5,$W183,0)</f>
        <v>0</v>
      </c>
      <c r="AW183" s="232">
        <f t="shared" si="550"/>
        <v>0</v>
      </c>
      <c r="AX183" s="233">
        <f t="shared" si="29"/>
        <v>0</v>
      </c>
      <c r="AY183" s="234">
        <f t="shared" si="30"/>
        <v>0</v>
      </c>
      <c r="AZ183" s="184">
        <f t="shared" si="31"/>
        <v>0</v>
      </c>
      <c r="BA183" s="235" t="str">
        <f>IF(B183&lt;&gt;"",VLOOKUP(B183,'1 Pricing Length'!A$8:B$50,2),"")</f>
        <v/>
      </c>
    </row>
    <row r="184" spans="1:53" ht="18.75" customHeight="1">
      <c r="A184" s="217"/>
      <c r="B184" s="217"/>
      <c r="C184" s="303"/>
      <c r="D184" s="237"/>
      <c r="E184" s="237"/>
      <c r="F184" s="237"/>
      <c r="G184" s="377"/>
      <c r="H184" s="377"/>
      <c r="I184" s="377"/>
      <c r="J184" s="377"/>
      <c r="K184" s="1"/>
      <c r="L184" s="223">
        <f>IF(B184&lt;&gt;"",IF(D184&gt;0,IF(D184&lt;=V$5,IF(M184&gt;0,M184,VLOOKUP(B184,'1 Pricing Length'!A$8:C$50,3)),VLOOKUP(B184,'1 Pricing Length'!A$8:C$50,3)),0),0)</f>
        <v>0</v>
      </c>
      <c r="M184" s="223">
        <f t="shared" si="4"/>
        <v>0</v>
      </c>
      <c r="N184" s="224">
        <f>IF(B184&lt;&gt;"",IF(D184&lt;&gt;0,IF(AD184&lt;X$5,IF(AD184&lt;W$5,IF(AD184&lt;V$5,IF(AD184&lt;U$5,VLOOKUP(B184,'1 Pricing Length'!A$8:I$50,5),VLOOKUP(B184,'1 Pricing Length'!A$8:I$50,6)),VLOOKUP(B184,'1 Pricing Length'!A$8:I$50,7)),VLOOKUP(B184,'1 Pricing Length'!A$8:I$50,8)),0),0),0)</f>
        <v>0</v>
      </c>
      <c r="O184" s="128">
        <f t="shared" si="5"/>
        <v>0</v>
      </c>
      <c r="P184" s="128">
        <f>'6 NY Interim'!O184</f>
        <v>0</v>
      </c>
      <c r="Q184" s="128">
        <f t="shared" si="6"/>
        <v>0</v>
      </c>
      <c r="R184" s="128">
        <f t="shared" si="7"/>
        <v>0</v>
      </c>
      <c r="S184" s="128">
        <f t="shared" si="8"/>
        <v>0</v>
      </c>
      <c r="T184" s="192">
        <f t="shared" ref="T184:W184" si="551">$G184*$AE184*AF184</f>
        <v>0</v>
      </c>
      <c r="U184" s="192">
        <f t="shared" si="551"/>
        <v>0</v>
      </c>
      <c r="V184" s="192">
        <f t="shared" si="551"/>
        <v>0</v>
      </c>
      <c r="W184" s="227">
        <f t="shared" si="551"/>
        <v>0</v>
      </c>
      <c r="X184" s="192">
        <f t="shared" si="10"/>
        <v>0</v>
      </c>
      <c r="Y184" s="192">
        <f t="shared" si="11"/>
        <v>0</v>
      </c>
      <c r="Z184" s="192">
        <f t="shared" si="12"/>
        <v>0</v>
      </c>
      <c r="AA184" s="227">
        <f t="shared" si="13"/>
        <v>0</v>
      </c>
      <c r="AB184" s="228">
        <f t="shared" si="14"/>
        <v>0</v>
      </c>
      <c r="AC184" s="229"/>
      <c r="AD184" s="230">
        <f t="shared" si="15"/>
        <v>45107</v>
      </c>
      <c r="AE184" s="231">
        <f t="shared" si="16"/>
        <v>0</v>
      </c>
      <c r="AF184" s="184">
        <f t="shared" si="17"/>
        <v>0</v>
      </c>
      <c r="AG184" s="184">
        <f t="shared" ref="AG184:AL184" si="552">IF(SUM($AF184:AF184)&gt;0,IF($L184-SUM($AF184:AF184)&gt;52,52,$L184-SUM($AF184:AF184)),IF($AD184=U$5,ROUND(($AD184-$D184)/7+0.5,0),0))</f>
        <v>0</v>
      </c>
      <c r="AH184" s="184">
        <f t="shared" si="552"/>
        <v>0</v>
      </c>
      <c r="AI184" s="184">
        <f t="shared" si="552"/>
        <v>0</v>
      </c>
      <c r="AJ184" s="184">
        <f t="shared" si="552"/>
        <v>0</v>
      </c>
      <c r="AK184" s="184">
        <f t="shared" si="552"/>
        <v>0</v>
      </c>
      <c r="AL184" s="184">
        <f t="shared" si="552"/>
        <v>0</v>
      </c>
      <c r="AM184" s="52" t="str">
        <f t="shared" si="19"/>
        <v/>
      </c>
      <c r="AN184" s="52" t="str">
        <f t="shared" si="20"/>
        <v/>
      </c>
      <c r="AO184" s="184" t="str">
        <f t="shared" si="21"/>
        <v/>
      </c>
      <c r="AP184" s="192" t="str">
        <f t="shared" si="22"/>
        <v/>
      </c>
      <c r="AQ184" s="232">
        <f t="shared" si="23"/>
        <v>0</v>
      </c>
      <c r="AR184" s="232">
        <f t="shared" si="24"/>
        <v>0</v>
      </c>
      <c r="AS184" s="52">
        <f t="shared" si="25"/>
        <v>0</v>
      </c>
      <c r="AT184" s="52">
        <f t="shared" si="26"/>
        <v>0</v>
      </c>
      <c r="AU184" s="232">
        <f t="shared" si="27"/>
        <v>0</v>
      </c>
      <c r="AV184" s="232">
        <f t="shared" ref="AV184:AW184" si="553">IF($AD184=V$5,$W184,0)</f>
        <v>0</v>
      </c>
      <c r="AW184" s="232">
        <f t="shared" si="553"/>
        <v>0</v>
      </c>
      <c r="AX184" s="233">
        <f t="shared" si="29"/>
        <v>0</v>
      </c>
      <c r="AY184" s="234">
        <f t="shared" si="30"/>
        <v>0</v>
      </c>
      <c r="AZ184" s="184">
        <f t="shared" si="31"/>
        <v>0</v>
      </c>
      <c r="BA184" s="235" t="str">
        <f>IF(B184&lt;&gt;"",VLOOKUP(B184,'1 Pricing Length'!A$8:B$50,2),"")</f>
        <v/>
      </c>
    </row>
    <row r="185" spans="1:53" ht="18.75" customHeight="1">
      <c r="A185" s="217"/>
      <c r="B185" s="217"/>
      <c r="C185" s="303"/>
      <c r="D185" s="237"/>
      <c r="E185" s="237"/>
      <c r="F185" s="237"/>
      <c r="G185" s="377"/>
      <c r="H185" s="377"/>
      <c r="I185" s="377"/>
      <c r="J185" s="377"/>
      <c r="K185" s="1"/>
      <c r="L185" s="223">
        <f>IF(B185&lt;&gt;"",IF(D185&gt;0,IF(D185&lt;=V$5,IF(M185&gt;0,M185,VLOOKUP(B185,'1 Pricing Length'!A$8:C$50,3)),VLOOKUP(B185,'1 Pricing Length'!A$8:C$50,3)),0),0)</f>
        <v>0</v>
      </c>
      <c r="M185" s="223">
        <f t="shared" si="4"/>
        <v>0</v>
      </c>
      <c r="N185" s="224">
        <f>IF(B185&lt;&gt;"",IF(D185&lt;&gt;0,IF(AD185&lt;X$5,IF(AD185&lt;W$5,IF(AD185&lt;V$5,IF(AD185&lt;U$5,VLOOKUP(B185,'1 Pricing Length'!A$8:I$50,5),VLOOKUP(B185,'1 Pricing Length'!A$8:I$50,6)),VLOOKUP(B185,'1 Pricing Length'!A$8:I$50,7)),VLOOKUP(B185,'1 Pricing Length'!A$8:I$50,8)),0),0),0)</f>
        <v>0</v>
      </c>
      <c r="O185" s="128">
        <f t="shared" si="5"/>
        <v>0</v>
      </c>
      <c r="P185" s="128">
        <f>'6 NY Interim'!O185</f>
        <v>0</v>
      </c>
      <c r="Q185" s="128">
        <f t="shared" si="6"/>
        <v>0</v>
      </c>
      <c r="R185" s="128">
        <f t="shared" si="7"/>
        <v>0</v>
      </c>
      <c r="S185" s="128">
        <f t="shared" si="8"/>
        <v>0</v>
      </c>
      <c r="T185" s="192">
        <f t="shared" ref="T185:W185" si="554">$G185*$AE185*AF185</f>
        <v>0</v>
      </c>
      <c r="U185" s="192">
        <f t="shared" si="554"/>
        <v>0</v>
      </c>
      <c r="V185" s="192">
        <f t="shared" si="554"/>
        <v>0</v>
      </c>
      <c r="W185" s="227">
        <f t="shared" si="554"/>
        <v>0</v>
      </c>
      <c r="X185" s="192">
        <f t="shared" si="10"/>
        <v>0</v>
      </c>
      <c r="Y185" s="192">
        <f t="shared" si="11"/>
        <v>0</v>
      </c>
      <c r="Z185" s="192">
        <f t="shared" si="12"/>
        <v>0</v>
      </c>
      <c r="AA185" s="227">
        <f t="shared" si="13"/>
        <v>0</v>
      </c>
      <c r="AB185" s="228">
        <f t="shared" si="14"/>
        <v>0</v>
      </c>
      <c r="AC185" s="229"/>
      <c r="AD185" s="230">
        <f t="shared" si="15"/>
        <v>45107</v>
      </c>
      <c r="AE185" s="231">
        <f t="shared" si="16"/>
        <v>0</v>
      </c>
      <c r="AF185" s="184">
        <f t="shared" si="17"/>
        <v>0</v>
      </c>
      <c r="AG185" s="184">
        <f t="shared" ref="AG185:AL185" si="555">IF(SUM($AF185:AF185)&gt;0,IF($L185-SUM($AF185:AF185)&gt;52,52,$L185-SUM($AF185:AF185)),IF($AD185=U$5,ROUND(($AD185-$D185)/7+0.5,0),0))</f>
        <v>0</v>
      </c>
      <c r="AH185" s="184">
        <f t="shared" si="555"/>
        <v>0</v>
      </c>
      <c r="AI185" s="184">
        <f t="shared" si="555"/>
        <v>0</v>
      </c>
      <c r="AJ185" s="184">
        <f t="shared" si="555"/>
        <v>0</v>
      </c>
      <c r="AK185" s="184">
        <f t="shared" si="555"/>
        <v>0</v>
      </c>
      <c r="AL185" s="184">
        <f t="shared" si="555"/>
        <v>0</v>
      </c>
      <c r="AM185" s="52" t="str">
        <f t="shared" si="19"/>
        <v/>
      </c>
      <c r="AN185" s="52" t="str">
        <f t="shared" si="20"/>
        <v/>
      </c>
      <c r="AO185" s="184" t="str">
        <f t="shared" si="21"/>
        <v/>
      </c>
      <c r="AP185" s="192" t="str">
        <f t="shared" si="22"/>
        <v/>
      </c>
      <c r="AQ185" s="232">
        <f t="shared" si="23"/>
        <v>0</v>
      </c>
      <c r="AR185" s="232">
        <f t="shared" si="24"/>
        <v>0</v>
      </c>
      <c r="AS185" s="52">
        <f t="shared" si="25"/>
        <v>0</v>
      </c>
      <c r="AT185" s="52">
        <f t="shared" si="26"/>
        <v>0</v>
      </c>
      <c r="AU185" s="232">
        <f t="shared" si="27"/>
        <v>0</v>
      </c>
      <c r="AV185" s="232">
        <f t="shared" ref="AV185:AW185" si="556">IF($AD185=V$5,$W185,0)</f>
        <v>0</v>
      </c>
      <c r="AW185" s="232">
        <f t="shared" si="556"/>
        <v>0</v>
      </c>
      <c r="AX185" s="233">
        <f t="shared" si="29"/>
        <v>0</v>
      </c>
      <c r="AY185" s="234">
        <f t="shared" si="30"/>
        <v>0</v>
      </c>
      <c r="AZ185" s="184">
        <f t="shared" si="31"/>
        <v>0</v>
      </c>
      <c r="BA185" s="235" t="str">
        <f>IF(B185&lt;&gt;"",VLOOKUP(B185,'1 Pricing Length'!A$8:B$50,2),"")</f>
        <v/>
      </c>
    </row>
    <row r="186" spans="1:53" ht="18.75" customHeight="1">
      <c r="A186" s="217"/>
      <c r="B186" s="217"/>
      <c r="C186" s="303"/>
      <c r="D186" s="237"/>
      <c r="E186" s="237"/>
      <c r="F186" s="237"/>
      <c r="G186" s="377"/>
      <c r="H186" s="377"/>
      <c r="I186" s="377"/>
      <c r="J186" s="377"/>
      <c r="K186" s="1"/>
      <c r="L186" s="223">
        <f>IF(B186&lt;&gt;"",IF(D186&gt;0,IF(D186&lt;=V$5,IF(M186&gt;0,M186,VLOOKUP(B186,'1 Pricing Length'!A$8:C$50,3)),VLOOKUP(B186,'1 Pricing Length'!A$8:C$50,3)),0),0)</f>
        <v>0</v>
      </c>
      <c r="M186" s="223">
        <f t="shared" si="4"/>
        <v>0</v>
      </c>
      <c r="N186" s="224">
        <f>IF(B186&lt;&gt;"",IF(D186&lt;&gt;0,IF(AD186&lt;X$5,IF(AD186&lt;W$5,IF(AD186&lt;V$5,IF(AD186&lt;U$5,VLOOKUP(B186,'1 Pricing Length'!A$8:I$50,5),VLOOKUP(B186,'1 Pricing Length'!A$8:I$50,6)),VLOOKUP(B186,'1 Pricing Length'!A$8:I$50,7)),VLOOKUP(B186,'1 Pricing Length'!A$8:I$50,8)),0),0),0)</f>
        <v>0</v>
      </c>
      <c r="O186" s="128">
        <f t="shared" si="5"/>
        <v>0</v>
      </c>
      <c r="P186" s="128">
        <f>'6 NY Interim'!O186</f>
        <v>0</v>
      </c>
      <c r="Q186" s="128">
        <f t="shared" si="6"/>
        <v>0</v>
      </c>
      <c r="R186" s="128">
        <f t="shared" si="7"/>
        <v>0</v>
      </c>
      <c r="S186" s="128">
        <f t="shared" si="8"/>
        <v>0</v>
      </c>
      <c r="T186" s="192">
        <f t="shared" ref="T186:W186" si="557">$G186*$AE186*AF186</f>
        <v>0</v>
      </c>
      <c r="U186" s="192">
        <f t="shared" si="557"/>
        <v>0</v>
      </c>
      <c r="V186" s="192">
        <f t="shared" si="557"/>
        <v>0</v>
      </c>
      <c r="W186" s="227">
        <f t="shared" si="557"/>
        <v>0</v>
      </c>
      <c r="X186" s="192">
        <f t="shared" si="10"/>
        <v>0</v>
      </c>
      <c r="Y186" s="192">
        <f t="shared" si="11"/>
        <v>0</v>
      </c>
      <c r="Z186" s="192">
        <f t="shared" si="12"/>
        <v>0</v>
      </c>
      <c r="AA186" s="227">
        <f t="shared" si="13"/>
        <v>0</v>
      </c>
      <c r="AB186" s="228">
        <f t="shared" si="14"/>
        <v>0</v>
      </c>
      <c r="AC186" s="229"/>
      <c r="AD186" s="230">
        <f t="shared" si="15"/>
        <v>45107</v>
      </c>
      <c r="AE186" s="231">
        <f t="shared" si="16"/>
        <v>0</v>
      </c>
      <c r="AF186" s="184">
        <f t="shared" si="17"/>
        <v>0</v>
      </c>
      <c r="AG186" s="184">
        <f t="shared" ref="AG186:AL186" si="558">IF(SUM($AF186:AF186)&gt;0,IF($L186-SUM($AF186:AF186)&gt;52,52,$L186-SUM($AF186:AF186)),IF($AD186=U$5,ROUND(($AD186-$D186)/7+0.5,0),0))</f>
        <v>0</v>
      </c>
      <c r="AH186" s="184">
        <f t="shared" si="558"/>
        <v>0</v>
      </c>
      <c r="AI186" s="184">
        <f t="shared" si="558"/>
        <v>0</v>
      </c>
      <c r="AJ186" s="184">
        <f t="shared" si="558"/>
        <v>0</v>
      </c>
      <c r="AK186" s="184">
        <f t="shared" si="558"/>
        <v>0</v>
      </c>
      <c r="AL186" s="184">
        <f t="shared" si="558"/>
        <v>0</v>
      </c>
      <c r="AM186" s="52" t="str">
        <f t="shared" si="19"/>
        <v/>
      </c>
      <c r="AN186" s="52" t="str">
        <f t="shared" si="20"/>
        <v/>
      </c>
      <c r="AO186" s="184" t="str">
        <f t="shared" si="21"/>
        <v/>
      </c>
      <c r="AP186" s="192" t="str">
        <f t="shared" si="22"/>
        <v/>
      </c>
      <c r="AQ186" s="232">
        <f t="shared" si="23"/>
        <v>0</v>
      </c>
      <c r="AR186" s="232">
        <f t="shared" si="24"/>
        <v>0</v>
      </c>
      <c r="AS186" s="52">
        <f t="shared" si="25"/>
        <v>0</v>
      </c>
      <c r="AT186" s="52">
        <f t="shared" si="26"/>
        <v>0</v>
      </c>
      <c r="AU186" s="232">
        <f t="shared" si="27"/>
        <v>0</v>
      </c>
      <c r="AV186" s="232">
        <f t="shared" ref="AV186:AW186" si="559">IF($AD186=V$5,$W186,0)</f>
        <v>0</v>
      </c>
      <c r="AW186" s="232">
        <f t="shared" si="559"/>
        <v>0</v>
      </c>
      <c r="AX186" s="233">
        <f t="shared" si="29"/>
        <v>0</v>
      </c>
      <c r="AY186" s="234">
        <f t="shared" si="30"/>
        <v>0</v>
      </c>
      <c r="AZ186" s="184">
        <f t="shared" si="31"/>
        <v>0</v>
      </c>
      <c r="BA186" s="235" t="str">
        <f>IF(B186&lt;&gt;"",VLOOKUP(B186,'1 Pricing Length'!A$8:B$50,2),"")</f>
        <v/>
      </c>
    </row>
    <row r="187" spans="1:53" ht="18.75" customHeight="1">
      <c r="A187" s="217"/>
      <c r="B187" s="217"/>
      <c r="C187" s="303"/>
      <c r="D187" s="237"/>
      <c r="E187" s="237"/>
      <c r="F187" s="237"/>
      <c r="G187" s="377"/>
      <c r="H187" s="377"/>
      <c r="I187" s="377"/>
      <c r="J187" s="377"/>
      <c r="K187" s="1"/>
      <c r="L187" s="223">
        <f>IF(B187&lt;&gt;"",IF(D187&gt;0,IF(D187&lt;=V$5,IF(M187&gt;0,M187,VLOOKUP(B187,'1 Pricing Length'!A$8:C$50,3)),VLOOKUP(B187,'1 Pricing Length'!A$8:C$50,3)),0),0)</f>
        <v>0</v>
      </c>
      <c r="M187" s="223">
        <f t="shared" si="4"/>
        <v>0</v>
      </c>
      <c r="N187" s="224">
        <f>IF(B187&lt;&gt;"",IF(D187&lt;&gt;0,IF(AD187&lt;X$5,IF(AD187&lt;W$5,IF(AD187&lt;V$5,IF(AD187&lt;U$5,VLOOKUP(B187,'1 Pricing Length'!A$8:I$50,5),VLOOKUP(B187,'1 Pricing Length'!A$8:I$50,6)),VLOOKUP(B187,'1 Pricing Length'!A$8:I$50,7)),VLOOKUP(B187,'1 Pricing Length'!A$8:I$50,8)),0),0),0)</f>
        <v>0</v>
      </c>
      <c r="O187" s="128">
        <f t="shared" si="5"/>
        <v>0</v>
      </c>
      <c r="P187" s="128">
        <f>'6 NY Interim'!O187</f>
        <v>0</v>
      </c>
      <c r="Q187" s="128">
        <f t="shared" si="6"/>
        <v>0</v>
      </c>
      <c r="R187" s="128">
        <f t="shared" si="7"/>
        <v>0</v>
      </c>
      <c r="S187" s="128">
        <f t="shared" si="8"/>
        <v>0</v>
      </c>
      <c r="T187" s="192">
        <f t="shared" ref="T187:W187" si="560">$G187*$AE187*AF187</f>
        <v>0</v>
      </c>
      <c r="U187" s="192">
        <f t="shared" si="560"/>
        <v>0</v>
      </c>
      <c r="V187" s="192">
        <f t="shared" si="560"/>
        <v>0</v>
      </c>
      <c r="W187" s="227">
        <f t="shared" si="560"/>
        <v>0</v>
      </c>
      <c r="X187" s="192">
        <f t="shared" si="10"/>
        <v>0</v>
      </c>
      <c r="Y187" s="192">
        <f t="shared" si="11"/>
        <v>0</v>
      </c>
      <c r="Z187" s="192">
        <f t="shared" si="12"/>
        <v>0</v>
      </c>
      <c r="AA187" s="227">
        <f t="shared" si="13"/>
        <v>0</v>
      </c>
      <c r="AB187" s="228">
        <f t="shared" si="14"/>
        <v>0</v>
      </c>
      <c r="AC187" s="229"/>
      <c r="AD187" s="230">
        <f t="shared" si="15"/>
        <v>45107</v>
      </c>
      <c r="AE187" s="231">
        <f t="shared" si="16"/>
        <v>0</v>
      </c>
      <c r="AF187" s="184">
        <f t="shared" si="17"/>
        <v>0</v>
      </c>
      <c r="AG187" s="184">
        <f t="shared" ref="AG187:AL187" si="561">IF(SUM($AF187:AF187)&gt;0,IF($L187-SUM($AF187:AF187)&gt;52,52,$L187-SUM($AF187:AF187)),IF($AD187=U$5,ROUND(($AD187-$D187)/7+0.5,0),0))</f>
        <v>0</v>
      </c>
      <c r="AH187" s="184">
        <f t="shared" si="561"/>
        <v>0</v>
      </c>
      <c r="AI187" s="184">
        <f t="shared" si="561"/>
        <v>0</v>
      </c>
      <c r="AJ187" s="184">
        <f t="shared" si="561"/>
        <v>0</v>
      </c>
      <c r="AK187" s="184">
        <f t="shared" si="561"/>
        <v>0</v>
      </c>
      <c r="AL187" s="184">
        <f t="shared" si="561"/>
        <v>0</v>
      </c>
      <c r="AM187" s="52" t="str">
        <f t="shared" si="19"/>
        <v/>
      </c>
      <c r="AN187" s="52" t="str">
        <f t="shared" si="20"/>
        <v/>
      </c>
      <c r="AO187" s="184" t="str">
        <f t="shared" si="21"/>
        <v/>
      </c>
      <c r="AP187" s="192" t="str">
        <f t="shared" si="22"/>
        <v/>
      </c>
      <c r="AQ187" s="232">
        <f t="shared" si="23"/>
        <v>0</v>
      </c>
      <c r="AR187" s="232">
        <f t="shared" si="24"/>
        <v>0</v>
      </c>
      <c r="AS187" s="52">
        <f t="shared" si="25"/>
        <v>0</v>
      </c>
      <c r="AT187" s="52">
        <f t="shared" si="26"/>
        <v>0</v>
      </c>
      <c r="AU187" s="232">
        <f t="shared" si="27"/>
        <v>0</v>
      </c>
      <c r="AV187" s="232">
        <f t="shared" ref="AV187:AW187" si="562">IF($AD187=V$5,$W187,0)</f>
        <v>0</v>
      </c>
      <c r="AW187" s="232">
        <f t="shared" si="562"/>
        <v>0</v>
      </c>
      <c r="AX187" s="233">
        <f t="shared" si="29"/>
        <v>0</v>
      </c>
      <c r="AY187" s="234">
        <f t="shared" si="30"/>
        <v>0</v>
      </c>
      <c r="AZ187" s="184">
        <f t="shared" si="31"/>
        <v>0</v>
      </c>
      <c r="BA187" s="235" t="str">
        <f>IF(B187&lt;&gt;"",VLOOKUP(B187,'1 Pricing Length'!A$8:B$50,2),"")</f>
        <v/>
      </c>
    </row>
    <row r="188" spans="1:53" ht="18.75" customHeight="1">
      <c r="A188" s="217"/>
      <c r="B188" s="217"/>
      <c r="C188" s="303"/>
      <c r="D188" s="237"/>
      <c r="E188" s="237"/>
      <c r="F188" s="237"/>
      <c r="G188" s="377"/>
      <c r="H188" s="377"/>
      <c r="I188" s="377"/>
      <c r="J188" s="377"/>
      <c r="K188" s="1"/>
      <c r="L188" s="223">
        <f>IF(B188&lt;&gt;"",IF(D188&gt;0,IF(D188&lt;=V$5,IF(M188&gt;0,M188,VLOOKUP(B188,'1 Pricing Length'!A$8:C$50,3)),VLOOKUP(B188,'1 Pricing Length'!A$8:C$50,3)),0),0)</f>
        <v>0</v>
      </c>
      <c r="M188" s="223">
        <f t="shared" si="4"/>
        <v>0</v>
      </c>
      <c r="N188" s="224">
        <f>IF(B188&lt;&gt;"",IF(D188&lt;&gt;0,IF(AD188&lt;X$5,IF(AD188&lt;W$5,IF(AD188&lt;V$5,IF(AD188&lt;U$5,VLOOKUP(B188,'1 Pricing Length'!A$8:I$50,5),VLOOKUP(B188,'1 Pricing Length'!A$8:I$50,6)),VLOOKUP(B188,'1 Pricing Length'!A$8:I$50,7)),VLOOKUP(B188,'1 Pricing Length'!A$8:I$50,8)),0),0),0)</f>
        <v>0</v>
      </c>
      <c r="O188" s="128">
        <f t="shared" si="5"/>
        <v>0</v>
      </c>
      <c r="P188" s="128">
        <f>'6 NY Interim'!O188</f>
        <v>0</v>
      </c>
      <c r="Q188" s="128">
        <f t="shared" si="6"/>
        <v>0</v>
      </c>
      <c r="R188" s="128">
        <f t="shared" si="7"/>
        <v>0</v>
      </c>
      <c r="S188" s="128">
        <f t="shared" si="8"/>
        <v>0</v>
      </c>
      <c r="T188" s="192">
        <f t="shared" ref="T188:W188" si="563">$G188*$AE188*AF188</f>
        <v>0</v>
      </c>
      <c r="U188" s="192">
        <f t="shared" si="563"/>
        <v>0</v>
      </c>
      <c r="V188" s="192">
        <f t="shared" si="563"/>
        <v>0</v>
      </c>
      <c r="W188" s="227">
        <f t="shared" si="563"/>
        <v>0</v>
      </c>
      <c r="X188" s="192">
        <f t="shared" si="10"/>
        <v>0</v>
      </c>
      <c r="Y188" s="192">
        <f t="shared" si="11"/>
        <v>0</v>
      </c>
      <c r="Z188" s="192">
        <f t="shared" si="12"/>
        <v>0</v>
      </c>
      <c r="AA188" s="227">
        <f t="shared" si="13"/>
        <v>0</v>
      </c>
      <c r="AB188" s="228">
        <f t="shared" si="14"/>
        <v>0</v>
      </c>
      <c r="AC188" s="229"/>
      <c r="AD188" s="230">
        <f t="shared" si="15"/>
        <v>45107</v>
      </c>
      <c r="AE188" s="231">
        <f t="shared" si="16"/>
        <v>0</v>
      </c>
      <c r="AF188" s="184">
        <f t="shared" si="17"/>
        <v>0</v>
      </c>
      <c r="AG188" s="184">
        <f t="shared" ref="AG188:AL188" si="564">IF(SUM($AF188:AF188)&gt;0,IF($L188-SUM($AF188:AF188)&gt;52,52,$L188-SUM($AF188:AF188)),IF($AD188=U$5,ROUND(($AD188-$D188)/7+0.5,0),0))</f>
        <v>0</v>
      </c>
      <c r="AH188" s="184">
        <f t="shared" si="564"/>
        <v>0</v>
      </c>
      <c r="AI188" s="184">
        <f t="shared" si="564"/>
        <v>0</v>
      </c>
      <c r="AJ188" s="184">
        <f t="shared" si="564"/>
        <v>0</v>
      </c>
      <c r="AK188" s="184">
        <f t="shared" si="564"/>
        <v>0</v>
      </c>
      <c r="AL188" s="184">
        <f t="shared" si="564"/>
        <v>0</v>
      </c>
      <c r="AM188" s="52" t="str">
        <f t="shared" si="19"/>
        <v/>
      </c>
      <c r="AN188" s="52" t="str">
        <f t="shared" si="20"/>
        <v/>
      </c>
      <c r="AO188" s="184" t="str">
        <f t="shared" si="21"/>
        <v/>
      </c>
      <c r="AP188" s="192" t="str">
        <f t="shared" si="22"/>
        <v/>
      </c>
      <c r="AQ188" s="232">
        <f t="shared" si="23"/>
        <v>0</v>
      </c>
      <c r="AR188" s="232">
        <f t="shared" si="24"/>
        <v>0</v>
      </c>
      <c r="AS188" s="52">
        <f t="shared" si="25"/>
        <v>0</v>
      </c>
      <c r="AT188" s="52">
        <f t="shared" si="26"/>
        <v>0</v>
      </c>
      <c r="AU188" s="232">
        <f t="shared" si="27"/>
        <v>0</v>
      </c>
      <c r="AV188" s="232">
        <f t="shared" ref="AV188:AW188" si="565">IF($AD188=V$5,$W188,0)</f>
        <v>0</v>
      </c>
      <c r="AW188" s="232">
        <f t="shared" si="565"/>
        <v>0</v>
      </c>
      <c r="AX188" s="233">
        <f t="shared" si="29"/>
        <v>0</v>
      </c>
      <c r="AY188" s="234">
        <f t="shared" si="30"/>
        <v>0</v>
      </c>
      <c r="AZ188" s="184">
        <f t="shared" si="31"/>
        <v>0</v>
      </c>
      <c r="BA188" s="235" t="str">
        <f>IF(B188&lt;&gt;"",VLOOKUP(B188,'1 Pricing Length'!A$8:B$50,2),"")</f>
        <v/>
      </c>
    </row>
    <row r="189" spans="1:53" ht="18.75" customHeight="1">
      <c r="A189" s="217"/>
      <c r="B189" s="217"/>
      <c r="C189" s="303"/>
      <c r="D189" s="237"/>
      <c r="E189" s="237"/>
      <c r="F189" s="237"/>
      <c r="G189" s="377"/>
      <c r="H189" s="377"/>
      <c r="I189" s="377"/>
      <c r="J189" s="377"/>
      <c r="K189" s="1"/>
      <c r="L189" s="223">
        <f>IF(B189&lt;&gt;"",IF(D189&gt;0,IF(D189&lt;=V$5,IF(M189&gt;0,M189,VLOOKUP(B189,'1 Pricing Length'!A$8:C$50,3)),VLOOKUP(B189,'1 Pricing Length'!A$8:C$50,3)),0),0)</f>
        <v>0</v>
      </c>
      <c r="M189" s="223">
        <f t="shared" si="4"/>
        <v>0</v>
      </c>
      <c r="N189" s="224">
        <f>IF(B189&lt;&gt;"",IF(D189&lt;&gt;0,IF(AD189&lt;X$5,IF(AD189&lt;W$5,IF(AD189&lt;V$5,IF(AD189&lt;U$5,VLOOKUP(B189,'1 Pricing Length'!A$8:I$50,5),VLOOKUP(B189,'1 Pricing Length'!A$8:I$50,6)),VLOOKUP(B189,'1 Pricing Length'!A$8:I$50,7)),VLOOKUP(B189,'1 Pricing Length'!A$8:I$50,8)),0),0),0)</f>
        <v>0</v>
      </c>
      <c r="O189" s="128">
        <f t="shared" si="5"/>
        <v>0</v>
      </c>
      <c r="P189" s="128">
        <f>'6 NY Interim'!O189</f>
        <v>0</v>
      </c>
      <c r="Q189" s="128">
        <f t="shared" si="6"/>
        <v>0</v>
      </c>
      <c r="R189" s="128">
        <f t="shared" si="7"/>
        <v>0</v>
      </c>
      <c r="S189" s="128">
        <f t="shared" si="8"/>
        <v>0</v>
      </c>
      <c r="T189" s="192">
        <f t="shared" ref="T189:W189" si="566">$G189*$AE189*AF189</f>
        <v>0</v>
      </c>
      <c r="U189" s="192">
        <f t="shared" si="566"/>
        <v>0</v>
      </c>
      <c r="V189" s="192">
        <f t="shared" si="566"/>
        <v>0</v>
      </c>
      <c r="W189" s="227">
        <f t="shared" si="566"/>
        <v>0</v>
      </c>
      <c r="X189" s="192">
        <f t="shared" si="10"/>
        <v>0</v>
      </c>
      <c r="Y189" s="192">
        <f t="shared" si="11"/>
        <v>0</v>
      </c>
      <c r="Z189" s="192">
        <f t="shared" si="12"/>
        <v>0</v>
      </c>
      <c r="AA189" s="227">
        <f t="shared" si="13"/>
        <v>0</v>
      </c>
      <c r="AB189" s="228">
        <f t="shared" si="14"/>
        <v>0</v>
      </c>
      <c r="AC189" s="229"/>
      <c r="AD189" s="230">
        <f t="shared" si="15"/>
        <v>45107</v>
      </c>
      <c r="AE189" s="231">
        <f t="shared" si="16"/>
        <v>0</v>
      </c>
      <c r="AF189" s="184">
        <f t="shared" si="17"/>
        <v>0</v>
      </c>
      <c r="AG189" s="184">
        <f t="shared" ref="AG189:AL189" si="567">IF(SUM($AF189:AF189)&gt;0,IF($L189-SUM($AF189:AF189)&gt;52,52,$L189-SUM($AF189:AF189)),IF($AD189=U$5,ROUND(($AD189-$D189)/7+0.5,0),0))</f>
        <v>0</v>
      </c>
      <c r="AH189" s="184">
        <f t="shared" si="567"/>
        <v>0</v>
      </c>
      <c r="AI189" s="184">
        <f t="shared" si="567"/>
        <v>0</v>
      </c>
      <c r="AJ189" s="184">
        <f t="shared" si="567"/>
        <v>0</v>
      </c>
      <c r="AK189" s="184">
        <f t="shared" si="567"/>
        <v>0</v>
      </c>
      <c r="AL189" s="184">
        <f t="shared" si="567"/>
        <v>0</v>
      </c>
      <c r="AM189" s="52" t="str">
        <f t="shared" si="19"/>
        <v/>
      </c>
      <c r="AN189" s="52" t="str">
        <f t="shared" si="20"/>
        <v/>
      </c>
      <c r="AO189" s="184" t="str">
        <f t="shared" si="21"/>
        <v/>
      </c>
      <c r="AP189" s="192" t="str">
        <f t="shared" si="22"/>
        <v/>
      </c>
      <c r="AQ189" s="232">
        <f t="shared" si="23"/>
        <v>0</v>
      </c>
      <c r="AR189" s="232">
        <f t="shared" si="24"/>
        <v>0</v>
      </c>
      <c r="AS189" s="52">
        <f t="shared" si="25"/>
        <v>0</v>
      </c>
      <c r="AT189" s="52">
        <f t="shared" si="26"/>
        <v>0</v>
      </c>
      <c r="AU189" s="232">
        <f t="shared" si="27"/>
        <v>0</v>
      </c>
      <c r="AV189" s="232">
        <f t="shared" ref="AV189:AW189" si="568">IF($AD189=V$5,$W189,0)</f>
        <v>0</v>
      </c>
      <c r="AW189" s="232">
        <f t="shared" si="568"/>
        <v>0</v>
      </c>
      <c r="AX189" s="233">
        <f t="shared" si="29"/>
        <v>0</v>
      </c>
      <c r="AY189" s="234">
        <f t="shared" si="30"/>
        <v>0</v>
      </c>
      <c r="AZ189" s="184">
        <f t="shared" si="31"/>
        <v>0</v>
      </c>
      <c r="BA189" s="235" t="str">
        <f>IF(B189&lt;&gt;"",VLOOKUP(B189,'1 Pricing Length'!A$8:B$50,2),"")</f>
        <v/>
      </c>
    </row>
    <row r="190" spans="1:53" ht="18.75" customHeight="1">
      <c r="A190" s="217"/>
      <c r="B190" s="217"/>
      <c r="C190" s="303"/>
      <c r="D190" s="237"/>
      <c r="E190" s="237"/>
      <c r="F190" s="237"/>
      <c r="G190" s="377"/>
      <c r="H190" s="377"/>
      <c r="I190" s="377"/>
      <c r="J190" s="377"/>
      <c r="K190" s="1"/>
      <c r="L190" s="223">
        <f>IF(B190&lt;&gt;"",IF(D190&gt;0,IF(D190&lt;=V$5,IF(M190&gt;0,M190,VLOOKUP(B190,'1 Pricing Length'!A$8:C$50,3)),VLOOKUP(B190,'1 Pricing Length'!A$8:C$50,3)),0),0)</f>
        <v>0</v>
      </c>
      <c r="M190" s="223">
        <f t="shared" si="4"/>
        <v>0</v>
      </c>
      <c r="N190" s="224">
        <f>IF(B190&lt;&gt;"",IF(D190&lt;&gt;0,IF(AD190&lt;X$5,IF(AD190&lt;W$5,IF(AD190&lt;V$5,IF(AD190&lt;U$5,VLOOKUP(B190,'1 Pricing Length'!A$8:I$50,5),VLOOKUP(B190,'1 Pricing Length'!A$8:I$50,6)),VLOOKUP(B190,'1 Pricing Length'!A$8:I$50,7)),VLOOKUP(B190,'1 Pricing Length'!A$8:I$50,8)),0),0),0)</f>
        <v>0</v>
      </c>
      <c r="O190" s="128">
        <f t="shared" si="5"/>
        <v>0</v>
      </c>
      <c r="P190" s="128">
        <f>'6 NY Interim'!O190</f>
        <v>0</v>
      </c>
      <c r="Q190" s="128">
        <f t="shared" si="6"/>
        <v>0</v>
      </c>
      <c r="R190" s="128">
        <f t="shared" si="7"/>
        <v>0</v>
      </c>
      <c r="S190" s="128">
        <f t="shared" si="8"/>
        <v>0</v>
      </c>
      <c r="T190" s="192">
        <f t="shared" ref="T190:W190" si="569">$G190*$AE190*AF190</f>
        <v>0</v>
      </c>
      <c r="U190" s="192">
        <f t="shared" si="569"/>
        <v>0</v>
      </c>
      <c r="V190" s="192">
        <f t="shared" si="569"/>
        <v>0</v>
      </c>
      <c r="W190" s="227">
        <f t="shared" si="569"/>
        <v>0</v>
      </c>
      <c r="X190" s="192">
        <f t="shared" si="10"/>
        <v>0</v>
      </c>
      <c r="Y190" s="192">
        <f t="shared" si="11"/>
        <v>0</v>
      </c>
      <c r="Z190" s="192">
        <f t="shared" si="12"/>
        <v>0</v>
      </c>
      <c r="AA190" s="227">
        <f t="shared" si="13"/>
        <v>0</v>
      </c>
      <c r="AB190" s="228">
        <f t="shared" si="14"/>
        <v>0</v>
      </c>
      <c r="AC190" s="229"/>
      <c r="AD190" s="230">
        <f t="shared" si="15"/>
        <v>45107</v>
      </c>
      <c r="AE190" s="231">
        <f t="shared" si="16"/>
        <v>0</v>
      </c>
      <c r="AF190" s="184">
        <f t="shared" si="17"/>
        <v>0</v>
      </c>
      <c r="AG190" s="184">
        <f t="shared" ref="AG190:AL190" si="570">IF(SUM($AF190:AF190)&gt;0,IF($L190-SUM($AF190:AF190)&gt;52,52,$L190-SUM($AF190:AF190)),IF($AD190=U$5,ROUND(($AD190-$D190)/7+0.5,0),0))</f>
        <v>0</v>
      </c>
      <c r="AH190" s="184">
        <f t="shared" si="570"/>
        <v>0</v>
      </c>
      <c r="AI190" s="184">
        <f t="shared" si="570"/>
        <v>0</v>
      </c>
      <c r="AJ190" s="184">
        <f t="shared" si="570"/>
        <v>0</v>
      </c>
      <c r="AK190" s="184">
        <f t="shared" si="570"/>
        <v>0</v>
      </c>
      <c r="AL190" s="184">
        <f t="shared" si="570"/>
        <v>0</v>
      </c>
      <c r="AM190" s="52" t="str">
        <f t="shared" si="19"/>
        <v/>
      </c>
      <c r="AN190" s="52" t="str">
        <f t="shared" si="20"/>
        <v/>
      </c>
      <c r="AO190" s="184" t="str">
        <f t="shared" si="21"/>
        <v/>
      </c>
      <c r="AP190" s="192" t="str">
        <f t="shared" si="22"/>
        <v/>
      </c>
      <c r="AQ190" s="232">
        <f t="shared" si="23"/>
        <v>0</v>
      </c>
      <c r="AR190" s="232">
        <f t="shared" si="24"/>
        <v>0</v>
      </c>
      <c r="AS190" s="52">
        <f t="shared" si="25"/>
        <v>0</v>
      </c>
      <c r="AT190" s="52">
        <f t="shared" si="26"/>
        <v>0</v>
      </c>
      <c r="AU190" s="232">
        <f t="shared" si="27"/>
        <v>0</v>
      </c>
      <c r="AV190" s="232">
        <f t="shared" ref="AV190:AW190" si="571">IF($AD190=V$5,$W190,0)</f>
        <v>0</v>
      </c>
      <c r="AW190" s="232">
        <f t="shared" si="571"/>
        <v>0</v>
      </c>
      <c r="AX190" s="233">
        <f t="shared" si="29"/>
        <v>0</v>
      </c>
      <c r="AY190" s="234">
        <f t="shared" si="30"/>
        <v>0</v>
      </c>
      <c r="AZ190" s="184">
        <f t="shared" si="31"/>
        <v>0</v>
      </c>
      <c r="BA190" s="235" t="str">
        <f>IF(B190&lt;&gt;"",VLOOKUP(B190,'1 Pricing Length'!A$8:B$50,2),"")</f>
        <v/>
      </c>
    </row>
    <row r="191" spans="1:53" ht="18.75" customHeight="1">
      <c r="A191" s="217"/>
      <c r="B191" s="217"/>
      <c r="C191" s="303"/>
      <c r="D191" s="237"/>
      <c r="E191" s="237"/>
      <c r="F191" s="237"/>
      <c r="G191" s="377"/>
      <c r="H191" s="377"/>
      <c r="I191" s="377"/>
      <c r="J191" s="377"/>
      <c r="K191" s="1"/>
      <c r="L191" s="223">
        <f>IF(B191&lt;&gt;"",IF(D191&gt;0,IF(D191&lt;=V$5,IF(M191&gt;0,M191,VLOOKUP(B191,'1 Pricing Length'!A$8:C$50,3)),VLOOKUP(B191,'1 Pricing Length'!A$8:C$50,3)),0),0)</f>
        <v>0</v>
      </c>
      <c r="M191" s="223">
        <f t="shared" si="4"/>
        <v>0</v>
      </c>
      <c r="N191" s="224">
        <f>IF(B191&lt;&gt;"",IF(D191&lt;&gt;0,IF(AD191&lt;X$5,IF(AD191&lt;W$5,IF(AD191&lt;V$5,IF(AD191&lt;U$5,VLOOKUP(B191,'1 Pricing Length'!A$8:I$50,5),VLOOKUP(B191,'1 Pricing Length'!A$8:I$50,6)),VLOOKUP(B191,'1 Pricing Length'!A$8:I$50,7)),VLOOKUP(B191,'1 Pricing Length'!A$8:I$50,8)),0),0),0)</f>
        <v>0</v>
      </c>
      <c r="O191" s="128">
        <f t="shared" si="5"/>
        <v>0</v>
      </c>
      <c r="P191" s="128">
        <f>'6 NY Interim'!O191</f>
        <v>0</v>
      </c>
      <c r="Q191" s="128">
        <f t="shared" si="6"/>
        <v>0</v>
      </c>
      <c r="R191" s="128">
        <f t="shared" si="7"/>
        <v>0</v>
      </c>
      <c r="S191" s="128">
        <f t="shared" si="8"/>
        <v>0</v>
      </c>
      <c r="T191" s="192">
        <f t="shared" ref="T191:W191" si="572">$G191*$AE191*AF191</f>
        <v>0</v>
      </c>
      <c r="U191" s="192">
        <f t="shared" si="572"/>
        <v>0</v>
      </c>
      <c r="V191" s="192">
        <f t="shared" si="572"/>
        <v>0</v>
      </c>
      <c r="W191" s="227">
        <f t="shared" si="572"/>
        <v>0</v>
      </c>
      <c r="X191" s="192">
        <f t="shared" si="10"/>
        <v>0</v>
      </c>
      <c r="Y191" s="192">
        <f t="shared" si="11"/>
        <v>0</v>
      </c>
      <c r="Z191" s="192">
        <f t="shared" si="12"/>
        <v>0</v>
      </c>
      <c r="AA191" s="227">
        <f t="shared" si="13"/>
        <v>0</v>
      </c>
      <c r="AB191" s="228">
        <f t="shared" si="14"/>
        <v>0</v>
      </c>
      <c r="AC191" s="229"/>
      <c r="AD191" s="230">
        <f t="shared" si="15"/>
        <v>45107</v>
      </c>
      <c r="AE191" s="231">
        <f t="shared" si="16"/>
        <v>0</v>
      </c>
      <c r="AF191" s="184">
        <f t="shared" si="17"/>
        <v>0</v>
      </c>
      <c r="AG191" s="184">
        <f t="shared" ref="AG191:AL191" si="573">IF(SUM($AF191:AF191)&gt;0,IF($L191-SUM($AF191:AF191)&gt;52,52,$L191-SUM($AF191:AF191)),IF($AD191=U$5,ROUND(($AD191-$D191)/7+0.5,0),0))</f>
        <v>0</v>
      </c>
      <c r="AH191" s="184">
        <f t="shared" si="573"/>
        <v>0</v>
      </c>
      <c r="AI191" s="184">
        <f t="shared" si="573"/>
        <v>0</v>
      </c>
      <c r="AJ191" s="184">
        <f t="shared" si="573"/>
        <v>0</v>
      </c>
      <c r="AK191" s="184">
        <f t="shared" si="573"/>
        <v>0</v>
      </c>
      <c r="AL191" s="184">
        <f t="shared" si="573"/>
        <v>0</v>
      </c>
      <c r="AM191" s="52" t="str">
        <f t="shared" si="19"/>
        <v/>
      </c>
      <c r="AN191" s="52" t="str">
        <f t="shared" si="20"/>
        <v/>
      </c>
      <c r="AO191" s="184" t="str">
        <f t="shared" si="21"/>
        <v/>
      </c>
      <c r="AP191" s="192" t="str">
        <f t="shared" si="22"/>
        <v/>
      </c>
      <c r="AQ191" s="232">
        <f t="shared" si="23"/>
        <v>0</v>
      </c>
      <c r="AR191" s="232">
        <f t="shared" si="24"/>
        <v>0</v>
      </c>
      <c r="AS191" s="52">
        <f t="shared" si="25"/>
        <v>0</v>
      </c>
      <c r="AT191" s="52">
        <f t="shared" si="26"/>
        <v>0</v>
      </c>
      <c r="AU191" s="232">
        <f t="shared" si="27"/>
        <v>0</v>
      </c>
      <c r="AV191" s="232">
        <f t="shared" ref="AV191:AW191" si="574">IF($AD191=V$5,$W191,0)</f>
        <v>0</v>
      </c>
      <c r="AW191" s="232">
        <f t="shared" si="574"/>
        <v>0</v>
      </c>
      <c r="AX191" s="233">
        <f t="shared" si="29"/>
        <v>0</v>
      </c>
      <c r="AY191" s="234">
        <f t="shared" si="30"/>
        <v>0</v>
      </c>
      <c r="AZ191" s="184">
        <f t="shared" si="31"/>
        <v>0</v>
      </c>
      <c r="BA191" s="235" t="str">
        <f>IF(B191&lt;&gt;"",VLOOKUP(B191,'1 Pricing Length'!A$8:B$50,2),"")</f>
        <v/>
      </c>
    </row>
    <row r="192" spans="1:53" ht="18.75" customHeight="1">
      <c r="A192" s="217"/>
      <c r="B192" s="217"/>
      <c r="C192" s="303"/>
      <c r="D192" s="237"/>
      <c r="E192" s="237"/>
      <c r="F192" s="237"/>
      <c r="G192" s="377"/>
      <c r="H192" s="377"/>
      <c r="I192" s="377"/>
      <c r="J192" s="377"/>
      <c r="K192" s="1"/>
      <c r="L192" s="223">
        <f>IF(B192&lt;&gt;"",IF(D192&gt;0,IF(D192&lt;=V$5,IF(M192&gt;0,M192,VLOOKUP(B192,'1 Pricing Length'!A$8:C$50,3)),VLOOKUP(B192,'1 Pricing Length'!A$8:C$50,3)),0),0)</f>
        <v>0</v>
      </c>
      <c r="M192" s="223">
        <f t="shared" si="4"/>
        <v>0</v>
      </c>
      <c r="N192" s="224">
        <f>IF(B192&lt;&gt;"",IF(D192&lt;&gt;0,IF(AD192&lt;X$5,IF(AD192&lt;W$5,IF(AD192&lt;V$5,IF(AD192&lt;U$5,VLOOKUP(B192,'1 Pricing Length'!A$8:I$50,5),VLOOKUP(B192,'1 Pricing Length'!A$8:I$50,6)),VLOOKUP(B192,'1 Pricing Length'!A$8:I$50,7)),VLOOKUP(B192,'1 Pricing Length'!A$8:I$50,8)),0),0),0)</f>
        <v>0</v>
      </c>
      <c r="O192" s="128">
        <f t="shared" si="5"/>
        <v>0</v>
      </c>
      <c r="P192" s="128">
        <f>'6 NY Interim'!O192</f>
        <v>0</v>
      </c>
      <c r="Q192" s="128">
        <f t="shared" si="6"/>
        <v>0</v>
      </c>
      <c r="R192" s="128">
        <f t="shared" si="7"/>
        <v>0</v>
      </c>
      <c r="S192" s="128">
        <f t="shared" si="8"/>
        <v>0</v>
      </c>
      <c r="T192" s="192">
        <f t="shared" ref="T192:W192" si="575">$G192*$AE192*AF192</f>
        <v>0</v>
      </c>
      <c r="U192" s="192">
        <f t="shared" si="575"/>
        <v>0</v>
      </c>
      <c r="V192" s="192">
        <f t="shared" si="575"/>
        <v>0</v>
      </c>
      <c r="W192" s="227">
        <f t="shared" si="575"/>
        <v>0</v>
      </c>
      <c r="X192" s="192">
        <f t="shared" si="10"/>
        <v>0</v>
      </c>
      <c r="Y192" s="192">
        <f t="shared" si="11"/>
        <v>0</v>
      </c>
      <c r="Z192" s="192">
        <f t="shared" si="12"/>
        <v>0</v>
      </c>
      <c r="AA192" s="227">
        <f t="shared" si="13"/>
        <v>0</v>
      </c>
      <c r="AB192" s="228">
        <f t="shared" si="14"/>
        <v>0</v>
      </c>
      <c r="AC192" s="229"/>
      <c r="AD192" s="230">
        <f t="shared" si="15"/>
        <v>45107</v>
      </c>
      <c r="AE192" s="231">
        <f t="shared" si="16"/>
        <v>0</v>
      </c>
      <c r="AF192" s="184">
        <f t="shared" si="17"/>
        <v>0</v>
      </c>
      <c r="AG192" s="184">
        <f t="shared" ref="AG192:AL192" si="576">IF(SUM($AF192:AF192)&gt;0,IF($L192-SUM($AF192:AF192)&gt;52,52,$L192-SUM($AF192:AF192)),IF($AD192=U$5,ROUND(($AD192-$D192)/7+0.5,0),0))</f>
        <v>0</v>
      </c>
      <c r="AH192" s="184">
        <f t="shared" si="576"/>
        <v>0</v>
      </c>
      <c r="AI192" s="184">
        <f t="shared" si="576"/>
        <v>0</v>
      </c>
      <c r="AJ192" s="184">
        <f t="shared" si="576"/>
        <v>0</v>
      </c>
      <c r="AK192" s="184">
        <f t="shared" si="576"/>
        <v>0</v>
      </c>
      <c r="AL192" s="184">
        <f t="shared" si="576"/>
        <v>0</v>
      </c>
      <c r="AM192" s="52" t="str">
        <f t="shared" si="19"/>
        <v/>
      </c>
      <c r="AN192" s="52" t="str">
        <f t="shared" si="20"/>
        <v/>
      </c>
      <c r="AO192" s="184" t="str">
        <f t="shared" si="21"/>
        <v/>
      </c>
      <c r="AP192" s="192" t="str">
        <f t="shared" si="22"/>
        <v/>
      </c>
      <c r="AQ192" s="232">
        <f t="shared" si="23"/>
        <v>0</v>
      </c>
      <c r="AR192" s="232">
        <f t="shared" si="24"/>
        <v>0</v>
      </c>
      <c r="AS192" s="52">
        <f t="shared" si="25"/>
        <v>0</v>
      </c>
      <c r="AT192" s="52">
        <f t="shared" si="26"/>
        <v>0</v>
      </c>
      <c r="AU192" s="232">
        <f t="shared" si="27"/>
        <v>0</v>
      </c>
      <c r="AV192" s="232">
        <f t="shared" ref="AV192:AW192" si="577">IF($AD192=V$5,$W192,0)</f>
        <v>0</v>
      </c>
      <c r="AW192" s="232">
        <f t="shared" si="577"/>
        <v>0</v>
      </c>
      <c r="AX192" s="233">
        <f t="shared" si="29"/>
        <v>0</v>
      </c>
      <c r="AY192" s="234">
        <f t="shared" si="30"/>
        <v>0</v>
      </c>
      <c r="AZ192" s="184">
        <f t="shared" si="31"/>
        <v>0</v>
      </c>
      <c r="BA192" s="235" t="str">
        <f>IF(B192&lt;&gt;"",VLOOKUP(B192,'1 Pricing Length'!A$8:B$50,2),"")</f>
        <v/>
      </c>
    </row>
    <row r="193" spans="1:53" ht="18.75" customHeight="1">
      <c r="A193" s="217"/>
      <c r="B193" s="217"/>
      <c r="C193" s="303"/>
      <c r="D193" s="237"/>
      <c r="E193" s="237"/>
      <c r="F193" s="237"/>
      <c r="G193" s="377"/>
      <c r="H193" s="377"/>
      <c r="I193" s="377"/>
      <c r="J193" s="377"/>
      <c r="K193" s="1"/>
      <c r="L193" s="223">
        <f>IF(B193&lt;&gt;"",IF(D193&gt;0,IF(D193&lt;=V$5,IF(M193&gt;0,M193,VLOOKUP(B193,'1 Pricing Length'!A$8:C$50,3)),VLOOKUP(B193,'1 Pricing Length'!A$8:C$50,3)),0),0)</f>
        <v>0</v>
      </c>
      <c r="M193" s="223">
        <f t="shared" si="4"/>
        <v>0</v>
      </c>
      <c r="N193" s="224">
        <f>IF(B193&lt;&gt;"",IF(D193&lt;&gt;0,IF(AD193&lt;X$5,IF(AD193&lt;W$5,IF(AD193&lt;V$5,IF(AD193&lt;U$5,VLOOKUP(B193,'1 Pricing Length'!A$8:I$50,5),VLOOKUP(B193,'1 Pricing Length'!A$8:I$50,6)),VLOOKUP(B193,'1 Pricing Length'!A$8:I$50,7)),VLOOKUP(B193,'1 Pricing Length'!A$8:I$50,8)),0),0),0)</f>
        <v>0</v>
      </c>
      <c r="O193" s="128">
        <f t="shared" si="5"/>
        <v>0</v>
      </c>
      <c r="P193" s="128">
        <f>'6 NY Interim'!O193</f>
        <v>0</v>
      </c>
      <c r="Q193" s="128">
        <f t="shared" si="6"/>
        <v>0</v>
      </c>
      <c r="R193" s="128">
        <f t="shared" si="7"/>
        <v>0</v>
      </c>
      <c r="S193" s="128">
        <f t="shared" si="8"/>
        <v>0</v>
      </c>
      <c r="T193" s="192">
        <f t="shared" ref="T193:W193" si="578">$G193*$AE193*AF193</f>
        <v>0</v>
      </c>
      <c r="U193" s="192">
        <f t="shared" si="578"/>
        <v>0</v>
      </c>
      <c r="V193" s="192">
        <f t="shared" si="578"/>
        <v>0</v>
      </c>
      <c r="W193" s="227">
        <f t="shared" si="578"/>
        <v>0</v>
      </c>
      <c r="X193" s="192">
        <f t="shared" si="10"/>
        <v>0</v>
      </c>
      <c r="Y193" s="192">
        <f t="shared" si="11"/>
        <v>0</v>
      </c>
      <c r="Z193" s="192">
        <f t="shared" si="12"/>
        <v>0</v>
      </c>
      <c r="AA193" s="227">
        <f t="shared" si="13"/>
        <v>0</v>
      </c>
      <c r="AB193" s="228">
        <f t="shared" si="14"/>
        <v>0</v>
      </c>
      <c r="AC193" s="229"/>
      <c r="AD193" s="230">
        <f t="shared" si="15"/>
        <v>45107</v>
      </c>
      <c r="AE193" s="231">
        <f t="shared" si="16"/>
        <v>0</v>
      </c>
      <c r="AF193" s="184">
        <f t="shared" si="17"/>
        <v>0</v>
      </c>
      <c r="AG193" s="184">
        <f t="shared" ref="AG193:AL193" si="579">IF(SUM($AF193:AF193)&gt;0,IF($L193-SUM($AF193:AF193)&gt;52,52,$L193-SUM($AF193:AF193)),IF($AD193=U$5,ROUND(($AD193-$D193)/7+0.5,0),0))</f>
        <v>0</v>
      </c>
      <c r="AH193" s="184">
        <f t="shared" si="579"/>
        <v>0</v>
      </c>
      <c r="AI193" s="184">
        <f t="shared" si="579"/>
        <v>0</v>
      </c>
      <c r="AJ193" s="184">
        <f t="shared" si="579"/>
        <v>0</v>
      </c>
      <c r="AK193" s="184">
        <f t="shared" si="579"/>
        <v>0</v>
      </c>
      <c r="AL193" s="184">
        <f t="shared" si="579"/>
        <v>0</v>
      </c>
      <c r="AM193" s="52" t="str">
        <f t="shared" si="19"/>
        <v/>
      </c>
      <c r="AN193" s="52" t="str">
        <f t="shared" si="20"/>
        <v/>
      </c>
      <c r="AO193" s="184" t="str">
        <f t="shared" si="21"/>
        <v/>
      </c>
      <c r="AP193" s="192" t="str">
        <f t="shared" si="22"/>
        <v/>
      </c>
      <c r="AQ193" s="232">
        <f t="shared" si="23"/>
        <v>0</v>
      </c>
      <c r="AR193" s="232">
        <f t="shared" si="24"/>
        <v>0</v>
      </c>
      <c r="AS193" s="52">
        <f t="shared" si="25"/>
        <v>0</v>
      </c>
      <c r="AT193" s="52">
        <f t="shared" si="26"/>
        <v>0</v>
      </c>
      <c r="AU193" s="232">
        <f t="shared" si="27"/>
        <v>0</v>
      </c>
      <c r="AV193" s="232">
        <f t="shared" ref="AV193:AW193" si="580">IF($AD193=V$5,$W193,0)</f>
        <v>0</v>
      </c>
      <c r="AW193" s="232">
        <f t="shared" si="580"/>
        <v>0</v>
      </c>
      <c r="AX193" s="233">
        <f t="shared" si="29"/>
        <v>0</v>
      </c>
      <c r="AY193" s="234">
        <f t="shared" si="30"/>
        <v>0</v>
      </c>
      <c r="AZ193" s="184">
        <f t="shared" si="31"/>
        <v>0</v>
      </c>
      <c r="BA193" s="235" t="str">
        <f>IF(B193&lt;&gt;"",VLOOKUP(B193,'1 Pricing Length'!A$8:B$50,2),"")</f>
        <v/>
      </c>
    </row>
    <row r="194" spans="1:53" ht="18.75" customHeight="1">
      <c r="A194" s="217"/>
      <c r="B194" s="217"/>
      <c r="C194" s="303"/>
      <c r="D194" s="237"/>
      <c r="E194" s="237"/>
      <c r="F194" s="237"/>
      <c r="G194" s="377"/>
      <c r="H194" s="377"/>
      <c r="I194" s="377"/>
      <c r="J194" s="377"/>
      <c r="K194" s="1"/>
      <c r="L194" s="223">
        <f>IF(B194&lt;&gt;"",IF(D194&gt;0,IF(D194&lt;=V$5,IF(M194&gt;0,M194,VLOOKUP(B194,'1 Pricing Length'!A$8:C$50,3)),VLOOKUP(B194,'1 Pricing Length'!A$8:C$50,3)),0),0)</f>
        <v>0</v>
      </c>
      <c r="M194" s="223">
        <f t="shared" si="4"/>
        <v>0</v>
      </c>
      <c r="N194" s="224">
        <f>IF(B194&lt;&gt;"",IF(D194&lt;&gt;0,IF(AD194&lt;X$5,IF(AD194&lt;W$5,IF(AD194&lt;V$5,IF(AD194&lt;U$5,VLOOKUP(B194,'1 Pricing Length'!A$8:I$50,5),VLOOKUP(B194,'1 Pricing Length'!A$8:I$50,6)),VLOOKUP(B194,'1 Pricing Length'!A$8:I$50,7)),VLOOKUP(B194,'1 Pricing Length'!A$8:I$50,8)),0),0),0)</f>
        <v>0</v>
      </c>
      <c r="O194" s="128">
        <f t="shared" si="5"/>
        <v>0</v>
      </c>
      <c r="P194" s="128">
        <f>'6 NY Interim'!O194</f>
        <v>0</v>
      </c>
      <c r="Q194" s="128">
        <f t="shared" si="6"/>
        <v>0</v>
      </c>
      <c r="R194" s="128">
        <f t="shared" si="7"/>
        <v>0</v>
      </c>
      <c r="S194" s="128">
        <f t="shared" si="8"/>
        <v>0</v>
      </c>
      <c r="T194" s="192">
        <f t="shared" ref="T194:W194" si="581">$G194*$AE194*AF194</f>
        <v>0</v>
      </c>
      <c r="U194" s="192">
        <f t="shared" si="581"/>
        <v>0</v>
      </c>
      <c r="V194" s="192">
        <f t="shared" si="581"/>
        <v>0</v>
      </c>
      <c r="W194" s="227">
        <f t="shared" si="581"/>
        <v>0</v>
      </c>
      <c r="X194" s="192">
        <f t="shared" si="10"/>
        <v>0</v>
      </c>
      <c r="Y194" s="192">
        <f t="shared" si="11"/>
        <v>0</v>
      </c>
      <c r="Z194" s="192">
        <f t="shared" si="12"/>
        <v>0</v>
      </c>
      <c r="AA194" s="227">
        <f t="shared" si="13"/>
        <v>0</v>
      </c>
      <c r="AB194" s="228">
        <f t="shared" si="14"/>
        <v>0</v>
      </c>
      <c r="AC194" s="229"/>
      <c r="AD194" s="230">
        <f t="shared" si="15"/>
        <v>45107</v>
      </c>
      <c r="AE194" s="231">
        <f t="shared" si="16"/>
        <v>0</v>
      </c>
      <c r="AF194" s="184">
        <f t="shared" si="17"/>
        <v>0</v>
      </c>
      <c r="AG194" s="184">
        <f t="shared" ref="AG194:AL194" si="582">IF(SUM($AF194:AF194)&gt;0,IF($L194-SUM($AF194:AF194)&gt;52,52,$L194-SUM($AF194:AF194)),IF($AD194=U$5,ROUND(($AD194-$D194)/7+0.5,0),0))</f>
        <v>0</v>
      </c>
      <c r="AH194" s="184">
        <f t="shared" si="582"/>
        <v>0</v>
      </c>
      <c r="AI194" s="184">
        <f t="shared" si="582"/>
        <v>0</v>
      </c>
      <c r="AJ194" s="184">
        <f t="shared" si="582"/>
        <v>0</v>
      </c>
      <c r="AK194" s="184">
        <f t="shared" si="582"/>
        <v>0</v>
      </c>
      <c r="AL194" s="184">
        <f t="shared" si="582"/>
        <v>0</v>
      </c>
      <c r="AM194" s="52" t="str">
        <f t="shared" si="19"/>
        <v/>
      </c>
      <c r="AN194" s="52" t="str">
        <f t="shared" si="20"/>
        <v/>
      </c>
      <c r="AO194" s="184" t="str">
        <f t="shared" si="21"/>
        <v/>
      </c>
      <c r="AP194" s="192" t="str">
        <f t="shared" si="22"/>
        <v/>
      </c>
      <c r="AQ194" s="232">
        <f t="shared" si="23"/>
        <v>0</v>
      </c>
      <c r="AR194" s="232">
        <f t="shared" si="24"/>
        <v>0</v>
      </c>
      <c r="AS194" s="52">
        <f t="shared" si="25"/>
        <v>0</v>
      </c>
      <c r="AT194" s="52">
        <f t="shared" si="26"/>
        <v>0</v>
      </c>
      <c r="AU194" s="232">
        <f t="shared" si="27"/>
        <v>0</v>
      </c>
      <c r="AV194" s="232">
        <f t="shared" ref="AV194:AW194" si="583">IF($AD194=V$5,$W194,0)</f>
        <v>0</v>
      </c>
      <c r="AW194" s="232">
        <f t="shared" si="583"/>
        <v>0</v>
      </c>
      <c r="AX194" s="233">
        <f t="shared" si="29"/>
        <v>0</v>
      </c>
      <c r="AY194" s="234">
        <f t="shared" si="30"/>
        <v>0</v>
      </c>
      <c r="AZ194" s="184">
        <f t="shared" si="31"/>
        <v>0</v>
      </c>
      <c r="BA194" s="235" t="str">
        <f>IF(B194&lt;&gt;"",VLOOKUP(B194,'1 Pricing Length'!A$8:B$50,2),"")</f>
        <v/>
      </c>
    </row>
    <row r="195" spans="1:53" ht="18.75" customHeight="1">
      <c r="A195" s="217"/>
      <c r="B195" s="217"/>
      <c r="C195" s="303"/>
      <c r="D195" s="237"/>
      <c r="E195" s="237"/>
      <c r="F195" s="237"/>
      <c r="G195" s="377"/>
      <c r="H195" s="377"/>
      <c r="I195" s="377"/>
      <c r="J195" s="377"/>
      <c r="K195" s="1"/>
      <c r="L195" s="223">
        <f>IF(B195&lt;&gt;"",IF(D195&gt;0,IF(D195&lt;=V$5,IF(M195&gt;0,M195,VLOOKUP(B195,'1 Pricing Length'!A$8:C$50,3)),VLOOKUP(B195,'1 Pricing Length'!A$8:C$50,3)),0),0)</f>
        <v>0</v>
      </c>
      <c r="M195" s="223">
        <f t="shared" si="4"/>
        <v>0</v>
      </c>
      <c r="N195" s="224">
        <f>IF(B195&lt;&gt;"",IF(D195&lt;&gt;0,IF(AD195&lt;X$5,IF(AD195&lt;W$5,IF(AD195&lt;V$5,IF(AD195&lt;U$5,VLOOKUP(B195,'1 Pricing Length'!A$8:I$50,5),VLOOKUP(B195,'1 Pricing Length'!A$8:I$50,6)),VLOOKUP(B195,'1 Pricing Length'!A$8:I$50,7)),VLOOKUP(B195,'1 Pricing Length'!A$8:I$50,8)),0),0),0)</f>
        <v>0</v>
      </c>
      <c r="O195" s="128">
        <f t="shared" si="5"/>
        <v>0</v>
      </c>
      <c r="P195" s="128">
        <f>'6 NY Interim'!O195</f>
        <v>0</v>
      </c>
      <c r="Q195" s="128">
        <f t="shared" si="6"/>
        <v>0</v>
      </c>
      <c r="R195" s="128">
        <f t="shared" si="7"/>
        <v>0</v>
      </c>
      <c r="S195" s="128">
        <f t="shared" si="8"/>
        <v>0</v>
      </c>
      <c r="T195" s="192">
        <f t="shared" ref="T195:W195" si="584">$G195*$AE195*AF195</f>
        <v>0</v>
      </c>
      <c r="U195" s="192">
        <f t="shared" si="584"/>
        <v>0</v>
      </c>
      <c r="V195" s="192">
        <f t="shared" si="584"/>
        <v>0</v>
      </c>
      <c r="W195" s="227">
        <f t="shared" si="584"/>
        <v>0</v>
      </c>
      <c r="X195" s="192">
        <f t="shared" si="10"/>
        <v>0</v>
      </c>
      <c r="Y195" s="192">
        <f t="shared" si="11"/>
        <v>0</v>
      </c>
      <c r="Z195" s="192">
        <f t="shared" si="12"/>
        <v>0</v>
      </c>
      <c r="AA195" s="227">
        <f t="shared" si="13"/>
        <v>0</v>
      </c>
      <c r="AB195" s="228">
        <f t="shared" si="14"/>
        <v>0</v>
      </c>
      <c r="AC195" s="229"/>
      <c r="AD195" s="230">
        <f t="shared" si="15"/>
        <v>45107</v>
      </c>
      <c r="AE195" s="231">
        <f t="shared" si="16"/>
        <v>0</v>
      </c>
      <c r="AF195" s="184">
        <f t="shared" si="17"/>
        <v>0</v>
      </c>
      <c r="AG195" s="184">
        <f t="shared" ref="AG195:AL195" si="585">IF(SUM($AF195:AF195)&gt;0,IF($L195-SUM($AF195:AF195)&gt;52,52,$L195-SUM($AF195:AF195)),IF($AD195=U$5,ROUND(($AD195-$D195)/7+0.5,0),0))</f>
        <v>0</v>
      </c>
      <c r="AH195" s="184">
        <f t="shared" si="585"/>
        <v>0</v>
      </c>
      <c r="AI195" s="184">
        <f t="shared" si="585"/>
        <v>0</v>
      </c>
      <c r="AJ195" s="184">
        <f t="shared" si="585"/>
        <v>0</v>
      </c>
      <c r="AK195" s="184">
        <f t="shared" si="585"/>
        <v>0</v>
      </c>
      <c r="AL195" s="184">
        <f t="shared" si="585"/>
        <v>0</v>
      </c>
      <c r="AM195" s="52" t="str">
        <f t="shared" si="19"/>
        <v/>
      </c>
      <c r="AN195" s="52" t="str">
        <f t="shared" si="20"/>
        <v/>
      </c>
      <c r="AO195" s="184" t="str">
        <f t="shared" si="21"/>
        <v/>
      </c>
      <c r="AP195" s="192" t="str">
        <f t="shared" si="22"/>
        <v/>
      </c>
      <c r="AQ195" s="232">
        <f t="shared" si="23"/>
        <v>0</v>
      </c>
      <c r="AR195" s="232">
        <f t="shared" si="24"/>
        <v>0</v>
      </c>
      <c r="AS195" s="52">
        <f t="shared" si="25"/>
        <v>0</v>
      </c>
      <c r="AT195" s="52">
        <f t="shared" si="26"/>
        <v>0</v>
      </c>
      <c r="AU195" s="232">
        <f t="shared" si="27"/>
        <v>0</v>
      </c>
      <c r="AV195" s="232">
        <f t="shared" ref="AV195:AW195" si="586">IF($AD195=V$5,$W195,0)</f>
        <v>0</v>
      </c>
      <c r="AW195" s="232">
        <f t="shared" si="586"/>
        <v>0</v>
      </c>
      <c r="AX195" s="233">
        <f t="shared" si="29"/>
        <v>0</v>
      </c>
      <c r="AY195" s="234">
        <f t="shared" si="30"/>
        <v>0</v>
      </c>
      <c r="AZ195" s="184">
        <f t="shared" si="31"/>
        <v>0</v>
      </c>
      <c r="BA195" s="235" t="str">
        <f>IF(B195&lt;&gt;"",VLOOKUP(B195,'1 Pricing Length'!A$8:B$50,2),"")</f>
        <v/>
      </c>
    </row>
    <row r="196" spans="1:53" ht="18.75" customHeight="1">
      <c r="A196" s="217"/>
      <c r="B196" s="217"/>
      <c r="C196" s="303"/>
      <c r="D196" s="237"/>
      <c r="E196" s="237"/>
      <c r="F196" s="237"/>
      <c r="G196" s="377"/>
      <c r="H196" s="377"/>
      <c r="I196" s="377"/>
      <c r="J196" s="377"/>
      <c r="K196" s="1"/>
      <c r="L196" s="223">
        <f>IF(B196&lt;&gt;"",IF(D196&gt;0,IF(D196&lt;=V$5,IF(M196&gt;0,M196,VLOOKUP(B196,'1 Pricing Length'!A$8:C$50,3)),VLOOKUP(B196,'1 Pricing Length'!A$8:C$50,3)),0),0)</f>
        <v>0</v>
      </c>
      <c r="M196" s="223">
        <f t="shared" si="4"/>
        <v>0</v>
      </c>
      <c r="N196" s="224">
        <f>IF(B196&lt;&gt;"",IF(D196&lt;&gt;0,IF(AD196&lt;X$5,IF(AD196&lt;W$5,IF(AD196&lt;V$5,IF(AD196&lt;U$5,VLOOKUP(B196,'1 Pricing Length'!A$8:I$50,5),VLOOKUP(B196,'1 Pricing Length'!A$8:I$50,6)),VLOOKUP(B196,'1 Pricing Length'!A$8:I$50,7)),VLOOKUP(B196,'1 Pricing Length'!A$8:I$50,8)),0),0),0)</f>
        <v>0</v>
      </c>
      <c r="O196" s="128">
        <f t="shared" si="5"/>
        <v>0</v>
      </c>
      <c r="P196" s="128">
        <f>'6 NY Interim'!O196</f>
        <v>0</v>
      </c>
      <c r="Q196" s="128">
        <f t="shared" si="6"/>
        <v>0</v>
      </c>
      <c r="R196" s="128">
        <f t="shared" si="7"/>
        <v>0</v>
      </c>
      <c r="S196" s="128">
        <f t="shared" si="8"/>
        <v>0</v>
      </c>
      <c r="T196" s="192">
        <f t="shared" ref="T196:W196" si="587">$G196*$AE196*AF196</f>
        <v>0</v>
      </c>
      <c r="U196" s="192">
        <f t="shared" si="587"/>
        <v>0</v>
      </c>
      <c r="V196" s="192">
        <f t="shared" si="587"/>
        <v>0</v>
      </c>
      <c r="W196" s="227">
        <f t="shared" si="587"/>
        <v>0</v>
      </c>
      <c r="X196" s="192">
        <f t="shared" si="10"/>
        <v>0</v>
      </c>
      <c r="Y196" s="192">
        <f t="shared" si="11"/>
        <v>0</v>
      </c>
      <c r="Z196" s="192">
        <f t="shared" si="12"/>
        <v>0</v>
      </c>
      <c r="AA196" s="227">
        <f t="shared" si="13"/>
        <v>0</v>
      </c>
      <c r="AB196" s="228">
        <f t="shared" si="14"/>
        <v>0</v>
      </c>
      <c r="AC196" s="229"/>
      <c r="AD196" s="230">
        <f t="shared" si="15"/>
        <v>45107</v>
      </c>
      <c r="AE196" s="231">
        <f t="shared" si="16"/>
        <v>0</v>
      </c>
      <c r="AF196" s="184">
        <f t="shared" si="17"/>
        <v>0</v>
      </c>
      <c r="AG196" s="184">
        <f t="shared" ref="AG196:AL196" si="588">IF(SUM($AF196:AF196)&gt;0,IF($L196-SUM($AF196:AF196)&gt;52,52,$L196-SUM($AF196:AF196)),IF($AD196=U$5,ROUND(($AD196-$D196)/7+0.5,0),0))</f>
        <v>0</v>
      </c>
      <c r="AH196" s="184">
        <f t="shared" si="588"/>
        <v>0</v>
      </c>
      <c r="AI196" s="184">
        <f t="shared" si="588"/>
        <v>0</v>
      </c>
      <c r="AJ196" s="184">
        <f t="shared" si="588"/>
        <v>0</v>
      </c>
      <c r="AK196" s="184">
        <f t="shared" si="588"/>
        <v>0</v>
      </c>
      <c r="AL196" s="184">
        <f t="shared" si="588"/>
        <v>0</v>
      </c>
      <c r="AM196" s="52" t="str">
        <f t="shared" si="19"/>
        <v/>
      </c>
      <c r="AN196" s="52" t="str">
        <f t="shared" si="20"/>
        <v/>
      </c>
      <c r="AO196" s="184" t="str">
        <f t="shared" si="21"/>
        <v/>
      </c>
      <c r="AP196" s="192" t="str">
        <f t="shared" si="22"/>
        <v/>
      </c>
      <c r="AQ196" s="232">
        <f t="shared" si="23"/>
        <v>0</v>
      </c>
      <c r="AR196" s="232">
        <f t="shared" si="24"/>
        <v>0</v>
      </c>
      <c r="AS196" s="52">
        <f t="shared" si="25"/>
        <v>0</v>
      </c>
      <c r="AT196" s="52">
        <f t="shared" si="26"/>
        <v>0</v>
      </c>
      <c r="AU196" s="232">
        <f t="shared" si="27"/>
        <v>0</v>
      </c>
      <c r="AV196" s="232">
        <f t="shared" ref="AV196:AW196" si="589">IF($AD196=V$5,$W196,0)</f>
        <v>0</v>
      </c>
      <c r="AW196" s="232">
        <f t="shared" si="589"/>
        <v>0</v>
      </c>
      <c r="AX196" s="233">
        <f t="shared" si="29"/>
        <v>0</v>
      </c>
      <c r="AY196" s="234">
        <f t="shared" si="30"/>
        <v>0</v>
      </c>
      <c r="AZ196" s="184">
        <f t="shared" si="31"/>
        <v>0</v>
      </c>
      <c r="BA196" s="235" t="str">
        <f>IF(B196&lt;&gt;"",VLOOKUP(B196,'1 Pricing Length'!A$8:B$50,2),"")</f>
        <v/>
      </c>
    </row>
    <row r="197" spans="1:53" ht="18.75" customHeight="1">
      <c r="A197" s="217"/>
      <c r="B197" s="217"/>
      <c r="C197" s="303"/>
      <c r="D197" s="237"/>
      <c r="E197" s="237"/>
      <c r="F197" s="237"/>
      <c r="G197" s="377"/>
      <c r="H197" s="377"/>
      <c r="I197" s="377"/>
      <c r="J197" s="377"/>
      <c r="K197" s="1"/>
      <c r="L197" s="223">
        <f>IF(B197&lt;&gt;"",IF(D197&gt;0,IF(D197&lt;=V$5,IF(M197&gt;0,M197,VLOOKUP(B197,'1 Pricing Length'!A$8:C$50,3)),VLOOKUP(B197,'1 Pricing Length'!A$8:C$50,3)),0),0)</f>
        <v>0</v>
      </c>
      <c r="M197" s="223">
        <f t="shared" si="4"/>
        <v>0</v>
      </c>
      <c r="N197" s="224">
        <f>IF(B197&lt;&gt;"",IF(D197&lt;&gt;0,IF(AD197&lt;X$5,IF(AD197&lt;W$5,IF(AD197&lt;V$5,IF(AD197&lt;U$5,VLOOKUP(B197,'1 Pricing Length'!A$8:I$50,5),VLOOKUP(B197,'1 Pricing Length'!A$8:I$50,6)),VLOOKUP(B197,'1 Pricing Length'!A$8:I$50,7)),VLOOKUP(B197,'1 Pricing Length'!A$8:I$50,8)),0),0),0)</f>
        <v>0</v>
      </c>
      <c r="O197" s="128">
        <f t="shared" si="5"/>
        <v>0</v>
      </c>
      <c r="P197" s="128">
        <f>'6 NY Interim'!O197</f>
        <v>0</v>
      </c>
      <c r="Q197" s="128">
        <f t="shared" si="6"/>
        <v>0</v>
      </c>
      <c r="R197" s="128">
        <f t="shared" si="7"/>
        <v>0</v>
      </c>
      <c r="S197" s="128">
        <f t="shared" si="8"/>
        <v>0</v>
      </c>
      <c r="T197" s="192">
        <f t="shared" ref="T197:W197" si="590">$G197*$AE197*AF197</f>
        <v>0</v>
      </c>
      <c r="U197" s="192">
        <f t="shared" si="590"/>
        <v>0</v>
      </c>
      <c r="V197" s="192">
        <f t="shared" si="590"/>
        <v>0</v>
      </c>
      <c r="W197" s="227">
        <f t="shared" si="590"/>
        <v>0</v>
      </c>
      <c r="X197" s="192">
        <f t="shared" si="10"/>
        <v>0</v>
      </c>
      <c r="Y197" s="192">
        <f t="shared" si="11"/>
        <v>0</v>
      </c>
      <c r="Z197" s="192">
        <f t="shared" si="12"/>
        <v>0</v>
      </c>
      <c r="AA197" s="227">
        <f t="shared" si="13"/>
        <v>0</v>
      </c>
      <c r="AB197" s="228">
        <f t="shared" si="14"/>
        <v>0</v>
      </c>
      <c r="AC197" s="229"/>
      <c r="AD197" s="230">
        <f t="shared" si="15"/>
        <v>45107</v>
      </c>
      <c r="AE197" s="231">
        <f t="shared" si="16"/>
        <v>0</v>
      </c>
      <c r="AF197" s="184">
        <f t="shared" si="17"/>
        <v>0</v>
      </c>
      <c r="AG197" s="184">
        <f t="shared" ref="AG197:AL197" si="591">IF(SUM($AF197:AF197)&gt;0,IF($L197-SUM($AF197:AF197)&gt;52,52,$L197-SUM($AF197:AF197)),IF($AD197=U$5,ROUND(($AD197-$D197)/7+0.5,0),0))</f>
        <v>0</v>
      </c>
      <c r="AH197" s="184">
        <f t="shared" si="591"/>
        <v>0</v>
      </c>
      <c r="AI197" s="184">
        <f t="shared" si="591"/>
        <v>0</v>
      </c>
      <c r="AJ197" s="184">
        <f t="shared" si="591"/>
        <v>0</v>
      </c>
      <c r="AK197" s="184">
        <f t="shared" si="591"/>
        <v>0</v>
      </c>
      <c r="AL197" s="184">
        <f t="shared" si="591"/>
        <v>0</v>
      </c>
      <c r="AM197" s="52" t="str">
        <f t="shared" si="19"/>
        <v/>
      </c>
      <c r="AN197" s="52" t="str">
        <f t="shared" si="20"/>
        <v/>
      </c>
      <c r="AO197" s="184" t="str">
        <f t="shared" si="21"/>
        <v/>
      </c>
      <c r="AP197" s="192" t="str">
        <f t="shared" si="22"/>
        <v/>
      </c>
      <c r="AQ197" s="232">
        <f t="shared" si="23"/>
        <v>0</v>
      </c>
      <c r="AR197" s="232">
        <f t="shared" si="24"/>
        <v>0</v>
      </c>
      <c r="AS197" s="52">
        <f t="shared" si="25"/>
        <v>0</v>
      </c>
      <c r="AT197" s="52">
        <f t="shared" si="26"/>
        <v>0</v>
      </c>
      <c r="AU197" s="232">
        <f t="shared" si="27"/>
        <v>0</v>
      </c>
      <c r="AV197" s="232">
        <f t="shared" ref="AV197:AW197" si="592">IF($AD197=V$5,$W197,0)</f>
        <v>0</v>
      </c>
      <c r="AW197" s="232">
        <f t="shared" si="592"/>
        <v>0</v>
      </c>
      <c r="AX197" s="233">
        <f t="shared" si="29"/>
        <v>0</v>
      </c>
      <c r="AY197" s="234">
        <f t="shared" si="30"/>
        <v>0</v>
      </c>
      <c r="AZ197" s="184">
        <f t="shared" si="31"/>
        <v>0</v>
      </c>
      <c r="BA197" s="235" t="str">
        <f>IF(B197&lt;&gt;"",VLOOKUP(B197,'1 Pricing Length'!A$8:B$50,2),"")</f>
        <v/>
      </c>
    </row>
    <row r="198" spans="1:53" ht="18.75" customHeight="1">
      <c r="A198" s="217"/>
      <c r="B198" s="217"/>
      <c r="C198" s="303"/>
      <c r="D198" s="237"/>
      <c r="E198" s="237"/>
      <c r="F198" s="237"/>
      <c r="G198" s="377"/>
      <c r="H198" s="377"/>
      <c r="I198" s="377"/>
      <c r="J198" s="377"/>
      <c r="K198" s="1"/>
      <c r="L198" s="223">
        <f>IF(B198&lt;&gt;"",IF(D198&gt;0,IF(D198&lt;=V$5,IF(M198&gt;0,M198,VLOOKUP(B198,'1 Pricing Length'!A$8:C$50,3)),VLOOKUP(B198,'1 Pricing Length'!A$8:C$50,3)),0),0)</f>
        <v>0</v>
      </c>
      <c r="M198" s="223">
        <f t="shared" si="4"/>
        <v>0</v>
      </c>
      <c r="N198" s="224">
        <f>IF(B198&lt;&gt;"",IF(D198&lt;&gt;0,IF(AD198&lt;X$5,IF(AD198&lt;W$5,IF(AD198&lt;V$5,IF(AD198&lt;U$5,VLOOKUP(B198,'1 Pricing Length'!A$8:I$50,5),VLOOKUP(B198,'1 Pricing Length'!A$8:I$50,6)),VLOOKUP(B198,'1 Pricing Length'!A$8:I$50,7)),VLOOKUP(B198,'1 Pricing Length'!A$8:I$50,8)),0),0),0)</f>
        <v>0</v>
      </c>
      <c r="O198" s="128">
        <f t="shared" si="5"/>
        <v>0</v>
      </c>
      <c r="P198" s="128">
        <f>'6 NY Interim'!O198</f>
        <v>0</v>
      </c>
      <c r="Q198" s="128">
        <f t="shared" si="6"/>
        <v>0</v>
      </c>
      <c r="R198" s="128">
        <f t="shared" si="7"/>
        <v>0</v>
      </c>
      <c r="S198" s="128">
        <f t="shared" si="8"/>
        <v>0</v>
      </c>
      <c r="T198" s="192">
        <f t="shared" ref="T198:W198" si="593">$G198*$AE198*AF198</f>
        <v>0</v>
      </c>
      <c r="U198" s="192">
        <f t="shared" si="593"/>
        <v>0</v>
      </c>
      <c r="V198" s="192">
        <f t="shared" si="593"/>
        <v>0</v>
      </c>
      <c r="W198" s="227">
        <f t="shared" si="593"/>
        <v>0</v>
      </c>
      <c r="X198" s="192">
        <f t="shared" si="10"/>
        <v>0</v>
      </c>
      <c r="Y198" s="192">
        <f t="shared" si="11"/>
        <v>0</v>
      </c>
      <c r="Z198" s="192">
        <f t="shared" si="12"/>
        <v>0</v>
      </c>
      <c r="AA198" s="227">
        <f t="shared" si="13"/>
        <v>0</v>
      </c>
      <c r="AB198" s="228">
        <f t="shared" si="14"/>
        <v>0</v>
      </c>
      <c r="AC198" s="229"/>
      <c r="AD198" s="230">
        <f t="shared" si="15"/>
        <v>45107</v>
      </c>
      <c r="AE198" s="231">
        <f t="shared" si="16"/>
        <v>0</v>
      </c>
      <c r="AF198" s="184">
        <f t="shared" si="17"/>
        <v>0</v>
      </c>
      <c r="AG198" s="184">
        <f t="shared" ref="AG198:AL198" si="594">IF(SUM($AF198:AF198)&gt;0,IF($L198-SUM($AF198:AF198)&gt;52,52,$L198-SUM($AF198:AF198)),IF($AD198=U$5,ROUND(($AD198-$D198)/7+0.5,0),0))</f>
        <v>0</v>
      </c>
      <c r="AH198" s="184">
        <f t="shared" si="594"/>
        <v>0</v>
      </c>
      <c r="AI198" s="184">
        <f t="shared" si="594"/>
        <v>0</v>
      </c>
      <c r="AJ198" s="184">
        <f t="shared" si="594"/>
        <v>0</v>
      </c>
      <c r="AK198" s="184">
        <f t="shared" si="594"/>
        <v>0</v>
      </c>
      <c r="AL198" s="184">
        <f t="shared" si="594"/>
        <v>0</v>
      </c>
      <c r="AM198" s="52" t="str">
        <f t="shared" si="19"/>
        <v/>
      </c>
      <c r="AN198" s="52" t="str">
        <f t="shared" si="20"/>
        <v/>
      </c>
      <c r="AO198" s="184" t="str">
        <f t="shared" si="21"/>
        <v/>
      </c>
      <c r="AP198" s="192" t="str">
        <f t="shared" si="22"/>
        <v/>
      </c>
      <c r="AQ198" s="232">
        <f t="shared" si="23"/>
        <v>0</v>
      </c>
      <c r="AR198" s="232">
        <f t="shared" si="24"/>
        <v>0</v>
      </c>
      <c r="AS198" s="52">
        <f t="shared" si="25"/>
        <v>0</v>
      </c>
      <c r="AT198" s="52">
        <f t="shared" si="26"/>
        <v>0</v>
      </c>
      <c r="AU198" s="232">
        <f t="shared" si="27"/>
        <v>0</v>
      </c>
      <c r="AV198" s="232">
        <f t="shared" ref="AV198:AW198" si="595">IF($AD198=V$5,$W198,0)</f>
        <v>0</v>
      </c>
      <c r="AW198" s="232">
        <f t="shared" si="595"/>
        <v>0</v>
      </c>
      <c r="AX198" s="233">
        <f t="shared" si="29"/>
        <v>0</v>
      </c>
      <c r="AY198" s="234">
        <f t="shared" si="30"/>
        <v>0</v>
      </c>
      <c r="AZ198" s="184">
        <f t="shared" si="31"/>
        <v>0</v>
      </c>
      <c r="BA198" s="235" t="str">
        <f>IF(B198&lt;&gt;"",VLOOKUP(B198,'1 Pricing Length'!A$8:B$50,2),"")</f>
        <v/>
      </c>
    </row>
    <row r="199" spans="1:53" ht="18.75" customHeight="1">
      <c r="A199" s="217"/>
      <c r="B199" s="217"/>
      <c r="C199" s="303"/>
      <c r="D199" s="237"/>
      <c r="E199" s="237"/>
      <c r="F199" s="237"/>
      <c r="G199" s="377"/>
      <c r="H199" s="377"/>
      <c r="I199" s="377"/>
      <c r="J199" s="377"/>
      <c r="K199" s="1"/>
      <c r="L199" s="223">
        <f>IF(B199&lt;&gt;"",IF(D199&gt;0,IF(D199&lt;=V$5,IF(M199&gt;0,M199,VLOOKUP(B199,'1 Pricing Length'!A$8:C$50,3)),VLOOKUP(B199,'1 Pricing Length'!A$8:C$50,3)),0),0)</f>
        <v>0</v>
      </c>
      <c r="M199" s="223">
        <f t="shared" si="4"/>
        <v>0</v>
      </c>
      <c r="N199" s="224">
        <f>IF(B199&lt;&gt;"",IF(D199&lt;&gt;0,IF(AD199&lt;X$5,IF(AD199&lt;W$5,IF(AD199&lt;V$5,IF(AD199&lt;U$5,VLOOKUP(B199,'1 Pricing Length'!A$8:I$50,5),VLOOKUP(B199,'1 Pricing Length'!A$8:I$50,6)),VLOOKUP(B199,'1 Pricing Length'!A$8:I$50,7)),VLOOKUP(B199,'1 Pricing Length'!A$8:I$50,8)),0),0),0)</f>
        <v>0</v>
      </c>
      <c r="O199" s="128">
        <f t="shared" si="5"/>
        <v>0</v>
      </c>
      <c r="P199" s="128">
        <f>'6 NY Interim'!O199</f>
        <v>0</v>
      </c>
      <c r="Q199" s="128">
        <f t="shared" si="6"/>
        <v>0</v>
      </c>
      <c r="R199" s="128">
        <f t="shared" si="7"/>
        <v>0</v>
      </c>
      <c r="S199" s="128">
        <f t="shared" si="8"/>
        <v>0</v>
      </c>
      <c r="T199" s="192">
        <f t="shared" ref="T199:W199" si="596">$G199*$AE199*AF199</f>
        <v>0</v>
      </c>
      <c r="U199" s="192">
        <f t="shared" si="596"/>
        <v>0</v>
      </c>
      <c r="V199" s="192">
        <f t="shared" si="596"/>
        <v>0</v>
      </c>
      <c r="W199" s="227">
        <f t="shared" si="596"/>
        <v>0</v>
      </c>
      <c r="X199" s="192">
        <f t="shared" si="10"/>
        <v>0</v>
      </c>
      <c r="Y199" s="192">
        <f t="shared" si="11"/>
        <v>0</v>
      </c>
      <c r="Z199" s="192">
        <f t="shared" si="12"/>
        <v>0</v>
      </c>
      <c r="AA199" s="227">
        <f t="shared" si="13"/>
        <v>0</v>
      </c>
      <c r="AB199" s="228">
        <f t="shared" si="14"/>
        <v>0</v>
      </c>
      <c r="AC199" s="229"/>
      <c r="AD199" s="230">
        <f t="shared" si="15"/>
        <v>45107</v>
      </c>
      <c r="AE199" s="231">
        <f t="shared" si="16"/>
        <v>0</v>
      </c>
      <c r="AF199" s="184">
        <f t="shared" si="17"/>
        <v>0</v>
      </c>
      <c r="AG199" s="184">
        <f t="shared" ref="AG199:AL199" si="597">IF(SUM($AF199:AF199)&gt;0,IF($L199-SUM($AF199:AF199)&gt;52,52,$L199-SUM($AF199:AF199)),IF($AD199=U$5,ROUND(($AD199-$D199)/7+0.5,0),0))</f>
        <v>0</v>
      </c>
      <c r="AH199" s="184">
        <f t="shared" si="597"/>
        <v>0</v>
      </c>
      <c r="AI199" s="184">
        <f t="shared" si="597"/>
        <v>0</v>
      </c>
      <c r="AJ199" s="184">
        <f t="shared" si="597"/>
        <v>0</v>
      </c>
      <c r="AK199" s="184">
        <f t="shared" si="597"/>
        <v>0</v>
      </c>
      <c r="AL199" s="184">
        <f t="shared" si="597"/>
        <v>0</v>
      </c>
      <c r="AM199" s="52" t="str">
        <f t="shared" si="19"/>
        <v/>
      </c>
      <c r="AN199" s="52" t="str">
        <f t="shared" si="20"/>
        <v/>
      </c>
      <c r="AO199" s="184" t="str">
        <f t="shared" si="21"/>
        <v/>
      </c>
      <c r="AP199" s="192" t="str">
        <f t="shared" si="22"/>
        <v/>
      </c>
      <c r="AQ199" s="232">
        <f t="shared" si="23"/>
        <v>0</v>
      </c>
      <c r="AR199" s="232">
        <f t="shared" si="24"/>
        <v>0</v>
      </c>
      <c r="AS199" s="52">
        <f t="shared" si="25"/>
        <v>0</v>
      </c>
      <c r="AT199" s="52">
        <f t="shared" si="26"/>
        <v>0</v>
      </c>
      <c r="AU199" s="232">
        <f t="shared" si="27"/>
        <v>0</v>
      </c>
      <c r="AV199" s="232">
        <f t="shared" ref="AV199:AW199" si="598">IF($AD199=V$5,$W199,0)</f>
        <v>0</v>
      </c>
      <c r="AW199" s="232">
        <f t="shared" si="598"/>
        <v>0</v>
      </c>
      <c r="AX199" s="233">
        <f t="shared" si="29"/>
        <v>0</v>
      </c>
      <c r="AY199" s="234">
        <f t="shared" si="30"/>
        <v>0</v>
      </c>
      <c r="AZ199" s="184">
        <f t="shared" si="31"/>
        <v>0</v>
      </c>
      <c r="BA199" s="235" t="str">
        <f>IF(B199&lt;&gt;"",VLOOKUP(B199,'1 Pricing Length'!A$8:B$50,2),"")</f>
        <v/>
      </c>
    </row>
    <row r="200" spans="1:53" ht="18.75" customHeight="1">
      <c r="A200" s="217"/>
      <c r="B200" s="217"/>
      <c r="C200" s="303"/>
      <c r="D200" s="237"/>
      <c r="E200" s="237"/>
      <c r="F200" s="237"/>
      <c r="G200" s="377"/>
      <c r="H200" s="377"/>
      <c r="I200" s="377"/>
      <c r="J200" s="377"/>
      <c r="K200" s="1"/>
      <c r="L200" s="223">
        <f>IF(B200&lt;&gt;"",IF(D200&gt;0,IF(D200&lt;=V$5,IF(M200&gt;0,M200,VLOOKUP(B200,'1 Pricing Length'!A$8:C$50,3)),VLOOKUP(B200,'1 Pricing Length'!A$8:C$50,3)),0),0)</f>
        <v>0</v>
      </c>
      <c r="M200" s="223">
        <f t="shared" si="4"/>
        <v>0</v>
      </c>
      <c r="N200" s="224">
        <f>IF(B200&lt;&gt;"",IF(D200&lt;&gt;0,IF(AD200&lt;X$5,IF(AD200&lt;W$5,IF(AD200&lt;V$5,IF(AD200&lt;U$5,VLOOKUP(B200,'1 Pricing Length'!A$8:I$50,5),VLOOKUP(B200,'1 Pricing Length'!A$8:I$50,6)),VLOOKUP(B200,'1 Pricing Length'!A$8:I$50,7)),VLOOKUP(B200,'1 Pricing Length'!A$8:I$50,8)),0),0),0)</f>
        <v>0</v>
      </c>
      <c r="O200" s="128">
        <f t="shared" si="5"/>
        <v>0</v>
      </c>
      <c r="P200" s="128">
        <f>'6 NY Interim'!O200</f>
        <v>0</v>
      </c>
      <c r="Q200" s="128">
        <f t="shared" si="6"/>
        <v>0</v>
      </c>
      <c r="R200" s="128">
        <f t="shared" si="7"/>
        <v>0</v>
      </c>
      <c r="S200" s="128">
        <f t="shared" si="8"/>
        <v>0</v>
      </c>
      <c r="T200" s="192">
        <f t="shared" ref="T200:W200" si="599">$G200*$AE200*AF200</f>
        <v>0</v>
      </c>
      <c r="U200" s="192">
        <f t="shared" si="599"/>
        <v>0</v>
      </c>
      <c r="V200" s="192">
        <f t="shared" si="599"/>
        <v>0</v>
      </c>
      <c r="W200" s="227">
        <f t="shared" si="599"/>
        <v>0</v>
      </c>
      <c r="X200" s="192">
        <f t="shared" si="10"/>
        <v>0</v>
      </c>
      <c r="Y200" s="192">
        <f t="shared" si="11"/>
        <v>0</v>
      </c>
      <c r="Z200" s="192">
        <f t="shared" si="12"/>
        <v>0</v>
      </c>
      <c r="AA200" s="227">
        <f t="shared" si="13"/>
        <v>0</v>
      </c>
      <c r="AB200" s="228">
        <f t="shared" si="14"/>
        <v>0</v>
      </c>
      <c r="AC200" s="229"/>
      <c r="AD200" s="230">
        <f t="shared" si="15"/>
        <v>45107</v>
      </c>
      <c r="AE200" s="231">
        <f t="shared" si="16"/>
        <v>0</v>
      </c>
      <c r="AF200" s="184">
        <f t="shared" si="17"/>
        <v>0</v>
      </c>
      <c r="AG200" s="184">
        <f t="shared" ref="AG200:AL200" si="600">IF(SUM($AF200:AF200)&gt;0,IF($L200-SUM($AF200:AF200)&gt;52,52,$L200-SUM($AF200:AF200)),IF($AD200=U$5,ROUND(($AD200-$D200)/7+0.5,0),0))</f>
        <v>0</v>
      </c>
      <c r="AH200" s="184">
        <f t="shared" si="600"/>
        <v>0</v>
      </c>
      <c r="AI200" s="184">
        <f t="shared" si="600"/>
        <v>0</v>
      </c>
      <c r="AJ200" s="184">
        <f t="shared" si="600"/>
        <v>0</v>
      </c>
      <c r="AK200" s="184">
        <f t="shared" si="600"/>
        <v>0</v>
      </c>
      <c r="AL200" s="184">
        <f t="shared" si="600"/>
        <v>0</v>
      </c>
      <c r="AM200" s="52" t="str">
        <f t="shared" si="19"/>
        <v/>
      </c>
      <c r="AN200" s="52" t="str">
        <f t="shared" si="20"/>
        <v/>
      </c>
      <c r="AO200" s="184" t="str">
        <f t="shared" si="21"/>
        <v/>
      </c>
      <c r="AP200" s="192" t="str">
        <f t="shared" si="22"/>
        <v/>
      </c>
      <c r="AQ200" s="232">
        <f t="shared" si="23"/>
        <v>0</v>
      </c>
      <c r="AR200" s="232">
        <f t="shared" si="24"/>
        <v>0</v>
      </c>
      <c r="AS200" s="52">
        <f t="shared" si="25"/>
        <v>0</v>
      </c>
      <c r="AT200" s="52">
        <f t="shared" si="26"/>
        <v>0</v>
      </c>
      <c r="AU200" s="232">
        <f t="shared" si="27"/>
        <v>0</v>
      </c>
      <c r="AV200" s="232">
        <f t="shared" ref="AV200:AW200" si="601">IF($AD200=V$5,$W200,0)</f>
        <v>0</v>
      </c>
      <c r="AW200" s="232">
        <f t="shared" si="601"/>
        <v>0</v>
      </c>
      <c r="AX200" s="233">
        <f t="shared" si="29"/>
        <v>0</v>
      </c>
      <c r="AY200" s="234">
        <f t="shared" si="30"/>
        <v>0</v>
      </c>
      <c r="AZ200" s="184">
        <f t="shared" si="31"/>
        <v>0</v>
      </c>
      <c r="BA200" s="235" t="str">
        <f>IF(B200&lt;&gt;"",VLOOKUP(B200,'1 Pricing Length'!A$8:B$50,2),"")</f>
        <v/>
      </c>
    </row>
    <row r="201" spans="1:53" ht="18.75" customHeight="1">
      <c r="A201" s="217"/>
      <c r="B201" s="217"/>
      <c r="C201" s="303"/>
      <c r="D201" s="237"/>
      <c r="E201" s="237"/>
      <c r="F201" s="237"/>
      <c r="G201" s="377"/>
      <c r="H201" s="377"/>
      <c r="I201" s="377"/>
      <c r="J201" s="377"/>
      <c r="K201" s="1"/>
      <c r="L201" s="223">
        <f>IF(B201&lt;&gt;"",IF(D201&gt;0,IF(D201&lt;=V$5,IF(M201&gt;0,M201,VLOOKUP(B201,'1 Pricing Length'!A$8:C$50,3)),VLOOKUP(B201,'1 Pricing Length'!A$8:C$50,3)),0),0)</f>
        <v>0</v>
      </c>
      <c r="M201" s="223">
        <f t="shared" si="4"/>
        <v>0</v>
      </c>
      <c r="N201" s="224">
        <f>IF(B201&lt;&gt;"",IF(D201&lt;&gt;0,IF(AD201&lt;X$5,IF(AD201&lt;W$5,IF(AD201&lt;V$5,IF(AD201&lt;U$5,VLOOKUP(B201,'1 Pricing Length'!A$8:I$50,5),VLOOKUP(B201,'1 Pricing Length'!A$8:I$50,6)),VLOOKUP(B201,'1 Pricing Length'!A$8:I$50,7)),VLOOKUP(B201,'1 Pricing Length'!A$8:I$50,8)),0),0),0)</f>
        <v>0</v>
      </c>
      <c r="O201" s="128">
        <f t="shared" si="5"/>
        <v>0</v>
      </c>
      <c r="P201" s="128">
        <f>'6 NY Interim'!O201</f>
        <v>0</v>
      </c>
      <c r="Q201" s="128">
        <f t="shared" si="6"/>
        <v>0</v>
      </c>
      <c r="R201" s="128">
        <f t="shared" si="7"/>
        <v>0</v>
      </c>
      <c r="S201" s="128">
        <f t="shared" si="8"/>
        <v>0</v>
      </c>
      <c r="T201" s="192">
        <f t="shared" ref="T201:W201" si="602">$G201*$AE201*AF201</f>
        <v>0</v>
      </c>
      <c r="U201" s="192">
        <f t="shared" si="602"/>
        <v>0</v>
      </c>
      <c r="V201" s="192">
        <f t="shared" si="602"/>
        <v>0</v>
      </c>
      <c r="W201" s="227">
        <f t="shared" si="602"/>
        <v>0</v>
      </c>
      <c r="X201" s="192">
        <f t="shared" si="10"/>
        <v>0</v>
      </c>
      <c r="Y201" s="192">
        <f t="shared" si="11"/>
        <v>0</v>
      </c>
      <c r="Z201" s="192">
        <f t="shared" si="12"/>
        <v>0</v>
      </c>
      <c r="AA201" s="227">
        <f t="shared" si="13"/>
        <v>0</v>
      </c>
      <c r="AB201" s="228">
        <f t="shared" si="14"/>
        <v>0</v>
      </c>
      <c r="AC201" s="229"/>
      <c r="AD201" s="230">
        <f t="shared" si="15"/>
        <v>45107</v>
      </c>
      <c r="AE201" s="231">
        <f t="shared" si="16"/>
        <v>0</v>
      </c>
      <c r="AF201" s="184">
        <f t="shared" si="17"/>
        <v>0</v>
      </c>
      <c r="AG201" s="184">
        <f t="shared" ref="AG201:AL201" si="603">IF(SUM($AF201:AF201)&gt;0,IF($L201-SUM($AF201:AF201)&gt;52,52,$L201-SUM($AF201:AF201)),IF($AD201=U$5,ROUND(($AD201-$D201)/7+0.5,0),0))</f>
        <v>0</v>
      </c>
      <c r="AH201" s="184">
        <f t="shared" si="603"/>
        <v>0</v>
      </c>
      <c r="AI201" s="184">
        <f t="shared" si="603"/>
        <v>0</v>
      </c>
      <c r="AJ201" s="184">
        <f t="shared" si="603"/>
        <v>0</v>
      </c>
      <c r="AK201" s="184">
        <f t="shared" si="603"/>
        <v>0</v>
      </c>
      <c r="AL201" s="184">
        <f t="shared" si="603"/>
        <v>0</v>
      </c>
      <c r="AM201" s="52" t="str">
        <f t="shared" si="19"/>
        <v/>
      </c>
      <c r="AN201" s="52" t="str">
        <f t="shared" si="20"/>
        <v/>
      </c>
      <c r="AO201" s="184" t="str">
        <f t="shared" si="21"/>
        <v/>
      </c>
      <c r="AP201" s="192" t="str">
        <f t="shared" si="22"/>
        <v/>
      </c>
      <c r="AQ201" s="232">
        <f t="shared" si="23"/>
        <v>0</v>
      </c>
      <c r="AR201" s="232">
        <f t="shared" si="24"/>
        <v>0</v>
      </c>
      <c r="AS201" s="52">
        <f t="shared" si="25"/>
        <v>0</v>
      </c>
      <c r="AT201" s="52">
        <f t="shared" si="26"/>
        <v>0</v>
      </c>
      <c r="AU201" s="232">
        <f t="shared" si="27"/>
        <v>0</v>
      </c>
      <c r="AV201" s="232">
        <f t="shared" ref="AV201:AW201" si="604">IF($AD201=V$5,$W201,0)</f>
        <v>0</v>
      </c>
      <c r="AW201" s="232">
        <f t="shared" si="604"/>
        <v>0</v>
      </c>
      <c r="AX201" s="233">
        <f t="shared" si="29"/>
        <v>0</v>
      </c>
      <c r="AY201" s="234">
        <f t="shared" si="30"/>
        <v>0</v>
      </c>
      <c r="AZ201" s="184">
        <f t="shared" si="31"/>
        <v>0</v>
      </c>
      <c r="BA201" s="235" t="str">
        <f>IF(B201&lt;&gt;"",VLOOKUP(B201,'1 Pricing Length'!A$8:B$50,2),"")</f>
        <v/>
      </c>
    </row>
    <row r="202" spans="1:53" ht="18.75" customHeight="1">
      <c r="A202" s="217"/>
      <c r="B202" s="217"/>
      <c r="C202" s="303"/>
      <c r="D202" s="237"/>
      <c r="E202" s="237"/>
      <c r="F202" s="237"/>
      <c r="G202" s="377"/>
      <c r="H202" s="377"/>
      <c r="I202" s="377"/>
      <c r="J202" s="377"/>
      <c r="K202" s="1"/>
      <c r="L202" s="223">
        <f>IF(B202&lt;&gt;"",IF(D202&gt;0,IF(D202&lt;=V$5,IF(M202&gt;0,M202,VLOOKUP(B202,'1 Pricing Length'!A$8:C$50,3)),VLOOKUP(B202,'1 Pricing Length'!A$8:C$50,3)),0),0)</f>
        <v>0</v>
      </c>
      <c r="M202" s="223">
        <f t="shared" si="4"/>
        <v>0</v>
      </c>
      <c r="N202" s="224">
        <f>IF(B202&lt;&gt;"",IF(D202&lt;&gt;0,IF(AD202&lt;X$5,IF(AD202&lt;W$5,IF(AD202&lt;V$5,IF(AD202&lt;U$5,VLOOKUP(B202,'1 Pricing Length'!A$8:I$50,5),VLOOKUP(B202,'1 Pricing Length'!A$8:I$50,6)),VLOOKUP(B202,'1 Pricing Length'!A$8:I$50,7)),VLOOKUP(B202,'1 Pricing Length'!A$8:I$50,8)),0),0),0)</f>
        <v>0</v>
      </c>
      <c r="O202" s="128">
        <f t="shared" si="5"/>
        <v>0</v>
      </c>
      <c r="P202" s="128">
        <f>'6 NY Interim'!O202</f>
        <v>0</v>
      </c>
      <c r="Q202" s="128">
        <f t="shared" si="6"/>
        <v>0</v>
      </c>
      <c r="R202" s="128">
        <f t="shared" si="7"/>
        <v>0</v>
      </c>
      <c r="S202" s="128">
        <f t="shared" si="8"/>
        <v>0</v>
      </c>
      <c r="T202" s="192">
        <f t="shared" ref="T202:W202" si="605">$G202*$AE202*AF202</f>
        <v>0</v>
      </c>
      <c r="U202" s="192">
        <f t="shared" si="605"/>
        <v>0</v>
      </c>
      <c r="V202" s="192">
        <f t="shared" si="605"/>
        <v>0</v>
      </c>
      <c r="W202" s="227">
        <f t="shared" si="605"/>
        <v>0</v>
      </c>
      <c r="X202" s="192">
        <f t="shared" si="10"/>
        <v>0</v>
      </c>
      <c r="Y202" s="192">
        <f t="shared" si="11"/>
        <v>0</v>
      </c>
      <c r="Z202" s="192">
        <f t="shared" si="12"/>
        <v>0</v>
      </c>
      <c r="AA202" s="227">
        <f t="shared" si="13"/>
        <v>0</v>
      </c>
      <c r="AB202" s="228">
        <f t="shared" si="14"/>
        <v>0</v>
      </c>
      <c r="AC202" s="229"/>
      <c r="AD202" s="230">
        <f t="shared" si="15"/>
        <v>45107</v>
      </c>
      <c r="AE202" s="231">
        <f t="shared" si="16"/>
        <v>0</v>
      </c>
      <c r="AF202" s="184">
        <f t="shared" si="17"/>
        <v>0</v>
      </c>
      <c r="AG202" s="184">
        <f t="shared" ref="AG202:AL202" si="606">IF(SUM($AF202:AF202)&gt;0,IF($L202-SUM($AF202:AF202)&gt;52,52,$L202-SUM($AF202:AF202)),IF($AD202=U$5,ROUND(($AD202-$D202)/7+0.5,0),0))</f>
        <v>0</v>
      </c>
      <c r="AH202" s="184">
        <f t="shared" si="606"/>
        <v>0</v>
      </c>
      <c r="AI202" s="184">
        <f t="shared" si="606"/>
        <v>0</v>
      </c>
      <c r="AJ202" s="184">
        <f t="shared" si="606"/>
        <v>0</v>
      </c>
      <c r="AK202" s="184">
        <f t="shared" si="606"/>
        <v>0</v>
      </c>
      <c r="AL202" s="184">
        <f t="shared" si="606"/>
        <v>0</v>
      </c>
      <c r="AM202" s="52" t="str">
        <f t="shared" si="19"/>
        <v/>
      </c>
      <c r="AN202" s="52" t="str">
        <f t="shared" si="20"/>
        <v/>
      </c>
      <c r="AO202" s="184" t="str">
        <f t="shared" si="21"/>
        <v/>
      </c>
      <c r="AP202" s="192" t="str">
        <f t="shared" si="22"/>
        <v/>
      </c>
      <c r="AQ202" s="232">
        <f t="shared" si="23"/>
        <v>0</v>
      </c>
      <c r="AR202" s="232">
        <f t="shared" si="24"/>
        <v>0</v>
      </c>
      <c r="AS202" s="52">
        <f t="shared" si="25"/>
        <v>0</v>
      </c>
      <c r="AT202" s="52">
        <f t="shared" si="26"/>
        <v>0</v>
      </c>
      <c r="AU202" s="232">
        <f t="shared" si="27"/>
        <v>0</v>
      </c>
      <c r="AV202" s="232">
        <f t="shared" ref="AV202:AW202" si="607">IF($AD202=V$5,$W202,0)</f>
        <v>0</v>
      </c>
      <c r="AW202" s="232">
        <f t="shared" si="607"/>
        <v>0</v>
      </c>
      <c r="AX202" s="233">
        <f t="shared" si="29"/>
        <v>0</v>
      </c>
      <c r="AY202" s="234">
        <f t="shared" si="30"/>
        <v>0</v>
      </c>
      <c r="AZ202" s="184">
        <f t="shared" si="31"/>
        <v>0</v>
      </c>
      <c r="BA202" s="235" t="str">
        <f>IF(B202&lt;&gt;"",VLOOKUP(B202,'1 Pricing Length'!A$8:B$50,2),"")</f>
        <v/>
      </c>
    </row>
    <row r="203" spans="1:53" ht="18.75" customHeight="1">
      <c r="A203" s="217"/>
      <c r="B203" s="217"/>
      <c r="C203" s="303"/>
      <c r="D203" s="237"/>
      <c r="E203" s="237"/>
      <c r="F203" s="237"/>
      <c r="G203" s="377"/>
      <c r="H203" s="377"/>
      <c r="I203" s="377"/>
      <c r="J203" s="377"/>
      <c r="K203" s="1"/>
      <c r="L203" s="223">
        <f>IF(B203&lt;&gt;"",IF(D203&gt;0,IF(D203&lt;=V$5,IF(M203&gt;0,M203,VLOOKUP(B203,'1 Pricing Length'!A$8:C$50,3)),VLOOKUP(B203,'1 Pricing Length'!A$8:C$50,3)),0),0)</f>
        <v>0</v>
      </c>
      <c r="M203" s="223">
        <f t="shared" si="4"/>
        <v>0</v>
      </c>
      <c r="N203" s="224">
        <f>IF(B203&lt;&gt;"",IF(D203&lt;&gt;0,IF(AD203&lt;X$5,IF(AD203&lt;W$5,IF(AD203&lt;V$5,IF(AD203&lt;U$5,VLOOKUP(B203,'1 Pricing Length'!A$8:I$50,5),VLOOKUP(B203,'1 Pricing Length'!A$8:I$50,6)),VLOOKUP(B203,'1 Pricing Length'!A$8:I$50,7)),VLOOKUP(B203,'1 Pricing Length'!A$8:I$50,8)),0),0),0)</f>
        <v>0</v>
      </c>
      <c r="O203" s="128">
        <f t="shared" si="5"/>
        <v>0</v>
      </c>
      <c r="P203" s="128">
        <f>'6 NY Interim'!O203</f>
        <v>0</v>
      </c>
      <c r="Q203" s="128">
        <f t="shared" si="6"/>
        <v>0</v>
      </c>
      <c r="R203" s="128">
        <f t="shared" si="7"/>
        <v>0</v>
      </c>
      <c r="S203" s="128">
        <f t="shared" si="8"/>
        <v>0</v>
      </c>
      <c r="T203" s="192">
        <f t="shared" ref="T203:W203" si="608">$G203*$AE203*AF203</f>
        <v>0</v>
      </c>
      <c r="U203" s="192">
        <f t="shared" si="608"/>
        <v>0</v>
      </c>
      <c r="V203" s="192">
        <f t="shared" si="608"/>
        <v>0</v>
      </c>
      <c r="W203" s="227">
        <f t="shared" si="608"/>
        <v>0</v>
      </c>
      <c r="X203" s="192">
        <f t="shared" si="10"/>
        <v>0</v>
      </c>
      <c r="Y203" s="192">
        <f t="shared" si="11"/>
        <v>0</v>
      </c>
      <c r="Z203" s="192">
        <f t="shared" si="12"/>
        <v>0</v>
      </c>
      <c r="AA203" s="227">
        <f t="shared" si="13"/>
        <v>0</v>
      </c>
      <c r="AB203" s="228">
        <f t="shared" si="14"/>
        <v>0</v>
      </c>
      <c r="AC203" s="229"/>
      <c r="AD203" s="230">
        <f t="shared" si="15"/>
        <v>45107</v>
      </c>
      <c r="AE203" s="231">
        <f t="shared" si="16"/>
        <v>0</v>
      </c>
      <c r="AF203" s="184">
        <f t="shared" si="17"/>
        <v>0</v>
      </c>
      <c r="AG203" s="184">
        <f t="shared" ref="AG203:AL203" si="609">IF(SUM($AF203:AF203)&gt;0,IF($L203-SUM($AF203:AF203)&gt;52,52,$L203-SUM($AF203:AF203)),IF($AD203=U$5,ROUND(($AD203-$D203)/7+0.5,0),0))</f>
        <v>0</v>
      </c>
      <c r="AH203" s="184">
        <f t="shared" si="609"/>
        <v>0</v>
      </c>
      <c r="AI203" s="184">
        <f t="shared" si="609"/>
        <v>0</v>
      </c>
      <c r="AJ203" s="184">
        <f t="shared" si="609"/>
        <v>0</v>
      </c>
      <c r="AK203" s="184">
        <f t="shared" si="609"/>
        <v>0</v>
      </c>
      <c r="AL203" s="184">
        <f t="shared" si="609"/>
        <v>0</v>
      </c>
      <c r="AM203" s="52" t="str">
        <f t="shared" si="19"/>
        <v/>
      </c>
      <c r="AN203" s="52" t="str">
        <f t="shared" si="20"/>
        <v/>
      </c>
      <c r="AO203" s="184" t="str">
        <f t="shared" si="21"/>
        <v/>
      </c>
      <c r="AP203" s="192" t="str">
        <f t="shared" si="22"/>
        <v/>
      </c>
      <c r="AQ203" s="232">
        <f t="shared" si="23"/>
        <v>0</v>
      </c>
      <c r="AR203" s="232">
        <f t="shared" si="24"/>
        <v>0</v>
      </c>
      <c r="AS203" s="52">
        <f t="shared" si="25"/>
        <v>0</v>
      </c>
      <c r="AT203" s="52">
        <f t="shared" si="26"/>
        <v>0</v>
      </c>
      <c r="AU203" s="232">
        <f t="shared" si="27"/>
        <v>0</v>
      </c>
      <c r="AV203" s="232">
        <f t="shared" ref="AV203:AW203" si="610">IF($AD203=V$5,$W203,0)</f>
        <v>0</v>
      </c>
      <c r="AW203" s="232">
        <f t="shared" si="610"/>
        <v>0</v>
      </c>
      <c r="AX203" s="233">
        <f t="shared" si="29"/>
        <v>0</v>
      </c>
      <c r="AY203" s="234">
        <f t="shared" si="30"/>
        <v>0</v>
      </c>
      <c r="AZ203" s="184">
        <f t="shared" si="31"/>
        <v>0</v>
      </c>
      <c r="BA203" s="235" t="str">
        <f>IF(B203&lt;&gt;"",VLOOKUP(B203,'1 Pricing Length'!A$8:B$50,2),"")</f>
        <v/>
      </c>
    </row>
    <row r="204" spans="1:53" ht="18.75" customHeight="1">
      <c r="A204" s="217"/>
      <c r="B204" s="217"/>
      <c r="C204" s="303"/>
      <c r="D204" s="237"/>
      <c r="E204" s="237"/>
      <c r="F204" s="237"/>
      <c r="G204" s="377"/>
      <c r="H204" s="377"/>
      <c r="I204" s="377"/>
      <c r="J204" s="377"/>
      <c r="K204" s="1"/>
      <c r="L204" s="223">
        <f>IF(B204&lt;&gt;"",IF(D204&gt;0,IF(D204&lt;=V$5,IF(M204&gt;0,M204,VLOOKUP(B204,'1 Pricing Length'!A$8:C$50,3)),VLOOKUP(B204,'1 Pricing Length'!A$8:C$50,3)),0),0)</f>
        <v>0</v>
      </c>
      <c r="M204" s="223">
        <f t="shared" si="4"/>
        <v>0</v>
      </c>
      <c r="N204" s="224">
        <f>IF(B204&lt;&gt;"",IF(D204&lt;&gt;0,IF(AD204&lt;X$5,IF(AD204&lt;W$5,IF(AD204&lt;V$5,IF(AD204&lt;U$5,VLOOKUP(B204,'1 Pricing Length'!A$8:I$50,5),VLOOKUP(B204,'1 Pricing Length'!A$8:I$50,6)),VLOOKUP(B204,'1 Pricing Length'!A$8:I$50,7)),VLOOKUP(B204,'1 Pricing Length'!A$8:I$50,8)),0),0),0)</f>
        <v>0</v>
      </c>
      <c r="O204" s="128">
        <f t="shared" si="5"/>
        <v>0</v>
      </c>
      <c r="P204" s="128">
        <f>'6 NY Interim'!O204</f>
        <v>0</v>
      </c>
      <c r="Q204" s="128">
        <f t="shared" si="6"/>
        <v>0</v>
      </c>
      <c r="R204" s="128">
        <f t="shared" si="7"/>
        <v>0</v>
      </c>
      <c r="S204" s="128">
        <f t="shared" si="8"/>
        <v>0</v>
      </c>
      <c r="T204" s="192">
        <f t="shared" ref="T204:W204" si="611">$G204*$AE204*AF204</f>
        <v>0</v>
      </c>
      <c r="U204" s="192">
        <f t="shared" si="611"/>
        <v>0</v>
      </c>
      <c r="V204" s="192">
        <f t="shared" si="611"/>
        <v>0</v>
      </c>
      <c r="W204" s="227">
        <f t="shared" si="611"/>
        <v>0</v>
      </c>
      <c r="X204" s="192">
        <f t="shared" si="10"/>
        <v>0</v>
      </c>
      <c r="Y204" s="192">
        <f t="shared" si="11"/>
        <v>0</v>
      </c>
      <c r="Z204" s="192">
        <f t="shared" si="12"/>
        <v>0</v>
      </c>
      <c r="AA204" s="227">
        <f t="shared" si="13"/>
        <v>0</v>
      </c>
      <c r="AB204" s="228">
        <f t="shared" si="14"/>
        <v>0</v>
      </c>
      <c r="AC204" s="229"/>
      <c r="AD204" s="230">
        <f t="shared" si="15"/>
        <v>45107</v>
      </c>
      <c r="AE204" s="231">
        <f t="shared" si="16"/>
        <v>0</v>
      </c>
      <c r="AF204" s="184">
        <f t="shared" si="17"/>
        <v>0</v>
      </c>
      <c r="AG204" s="184">
        <f t="shared" ref="AG204:AL204" si="612">IF(SUM($AF204:AF204)&gt;0,IF($L204-SUM($AF204:AF204)&gt;52,52,$L204-SUM($AF204:AF204)),IF($AD204=U$5,ROUND(($AD204-$D204)/7+0.5,0),0))</f>
        <v>0</v>
      </c>
      <c r="AH204" s="184">
        <f t="shared" si="612"/>
        <v>0</v>
      </c>
      <c r="AI204" s="184">
        <f t="shared" si="612"/>
        <v>0</v>
      </c>
      <c r="AJ204" s="184">
        <f t="shared" si="612"/>
        <v>0</v>
      </c>
      <c r="AK204" s="184">
        <f t="shared" si="612"/>
        <v>0</v>
      </c>
      <c r="AL204" s="184">
        <f t="shared" si="612"/>
        <v>0</v>
      </c>
      <c r="AM204" s="52" t="str">
        <f t="shared" si="19"/>
        <v/>
      </c>
      <c r="AN204" s="52" t="str">
        <f t="shared" si="20"/>
        <v/>
      </c>
      <c r="AO204" s="184" t="str">
        <f t="shared" si="21"/>
        <v/>
      </c>
      <c r="AP204" s="192" t="str">
        <f t="shared" si="22"/>
        <v/>
      </c>
      <c r="AQ204" s="232">
        <f t="shared" si="23"/>
        <v>0</v>
      </c>
      <c r="AR204" s="232">
        <f t="shared" si="24"/>
        <v>0</v>
      </c>
      <c r="AS204" s="52">
        <f t="shared" si="25"/>
        <v>0</v>
      </c>
      <c r="AT204" s="52">
        <f t="shared" si="26"/>
        <v>0</v>
      </c>
      <c r="AU204" s="232">
        <f t="shared" si="27"/>
        <v>0</v>
      </c>
      <c r="AV204" s="232">
        <f t="shared" ref="AV204:AW204" si="613">IF($AD204=V$5,$W204,0)</f>
        <v>0</v>
      </c>
      <c r="AW204" s="232">
        <f t="shared" si="613"/>
        <v>0</v>
      </c>
      <c r="AX204" s="233">
        <f t="shared" si="29"/>
        <v>0</v>
      </c>
      <c r="AY204" s="234">
        <f t="shared" si="30"/>
        <v>0</v>
      </c>
      <c r="AZ204" s="184">
        <f t="shared" si="31"/>
        <v>0</v>
      </c>
      <c r="BA204" s="235" t="str">
        <f>IF(B204&lt;&gt;"",VLOOKUP(B204,'1 Pricing Length'!A$8:B$50,2),"")</f>
        <v/>
      </c>
    </row>
    <row r="205" spans="1:53" ht="18.75" customHeight="1">
      <c r="A205" s="217"/>
      <c r="B205" s="217"/>
      <c r="C205" s="303"/>
      <c r="D205" s="237"/>
      <c r="E205" s="237"/>
      <c r="F205" s="237"/>
      <c r="G205" s="377"/>
      <c r="H205" s="377"/>
      <c r="I205" s="377"/>
      <c r="J205" s="377"/>
      <c r="K205" s="1"/>
      <c r="L205" s="223">
        <f>IF(B205&lt;&gt;"",IF(D205&gt;0,IF(D205&lt;=V$5,IF(M205&gt;0,M205,VLOOKUP(B205,'1 Pricing Length'!A$8:C$50,3)),VLOOKUP(B205,'1 Pricing Length'!A$8:C$50,3)),0),0)</f>
        <v>0</v>
      </c>
      <c r="M205" s="223">
        <f t="shared" si="4"/>
        <v>0</v>
      </c>
      <c r="N205" s="224">
        <f>IF(B205&lt;&gt;"",IF(D205&lt;&gt;0,IF(AD205&lt;X$5,IF(AD205&lt;W$5,IF(AD205&lt;V$5,IF(AD205&lt;U$5,VLOOKUP(B205,'1 Pricing Length'!A$8:I$50,5),VLOOKUP(B205,'1 Pricing Length'!A$8:I$50,6)),VLOOKUP(B205,'1 Pricing Length'!A$8:I$50,7)),VLOOKUP(B205,'1 Pricing Length'!A$8:I$50,8)),0),0),0)</f>
        <v>0</v>
      </c>
      <c r="O205" s="128">
        <f t="shared" si="5"/>
        <v>0</v>
      </c>
      <c r="P205" s="128">
        <f>'6 NY Interim'!O205</f>
        <v>0</v>
      </c>
      <c r="Q205" s="128">
        <f t="shared" si="6"/>
        <v>0</v>
      </c>
      <c r="R205" s="128">
        <f t="shared" si="7"/>
        <v>0</v>
      </c>
      <c r="S205" s="128">
        <f t="shared" si="8"/>
        <v>0</v>
      </c>
      <c r="T205" s="192">
        <f t="shared" ref="T205:W205" si="614">$G205*$AE205*AF205</f>
        <v>0</v>
      </c>
      <c r="U205" s="192">
        <f t="shared" si="614"/>
        <v>0</v>
      </c>
      <c r="V205" s="192">
        <f t="shared" si="614"/>
        <v>0</v>
      </c>
      <c r="W205" s="227">
        <f t="shared" si="614"/>
        <v>0</v>
      </c>
      <c r="X205" s="192">
        <f t="shared" si="10"/>
        <v>0</v>
      </c>
      <c r="Y205" s="192">
        <f t="shared" si="11"/>
        <v>0</v>
      </c>
      <c r="Z205" s="192">
        <f t="shared" si="12"/>
        <v>0</v>
      </c>
      <c r="AA205" s="227">
        <f t="shared" si="13"/>
        <v>0</v>
      </c>
      <c r="AB205" s="228">
        <f t="shared" si="14"/>
        <v>0</v>
      </c>
      <c r="AC205" s="229"/>
      <c r="AD205" s="230">
        <f t="shared" si="15"/>
        <v>45107</v>
      </c>
      <c r="AE205" s="231">
        <f t="shared" si="16"/>
        <v>0</v>
      </c>
      <c r="AF205" s="184">
        <f t="shared" si="17"/>
        <v>0</v>
      </c>
      <c r="AG205" s="184">
        <f t="shared" ref="AG205:AL205" si="615">IF(SUM($AF205:AF205)&gt;0,IF($L205-SUM($AF205:AF205)&gt;52,52,$L205-SUM($AF205:AF205)),IF($AD205=U$5,ROUND(($AD205-$D205)/7+0.5,0),0))</f>
        <v>0</v>
      </c>
      <c r="AH205" s="184">
        <f t="shared" si="615"/>
        <v>0</v>
      </c>
      <c r="AI205" s="184">
        <f t="shared" si="615"/>
        <v>0</v>
      </c>
      <c r="AJ205" s="184">
        <f t="shared" si="615"/>
        <v>0</v>
      </c>
      <c r="AK205" s="184">
        <f t="shared" si="615"/>
        <v>0</v>
      </c>
      <c r="AL205" s="184">
        <f t="shared" si="615"/>
        <v>0</v>
      </c>
      <c r="AM205" s="52" t="str">
        <f t="shared" si="19"/>
        <v/>
      </c>
      <c r="AN205" s="52" t="str">
        <f t="shared" si="20"/>
        <v/>
      </c>
      <c r="AO205" s="184" t="str">
        <f t="shared" si="21"/>
        <v/>
      </c>
      <c r="AP205" s="192" t="str">
        <f t="shared" si="22"/>
        <v/>
      </c>
      <c r="AQ205" s="232">
        <f t="shared" si="23"/>
        <v>0</v>
      </c>
      <c r="AR205" s="232">
        <f t="shared" si="24"/>
        <v>0</v>
      </c>
      <c r="AS205" s="52">
        <f t="shared" si="25"/>
        <v>0</v>
      </c>
      <c r="AT205" s="52">
        <f t="shared" si="26"/>
        <v>0</v>
      </c>
      <c r="AU205" s="232">
        <f t="shared" si="27"/>
        <v>0</v>
      </c>
      <c r="AV205" s="232">
        <f t="shared" ref="AV205:AW205" si="616">IF($AD205=V$5,$W205,0)</f>
        <v>0</v>
      </c>
      <c r="AW205" s="232">
        <f t="shared" si="616"/>
        <v>0</v>
      </c>
      <c r="AX205" s="233">
        <f t="shared" si="29"/>
        <v>0</v>
      </c>
      <c r="AY205" s="234">
        <f t="shared" si="30"/>
        <v>0</v>
      </c>
      <c r="AZ205" s="184">
        <f t="shared" si="31"/>
        <v>0</v>
      </c>
      <c r="BA205" s="235" t="str">
        <f>IF(B205&lt;&gt;"",VLOOKUP(B205,'1 Pricing Length'!A$8:B$50,2),"")</f>
        <v/>
      </c>
    </row>
    <row r="206" spans="1:53" ht="18.75" customHeight="1">
      <c r="A206" s="217"/>
      <c r="B206" s="217"/>
      <c r="C206" s="303"/>
      <c r="D206" s="237"/>
      <c r="E206" s="237"/>
      <c r="F206" s="237"/>
      <c r="G206" s="377"/>
      <c r="H206" s="377"/>
      <c r="I206" s="377"/>
      <c r="J206" s="377"/>
      <c r="K206" s="1"/>
      <c r="L206" s="223">
        <f>IF(B206&lt;&gt;"",IF(D206&gt;0,IF(D206&lt;=V$5,IF(M206&gt;0,M206,VLOOKUP(B206,'1 Pricing Length'!A$8:C$50,3)),VLOOKUP(B206,'1 Pricing Length'!A$8:C$50,3)),0),0)</f>
        <v>0</v>
      </c>
      <c r="M206" s="223">
        <f t="shared" si="4"/>
        <v>0</v>
      </c>
      <c r="N206" s="224">
        <f>IF(B206&lt;&gt;"",IF(D206&lt;&gt;0,IF(AD206&lt;X$5,IF(AD206&lt;W$5,IF(AD206&lt;V$5,IF(AD206&lt;U$5,VLOOKUP(B206,'1 Pricing Length'!A$8:I$50,5),VLOOKUP(B206,'1 Pricing Length'!A$8:I$50,6)),VLOOKUP(B206,'1 Pricing Length'!A$8:I$50,7)),VLOOKUP(B206,'1 Pricing Length'!A$8:I$50,8)),0),0),0)</f>
        <v>0</v>
      </c>
      <c r="O206" s="128">
        <f t="shared" si="5"/>
        <v>0</v>
      </c>
      <c r="P206" s="128">
        <f>'6 NY Interim'!O206</f>
        <v>0</v>
      </c>
      <c r="Q206" s="128">
        <f t="shared" si="6"/>
        <v>0</v>
      </c>
      <c r="R206" s="128">
        <f t="shared" si="7"/>
        <v>0</v>
      </c>
      <c r="S206" s="128">
        <f t="shared" si="8"/>
        <v>0</v>
      </c>
      <c r="T206" s="192">
        <f t="shared" ref="T206:W206" si="617">$G206*$AE206*AF206</f>
        <v>0</v>
      </c>
      <c r="U206" s="192">
        <f t="shared" si="617"/>
        <v>0</v>
      </c>
      <c r="V206" s="192">
        <f t="shared" si="617"/>
        <v>0</v>
      </c>
      <c r="W206" s="227">
        <f t="shared" si="617"/>
        <v>0</v>
      </c>
      <c r="X206" s="192">
        <f t="shared" si="10"/>
        <v>0</v>
      </c>
      <c r="Y206" s="192">
        <f t="shared" si="11"/>
        <v>0</v>
      </c>
      <c r="Z206" s="192">
        <f t="shared" si="12"/>
        <v>0</v>
      </c>
      <c r="AA206" s="227">
        <f t="shared" si="13"/>
        <v>0</v>
      </c>
      <c r="AB206" s="228">
        <f t="shared" si="14"/>
        <v>0</v>
      </c>
      <c r="AC206" s="229"/>
      <c r="AD206" s="230">
        <f t="shared" si="15"/>
        <v>45107</v>
      </c>
      <c r="AE206" s="231">
        <f t="shared" si="16"/>
        <v>0</v>
      </c>
      <c r="AF206" s="184">
        <f t="shared" si="17"/>
        <v>0</v>
      </c>
      <c r="AG206" s="184">
        <f t="shared" ref="AG206:AL206" si="618">IF(SUM($AF206:AF206)&gt;0,IF($L206-SUM($AF206:AF206)&gt;52,52,$L206-SUM($AF206:AF206)),IF($AD206=U$5,ROUND(($AD206-$D206)/7+0.5,0),0))</f>
        <v>0</v>
      </c>
      <c r="AH206" s="184">
        <f t="shared" si="618"/>
        <v>0</v>
      </c>
      <c r="AI206" s="184">
        <f t="shared" si="618"/>
        <v>0</v>
      </c>
      <c r="AJ206" s="184">
        <f t="shared" si="618"/>
        <v>0</v>
      </c>
      <c r="AK206" s="184">
        <f t="shared" si="618"/>
        <v>0</v>
      </c>
      <c r="AL206" s="184">
        <f t="shared" si="618"/>
        <v>0</v>
      </c>
      <c r="AM206" s="52" t="str">
        <f t="shared" si="19"/>
        <v/>
      </c>
      <c r="AN206" s="52" t="str">
        <f t="shared" si="20"/>
        <v/>
      </c>
      <c r="AO206" s="184" t="str">
        <f t="shared" si="21"/>
        <v/>
      </c>
      <c r="AP206" s="192" t="str">
        <f t="shared" si="22"/>
        <v/>
      </c>
      <c r="AQ206" s="232">
        <f t="shared" si="23"/>
        <v>0</v>
      </c>
      <c r="AR206" s="232">
        <f t="shared" si="24"/>
        <v>0</v>
      </c>
      <c r="AS206" s="52">
        <f t="shared" si="25"/>
        <v>0</v>
      </c>
      <c r="AT206" s="52">
        <f t="shared" si="26"/>
        <v>0</v>
      </c>
      <c r="AU206" s="232">
        <f t="shared" si="27"/>
        <v>0</v>
      </c>
      <c r="AV206" s="232">
        <f t="shared" ref="AV206:AW206" si="619">IF($AD206=V$5,$W206,0)</f>
        <v>0</v>
      </c>
      <c r="AW206" s="232">
        <f t="shared" si="619"/>
        <v>0</v>
      </c>
      <c r="AX206" s="233">
        <f t="shared" si="29"/>
        <v>0</v>
      </c>
      <c r="AY206" s="234">
        <f t="shared" si="30"/>
        <v>0</v>
      </c>
      <c r="AZ206" s="184">
        <f t="shared" si="31"/>
        <v>0</v>
      </c>
      <c r="BA206" s="235" t="str">
        <f>IF(B206&lt;&gt;"",VLOOKUP(B206,'1 Pricing Length'!A$8:B$50,2),"")</f>
        <v/>
      </c>
    </row>
    <row r="207" spans="1:53" ht="18.75" customHeight="1">
      <c r="A207" s="217"/>
      <c r="B207" s="217"/>
      <c r="C207" s="303"/>
      <c r="D207" s="237"/>
      <c r="E207" s="237"/>
      <c r="F207" s="237"/>
      <c r="G207" s="377"/>
      <c r="H207" s="377"/>
      <c r="I207" s="377"/>
      <c r="J207" s="377"/>
      <c r="K207" s="1"/>
      <c r="L207" s="223">
        <f>IF(B207&lt;&gt;"",IF(D207&gt;0,IF(D207&lt;=V$5,IF(M207&gt;0,M207,VLOOKUP(B207,'1 Pricing Length'!A$8:C$50,3)),VLOOKUP(B207,'1 Pricing Length'!A$8:C$50,3)),0),0)</f>
        <v>0</v>
      </c>
      <c r="M207" s="223">
        <f t="shared" si="4"/>
        <v>0</v>
      </c>
      <c r="N207" s="224">
        <f>IF(B207&lt;&gt;"",IF(D207&lt;&gt;0,IF(AD207&lt;X$5,IF(AD207&lt;W$5,IF(AD207&lt;V$5,IF(AD207&lt;U$5,VLOOKUP(B207,'1 Pricing Length'!A$8:I$50,5),VLOOKUP(B207,'1 Pricing Length'!A$8:I$50,6)),VLOOKUP(B207,'1 Pricing Length'!A$8:I$50,7)),VLOOKUP(B207,'1 Pricing Length'!A$8:I$50,8)),0),0),0)</f>
        <v>0</v>
      </c>
      <c r="O207" s="128">
        <f t="shared" si="5"/>
        <v>0</v>
      </c>
      <c r="P207" s="128">
        <f>'6 NY Interim'!O207</f>
        <v>0</v>
      </c>
      <c r="Q207" s="128">
        <f t="shared" si="6"/>
        <v>0</v>
      </c>
      <c r="R207" s="128">
        <f t="shared" si="7"/>
        <v>0</v>
      </c>
      <c r="S207" s="128">
        <f t="shared" si="8"/>
        <v>0</v>
      </c>
      <c r="T207" s="192">
        <f t="shared" ref="T207:W207" si="620">$G207*$AE207*AF207</f>
        <v>0</v>
      </c>
      <c r="U207" s="192">
        <f t="shared" si="620"/>
        <v>0</v>
      </c>
      <c r="V207" s="192">
        <f t="shared" si="620"/>
        <v>0</v>
      </c>
      <c r="W207" s="227">
        <f t="shared" si="620"/>
        <v>0</v>
      </c>
      <c r="X207" s="192">
        <f t="shared" si="10"/>
        <v>0</v>
      </c>
      <c r="Y207" s="192">
        <f t="shared" si="11"/>
        <v>0</v>
      </c>
      <c r="Z207" s="192">
        <f t="shared" si="12"/>
        <v>0</v>
      </c>
      <c r="AA207" s="227">
        <f t="shared" si="13"/>
        <v>0</v>
      </c>
      <c r="AB207" s="228">
        <f t="shared" si="14"/>
        <v>0</v>
      </c>
      <c r="AC207" s="229"/>
      <c r="AD207" s="230">
        <f t="shared" si="15"/>
        <v>45107</v>
      </c>
      <c r="AE207" s="231">
        <f t="shared" si="16"/>
        <v>0</v>
      </c>
      <c r="AF207" s="184">
        <f t="shared" si="17"/>
        <v>0</v>
      </c>
      <c r="AG207" s="184">
        <f t="shared" ref="AG207:AL207" si="621">IF(SUM($AF207:AF207)&gt;0,IF($L207-SUM($AF207:AF207)&gt;52,52,$L207-SUM($AF207:AF207)),IF($AD207=U$5,ROUND(($AD207-$D207)/7+0.5,0),0))</f>
        <v>0</v>
      </c>
      <c r="AH207" s="184">
        <f t="shared" si="621"/>
        <v>0</v>
      </c>
      <c r="AI207" s="184">
        <f t="shared" si="621"/>
        <v>0</v>
      </c>
      <c r="AJ207" s="184">
        <f t="shared" si="621"/>
        <v>0</v>
      </c>
      <c r="AK207" s="184">
        <f t="shared" si="621"/>
        <v>0</v>
      </c>
      <c r="AL207" s="184">
        <f t="shared" si="621"/>
        <v>0</v>
      </c>
      <c r="AM207" s="52" t="str">
        <f t="shared" si="19"/>
        <v/>
      </c>
      <c r="AN207" s="52" t="str">
        <f t="shared" si="20"/>
        <v/>
      </c>
      <c r="AO207" s="184" t="str">
        <f t="shared" si="21"/>
        <v/>
      </c>
      <c r="AP207" s="192" t="str">
        <f t="shared" si="22"/>
        <v/>
      </c>
      <c r="AQ207" s="232">
        <f t="shared" si="23"/>
        <v>0</v>
      </c>
      <c r="AR207" s="232">
        <f t="shared" si="24"/>
        <v>0</v>
      </c>
      <c r="AS207" s="52">
        <f t="shared" si="25"/>
        <v>0</v>
      </c>
      <c r="AT207" s="52">
        <f t="shared" si="26"/>
        <v>0</v>
      </c>
      <c r="AU207" s="232">
        <f t="shared" si="27"/>
        <v>0</v>
      </c>
      <c r="AV207" s="232">
        <f t="shared" ref="AV207:AW207" si="622">IF($AD207=V$5,$W207,0)</f>
        <v>0</v>
      </c>
      <c r="AW207" s="232">
        <f t="shared" si="622"/>
        <v>0</v>
      </c>
      <c r="AX207" s="233">
        <f t="shared" si="29"/>
        <v>0</v>
      </c>
      <c r="AY207" s="234">
        <f t="shared" si="30"/>
        <v>0</v>
      </c>
      <c r="AZ207" s="184">
        <f t="shared" si="31"/>
        <v>0</v>
      </c>
      <c r="BA207" s="235" t="str">
        <f>IF(B207&lt;&gt;"",VLOOKUP(B207,'1 Pricing Length'!A$8:B$50,2),"")</f>
        <v/>
      </c>
    </row>
    <row r="208" spans="1:53" ht="18.75" customHeight="1">
      <c r="A208" s="217"/>
      <c r="B208" s="217"/>
      <c r="C208" s="303"/>
      <c r="D208" s="237"/>
      <c r="E208" s="237"/>
      <c r="F208" s="237"/>
      <c r="G208" s="377"/>
      <c r="H208" s="377"/>
      <c r="I208" s="377"/>
      <c r="J208" s="377"/>
      <c r="K208" s="1"/>
      <c r="L208" s="223">
        <f>IF(B208&lt;&gt;"",IF(D208&gt;0,IF(D208&lt;=V$5,IF(M208&gt;0,M208,VLOOKUP(B208,'1 Pricing Length'!A$8:C$50,3)),VLOOKUP(B208,'1 Pricing Length'!A$8:C$50,3)),0),0)</f>
        <v>0</v>
      </c>
      <c r="M208" s="223">
        <f t="shared" si="4"/>
        <v>0</v>
      </c>
      <c r="N208" s="224">
        <f>IF(B208&lt;&gt;"",IF(D208&lt;&gt;0,IF(AD208&lt;X$5,IF(AD208&lt;W$5,IF(AD208&lt;V$5,IF(AD208&lt;U$5,VLOOKUP(B208,'1 Pricing Length'!A$8:I$50,5),VLOOKUP(B208,'1 Pricing Length'!A$8:I$50,6)),VLOOKUP(B208,'1 Pricing Length'!A$8:I$50,7)),VLOOKUP(B208,'1 Pricing Length'!A$8:I$50,8)),0),0),0)</f>
        <v>0</v>
      </c>
      <c r="O208" s="128">
        <f t="shared" si="5"/>
        <v>0</v>
      </c>
      <c r="P208" s="128">
        <f>'6 NY Interim'!O208</f>
        <v>0</v>
      </c>
      <c r="Q208" s="128">
        <f t="shared" si="6"/>
        <v>0</v>
      </c>
      <c r="R208" s="128">
        <f t="shared" si="7"/>
        <v>0</v>
      </c>
      <c r="S208" s="128">
        <f t="shared" si="8"/>
        <v>0</v>
      </c>
      <c r="T208" s="192">
        <f t="shared" ref="T208:W208" si="623">$G208*$AE208*AF208</f>
        <v>0</v>
      </c>
      <c r="U208" s="192">
        <f t="shared" si="623"/>
        <v>0</v>
      </c>
      <c r="V208" s="192">
        <f t="shared" si="623"/>
        <v>0</v>
      </c>
      <c r="W208" s="227">
        <f t="shared" si="623"/>
        <v>0</v>
      </c>
      <c r="X208" s="192">
        <f t="shared" si="10"/>
        <v>0</v>
      </c>
      <c r="Y208" s="192">
        <f t="shared" si="11"/>
        <v>0</v>
      </c>
      <c r="Z208" s="192">
        <f t="shared" si="12"/>
        <v>0</v>
      </c>
      <c r="AA208" s="227">
        <f t="shared" si="13"/>
        <v>0</v>
      </c>
      <c r="AB208" s="228">
        <f t="shared" si="14"/>
        <v>0</v>
      </c>
      <c r="AC208" s="229"/>
      <c r="AD208" s="230">
        <f t="shared" si="15"/>
        <v>45107</v>
      </c>
      <c r="AE208" s="231">
        <f t="shared" si="16"/>
        <v>0</v>
      </c>
      <c r="AF208" s="184">
        <f t="shared" si="17"/>
        <v>0</v>
      </c>
      <c r="AG208" s="184">
        <f t="shared" ref="AG208:AL208" si="624">IF(SUM($AF208:AF208)&gt;0,IF($L208-SUM($AF208:AF208)&gt;52,52,$L208-SUM($AF208:AF208)),IF($AD208=U$5,ROUND(($AD208-$D208)/7+0.5,0),0))</f>
        <v>0</v>
      </c>
      <c r="AH208" s="184">
        <f t="shared" si="624"/>
        <v>0</v>
      </c>
      <c r="AI208" s="184">
        <f t="shared" si="624"/>
        <v>0</v>
      </c>
      <c r="AJ208" s="184">
        <f t="shared" si="624"/>
        <v>0</v>
      </c>
      <c r="AK208" s="184">
        <f t="shared" si="624"/>
        <v>0</v>
      </c>
      <c r="AL208" s="184">
        <f t="shared" si="624"/>
        <v>0</v>
      </c>
      <c r="AM208" s="52" t="str">
        <f t="shared" si="19"/>
        <v/>
      </c>
      <c r="AN208" s="52" t="str">
        <f t="shared" si="20"/>
        <v/>
      </c>
      <c r="AO208" s="184" t="str">
        <f t="shared" si="21"/>
        <v/>
      </c>
      <c r="AP208" s="192" t="str">
        <f t="shared" si="22"/>
        <v/>
      </c>
      <c r="AQ208" s="232">
        <f t="shared" si="23"/>
        <v>0</v>
      </c>
      <c r="AR208" s="232">
        <f t="shared" si="24"/>
        <v>0</v>
      </c>
      <c r="AS208" s="52">
        <f t="shared" si="25"/>
        <v>0</v>
      </c>
      <c r="AT208" s="52">
        <f t="shared" si="26"/>
        <v>0</v>
      </c>
      <c r="AU208" s="232">
        <f t="shared" si="27"/>
        <v>0</v>
      </c>
      <c r="AV208" s="232">
        <f t="shared" ref="AV208:AW208" si="625">IF($AD208=V$5,$W208,0)</f>
        <v>0</v>
      </c>
      <c r="AW208" s="232">
        <f t="shared" si="625"/>
        <v>0</v>
      </c>
      <c r="AX208" s="233">
        <f t="shared" si="29"/>
        <v>0</v>
      </c>
      <c r="AY208" s="234">
        <f t="shared" si="30"/>
        <v>0</v>
      </c>
      <c r="AZ208" s="184">
        <f t="shared" si="31"/>
        <v>0</v>
      </c>
      <c r="BA208" s="235" t="str">
        <f>IF(B208&lt;&gt;"",VLOOKUP(B208,'1 Pricing Length'!A$8:B$50,2),"")</f>
        <v/>
      </c>
    </row>
    <row r="209" spans="1:53" ht="18.75" customHeight="1">
      <c r="A209" s="217"/>
      <c r="B209" s="217"/>
      <c r="C209" s="303"/>
      <c r="D209" s="237"/>
      <c r="E209" s="237"/>
      <c r="F209" s="237"/>
      <c r="G209" s="377"/>
      <c r="H209" s="377"/>
      <c r="I209" s="377"/>
      <c r="J209" s="377"/>
      <c r="K209" s="1"/>
      <c r="L209" s="223">
        <f>IF(B209&lt;&gt;"",IF(D209&gt;0,IF(D209&lt;=V$5,IF(M209&gt;0,M209,VLOOKUP(B209,'1 Pricing Length'!A$8:C$50,3)),VLOOKUP(B209,'1 Pricing Length'!A$8:C$50,3)),0),0)</f>
        <v>0</v>
      </c>
      <c r="M209" s="223">
        <f t="shared" si="4"/>
        <v>0</v>
      </c>
      <c r="N209" s="224">
        <f>IF(B209&lt;&gt;"",IF(D209&lt;&gt;0,IF(AD209&lt;X$5,IF(AD209&lt;W$5,IF(AD209&lt;V$5,IF(AD209&lt;U$5,VLOOKUP(B209,'1 Pricing Length'!A$8:I$50,5),VLOOKUP(B209,'1 Pricing Length'!A$8:I$50,6)),VLOOKUP(B209,'1 Pricing Length'!A$8:I$50,7)),VLOOKUP(B209,'1 Pricing Length'!A$8:I$50,8)),0),0),0)</f>
        <v>0</v>
      </c>
      <c r="O209" s="128">
        <f t="shared" si="5"/>
        <v>0</v>
      </c>
      <c r="P209" s="128">
        <f>'6 NY Interim'!O209</f>
        <v>0</v>
      </c>
      <c r="Q209" s="128">
        <f t="shared" si="6"/>
        <v>0</v>
      </c>
      <c r="R209" s="128">
        <f t="shared" si="7"/>
        <v>0</v>
      </c>
      <c r="S209" s="128">
        <f t="shared" si="8"/>
        <v>0</v>
      </c>
      <c r="T209" s="192">
        <f t="shared" ref="T209:W209" si="626">$G209*$AE209*AF209</f>
        <v>0</v>
      </c>
      <c r="U209" s="192">
        <f t="shared" si="626"/>
        <v>0</v>
      </c>
      <c r="V209" s="192">
        <f t="shared" si="626"/>
        <v>0</v>
      </c>
      <c r="W209" s="227">
        <f t="shared" si="626"/>
        <v>0</v>
      </c>
      <c r="X209" s="192">
        <f t="shared" si="10"/>
        <v>0</v>
      </c>
      <c r="Y209" s="192">
        <f t="shared" si="11"/>
        <v>0</v>
      </c>
      <c r="Z209" s="192">
        <f t="shared" si="12"/>
        <v>0</v>
      </c>
      <c r="AA209" s="227">
        <f t="shared" si="13"/>
        <v>0</v>
      </c>
      <c r="AB209" s="228">
        <f t="shared" si="14"/>
        <v>0</v>
      </c>
      <c r="AC209" s="229"/>
      <c r="AD209" s="230">
        <f t="shared" si="15"/>
        <v>45107</v>
      </c>
      <c r="AE209" s="231">
        <f t="shared" si="16"/>
        <v>0</v>
      </c>
      <c r="AF209" s="184">
        <f t="shared" si="17"/>
        <v>0</v>
      </c>
      <c r="AG209" s="184">
        <f t="shared" ref="AG209:AL209" si="627">IF(SUM($AF209:AF209)&gt;0,IF($L209-SUM($AF209:AF209)&gt;52,52,$L209-SUM($AF209:AF209)),IF($AD209=U$5,ROUND(($AD209-$D209)/7+0.5,0),0))</f>
        <v>0</v>
      </c>
      <c r="AH209" s="184">
        <f t="shared" si="627"/>
        <v>0</v>
      </c>
      <c r="AI209" s="184">
        <f t="shared" si="627"/>
        <v>0</v>
      </c>
      <c r="AJ209" s="184">
        <f t="shared" si="627"/>
        <v>0</v>
      </c>
      <c r="AK209" s="184">
        <f t="shared" si="627"/>
        <v>0</v>
      </c>
      <c r="AL209" s="184">
        <f t="shared" si="627"/>
        <v>0</v>
      </c>
      <c r="AM209" s="52" t="str">
        <f t="shared" si="19"/>
        <v/>
      </c>
      <c r="AN209" s="52" t="str">
        <f t="shared" si="20"/>
        <v/>
      </c>
      <c r="AO209" s="184" t="str">
        <f t="shared" si="21"/>
        <v/>
      </c>
      <c r="AP209" s="192" t="str">
        <f t="shared" si="22"/>
        <v/>
      </c>
      <c r="AQ209" s="232">
        <f t="shared" si="23"/>
        <v>0</v>
      </c>
      <c r="AR209" s="232">
        <f t="shared" si="24"/>
        <v>0</v>
      </c>
      <c r="AS209" s="52">
        <f t="shared" si="25"/>
        <v>0</v>
      </c>
      <c r="AT209" s="52">
        <f t="shared" si="26"/>
        <v>0</v>
      </c>
      <c r="AU209" s="232">
        <f t="shared" si="27"/>
        <v>0</v>
      </c>
      <c r="AV209" s="232">
        <f t="shared" ref="AV209:AW209" si="628">IF($AD209=V$5,$W209,0)</f>
        <v>0</v>
      </c>
      <c r="AW209" s="232">
        <f t="shared" si="628"/>
        <v>0</v>
      </c>
      <c r="AX209" s="233">
        <f t="shared" si="29"/>
        <v>0</v>
      </c>
      <c r="AY209" s="234">
        <f t="shared" si="30"/>
        <v>0</v>
      </c>
      <c r="AZ209" s="184">
        <f t="shared" si="31"/>
        <v>0</v>
      </c>
      <c r="BA209" s="235" t="str">
        <f>IF(B209&lt;&gt;"",VLOOKUP(B209,'1 Pricing Length'!A$8:B$50,2),"")</f>
        <v/>
      </c>
    </row>
    <row r="210" spans="1:53" ht="18.75" customHeight="1">
      <c r="A210" s="217"/>
      <c r="B210" s="217"/>
      <c r="C210" s="303"/>
      <c r="D210" s="237"/>
      <c r="E210" s="237"/>
      <c r="F210" s="237"/>
      <c r="G210" s="377"/>
      <c r="H210" s="377"/>
      <c r="I210" s="377"/>
      <c r="J210" s="377"/>
      <c r="K210" s="1"/>
      <c r="L210" s="223">
        <f>IF(B210&lt;&gt;"",IF(D210&gt;0,IF(D210&lt;=V$5,IF(M210&gt;0,M210,VLOOKUP(B210,'1 Pricing Length'!A$8:C$50,3)),VLOOKUP(B210,'1 Pricing Length'!A$8:C$50,3)),0),0)</f>
        <v>0</v>
      </c>
      <c r="M210" s="223">
        <f t="shared" si="4"/>
        <v>0</v>
      </c>
      <c r="N210" s="224">
        <f>IF(B210&lt;&gt;"",IF(D210&lt;&gt;0,IF(AD210&lt;X$5,IF(AD210&lt;W$5,IF(AD210&lt;V$5,IF(AD210&lt;U$5,VLOOKUP(B210,'1 Pricing Length'!A$8:I$50,5),VLOOKUP(B210,'1 Pricing Length'!A$8:I$50,6)),VLOOKUP(B210,'1 Pricing Length'!A$8:I$50,7)),VLOOKUP(B210,'1 Pricing Length'!A$8:I$50,8)),0),0),0)</f>
        <v>0</v>
      </c>
      <c r="O210" s="128">
        <f t="shared" si="5"/>
        <v>0</v>
      </c>
      <c r="P210" s="128">
        <f>'6 NY Interim'!O210</f>
        <v>0</v>
      </c>
      <c r="Q210" s="128">
        <f t="shared" si="6"/>
        <v>0</v>
      </c>
      <c r="R210" s="128">
        <f t="shared" si="7"/>
        <v>0</v>
      </c>
      <c r="S210" s="128">
        <f t="shared" si="8"/>
        <v>0</v>
      </c>
      <c r="T210" s="192">
        <f t="shared" ref="T210:W210" si="629">$G210*$AE210*AF210</f>
        <v>0</v>
      </c>
      <c r="U210" s="192">
        <f t="shared" si="629"/>
        <v>0</v>
      </c>
      <c r="V210" s="192">
        <f t="shared" si="629"/>
        <v>0</v>
      </c>
      <c r="W210" s="227">
        <f t="shared" si="629"/>
        <v>0</v>
      </c>
      <c r="X210" s="192">
        <f t="shared" si="10"/>
        <v>0</v>
      </c>
      <c r="Y210" s="192">
        <f t="shared" si="11"/>
        <v>0</v>
      </c>
      <c r="Z210" s="192">
        <f t="shared" si="12"/>
        <v>0</v>
      </c>
      <c r="AA210" s="227">
        <f t="shared" si="13"/>
        <v>0</v>
      </c>
      <c r="AB210" s="228">
        <f t="shared" si="14"/>
        <v>0</v>
      </c>
      <c r="AC210" s="229"/>
      <c r="AD210" s="230">
        <f t="shared" si="15"/>
        <v>45107</v>
      </c>
      <c r="AE210" s="231">
        <f t="shared" si="16"/>
        <v>0</v>
      </c>
      <c r="AF210" s="184">
        <f t="shared" si="17"/>
        <v>0</v>
      </c>
      <c r="AG210" s="184">
        <f t="shared" ref="AG210:AL210" si="630">IF(SUM($AF210:AF210)&gt;0,IF($L210-SUM($AF210:AF210)&gt;52,52,$L210-SUM($AF210:AF210)),IF($AD210=U$5,ROUND(($AD210-$D210)/7+0.5,0),0))</f>
        <v>0</v>
      </c>
      <c r="AH210" s="184">
        <f t="shared" si="630"/>
        <v>0</v>
      </c>
      <c r="AI210" s="184">
        <f t="shared" si="630"/>
        <v>0</v>
      </c>
      <c r="AJ210" s="184">
        <f t="shared" si="630"/>
        <v>0</v>
      </c>
      <c r="AK210" s="184">
        <f t="shared" si="630"/>
        <v>0</v>
      </c>
      <c r="AL210" s="184">
        <f t="shared" si="630"/>
        <v>0</v>
      </c>
      <c r="AM210" s="52" t="str">
        <f t="shared" si="19"/>
        <v/>
      </c>
      <c r="AN210" s="52" t="str">
        <f t="shared" si="20"/>
        <v/>
      </c>
      <c r="AO210" s="184" t="str">
        <f t="shared" si="21"/>
        <v/>
      </c>
      <c r="AP210" s="192" t="str">
        <f t="shared" si="22"/>
        <v/>
      </c>
      <c r="AQ210" s="232">
        <f t="shared" si="23"/>
        <v>0</v>
      </c>
      <c r="AR210" s="232">
        <f t="shared" si="24"/>
        <v>0</v>
      </c>
      <c r="AS210" s="52">
        <f t="shared" si="25"/>
        <v>0</v>
      </c>
      <c r="AT210" s="52">
        <f t="shared" si="26"/>
        <v>0</v>
      </c>
      <c r="AU210" s="232">
        <f t="shared" si="27"/>
        <v>0</v>
      </c>
      <c r="AV210" s="232">
        <f t="shared" ref="AV210:AW210" si="631">IF($AD210=V$5,$W210,0)</f>
        <v>0</v>
      </c>
      <c r="AW210" s="232">
        <f t="shared" si="631"/>
        <v>0</v>
      </c>
      <c r="AX210" s="233">
        <f t="shared" si="29"/>
        <v>0</v>
      </c>
      <c r="AY210" s="234">
        <f t="shared" si="30"/>
        <v>0</v>
      </c>
      <c r="AZ210" s="184">
        <f t="shared" si="31"/>
        <v>0</v>
      </c>
      <c r="BA210" s="235" t="str">
        <f>IF(B210&lt;&gt;"",VLOOKUP(B210,'1 Pricing Length'!A$8:B$50,2),"")</f>
        <v/>
      </c>
    </row>
    <row r="211" spans="1:53" ht="18.75" customHeight="1">
      <c r="A211" s="217"/>
      <c r="B211" s="217"/>
      <c r="C211" s="303"/>
      <c r="D211" s="237"/>
      <c r="E211" s="237"/>
      <c r="F211" s="237"/>
      <c r="G211" s="377"/>
      <c r="H211" s="377"/>
      <c r="I211" s="377"/>
      <c r="J211" s="377"/>
      <c r="K211" s="1"/>
      <c r="L211" s="223">
        <f>IF(B211&lt;&gt;"",IF(D211&gt;0,IF(D211&lt;=V$5,IF(M211&gt;0,M211,VLOOKUP(B211,'1 Pricing Length'!A$8:C$50,3)),VLOOKUP(B211,'1 Pricing Length'!A$8:C$50,3)),0),0)</f>
        <v>0</v>
      </c>
      <c r="M211" s="223">
        <f t="shared" si="4"/>
        <v>0</v>
      </c>
      <c r="N211" s="224">
        <f>IF(B211&lt;&gt;"",IF(D211&lt;&gt;0,IF(AD211&lt;X$5,IF(AD211&lt;W$5,IF(AD211&lt;V$5,IF(AD211&lt;U$5,VLOOKUP(B211,'1 Pricing Length'!A$8:I$50,5),VLOOKUP(B211,'1 Pricing Length'!A$8:I$50,6)),VLOOKUP(B211,'1 Pricing Length'!A$8:I$50,7)),VLOOKUP(B211,'1 Pricing Length'!A$8:I$50,8)),0),0),0)</f>
        <v>0</v>
      </c>
      <c r="O211" s="128">
        <f t="shared" si="5"/>
        <v>0</v>
      </c>
      <c r="P211" s="128">
        <f>'6 NY Interim'!O211</f>
        <v>0</v>
      </c>
      <c r="Q211" s="128">
        <f t="shared" si="6"/>
        <v>0</v>
      </c>
      <c r="R211" s="128">
        <f t="shared" si="7"/>
        <v>0</v>
      </c>
      <c r="S211" s="128">
        <f t="shared" si="8"/>
        <v>0</v>
      </c>
      <c r="T211" s="192">
        <f t="shared" ref="T211:W211" si="632">$G211*$AE211*AF211</f>
        <v>0</v>
      </c>
      <c r="U211" s="192">
        <f t="shared" si="632"/>
        <v>0</v>
      </c>
      <c r="V211" s="192">
        <f t="shared" si="632"/>
        <v>0</v>
      </c>
      <c r="W211" s="227">
        <f t="shared" si="632"/>
        <v>0</v>
      </c>
      <c r="X211" s="192">
        <f t="shared" si="10"/>
        <v>0</v>
      </c>
      <c r="Y211" s="192">
        <f t="shared" si="11"/>
        <v>0</v>
      </c>
      <c r="Z211" s="192">
        <f t="shared" si="12"/>
        <v>0</v>
      </c>
      <c r="AA211" s="227">
        <f t="shared" si="13"/>
        <v>0</v>
      </c>
      <c r="AB211" s="228">
        <f t="shared" si="14"/>
        <v>0</v>
      </c>
      <c r="AC211" s="229"/>
      <c r="AD211" s="230">
        <f t="shared" si="15"/>
        <v>45107</v>
      </c>
      <c r="AE211" s="231">
        <f t="shared" si="16"/>
        <v>0</v>
      </c>
      <c r="AF211" s="184">
        <f t="shared" si="17"/>
        <v>0</v>
      </c>
      <c r="AG211" s="184">
        <f t="shared" ref="AG211:AL211" si="633">IF(SUM($AF211:AF211)&gt;0,IF($L211-SUM($AF211:AF211)&gt;52,52,$L211-SUM($AF211:AF211)),IF($AD211=U$5,ROUND(($AD211-$D211)/7+0.5,0),0))</f>
        <v>0</v>
      </c>
      <c r="AH211" s="184">
        <f t="shared" si="633"/>
        <v>0</v>
      </c>
      <c r="AI211" s="184">
        <f t="shared" si="633"/>
        <v>0</v>
      </c>
      <c r="AJ211" s="184">
        <f t="shared" si="633"/>
        <v>0</v>
      </c>
      <c r="AK211" s="184">
        <f t="shared" si="633"/>
        <v>0</v>
      </c>
      <c r="AL211" s="184">
        <f t="shared" si="633"/>
        <v>0</v>
      </c>
      <c r="AM211" s="52" t="str">
        <f t="shared" si="19"/>
        <v/>
      </c>
      <c r="AN211" s="52" t="str">
        <f t="shared" si="20"/>
        <v/>
      </c>
      <c r="AO211" s="184" t="str">
        <f t="shared" si="21"/>
        <v/>
      </c>
      <c r="AP211" s="192" t="str">
        <f t="shared" si="22"/>
        <v/>
      </c>
      <c r="AQ211" s="232">
        <f t="shared" si="23"/>
        <v>0</v>
      </c>
      <c r="AR211" s="232">
        <f t="shared" si="24"/>
        <v>0</v>
      </c>
      <c r="AS211" s="52">
        <f t="shared" si="25"/>
        <v>0</v>
      </c>
      <c r="AT211" s="52">
        <f t="shared" si="26"/>
        <v>0</v>
      </c>
      <c r="AU211" s="232">
        <f t="shared" si="27"/>
        <v>0</v>
      </c>
      <c r="AV211" s="232">
        <f t="shared" ref="AV211:AW211" si="634">IF($AD211=V$5,$W211,0)</f>
        <v>0</v>
      </c>
      <c r="AW211" s="232">
        <f t="shared" si="634"/>
        <v>0</v>
      </c>
      <c r="AX211" s="233">
        <f t="shared" si="29"/>
        <v>0</v>
      </c>
      <c r="AY211" s="234">
        <f t="shared" si="30"/>
        <v>0</v>
      </c>
      <c r="AZ211" s="184">
        <f t="shared" si="31"/>
        <v>0</v>
      </c>
      <c r="BA211" s="235" t="str">
        <f>IF(B211&lt;&gt;"",VLOOKUP(B211,'1 Pricing Length'!A$8:B$50,2),"")</f>
        <v/>
      </c>
    </row>
    <row r="212" spans="1:53" ht="18.75" customHeight="1">
      <c r="A212" s="217"/>
      <c r="B212" s="217"/>
      <c r="C212" s="303"/>
      <c r="D212" s="237"/>
      <c r="E212" s="237"/>
      <c r="F212" s="237"/>
      <c r="G212" s="377"/>
      <c r="H212" s="377"/>
      <c r="I212" s="377"/>
      <c r="J212" s="377"/>
      <c r="K212" s="1"/>
      <c r="L212" s="223">
        <f>IF(B212&lt;&gt;"",IF(D212&gt;0,IF(D212&lt;=V$5,IF(M212&gt;0,M212,VLOOKUP(B212,'1 Pricing Length'!A$8:C$50,3)),VLOOKUP(B212,'1 Pricing Length'!A$8:C$50,3)),0),0)</f>
        <v>0</v>
      </c>
      <c r="M212" s="223">
        <f t="shared" si="4"/>
        <v>0</v>
      </c>
      <c r="N212" s="224">
        <f>IF(B212&lt;&gt;"",IF(D212&lt;&gt;0,IF(AD212&lt;X$5,IF(AD212&lt;W$5,IF(AD212&lt;V$5,IF(AD212&lt;U$5,VLOOKUP(B212,'1 Pricing Length'!A$8:I$50,5),VLOOKUP(B212,'1 Pricing Length'!A$8:I$50,6)),VLOOKUP(B212,'1 Pricing Length'!A$8:I$50,7)),VLOOKUP(B212,'1 Pricing Length'!A$8:I$50,8)),0),0),0)</f>
        <v>0</v>
      </c>
      <c r="O212" s="128">
        <f t="shared" si="5"/>
        <v>0</v>
      </c>
      <c r="P212" s="128">
        <f>'6 NY Interim'!O212</f>
        <v>0</v>
      </c>
      <c r="Q212" s="128">
        <f t="shared" si="6"/>
        <v>0</v>
      </c>
      <c r="R212" s="128">
        <f t="shared" si="7"/>
        <v>0</v>
      </c>
      <c r="S212" s="128">
        <f t="shared" si="8"/>
        <v>0</v>
      </c>
      <c r="T212" s="192">
        <f t="shared" ref="T212:W212" si="635">$G212*$AE212*AF212</f>
        <v>0</v>
      </c>
      <c r="U212" s="192">
        <f t="shared" si="635"/>
        <v>0</v>
      </c>
      <c r="V212" s="192">
        <f t="shared" si="635"/>
        <v>0</v>
      </c>
      <c r="W212" s="227">
        <f t="shared" si="635"/>
        <v>0</v>
      </c>
      <c r="X212" s="192">
        <f t="shared" si="10"/>
        <v>0</v>
      </c>
      <c r="Y212" s="192">
        <f t="shared" si="11"/>
        <v>0</v>
      </c>
      <c r="Z212" s="192">
        <f t="shared" si="12"/>
        <v>0</v>
      </c>
      <c r="AA212" s="227">
        <f t="shared" si="13"/>
        <v>0</v>
      </c>
      <c r="AB212" s="228">
        <f t="shared" si="14"/>
        <v>0</v>
      </c>
      <c r="AC212" s="229"/>
      <c r="AD212" s="230">
        <f t="shared" si="15"/>
        <v>45107</v>
      </c>
      <c r="AE212" s="231">
        <f t="shared" si="16"/>
        <v>0</v>
      </c>
      <c r="AF212" s="184">
        <f t="shared" si="17"/>
        <v>0</v>
      </c>
      <c r="AG212" s="184">
        <f t="shared" ref="AG212:AL212" si="636">IF(SUM($AF212:AF212)&gt;0,IF($L212-SUM($AF212:AF212)&gt;52,52,$L212-SUM($AF212:AF212)),IF($AD212=U$5,ROUND(($AD212-$D212)/7+0.5,0),0))</f>
        <v>0</v>
      </c>
      <c r="AH212" s="184">
        <f t="shared" si="636"/>
        <v>0</v>
      </c>
      <c r="AI212" s="184">
        <f t="shared" si="636"/>
        <v>0</v>
      </c>
      <c r="AJ212" s="184">
        <f t="shared" si="636"/>
        <v>0</v>
      </c>
      <c r="AK212" s="184">
        <f t="shared" si="636"/>
        <v>0</v>
      </c>
      <c r="AL212" s="184">
        <f t="shared" si="636"/>
        <v>0</v>
      </c>
      <c r="AM212" s="52" t="str">
        <f t="shared" si="19"/>
        <v/>
      </c>
      <c r="AN212" s="52" t="str">
        <f t="shared" si="20"/>
        <v/>
      </c>
      <c r="AO212" s="184" t="str">
        <f t="shared" si="21"/>
        <v/>
      </c>
      <c r="AP212" s="192" t="str">
        <f t="shared" si="22"/>
        <v/>
      </c>
      <c r="AQ212" s="232">
        <f t="shared" si="23"/>
        <v>0</v>
      </c>
      <c r="AR212" s="232">
        <f t="shared" si="24"/>
        <v>0</v>
      </c>
      <c r="AS212" s="52">
        <f t="shared" si="25"/>
        <v>0</v>
      </c>
      <c r="AT212" s="52">
        <f t="shared" si="26"/>
        <v>0</v>
      </c>
      <c r="AU212" s="232">
        <f t="shared" si="27"/>
        <v>0</v>
      </c>
      <c r="AV212" s="232">
        <f t="shared" ref="AV212:AW212" si="637">IF($AD212=V$5,$W212,0)</f>
        <v>0</v>
      </c>
      <c r="AW212" s="232">
        <f t="shared" si="637"/>
        <v>0</v>
      </c>
      <c r="AX212" s="233">
        <f t="shared" si="29"/>
        <v>0</v>
      </c>
      <c r="AY212" s="234">
        <f t="shared" si="30"/>
        <v>0</v>
      </c>
      <c r="AZ212" s="184">
        <f t="shared" si="31"/>
        <v>0</v>
      </c>
      <c r="BA212" s="235" t="str">
        <f>IF(B212&lt;&gt;"",VLOOKUP(B212,'1 Pricing Length'!A$8:B$50,2),"")</f>
        <v/>
      </c>
    </row>
    <row r="213" spans="1:53" ht="18.75" customHeight="1">
      <c r="A213" s="217"/>
      <c r="B213" s="217"/>
      <c r="C213" s="303"/>
      <c r="D213" s="237"/>
      <c r="E213" s="237"/>
      <c r="F213" s="237"/>
      <c r="G213" s="377"/>
      <c r="H213" s="377"/>
      <c r="I213" s="377"/>
      <c r="J213" s="377"/>
      <c r="K213" s="1"/>
      <c r="L213" s="223">
        <f>IF(B213&lt;&gt;"",IF(D213&gt;0,IF(D213&lt;=V$5,IF(M213&gt;0,M213,VLOOKUP(B213,'1 Pricing Length'!A$8:C$50,3)),VLOOKUP(B213,'1 Pricing Length'!A$8:C$50,3)),0),0)</f>
        <v>0</v>
      </c>
      <c r="M213" s="223">
        <f t="shared" si="4"/>
        <v>0</v>
      </c>
      <c r="N213" s="224">
        <f>IF(B213&lt;&gt;"",IF(D213&lt;&gt;0,IF(AD213&lt;X$5,IF(AD213&lt;W$5,IF(AD213&lt;V$5,IF(AD213&lt;U$5,VLOOKUP(B213,'1 Pricing Length'!A$8:I$50,5),VLOOKUP(B213,'1 Pricing Length'!A$8:I$50,6)),VLOOKUP(B213,'1 Pricing Length'!A$8:I$50,7)),VLOOKUP(B213,'1 Pricing Length'!A$8:I$50,8)),0),0),0)</f>
        <v>0</v>
      </c>
      <c r="O213" s="128">
        <f t="shared" si="5"/>
        <v>0</v>
      </c>
      <c r="P213" s="128">
        <f>'6 NY Interim'!O213</f>
        <v>0</v>
      </c>
      <c r="Q213" s="128">
        <f t="shared" si="6"/>
        <v>0</v>
      </c>
      <c r="R213" s="128">
        <f t="shared" si="7"/>
        <v>0</v>
      </c>
      <c r="S213" s="128">
        <f t="shared" si="8"/>
        <v>0</v>
      </c>
      <c r="T213" s="192">
        <f t="shared" ref="T213:W213" si="638">$G213*$AE213*AF213</f>
        <v>0</v>
      </c>
      <c r="U213" s="192">
        <f t="shared" si="638"/>
        <v>0</v>
      </c>
      <c r="V213" s="192">
        <f t="shared" si="638"/>
        <v>0</v>
      </c>
      <c r="W213" s="227">
        <f t="shared" si="638"/>
        <v>0</v>
      </c>
      <c r="X213" s="192">
        <f t="shared" si="10"/>
        <v>0</v>
      </c>
      <c r="Y213" s="192">
        <f t="shared" si="11"/>
        <v>0</v>
      </c>
      <c r="Z213" s="192">
        <f t="shared" si="12"/>
        <v>0</v>
      </c>
      <c r="AA213" s="227">
        <f t="shared" si="13"/>
        <v>0</v>
      </c>
      <c r="AB213" s="228">
        <f t="shared" si="14"/>
        <v>0</v>
      </c>
      <c r="AC213" s="229"/>
      <c r="AD213" s="230">
        <f t="shared" si="15"/>
        <v>45107</v>
      </c>
      <c r="AE213" s="231">
        <f t="shared" si="16"/>
        <v>0</v>
      </c>
      <c r="AF213" s="184">
        <f t="shared" si="17"/>
        <v>0</v>
      </c>
      <c r="AG213" s="184">
        <f t="shared" ref="AG213:AL213" si="639">IF(SUM($AF213:AF213)&gt;0,IF($L213-SUM($AF213:AF213)&gt;52,52,$L213-SUM($AF213:AF213)),IF($AD213=U$5,ROUND(($AD213-$D213)/7+0.5,0),0))</f>
        <v>0</v>
      </c>
      <c r="AH213" s="184">
        <f t="shared" si="639"/>
        <v>0</v>
      </c>
      <c r="AI213" s="184">
        <f t="shared" si="639"/>
        <v>0</v>
      </c>
      <c r="AJ213" s="184">
        <f t="shared" si="639"/>
        <v>0</v>
      </c>
      <c r="AK213" s="184">
        <f t="shared" si="639"/>
        <v>0</v>
      </c>
      <c r="AL213" s="184">
        <f t="shared" si="639"/>
        <v>0</v>
      </c>
      <c r="AM213" s="52" t="str">
        <f t="shared" si="19"/>
        <v/>
      </c>
      <c r="AN213" s="52" t="str">
        <f t="shared" si="20"/>
        <v/>
      </c>
      <c r="AO213" s="184" t="str">
        <f t="shared" si="21"/>
        <v/>
      </c>
      <c r="AP213" s="192" t="str">
        <f t="shared" si="22"/>
        <v/>
      </c>
      <c r="AQ213" s="232">
        <f t="shared" si="23"/>
        <v>0</v>
      </c>
      <c r="AR213" s="232">
        <f t="shared" si="24"/>
        <v>0</v>
      </c>
      <c r="AS213" s="52">
        <f t="shared" si="25"/>
        <v>0</v>
      </c>
      <c r="AT213" s="52">
        <f t="shared" si="26"/>
        <v>0</v>
      </c>
      <c r="AU213" s="232">
        <f t="shared" si="27"/>
        <v>0</v>
      </c>
      <c r="AV213" s="232">
        <f t="shared" ref="AV213:AW213" si="640">IF($AD213=V$5,$W213,0)</f>
        <v>0</v>
      </c>
      <c r="AW213" s="232">
        <f t="shared" si="640"/>
        <v>0</v>
      </c>
      <c r="AX213" s="233">
        <f t="shared" si="29"/>
        <v>0</v>
      </c>
      <c r="AY213" s="234">
        <f t="shared" si="30"/>
        <v>0</v>
      </c>
      <c r="AZ213" s="184">
        <f t="shared" si="31"/>
        <v>0</v>
      </c>
      <c r="BA213" s="235" t="str">
        <f>IF(B213&lt;&gt;"",VLOOKUP(B213,'1 Pricing Length'!A$8:B$50,2),"")</f>
        <v/>
      </c>
    </row>
    <row r="214" spans="1:53" ht="18.75" customHeight="1">
      <c r="A214" s="217"/>
      <c r="B214" s="217"/>
      <c r="C214" s="303"/>
      <c r="D214" s="237"/>
      <c r="E214" s="237"/>
      <c r="F214" s="237"/>
      <c r="G214" s="377"/>
      <c r="H214" s="377"/>
      <c r="I214" s="377"/>
      <c r="J214" s="377"/>
      <c r="K214" s="1"/>
      <c r="L214" s="223">
        <f>IF(B214&lt;&gt;"",IF(D214&gt;0,IF(D214&lt;=V$5,IF(M214&gt;0,M214,VLOOKUP(B214,'1 Pricing Length'!A$8:C$50,3)),VLOOKUP(B214,'1 Pricing Length'!A$8:C$50,3)),0),0)</f>
        <v>0</v>
      </c>
      <c r="M214" s="223">
        <f t="shared" si="4"/>
        <v>0</v>
      </c>
      <c r="N214" s="224">
        <f>IF(B214&lt;&gt;"",IF(D214&lt;&gt;0,IF(AD214&lt;X$5,IF(AD214&lt;W$5,IF(AD214&lt;V$5,IF(AD214&lt;U$5,VLOOKUP(B214,'1 Pricing Length'!A$8:I$50,5),VLOOKUP(B214,'1 Pricing Length'!A$8:I$50,6)),VLOOKUP(B214,'1 Pricing Length'!A$8:I$50,7)),VLOOKUP(B214,'1 Pricing Length'!A$8:I$50,8)),0),0),0)</f>
        <v>0</v>
      </c>
      <c r="O214" s="128">
        <f t="shared" si="5"/>
        <v>0</v>
      </c>
      <c r="P214" s="128">
        <f>'6 NY Interim'!O214</f>
        <v>0</v>
      </c>
      <c r="Q214" s="128">
        <f t="shared" si="6"/>
        <v>0</v>
      </c>
      <c r="R214" s="128">
        <f t="shared" si="7"/>
        <v>0</v>
      </c>
      <c r="S214" s="128">
        <f t="shared" si="8"/>
        <v>0</v>
      </c>
      <c r="T214" s="192">
        <f t="shared" ref="T214:W214" si="641">$G214*$AE214*AF214</f>
        <v>0</v>
      </c>
      <c r="U214" s="192">
        <f t="shared" si="641"/>
        <v>0</v>
      </c>
      <c r="V214" s="192">
        <f t="shared" si="641"/>
        <v>0</v>
      </c>
      <c r="W214" s="227">
        <f t="shared" si="641"/>
        <v>0</v>
      </c>
      <c r="X214" s="192">
        <f t="shared" si="10"/>
        <v>0</v>
      </c>
      <c r="Y214" s="192">
        <f t="shared" si="11"/>
        <v>0</v>
      </c>
      <c r="Z214" s="192">
        <f t="shared" si="12"/>
        <v>0</v>
      </c>
      <c r="AA214" s="227">
        <f t="shared" si="13"/>
        <v>0</v>
      </c>
      <c r="AB214" s="228">
        <f t="shared" si="14"/>
        <v>0</v>
      </c>
      <c r="AC214" s="229"/>
      <c r="AD214" s="230">
        <f t="shared" si="15"/>
        <v>45107</v>
      </c>
      <c r="AE214" s="231">
        <f t="shared" si="16"/>
        <v>0</v>
      </c>
      <c r="AF214" s="184">
        <f t="shared" si="17"/>
        <v>0</v>
      </c>
      <c r="AG214" s="184">
        <f t="shared" ref="AG214:AL214" si="642">IF(SUM($AF214:AF214)&gt;0,IF($L214-SUM($AF214:AF214)&gt;52,52,$L214-SUM($AF214:AF214)),IF($AD214=U$5,ROUND(($AD214-$D214)/7+0.5,0),0))</f>
        <v>0</v>
      </c>
      <c r="AH214" s="184">
        <f t="shared" si="642"/>
        <v>0</v>
      </c>
      <c r="AI214" s="184">
        <f t="shared" si="642"/>
        <v>0</v>
      </c>
      <c r="AJ214" s="184">
        <f t="shared" si="642"/>
        <v>0</v>
      </c>
      <c r="AK214" s="184">
        <f t="shared" si="642"/>
        <v>0</v>
      </c>
      <c r="AL214" s="184">
        <f t="shared" si="642"/>
        <v>0</v>
      </c>
      <c r="AM214" s="52" t="str">
        <f t="shared" si="19"/>
        <v/>
      </c>
      <c r="AN214" s="52" t="str">
        <f t="shared" si="20"/>
        <v/>
      </c>
      <c r="AO214" s="184" t="str">
        <f t="shared" si="21"/>
        <v/>
      </c>
      <c r="AP214" s="192" t="str">
        <f t="shared" si="22"/>
        <v/>
      </c>
      <c r="AQ214" s="232">
        <f t="shared" si="23"/>
        <v>0</v>
      </c>
      <c r="AR214" s="232">
        <f t="shared" si="24"/>
        <v>0</v>
      </c>
      <c r="AS214" s="52">
        <f t="shared" si="25"/>
        <v>0</v>
      </c>
      <c r="AT214" s="52">
        <f t="shared" si="26"/>
        <v>0</v>
      </c>
      <c r="AU214" s="232">
        <f t="shared" si="27"/>
        <v>0</v>
      </c>
      <c r="AV214" s="232">
        <f t="shared" ref="AV214:AW214" si="643">IF($AD214=V$5,$W214,0)</f>
        <v>0</v>
      </c>
      <c r="AW214" s="232">
        <f t="shared" si="643"/>
        <v>0</v>
      </c>
      <c r="AX214" s="233">
        <f t="shared" si="29"/>
        <v>0</v>
      </c>
      <c r="AY214" s="234">
        <f t="shared" si="30"/>
        <v>0</v>
      </c>
      <c r="AZ214" s="184">
        <f t="shared" si="31"/>
        <v>0</v>
      </c>
      <c r="BA214" s="235" t="str">
        <f>IF(B214&lt;&gt;"",VLOOKUP(B214,'1 Pricing Length'!A$8:B$50,2),"")</f>
        <v/>
      </c>
    </row>
    <row r="215" spans="1:53" ht="18.75" customHeight="1">
      <c r="A215" s="217"/>
      <c r="B215" s="217"/>
      <c r="C215" s="303"/>
      <c r="D215" s="237"/>
      <c r="E215" s="237"/>
      <c r="F215" s="237"/>
      <c r="G215" s="377"/>
      <c r="H215" s="377"/>
      <c r="I215" s="377"/>
      <c r="J215" s="377"/>
      <c r="K215" s="1"/>
      <c r="L215" s="223">
        <f>IF(B215&lt;&gt;"",IF(D215&gt;0,IF(D215&lt;=V$5,IF(M215&gt;0,M215,VLOOKUP(B215,'1 Pricing Length'!A$8:C$50,3)),VLOOKUP(B215,'1 Pricing Length'!A$8:C$50,3)),0),0)</f>
        <v>0</v>
      </c>
      <c r="M215" s="223">
        <f t="shared" si="4"/>
        <v>0</v>
      </c>
      <c r="N215" s="224">
        <f>IF(B215&lt;&gt;"",IF(D215&lt;&gt;0,IF(AD215&lt;X$5,IF(AD215&lt;W$5,IF(AD215&lt;V$5,IF(AD215&lt;U$5,VLOOKUP(B215,'1 Pricing Length'!A$8:I$50,5),VLOOKUP(B215,'1 Pricing Length'!A$8:I$50,6)),VLOOKUP(B215,'1 Pricing Length'!A$8:I$50,7)),VLOOKUP(B215,'1 Pricing Length'!A$8:I$50,8)),0),0),0)</f>
        <v>0</v>
      </c>
      <c r="O215" s="128">
        <f t="shared" si="5"/>
        <v>0</v>
      </c>
      <c r="P215" s="128">
        <f>'6 NY Interim'!O215</f>
        <v>0</v>
      </c>
      <c r="Q215" s="128">
        <f t="shared" si="6"/>
        <v>0</v>
      </c>
      <c r="R215" s="128">
        <f t="shared" si="7"/>
        <v>0</v>
      </c>
      <c r="S215" s="128">
        <f t="shared" si="8"/>
        <v>0</v>
      </c>
      <c r="T215" s="192">
        <f t="shared" ref="T215:W215" si="644">$G215*$AE215*AF215</f>
        <v>0</v>
      </c>
      <c r="U215" s="192">
        <f t="shared" si="644"/>
        <v>0</v>
      </c>
      <c r="V215" s="192">
        <f t="shared" si="644"/>
        <v>0</v>
      </c>
      <c r="W215" s="227">
        <f t="shared" si="644"/>
        <v>0</v>
      </c>
      <c r="X215" s="192">
        <f t="shared" si="10"/>
        <v>0</v>
      </c>
      <c r="Y215" s="192">
        <f t="shared" si="11"/>
        <v>0</v>
      </c>
      <c r="Z215" s="192">
        <f t="shared" si="12"/>
        <v>0</v>
      </c>
      <c r="AA215" s="227">
        <f t="shared" si="13"/>
        <v>0</v>
      </c>
      <c r="AB215" s="228">
        <f t="shared" si="14"/>
        <v>0</v>
      </c>
      <c r="AC215" s="229"/>
      <c r="AD215" s="230">
        <f t="shared" si="15"/>
        <v>45107</v>
      </c>
      <c r="AE215" s="231">
        <f t="shared" si="16"/>
        <v>0</v>
      </c>
      <c r="AF215" s="184">
        <f t="shared" si="17"/>
        <v>0</v>
      </c>
      <c r="AG215" s="184">
        <f t="shared" ref="AG215:AL215" si="645">IF(SUM($AF215:AF215)&gt;0,IF($L215-SUM($AF215:AF215)&gt;52,52,$L215-SUM($AF215:AF215)),IF($AD215=U$5,ROUND(($AD215-$D215)/7+0.5,0),0))</f>
        <v>0</v>
      </c>
      <c r="AH215" s="184">
        <f t="shared" si="645"/>
        <v>0</v>
      </c>
      <c r="AI215" s="184">
        <f t="shared" si="645"/>
        <v>0</v>
      </c>
      <c r="AJ215" s="184">
        <f t="shared" si="645"/>
        <v>0</v>
      </c>
      <c r="AK215" s="184">
        <f t="shared" si="645"/>
        <v>0</v>
      </c>
      <c r="AL215" s="184">
        <f t="shared" si="645"/>
        <v>0</v>
      </c>
      <c r="AM215" s="52" t="str">
        <f t="shared" si="19"/>
        <v/>
      </c>
      <c r="AN215" s="52" t="str">
        <f t="shared" si="20"/>
        <v/>
      </c>
      <c r="AO215" s="184" t="str">
        <f t="shared" si="21"/>
        <v/>
      </c>
      <c r="AP215" s="192" t="str">
        <f t="shared" si="22"/>
        <v/>
      </c>
      <c r="AQ215" s="232">
        <f t="shared" si="23"/>
        <v>0</v>
      </c>
      <c r="AR215" s="232">
        <f t="shared" si="24"/>
        <v>0</v>
      </c>
      <c r="AS215" s="52">
        <f t="shared" si="25"/>
        <v>0</v>
      </c>
      <c r="AT215" s="52">
        <f t="shared" si="26"/>
        <v>0</v>
      </c>
      <c r="AU215" s="232">
        <f t="shared" si="27"/>
        <v>0</v>
      </c>
      <c r="AV215" s="232">
        <f t="shared" ref="AV215:AW215" si="646">IF($AD215=V$5,$W215,0)</f>
        <v>0</v>
      </c>
      <c r="AW215" s="232">
        <f t="shared" si="646"/>
        <v>0</v>
      </c>
      <c r="AX215" s="233">
        <f t="shared" si="29"/>
        <v>0</v>
      </c>
      <c r="AY215" s="234">
        <f t="shared" si="30"/>
        <v>0</v>
      </c>
      <c r="AZ215" s="184">
        <f t="shared" si="31"/>
        <v>0</v>
      </c>
      <c r="BA215" s="235" t="str">
        <f>IF(B215&lt;&gt;"",VLOOKUP(B215,'1 Pricing Length'!A$8:B$50,2),"")</f>
        <v/>
      </c>
    </row>
    <row r="216" spans="1:53" ht="18.75" customHeight="1">
      <c r="A216" s="217"/>
      <c r="B216" s="217"/>
      <c r="C216" s="303"/>
      <c r="D216" s="237"/>
      <c r="E216" s="237"/>
      <c r="F216" s="237"/>
      <c r="G216" s="377"/>
      <c r="H216" s="377"/>
      <c r="I216" s="377"/>
      <c r="J216" s="377"/>
      <c r="K216" s="1"/>
      <c r="L216" s="223">
        <f>IF(B216&lt;&gt;"",IF(D216&gt;0,IF(D216&lt;=V$5,IF(M216&gt;0,M216,VLOOKUP(B216,'1 Pricing Length'!A$8:C$50,3)),VLOOKUP(B216,'1 Pricing Length'!A$8:C$50,3)),0),0)</f>
        <v>0</v>
      </c>
      <c r="M216" s="223">
        <f t="shared" si="4"/>
        <v>0</v>
      </c>
      <c r="N216" s="224">
        <f>IF(B216&lt;&gt;"",IF(D216&lt;&gt;0,IF(AD216&lt;X$5,IF(AD216&lt;W$5,IF(AD216&lt;V$5,IF(AD216&lt;U$5,VLOOKUP(B216,'1 Pricing Length'!A$8:I$50,5),VLOOKUP(B216,'1 Pricing Length'!A$8:I$50,6)),VLOOKUP(B216,'1 Pricing Length'!A$8:I$50,7)),VLOOKUP(B216,'1 Pricing Length'!A$8:I$50,8)),0),0),0)</f>
        <v>0</v>
      </c>
      <c r="O216" s="128">
        <f t="shared" si="5"/>
        <v>0</v>
      </c>
      <c r="P216" s="128">
        <f>'6 NY Interim'!O216</f>
        <v>0</v>
      </c>
      <c r="Q216" s="128">
        <f t="shared" si="6"/>
        <v>0</v>
      </c>
      <c r="R216" s="128">
        <f t="shared" si="7"/>
        <v>0</v>
      </c>
      <c r="S216" s="128">
        <f t="shared" si="8"/>
        <v>0</v>
      </c>
      <c r="T216" s="192">
        <f t="shared" ref="T216:W216" si="647">$G216*$AE216*AF216</f>
        <v>0</v>
      </c>
      <c r="U216" s="192">
        <f t="shared" si="647"/>
        <v>0</v>
      </c>
      <c r="V216" s="192">
        <f t="shared" si="647"/>
        <v>0</v>
      </c>
      <c r="W216" s="227">
        <f t="shared" si="647"/>
        <v>0</v>
      </c>
      <c r="X216" s="192">
        <f t="shared" si="10"/>
        <v>0</v>
      </c>
      <c r="Y216" s="192">
        <f t="shared" si="11"/>
        <v>0</v>
      </c>
      <c r="Z216" s="192">
        <f t="shared" si="12"/>
        <v>0</v>
      </c>
      <c r="AA216" s="227">
        <f t="shared" si="13"/>
        <v>0</v>
      </c>
      <c r="AB216" s="228">
        <f t="shared" si="14"/>
        <v>0</v>
      </c>
      <c r="AC216" s="229"/>
      <c r="AD216" s="230">
        <f t="shared" si="15"/>
        <v>45107</v>
      </c>
      <c r="AE216" s="231">
        <f t="shared" si="16"/>
        <v>0</v>
      </c>
      <c r="AF216" s="184">
        <f t="shared" si="17"/>
        <v>0</v>
      </c>
      <c r="AG216" s="184">
        <f t="shared" ref="AG216:AL216" si="648">IF(SUM($AF216:AF216)&gt;0,IF($L216-SUM($AF216:AF216)&gt;52,52,$L216-SUM($AF216:AF216)),IF($AD216=U$5,ROUND(($AD216-$D216)/7+0.5,0),0))</f>
        <v>0</v>
      </c>
      <c r="AH216" s="184">
        <f t="shared" si="648"/>
        <v>0</v>
      </c>
      <c r="AI216" s="184">
        <f t="shared" si="648"/>
        <v>0</v>
      </c>
      <c r="AJ216" s="184">
        <f t="shared" si="648"/>
        <v>0</v>
      </c>
      <c r="AK216" s="184">
        <f t="shared" si="648"/>
        <v>0</v>
      </c>
      <c r="AL216" s="184">
        <f t="shared" si="648"/>
        <v>0</v>
      </c>
      <c r="AM216" s="52" t="str">
        <f t="shared" si="19"/>
        <v/>
      </c>
      <c r="AN216" s="52" t="str">
        <f t="shared" si="20"/>
        <v/>
      </c>
      <c r="AO216" s="184" t="str">
        <f t="shared" si="21"/>
        <v/>
      </c>
      <c r="AP216" s="192" t="str">
        <f t="shared" si="22"/>
        <v/>
      </c>
      <c r="AQ216" s="232">
        <f t="shared" si="23"/>
        <v>0</v>
      </c>
      <c r="AR216" s="232">
        <f t="shared" si="24"/>
        <v>0</v>
      </c>
      <c r="AS216" s="52">
        <f t="shared" si="25"/>
        <v>0</v>
      </c>
      <c r="AT216" s="52">
        <f t="shared" si="26"/>
        <v>0</v>
      </c>
      <c r="AU216" s="232">
        <f t="shared" si="27"/>
        <v>0</v>
      </c>
      <c r="AV216" s="232">
        <f t="shared" ref="AV216:AW216" si="649">IF($AD216=V$5,$W216,0)</f>
        <v>0</v>
      </c>
      <c r="AW216" s="232">
        <f t="shared" si="649"/>
        <v>0</v>
      </c>
      <c r="AX216" s="233">
        <f t="shared" si="29"/>
        <v>0</v>
      </c>
      <c r="AY216" s="234">
        <f t="shared" si="30"/>
        <v>0</v>
      </c>
      <c r="AZ216" s="184">
        <f t="shared" si="31"/>
        <v>0</v>
      </c>
      <c r="BA216" s="235" t="str">
        <f>IF(B216&lt;&gt;"",VLOOKUP(B216,'1 Pricing Length'!A$8:B$50,2),"")</f>
        <v/>
      </c>
    </row>
    <row r="217" spans="1:53" ht="18.75" customHeight="1">
      <c r="A217" s="217"/>
      <c r="B217" s="217"/>
      <c r="C217" s="303"/>
      <c r="D217" s="237"/>
      <c r="E217" s="237"/>
      <c r="F217" s="237"/>
      <c r="G217" s="377"/>
      <c r="H217" s="377"/>
      <c r="I217" s="377"/>
      <c r="J217" s="377"/>
      <c r="K217" s="1"/>
      <c r="L217" s="223">
        <f>IF(B217&lt;&gt;"",IF(D217&gt;0,IF(D217&lt;=V$5,IF(M217&gt;0,M217,VLOOKUP(B217,'1 Pricing Length'!A$8:C$50,3)),VLOOKUP(B217,'1 Pricing Length'!A$8:C$50,3)),0),0)</f>
        <v>0</v>
      </c>
      <c r="M217" s="223">
        <f t="shared" si="4"/>
        <v>0</v>
      </c>
      <c r="N217" s="224">
        <f>IF(B217&lt;&gt;"",IF(D217&lt;&gt;0,IF(AD217&lt;X$5,IF(AD217&lt;W$5,IF(AD217&lt;V$5,IF(AD217&lt;U$5,VLOOKUP(B217,'1 Pricing Length'!A$8:I$50,5),VLOOKUP(B217,'1 Pricing Length'!A$8:I$50,6)),VLOOKUP(B217,'1 Pricing Length'!A$8:I$50,7)),VLOOKUP(B217,'1 Pricing Length'!A$8:I$50,8)),0),0),0)</f>
        <v>0</v>
      </c>
      <c r="O217" s="128">
        <f t="shared" si="5"/>
        <v>0</v>
      </c>
      <c r="P217" s="128">
        <f>'6 NY Interim'!O217</f>
        <v>0</v>
      </c>
      <c r="Q217" s="128">
        <f t="shared" si="6"/>
        <v>0</v>
      </c>
      <c r="R217" s="128">
        <f t="shared" si="7"/>
        <v>0</v>
      </c>
      <c r="S217" s="128">
        <f t="shared" si="8"/>
        <v>0</v>
      </c>
      <c r="T217" s="192">
        <f t="shared" ref="T217:W217" si="650">$G217*$AE217*AF217</f>
        <v>0</v>
      </c>
      <c r="U217" s="192">
        <f t="shared" si="650"/>
        <v>0</v>
      </c>
      <c r="V217" s="192">
        <f t="shared" si="650"/>
        <v>0</v>
      </c>
      <c r="W217" s="227">
        <f t="shared" si="650"/>
        <v>0</v>
      </c>
      <c r="X217" s="192">
        <f t="shared" si="10"/>
        <v>0</v>
      </c>
      <c r="Y217" s="192">
        <f t="shared" si="11"/>
        <v>0</v>
      </c>
      <c r="Z217" s="192">
        <f t="shared" si="12"/>
        <v>0</v>
      </c>
      <c r="AA217" s="227">
        <f t="shared" si="13"/>
        <v>0</v>
      </c>
      <c r="AB217" s="228">
        <f t="shared" si="14"/>
        <v>0</v>
      </c>
      <c r="AC217" s="229"/>
      <c r="AD217" s="230">
        <f t="shared" si="15"/>
        <v>45107</v>
      </c>
      <c r="AE217" s="231">
        <f t="shared" si="16"/>
        <v>0</v>
      </c>
      <c r="AF217" s="184">
        <f t="shared" si="17"/>
        <v>0</v>
      </c>
      <c r="AG217" s="184">
        <f t="shared" ref="AG217:AL217" si="651">IF(SUM($AF217:AF217)&gt;0,IF($L217-SUM($AF217:AF217)&gt;52,52,$L217-SUM($AF217:AF217)),IF($AD217=U$5,ROUND(($AD217-$D217)/7+0.5,0),0))</f>
        <v>0</v>
      </c>
      <c r="AH217" s="184">
        <f t="shared" si="651"/>
        <v>0</v>
      </c>
      <c r="AI217" s="184">
        <f t="shared" si="651"/>
        <v>0</v>
      </c>
      <c r="AJ217" s="184">
        <f t="shared" si="651"/>
        <v>0</v>
      </c>
      <c r="AK217" s="184">
        <f t="shared" si="651"/>
        <v>0</v>
      </c>
      <c r="AL217" s="184">
        <f t="shared" si="651"/>
        <v>0</v>
      </c>
      <c r="AM217" s="52" t="str">
        <f t="shared" si="19"/>
        <v/>
      </c>
      <c r="AN217" s="52" t="str">
        <f t="shared" si="20"/>
        <v/>
      </c>
      <c r="AO217" s="184" t="str">
        <f t="shared" si="21"/>
        <v/>
      </c>
      <c r="AP217" s="192" t="str">
        <f t="shared" si="22"/>
        <v/>
      </c>
      <c r="AQ217" s="232">
        <f t="shared" si="23"/>
        <v>0</v>
      </c>
      <c r="AR217" s="232">
        <f t="shared" si="24"/>
        <v>0</v>
      </c>
      <c r="AS217" s="52">
        <f t="shared" si="25"/>
        <v>0</v>
      </c>
      <c r="AT217" s="52">
        <f t="shared" si="26"/>
        <v>0</v>
      </c>
      <c r="AU217" s="232">
        <f t="shared" si="27"/>
        <v>0</v>
      </c>
      <c r="AV217" s="232">
        <f t="shared" ref="AV217:AW217" si="652">IF($AD217=V$5,$W217,0)</f>
        <v>0</v>
      </c>
      <c r="AW217" s="232">
        <f t="shared" si="652"/>
        <v>0</v>
      </c>
      <c r="AX217" s="233">
        <f t="shared" si="29"/>
        <v>0</v>
      </c>
      <c r="AY217" s="234">
        <f t="shared" si="30"/>
        <v>0</v>
      </c>
      <c r="AZ217" s="184">
        <f t="shared" si="31"/>
        <v>0</v>
      </c>
      <c r="BA217" s="235" t="str">
        <f>IF(B217&lt;&gt;"",VLOOKUP(B217,'1 Pricing Length'!A$8:B$50,2),"")</f>
        <v/>
      </c>
    </row>
    <row r="218" spans="1:53" ht="18.75" customHeight="1">
      <c r="A218" s="217"/>
      <c r="B218" s="217"/>
      <c r="C218" s="303"/>
      <c r="D218" s="237"/>
      <c r="E218" s="237"/>
      <c r="F218" s="237"/>
      <c r="G218" s="377"/>
      <c r="H218" s="377"/>
      <c r="I218" s="377"/>
      <c r="J218" s="377"/>
      <c r="K218" s="1"/>
      <c r="L218" s="223">
        <f>IF(B218&lt;&gt;"",IF(D218&gt;0,IF(D218&lt;=V$5,IF(M218&gt;0,M218,VLOOKUP(B218,'1 Pricing Length'!A$8:C$50,3)),VLOOKUP(B218,'1 Pricing Length'!A$8:C$50,3)),0),0)</f>
        <v>0</v>
      </c>
      <c r="M218" s="223">
        <f t="shared" si="4"/>
        <v>0</v>
      </c>
      <c r="N218" s="224">
        <f>IF(B218&lt;&gt;"",IF(D218&lt;&gt;0,IF(AD218&lt;X$5,IF(AD218&lt;W$5,IF(AD218&lt;V$5,IF(AD218&lt;U$5,VLOOKUP(B218,'1 Pricing Length'!A$8:I$50,5),VLOOKUP(B218,'1 Pricing Length'!A$8:I$50,6)),VLOOKUP(B218,'1 Pricing Length'!A$8:I$50,7)),VLOOKUP(B218,'1 Pricing Length'!A$8:I$50,8)),0),0),0)</f>
        <v>0</v>
      </c>
      <c r="O218" s="128">
        <f t="shared" si="5"/>
        <v>0</v>
      </c>
      <c r="P218" s="128">
        <f>'6 NY Interim'!O218</f>
        <v>0</v>
      </c>
      <c r="Q218" s="128">
        <f t="shared" si="6"/>
        <v>0</v>
      </c>
      <c r="R218" s="128">
        <f t="shared" si="7"/>
        <v>0</v>
      </c>
      <c r="S218" s="128">
        <f t="shared" si="8"/>
        <v>0</v>
      </c>
      <c r="T218" s="192">
        <f t="shared" ref="T218:W218" si="653">$G218*$AE218*AF218</f>
        <v>0</v>
      </c>
      <c r="U218" s="192">
        <f t="shared" si="653"/>
        <v>0</v>
      </c>
      <c r="V218" s="192">
        <f t="shared" si="653"/>
        <v>0</v>
      </c>
      <c r="W218" s="227">
        <f t="shared" si="653"/>
        <v>0</v>
      </c>
      <c r="X218" s="192">
        <f t="shared" si="10"/>
        <v>0</v>
      </c>
      <c r="Y218" s="192">
        <f t="shared" si="11"/>
        <v>0</v>
      </c>
      <c r="Z218" s="192">
        <f t="shared" si="12"/>
        <v>0</v>
      </c>
      <c r="AA218" s="227">
        <f t="shared" si="13"/>
        <v>0</v>
      </c>
      <c r="AB218" s="228">
        <f t="shared" si="14"/>
        <v>0</v>
      </c>
      <c r="AC218" s="229"/>
      <c r="AD218" s="230">
        <f t="shared" si="15"/>
        <v>45107</v>
      </c>
      <c r="AE218" s="231">
        <f t="shared" si="16"/>
        <v>0</v>
      </c>
      <c r="AF218" s="184">
        <f t="shared" si="17"/>
        <v>0</v>
      </c>
      <c r="AG218" s="184">
        <f t="shared" ref="AG218:AL218" si="654">IF(SUM($AF218:AF218)&gt;0,IF($L218-SUM($AF218:AF218)&gt;52,52,$L218-SUM($AF218:AF218)),IF($AD218=U$5,ROUND(($AD218-$D218)/7+0.5,0),0))</f>
        <v>0</v>
      </c>
      <c r="AH218" s="184">
        <f t="shared" si="654"/>
        <v>0</v>
      </c>
      <c r="AI218" s="184">
        <f t="shared" si="654"/>
        <v>0</v>
      </c>
      <c r="AJ218" s="184">
        <f t="shared" si="654"/>
        <v>0</v>
      </c>
      <c r="AK218" s="184">
        <f t="shared" si="654"/>
        <v>0</v>
      </c>
      <c r="AL218" s="184">
        <f t="shared" si="654"/>
        <v>0</v>
      </c>
      <c r="AM218" s="52" t="str">
        <f t="shared" si="19"/>
        <v/>
      </c>
      <c r="AN218" s="52" t="str">
        <f t="shared" si="20"/>
        <v/>
      </c>
      <c r="AO218" s="184" t="str">
        <f t="shared" si="21"/>
        <v/>
      </c>
      <c r="AP218" s="192" t="str">
        <f t="shared" si="22"/>
        <v/>
      </c>
      <c r="AQ218" s="232">
        <f t="shared" si="23"/>
        <v>0</v>
      </c>
      <c r="AR218" s="232">
        <f t="shared" si="24"/>
        <v>0</v>
      </c>
      <c r="AS218" s="52">
        <f t="shared" si="25"/>
        <v>0</v>
      </c>
      <c r="AT218" s="52">
        <f t="shared" si="26"/>
        <v>0</v>
      </c>
      <c r="AU218" s="232">
        <f t="shared" si="27"/>
        <v>0</v>
      </c>
      <c r="AV218" s="232">
        <f t="shared" ref="AV218:AW218" si="655">IF($AD218=V$5,$W218,0)</f>
        <v>0</v>
      </c>
      <c r="AW218" s="232">
        <f t="shared" si="655"/>
        <v>0</v>
      </c>
      <c r="AX218" s="233">
        <f t="shared" si="29"/>
        <v>0</v>
      </c>
      <c r="AY218" s="234">
        <f t="shared" si="30"/>
        <v>0</v>
      </c>
      <c r="AZ218" s="184">
        <f t="shared" si="31"/>
        <v>0</v>
      </c>
      <c r="BA218" s="235" t="str">
        <f>IF(B218&lt;&gt;"",VLOOKUP(B218,'1 Pricing Length'!A$8:B$50,2),"")</f>
        <v/>
      </c>
    </row>
    <row r="219" spans="1:53" ht="18.75" customHeight="1">
      <c r="A219" s="217"/>
      <c r="B219" s="217"/>
      <c r="C219" s="303"/>
      <c r="D219" s="237"/>
      <c r="E219" s="237"/>
      <c r="F219" s="237"/>
      <c r="G219" s="377"/>
      <c r="H219" s="377"/>
      <c r="I219" s="377"/>
      <c r="J219" s="377"/>
      <c r="K219" s="1"/>
      <c r="L219" s="223">
        <f>IF(B219&lt;&gt;"",IF(D219&gt;0,IF(D219&lt;=V$5,IF(M219&gt;0,M219,VLOOKUP(B219,'1 Pricing Length'!A$8:C$50,3)),VLOOKUP(B219,'1 Pricing Length'!A$8:C$50,3)),0),0)</f>
        <v>0</v>
      </c>
      <c r="M219" s="223">
        <f t="shared" si="4"/>
        <v>0</v>
      </c>
      <c r="N219" s="224">
        <f>IF(B219&lt;&gt;"",IF(D219&lt;&gt;0,IF(AD219&lt;X$5,IF(AD219&lt;W$5,IF(AD219&lt;V$5,IF(AD219&lt;U$5,VLOOKUP(B219,'1 Pricing Length'!A$8:I$50,5),VLOOKUP(B219,'1 Pricing Length'!A$8:I$50,6)),VLOOKUP(B219,'1 Pricing Length'!A$8:I$50,7)),VLOOKUP(B219,'1 Pricing Length'!A$8:I$50,8)),0),0),0)</f>
        <v>0</v>
      </c>
      <c r="O219" s="128">
        <f t="shared" si="5"/>
        <v>0</v>
      </c>
      <c r="P219" s="128">
        <f>'6 NY Interim'!O219</f>
        <v>0</v>
      </c>
      <c r="Q219" s="128">
        <f t="shared" si="6"/>
        <v>0</v>
      </c>
      <c r="R219" s="128">
        <f t="shared" si="7"/>
        <v>0</v>
      </c>
      <c r="S219" s="128">
        <f t="shared" si="8"/>
        <v>0</v>
      </c>
      <c r="T219" s="192">
        <f t="shared" ref="T219:W219" si="656">$G219*$AE219*AF219</f>
        <v>0</v>
      </c>
      <c r="U219" s="192">
        <f t="shared" si="656"/>
        <v>0</v>
      </c>
      <c r="V219" s="192">
        <f t="shared" si="656"/>
        <v>0</v>
      </c>
      <c r="W219" s="227">
        <f t="shared" si="656"/>
        <v>0</v>
      </c>
      <c r="X219" s="192">
        <f t="shared" si="10"/>
        <v>0</v>
      </c>
      <c r="Y219" s="192">
        <f t="shared" si="11"/>
        <v>0</v>
      </c>
      <c r="Z219" s="192">
        <f t="shared" si="12"/>
        <v>0</v>
      </c>
      <c r="AA219" s="227">
        <f t="shared" si="13"/>
        <v>0</v>
      </c>
      <c r="AB219" s="228">
        <f t="shared" si="14"/>
        <v>0</v>
      </c>
      <c r="AC219" s="229"/>
      <c r="AD219" s="230">
        <f t="shared" si="15"/>
        <v>45107</v>
      </c>
      <c r="AE219" s="231">
        <f t="shared" si="16"/>
        <v>0</v>
      </c>
      <c r="AF219" s="184">
        <f t="shared" si="17"/>
        <v>0</v>
      </c>
      <c r="AG219" s="184">
        <f t="shared" ref="AG219:AL219" si="657">IF(SUM($AF219:AF219)&gt;0,IF($L219-SUM($AF219:AF219)&gt;52,52,$L219-SUM($AF219:AF219)),IF($AD219=U$5,ROUND(($AD219-$D219)/7+0.5,0),0))</f>
        <v>0</v>
      </c>
      <c r="AH219" s="184">
        <f t="shared" si="657"/>
        <v>0</v>
      </c>
      <c r="AI219" s="184">
        <f t="shared" si="657"/>
        <v>0</v>
      </c>
      <c r="AJ219" s="184">
        <f t="shared" si="657"/>
        <v>0</v>
      </c>
      <c r="AK219" s="184">
        <f t="shared" si="657"/>
        <v>0</v>
      </c>
      <c r="AL219" s="184">
        <f t="shared" si="657"/>
        <v>0</v>
      </c>
      <c r="AM219" s="52" t="str">
        <f t="shared" si="19"/>
        <v/>
      </c>
      <c r="AN219" s="52" t="str">
        <f t="shared" si="20"/>
        <v/>
      </c>
      <c r="AO219" s="184" t="str">
        <f t="shared" si="21"/>
        <v/>
      </c>
      <c r="AP219" s="192" t="str">
        <f t="shared" si="22"/>
        <v/>
      </c>
      <c r="AQ219" s="232">
        <f t="shared" si="23"/>
        <v>0</v>
      </c>
      <c r="AR219" s="232">
        <f t="shared" si="24"/>
        <v>0</v>
      </c>
      <c r="AS219" s="52">
        <f t="shared" si="25"/>
        <v>0</v>
      </c>
      <c r="AT219" s="52">
        <f t="shared" si="26"/>
        <v>0</v>
      </c>
      <c r="AU219" s="232">
        <f t="shared" si="27"/>
        <v>0</v>
      </c>
      <c r="AV219" s="232">
        <f t="shared" ref="AV219:AW219" si="658">IF($AD219=V$5,$W219,0)</f>
        <v>0</v>
      </c>
      <c r="AW219" s="232">
        <f t="shared" si="658"/>
        <v>0</v>
      </c>
      <c r="AX219" s="233">
        <f t="shared" si="29"/>
        <v>0</v>
      </c>
      <c r="AY219" s="234">
        <f t="shared" si="30"/>
        <v>0</v>
      </c>
      <c r="AZ219" s="184">
        <f t="shared" si="31"/>
        <v>0</v>
      </c>
      <c r="BA219" s="235" t="str">
        <f>IF(B219&lt;&gt;"",VLOOKUP(B219,'1 Pricing Length'!A$8:B$50,2),"")</f>
        <v/>
      </c>
    </row>
    <row r="220" spans="1:53" ht="18.75" customHeight="1">
      <c r="A220" s="217"/>
      <c r="B220" s="217"/>
      <c r="C220" s="303"/>
      <c r="D220" s="237"/>
      <c r="E220" s="237"/>
      <c r="F220" s="237"/>
      <c r="G220" s="377"/>
      <c r="H220" s="377"/>
      <c r="I220" s="377"/>
      <c r="J220" s="377"/>
      <c r="K220" s="1"/>
      <c r="L220" s="223">
        <f>IF(B220&lt;&gt;"",IF(D220&gt;0,IF(D220&lt;=V$5,IF(M220&gt;0,M220,VLOOKUP(B220,'1 Pricing Length'!A$8:C$50,3)),VLOOKUP(B220,'1 Pricing Length'!A$8:C$50,3)),0),0)</f>
        <v>0</v>
      </c>
      <c r="M220" s="223">
        <f t="shared" si="4"/>
        <v>0</v>
      </c>
      <c r="N220" s="224">
        <f>IF(B220&lt;&gt;"",IF(D220&lt;&gt;0,IF(AD220&lt;X$5,IF(AD220&lt;W$5,IF(AD220&lt;V$5,IF(AD220&lt;U$5,VLOOKUP(B220,'1 Pricing Length'!A$8:I$50,5),VLOOKUP(B220,'1 Pricing Length'!A$8:I$50,6)),VLOOKUP(B220,'1 Pricing Length'!A$8:I$50,7)),VLOOKUP(B220,'1 Pricing Length'!A$8:I$50,8)),0),0),0)</f>
        <v>0</v>
      </c>
      <c r="O220" s="128">
        <f t="shared" si="5"/>
        <v>0</v>
      </c>
      <c r="P220" s="128">
        <f>'6 NY Interim'!O220</f>
        <v>0</v>
      </c>
      <c r="Q220" s="128">
        <f t="shared" si="6"/>
        <v>0</v>
      </c>
      <c r="R220" s="128">
        <f t="shared" si="7"/>
        <v>0</v>
      </c>
      <c r="S220" s="128">
        <f t="shared" si="8"/>
        <v>0</v>
      </c>
      <c r="T220" s="192">
        <f t="shared" ref="T220:W220" si="659">$G220*$AE220*AF220</f>
        <v>0</v>
      </c>
      <c r="U220" s="192">
        <f t="shared" si="659"/>
        <v>0</v>
      </c>
      <c r="V220" s="192">
        <f t="shared" si="659"/>
        <v>0</v>
      </c>
      <c r="W220" s="227">
        <f t="shared" si="659"/>
        <v>0</v>
      </c>
      <c r="X220" s="192">
        <f t="shared" si="10"/>
        <v>0</v>
      </c>
      <c r="Y220" s="192">
        <f t="shared" si="11"/>
        <v>0</v>
      </c>
      <c r="Z220" s="192">
        <f t="shared" si="12"/>
        <v>0</v>
      </c>
      <c r="AA220" s="227">
        <f t="shared" si="13"/>
        <v>0</v>
      </c>
      <c r="AB220" s="228">
        <f t="shared" si="14"/>
        <v>0</v>
      </c>
      <c r="AC220" s="229"/>
      <c r="AD220" s="230">
        <f t="shared" si="15"/>
        <v>45107</v>
      </c>
      <c r="AE220" s="231">
        <f t="shared" si="16"/>
        <v>0</v>
      </c>
      <c r="AF220" s="184">
        <f t="shared" si="17"/>
        <v>0</v>
      </c>
      <c r="AG220" s="184">
        <f t="shared" ref="AG220:AL220" si="660">IF(SUM($AF220:AF220)&gt;0,IF($L220-SUM($AF220:AF220)&gt;52,52,$L220-SUM($AF220:AF220)),IF($AD220=U$5,ROUND(($AD220-$D220)/7+0.5,0),0))</f>
        <v>0</v>
      </c>
      <c r="AH220" s="184">
        <f t="shared" si="660"/>
        <v>0</v>
      </c>
      <c r="AI220" s="184">
        <f t="shared" si="660"/>
        <v>0</v>
      </c>
      <c r="AJ220" s="184">
        <f t="shared" si="660"/>
        <v>0</v>
      </c>
      <c r="AK220" s="184">
        <f t="shared" si="660"/>
        <v>0</v>
      </c>
      <c r="AL220" s="184">
        <f t="shared" si="660"/>
        <v>0</v>
      </c>
      <c r="AM220" s="52" t="str">
        <f t="shared" si="19"/>
        <v/>
      </c>
      <c r="AN220" s="52" t="str">
        <f t="shared" si="20"/>
        <v/>
      </c>
      <c r="AO220" s="184" t="str">
        <f t="shared" si="21"/>
        <v/>
      </c>
      <c r="AP220" s="192" t="str">
        <f t="shared" si="22"/>
        <v/>
      </c>
      <c r="AQ220" s="232">
        <f t="shared" si="23"/>
        <v>0</v>
      </c>
      <c r="AR220" s="232">
        <f t="shared" si="24"/>
        <v>0</v>
      </c>
      <c r="AS220" s="52">
        <f t="shared" si="25"/>
        <v>0</v>
      </c>
      <c r="AT220" s="52">
        <f t="shared" si="26"/>
        <v>0</v>
      </c>
      <c r="AU220" s="232">
        <f t="shared" si="27"/>
        <v>0</v>
      </c>
      <c r="AV220" s="232">
        <f t="shared" ref="AV220:AW220" si="661">IF($AD220=V$5,$W220,0)</f>
        <v>0</v>
      </c>
      <c r="AW220" s="232">
        <f t="shared" si="661"/>
        <v>0</v>
      </c>
      <c r="AX220" s="233">
        <f t="shared" si="29"/>
        <v>0</v>
      </c>
      <c r="AY220" s="234">
        <f t="shared" si="30"/>
        <v>0</v>
      </c>
      <c r="AZ220" s="184">
        <f t="shared" si="31"/>
        <v>0</v>
      </c>
      <c r="BA220" s="235" t="str">
        <f>IF(B220&lt;&gt;"",VLOOKUP(B220,'1 Pricing Length'!A$8:B$50,2),"")</f>
        <v/>
      </c>
    </row>
    <row r="221" spans="1:53" ht="18.75" customHeight="1">
      <c r="A221" s="217"/>
      <c r="B221" s="217"/>
      <c r="C221" s="303"/>
      <c r="D221" s="237"/>
      <c r="E221" s="237"/>
      <c r="F221" s="237"/>
      <c r="G221" s="377"/>
      <c r="H221" s="377"/>
      <c r="I221" s="377"/>
      <c r="J221" s="377"/>
      <c r="K221" s="1"/>
      <c r="L221" s="223">
        <f>IF(B221&lt;&gt;"",IF(D221&gt;0,IF(D221&lt;=V$5,IF(M221&gt;0,M221,VLOOKUP(B221,'1 Pricing Length'!A$8:C$50,3)),VLOOKUP(B221,'1 Pricing Length'!A$8:C$50,3)),0),0)</f>
        <v>0</v>
      </c>
      <c r="M221" s="223">
        <f t="shared" si="4"/>
        <v>0</v>
      </c>
      <c r="N221" s="224">
        <f>IF(B221&lt;&gt;"",IF(D221&lt;&gt;0,IF(AD221&lt;X$5,IF(AD221&lt;W$5,IF(AD221&lt;V$5,IF(AD221&lt;U$5,VLOOKUP(B221,'1 Pricing Length'!A$8:I$50,5),VLOOKUP(B221,'1 Pricing Length'!A$8:I$50,6)),VLOOKUP(B221,'1 Pricing Length'!A$8:I$50,7)),VLOOKUP(B221,'1 Pricing Length'!A$8:I$50,8)),0),0),0)</f>
        <v>0</v>
      </c>
      <c r="O221" s="128">
        <f t="shared" si="5"/>
        <v>0</v>
      </c>
      <c r="P221" s="128">
        <f>'6 NY Interim'!O221</f>
        <v>0</v>
      </c>
      <c r="Q221" s="128">
        <f t="shared" si="6"/>
        <v>0</v>
      </c>
      <c r="R221" s="128">
        <f t="shared" si="7"/>
        <v>0</v>
      </c>
      <c r="S221" s="128">
        <f t="shared" si="8"/>
        <v>0</v>
      </c>
      <c r="T221" s="192">
        <f t="shared" ref="T221:W221" si="662">$G221*$AE221*AF221</f>
        <v>0</v>
      </c>
      <c r="U221" s="192">
        <f t="shared" si="662"/>
        <v>0</v>
      </c>
      <c r="V221" s="192">
        <f t="shared" si="662"/>
        <v>0</v>
      </c>
      <c r="W221" s="227">
        <f t="shared" si="662"/>
        <v>0</v>
      </c>
      <c r="X221" s="192">
        <f t="shared" si="10"/>
        <v>0</v>
      </c>
      <c r="Y221" s="192">
        <f t="shared" si="11"/>
        <v>0</v>
      </c>
      <c r="Z221" s="192">
        <f t="shared" si="12"/>
        <v>0</v>
      </c>
      <c r="AA221" s="227">
        <f t="shared" si="13"/>
        <v>0</v>
      </c>
      <c r="AB221" s="228">
        <f t="shared" si="14"/>
        <v>0</v>
      </c>
      <c r="AC221" s="229"/>
      <c r="AD221" s="230">
        <f t="shared" si="15"/>
        <v>45107</v>
      </c>
      <c r="AE221" s="231">
        <f t="shared" si="16"/>
        <v>0</v>
      </c>
      <c r="AF221" s="184">
        <f t="shared" si="17"/>
        <v>0</v>
      </c>
      <c r="AG221" s="184">
        <f t="shared" ref="AG221:AL221" si="663">IF(SUM($AF221:AF221)&gt;0,IF($L221-SUM($AF221:AF221)&gt;52,52,$L221-SUM($AF221:AF221)),IF($AD221=U$5,ROUND(($AD221-$D221)/7+0.5,0),0))</f>
        <v>0</v>
      </c>
      <c r="AH221" s="184">
        <f t="shared" si="663"/>
        <v>0</v>
      </c>
      <c r="AI221" s="184">
        <f t="shared" si="663"/>
        <v>0</v>
      </c>
      <c r="AJ221" s="184">
        <f t="shared" si="663"/>
        <v>0</v>
      </c>
      <c r="AK221" s="184">
        <f t="shared" si="663"/>
        <v>0</v>
      </c>
      <c r="AL221" s="184">
        <f t="shared" si="663"/>
        <v>0</v>
      </c>
      <c r="AM221" s="52" t="str">
        <f t="shared" si="19"/>
        <v/>
      </c>
      <c r="AN221" s="52" t="str">
        <f t="shared" si="20"/>
        <v/>
      </c>
      <c r="AO221" s="184" t="str">
        <f t="shared" si="21"/>
        <v/>
      </c>
      <c r="AP221" s="192" t="str">
        <f t="shared" si="22"/>
        <v/>
      </c>
      <c r="AQ221" s="232">
        <f t="shared" si="23"/>
        <v>0</v>
      </c>
      <c r="AR221" s="232">
        <f t="shared" si="24"/>
        <v>0</v>
      </c>
      <c r="AS221" s="52">
        <f t="shared" si="25"/>
        <v>0</v>
      </c>
      <c r="AT221" s="52">
        <f t="shared" si="26"/>
        <v>0</v>
      </c>
      <c r="AU221" s="232">
        <f t="shared" si="27"/>
        <v>0</v>
      </c>
      <c r="AV221" s="232">
        <f t="shared" ref="AV221:AW221" si="664">IF($AD221=V$5,$W221,0)</f>
        <v>0</v>
      </c>
      <c r="AW221" s="232">
        <f t="shared" si="664"/>
        <v>0</v>
      </c>
      <c r="AX221" s="233">
        <f t="shared" si="29"/>
        <v>0</v>
      </c>
      <c r="AY221" s="234">
        <f t="shared" si="30"/>
        <v>0</v>
      </c>
      <c r="AZ221" s="184">
        <f t="shared" si="31"/>
        <v>0</v>
      </c>
      <c r="BA221" s="235" t="str">
        <f>IF(B221&lt;&gt;"",VLOOKUP(B221,'1 Pricing Length'!A$8:B$50,2),"")</f>
        <v/>
      </c>
    </row>
    <row r="222" spans="1:53" ht="18.75" customHeight="1">
      <c r="A222" s="217"/>
      <c r="B222" s="217"/>
      <c r="C222" s="303"/>
      <c r="D222" s="237"/>
      <c r="E222" s="237"/>
      <c r="F222" s="237"/>
      <c r="G222" s="377"/>
      <c r="H222" s="377"/>
      <c r="I222" s="377"/>
      <c r="J222" s="377"/>
      <c r="K222" s="1"/>
      <c r="L222" s="223">
        <f>IF(B222&lt;&gt;"",IF(D222&gt;0,IF(D222&lt;=V$5,IF(M222&gt;0,M222,VLOOKUP(B222,'1 Pricing Length'!A$8:C$50,3)),VLOOKUP(B222,'1 Pricing Length'!A$8:C$50,3)),0),0)</f>
        <v>0</v>
      </c>
      <c r="M222" s="223">
        <f t="shared" si="4"/>
        <v>0</v>
      </c>
      <c r="N222" s="224">
        <f>IF(B222&lt;&gt;"",IF(D222&lt;&gt;0,IF(AD222&lt;X$5,IF(AD222&lt;W$5,IF(AD222&lt;V$5,IF(AD222&lt;U$5,VLOOKUP(B222,'1 Pricing Length'!A$8:I$50,5),VLOOKUP(B222,'1 Pricing Length'!A$8:I$50,6)),VLOOKUP(B222,'1 Pricing Length'!A$8:I$50,7)),VLOOKUP(B222,'1 Pricing Length'!A$8:I$50,8)),0),0),0)</f>
        <v>0</v>
      </c>
      <c r="O222" s="128">
        <f t="shared" si="5"/>
        <v>0</v>
      </c>
      <c r="P222" s="128">
        <f>'6 NY Interim'!O222</f>
        <v>0</v>
      </c>
      <c r="Q222" s="128">
        <f t="shared" si="6"/>
        <v>0</v>
      </c>
      <c r="R222" s="128">
        <f t="shared" si="7"/>
        <v>0</v>
      </c>
      <c r="S222" s="128">
        <f t="shared" si="8"/>
        <v>0</v>
      </c>
      <c r="T222" s="192">
        <f t="shared" ref="T222:W222" si="665">$G222*$AE222*AF222</f>
        <v>0</v>
      </c>
      <c r="U222" s="192">
        <f t="shared" si="665"/>
        <v>0</v>
      </c>
      <c r="V222" s="192">
        <f t="shared" si="665"/>
        <v>0</v>
      </c>
      <c r="W222" s="227">
        <f t="shared" si="665"/>
        <v>0</v>
      </c>
      <c r="X222" s="192">
        <f t="shared" si="10"/>
        <v>0</v>
      </c>
      <c r="Y222" s="192">
        <f t="shared" si="11"/>
        <v>0</v>
      </c>
      <c r="Z222" s="192">
        <f t="shared" si="12"/>
        <v>0</v>
      </c>
      <c r="AA222" s="227">
        <f t="shared" si="13"/>
        <v>0</v>
      </c>
      <c r="AB222" s="228">
        <f t="shared" si="14"/>
        <v>0</v>
      </c>
      <c r="AC222" s="229"/>
      <c r="AD222" s="230">
        <f t="shared" si="15"/>
        <v>45107</v>
      </c>
      <c r="AE222" s="231">
        <f t="shared" si="16"/>
        <v>0</v>
      </c>
      <c r="AF222" s="184">
        <f t="shared" si="17"/>
        <v>0</v>
      </c>
      <c r="AG222" s="184">
        <f t="shared" ref="AG222:AL222" si="666">IF(SUM($AF222:AF222)&gt;0,IF($L222-SUM($AF222:AF222)&gt;52,52,$L222-SUM($AF222:AF222)),IF($AD222=U$5,ROUND(($AD222-$D222)/7+0.5,0),0))</f>
        <v>0</v>
      </c>
      <c r="AH222" s="184">
        <f t="shared" si="666"/>
        <v>0</v>
      </c>
      <c r="AI222" s="184">
        <f t="shared" si="666"/>
        <v>0</v>
      </c>
      <c r="AJ222" s="184">
        <f t="shared" si="666"/>
        <v>0</v>
      </c>
      <c r="AK222" s="184">
        <f t="shared" si="666"/>
        <v>0</v>
      </c>
      <c r="AL222" s="184">
        <f t="shared" si="666"/>
        <v>0</v>
      </c>
      <c r="AM222" s="52" t="str">
        <f t="shared" si="19"/>
        <v/>
      </c>
      <c r="AN222" s="52" t="str">
        <f t="shared" si="20"/>
        <v/>
      </c>
      <c r="AO222" s="184" t="str">
        <f t="shared" si="21"/>
        <v/>
      </c>
      <c r="AP222" s="192" t="str">
        <f t="shared" si="22"/>
        <v/>
      </c>
      <c r="AQ222" s="232">
        <f t="shared" si="23"/>
        <v>0</v>
      </c>
      <c r="AR222" s="232">
        <f t="shared" si="24"/>
        <v>0</v>
      </c>
      <c r="AS222" s="52">
        <f t="shared" si="25"/>
        <v>0</v>
      </c>
      <c r="AT222" s="52">
        <f t="shared" si="26"/>
        <v>0</v>
      </c>
      <c r="AU222" s="232">
        <f t="shared" si="27"/>
        <v>0</v>
      </c>
      <c r="AV222" s="232">
        <f t="shared" ref="AV222:AW222" si="667">IF($AD222=V$5,$W222,0)</f>
        <v>0</v>
      </c>
      <c r="AW222" s="232">
        <f t="shared" si="667"/>
        <v>0</v>
      </c>
      <c r="AX222" s="233">
        <f t="shared" si="29"/>
        <v>0</v>
      </c>
      <c r="AY222" s="234">
        <f t="shared" si="30"/>
        <v>0</v>
      </c>
      <c r="AZ222" s="184">
        <f t="shared" si="31"/>
        <v>0</v>
      </c>
      <c r="BA222" s="235" t="str">
        <f>IF(B222&lt;&gt;"",VLOOKUP(B222,'1 Pricing Length'!A$8:B$50,2),"")</f>
        <v/>
      </c>
    </row>
    <row r="223" spans="1:53" ht="18.75" customHeight="1">
      <c r="A223" s="217"/>
      <c r="B223" s="217"/>
      <c r="C223" s="303"/>
      <c r="D223" s="237"/>
      <c r="E223" s="237"/>
      <c r="F223" s="237"/>
      <c r="G223" s="377"/>
      <c r="H223" s="377"/>
      <c r="I223" s="377"/>
      <c r="J223" s="377"/>
      <c r="K223" s="1"/>
      <c r="L223" s="223">
        <f>IF(B223&lt;&gt;"",IF(D223&gt;0,IF(D223&lt;=V$5,IF(M223&gt;0,M223,VLOOKUP(B223,'1 Pricing Length'!A$8:C$50,3)),VLOOKUP(B223,'1 Pricing Length'!A$8:C$50,3)),0),0)</f>
        <v>0</v>
      </c>
      <c r="M223" s="223">
        <f t="shared" si="4"/>
        <v>0</v>
      </c>
      <c r="N223" s="224">
        <f>IF(B223&lt;&gt;"",IF(D223&lt;&gt;0,IF(AD223&lt;X$5,IF(AD223&lt;W$5,IF(AD223&lt;V$5,IF(AD223&lt;U$5,VLOOKUP(B223,'1 Pricing Length'!A$8:I$50,5),VLOOKUP(B223,'1 Pricing Length'!A$8:I$50,6)),VLOOKUP(B223,'1 Pricing Length'!A$8:I$50,7)),VLOOKUP(B223,'1 Pricing Length'!A$8:I$50,8)),0),0),0)</f>
        <v>0</v>
      </c>
      <c r="O223" s="128">
        <f t="shared" si="5"/>
        <v>0</v>
      </c>
      <c r="P223" s="128">
        <f>'6 NY Interim'!O223</f>
        <v>0</v>
      </c>
      <c r="Q223" s="128">
        <f t="shared" si="6"/>
        <v>0</v>
      </c>
      <c r="R223" s="128">
        <f t="shared" si="7"/>
        <v>0</v>
      </c>
      <c r="S223" s="128">
        <f t="shared" si="8"/>
        <v>0</v>
      </c>
      <c r="T223" s="192">
        <f t="shared" ref="T223:W223" si="668">$G223*$AE223*AF223</f>
        <v>0</v>
      </c>
      <c r="U223" s="192">
        <f t="shared" si="668"/>
        <v>0</v>
      </c>
      <c r="V223" s="192">
        <f t="shared" si="668"/>
        <v>0</v>
      </c>
      <c r="W223" s="227">
        <f t="shared" si="668"/>
        <v>0</v>
      </c>
      <c r="X223" s="192">
        <f t="shared" si="10"/>
        <v>0</v>
      </c>
      <c r="Y223" s="192">
        <f t="shared" si="11"/>
        <v>0</v>
      </c>
      <c r="Z223" s="192">
        <f t="shared" si="12"/>
        <v>0</v>
      </c>
      <c r="AA223" s="227">
        <f t="shared" si="13"/>
        <v>0</v>
      </c>
      <c r="AB223" s="228">
        <f t="shared" si="14"/>
        <v>0</v>
      </c>
      <c r="AC223" s="229"/>
      <c r="AD223" s="230">
        <f t="shared" si="15"/>
        <v>45107</v>
      </c>
      <c r="AE223" s="231">
        <f t="shared" si="16"/>
        <v>0</v>
      </c>
      <c r="AF223" s="184">
        <f t="shared" si="17"/>
        <v>0</v>
      </c>
      <c r="AG223" s="184">
        <f t="shared" ref="AG223:AL223" si="669">IF(SUM($AF223:AF223)&gt;0,IF($L223-SUM($AF223:AF223)&gt;52,52,$L223-SUM($AF223:AF223)),IF($AD223=U$5,ROUND(($AD223-$D223)/7+0.5,0),0))</f>
        <v>0</v>
      </c>
      <c r="AH223" s="184">
        <f t="shared" si="669"/>
        <v>0</v>
      </c>
      <c r="AI223" s="184">
        <f t="shared" si="669"/>
        <v>0</v>
      </c>
      <c r="AJ223" s="184">
        <f t="shared" si="669"/>
        <v>0</v>
      </c>
      <c r="AK223" s="184">
        <f t="shared" si="669"/>
        <v>0</v>
      </c>
      <c r="AL223" s="184">
        <f t="shared" si="669"/>
        <v>0</v>
      </c>
      <c r="AM223" s="52" t="str">
        <f t="shared" si="19"/>
        <v/>
      </c>
      <c r="AN223" s="52" t="str">
        <f t="shared" si="20"/>
        <v/>
      </c>
      <c r="AO223" s="184" t="str">
        <f t="shared" si="21"/>
        <v/>
      </c>
      <c r="AP223" s="192" t="str">
        <f t="shared" si="22"/>
        <v/>
      </c>
      <c r="AQ223" s="232">
        <f t="shared" si="23"/>
        <v>0</v>
      </c>
      <c r="AR223" s="232">
        <f t="shared" si="24"/>
        <v>0</v>
      </c>
      <c r="AS223" s="52">
        <f t="shared" si="25"/>
        <v>0</v>
      </c>
      <c r="AT223" s="52">
        <f t="shared" si="26"/>
        <v>0</v>
      </c>
      <c r="AU223" s="232">
        <f t="shared" si="27"/>
        <v>0</v>
      </c>
      <c r="AV223" s="232">
        <f t="shared" ref="AV223:AW223" si="670">IF($AD223=V$5,$W223,0)</f>
        <v>0</v>
      </c>
      <c r="AW223" s="232">
        <f t="shared" si="670"/>
        <v>0</v>
      </c>
      <c r="AX223" s="233">
        <f t="shared" si="29"/>
        <v>0</v>
      </c>
      <c r="AY223" s="234">
        <f t="shared" si="30"/>
        <v>0</v>
      </c>
      <c r="AZ223" s="184">
        <f t="shared" si="31"/>
        <v>0</v>
      </c>
      <c r="BA223" s="235" t="str">
        <f>IF(B223&lt;&gt;"",VLOOKUP(B223,'1 Pricing Length'!A$8:B$50,2),"")</f>
        <v/>
      </c>
    </row>
    <row r="224" spans="1:53" ht="18.75" customHeight="1">
      <c r="A224" s="217"/>
      <c r="B224" s="217"/>
      <c r="C224" s="303"/>
      <c r="D224" s="237"/>
      <c r="E224" s="237"/>
      <c r="F224" s="237"/>
      <c r="G224" s="377"/>
      <c r="H224" s="377"/>
      <c r="I224" s="377"/>
      <c r="J224" s="377"/>
      <c r="K224" s="1"/>
      <c r="L224" s="223">
        <f>IF(B224&lt;&gt;"",IF(D224&gt;0,IF(D224&lt;=V$5,IF(M224&gt;0,M224,VLOOKUP(B224,'1 Pricing Length'!A$8:C$50,3)),VLOOKUP(B224,'1 Pricing Length'!A$8:C$50,3)),0),0)</f>
        <v>0</v>
      </c>
      <c r="M224" s="223">
        <f t="shared" si="4"/>
        <v>0</v>
      </c>
      <c r="N224" s="224">
        <f>IF(B224&lt;&gt;"",IF(D224&lt;&gt;0,IF(AD224&lt;X$5,IF(AD224&lt;W$5,IF(AD224&lt;V$5,IF(AD224&lt;U$5,VLOOKUP(B224,'1 Pricing Length'!A$8:I$50,5),VLOOKUP(B224,'1 Pricing Length'!A$8:I$50,6)),VLOOKUP(B224,'1 Pricing Length'!A$8:I$50,7)),VLOOKUP(B224,'1 Pricing Length'!A$8:I$50,8)),0),0),0)</f>
        <v>0</v>
      </c>
      <c r="O224" s="128">
        <f t="shared" si="5"/>
        <v>0</v>
      </c>
      <c r="P224" s="128">
        <f>'6 NY Interim'!O224</f>
        <v>0</v>
      </c>
      <c r="Q224" s="128">
        <f t="shared" si="6"/>
        <v>0</v>
      </c>
      <c r="R224" s="128">
        <f t="shared" si="7"/>
        <v>0</v>
      </c>
      <c r="S224" s="128">
        <f t="shared" si="8"/>
        <v>0</v>
      </c>
      <c r="T224" s="192">
        <f t="shared" ref="T224:W224" si="671">$G224*$AE224*AF224</f>
        <v>0</v>
      </c>
      <c r="U224" s="192">
        <f t="shared" si="671"/>
        <v>0</v>
      </c>
      <c r="V224" s="192">
        <f t="shared" si="671"/>
        <v>0</v>
      </c>
      <c r="W224" s="227">
        <f t="shared" si="671"/>
        <v>0</v>
      </c>
      <c r="X224" s="192">
        <f t="shared" si="10"/>
        <v>0</v>
      </c>
      <c r="Y224" s="192">
        <f t="shared" si="11"/>
        <v>0</v>
      </c>
      <c r="Z224" s="192">
        <f t="shared" si="12"/>
        <v>0</v>
      </c>
      <c r="AA224" s="227">
        <f t="shared" si="13"/>
        <v>0</v>
      </c>
      <c r="AB224" s="228">
        <f t="shared" si="14"/>
        <v>0</v>
      </c>
      <c r="AC224" s="229"/>
      <c r="AD224" s="230">
        <f t="shared" si="15"/>
        <v>45107</v>
      </c>
      <c r="AE224" s="231">
        <f t="shared" si="16"/>
        <v>0</v>
      </c>
      <c r="AF224" s="184">
        <f t="shared" si="17"/>
        <v>0</v>
      </c>
      <c r="AG224" s="184">
        <f t="shared" ref="AG224:AL224" si="672">IF(SUM($AF224:AF224)&gt;0,IF($L224-SUM($AF224:AF224)&gt;52,52,$L224-SUM($AF224:AF224)),IF($AD224=U$5,ROUND(($AD224-$D224)/7+0.5,0),0))</f>
        <v>0</v>
      </c>
      <c r="AH224" s="184">
        <f t="shared" si="672"/>
        <v>0</v>
      </c>
      <c r="AI224" s="184">
        <f t="shared" si="672"/>
        <v>0</v>
      </c>
      <c r="AJ224" s="184">
        <f t="shared" si="672"/>
        <v>0</v>
      </c>
      <c r="AK224" s="184">
        <f t="shared" si="672"/>
        <v>0</v>
      </c>
      <c r="AL224" s="184">
        <f t="shared" si="672"/>
        <v>0</v>
      </c>
      <c r="AM224" s="52" t="str">
        <f t="shared" si="19"/>
        <v/>
      </c>
      <c r="AN224" s="52" t="str">
        <f t="shared" si="20"/>
        <v/>
      </c>
      <c r="AO224" s="184" t="str">
        <f t="shared" si="21"/>
        <v/>
      </c>
      <c r="AP224" s="192" t="str">
        <f t="shared" si="22"/>
        <v/>
      </c>
      <c r="AQ224" s="232">
        <f t="shared" si="23"/>
        <v>0</v>
      </c>
      <c r="AR224" s="232">
        <f t="shared" si="24"/>
        <v>0</v>
      </c>
      <c r="AS224" s="52">
        <f t="shared" si="25"/>
        <v>0</v>
      </c>
      <c r="AT224" s="52">
        <f t="shared" si="26"/>
        <v>0</v>
      </c>
      <c r="AU224" s="232">
        <f t="shared" si="27"/>
        <v>0</v>
      </c>
      <c r="AV224" s="232">
        <f t="shared" ref="AV224:AW224" si="673">IF($AD224=V$5,$W224,0)</f>
        <v>0</v>
      </c>
      <c r="AW224" s="232">
        <f t="shared" si="673"/>
        <v>0</v>
      </c>
      <c r="AX224" s="233">
        <f t="shared" si="29"/>
        <v>0</v>
      </c>
      <c r="AY224" s="234">
        <f t="shared" si="30"/>
        <v>0</v>
      </c>
      <c r="AZ224" s="184">
        <f t="shared" si="31"/>
        <v>0</v>
      </c>
      <c r="BA224" s="235" t="str">
        <f>IF(B224&lt;&gt;"",VLOOKUP(B224,'1 Pricing Length'!A$8:B$50,2),"")</f>
        <v/>
      </c>
    </row>
    <row r="225" spans="1:53" ht="18.75" customHeight="1">
      <c r="A225" s="217"/>
      <c r="B225" s="217"/>
      <c r="C225" s="303"/>
      <c r="D225" s="237"/>
      <c r="E225" s="237"/>
      <c r="F225" s="237"/>
      <c r="G225" s="377"/>
      <c r="H225" s="377"/>
      <c r="I225" s="377"/>
      <c r="J225" s="377"/>
      <c r="K225" s="1"/>
      <c r="L225" s="223">
        <f>IF(B225&lt;&gt;"",IF(D225&gt;0,IF(D225&lt;=V$5,IF(M225&gt;0,M225,VLOOKUP(B225,'1 Pricing Length'!A$8:C$50,3)),VLOOKUP(B225,'1 Pricing Length'!A$8:C$50,3)),0),0)</f>
        <v>0</v>
      </c>
      <c r="M225" s="223">
        <f t="shared" si="4"/>
        <v>0</v>
      </c>
      <c r="N225" s="224">
        <f>IF(B225&lt;&gt;"",IF(D225&lt;&gt;0,IF(AD225&lt;X$5,IF(AD225&lt;W$5,IF(AD225&lt;V$5,IF(AD225&lt;U$5,VLOOKUP(B225,'1 Pricing Length'!A$8:I$50,5),VLOOKUP(B225,'1 Pricing Length'!A$8:I$50,6)),VLOOKUP(B225,'1 Pricing Length'!A$8:I$50,7)),VLOOKUP(B225,'1 Pricing Length'!A$8:I$50,8)),0),0),0)</f>
        <v>0</v>
      </c>
      <c r="O225" s="128">
        <f t="shared" si="5"/>
        <v>0</v>
      </c>
      <c r="P225" s="128">
        <f>'6 NY Interim'!O225</f>
        <v>0</v>
      </c>
      <c r="Q225" s="128">
        <f t="shared" si="6"/>
        <v>0</v>
      </c>
      <c r="R225" s="128">
        <f t="shared" si="7"/>
        <v>0</v>
      </c>
      <c r="S225" s="128">
        <f t="shared" si="8"/>
        <v>0</v>
      </c>
      <c r="T225" s="192">
        <f t="shared" ref="T225:W225" si="674">$G225*$AE225*AF225</f>
        <v>0</v>
      </c>
      <c r="U225" s="192">
        <f t="shared" si="674"/>
        <v>0</v>
      </c>
      <c r="V225" s="192">
        <f t="shared" si="674"/>
        <v>0</v>
      </c>
      <c r="W225" s="227">
        <f t="shared" si="674"/>
        <v>0</v>
      </c>
      <c r="X225" s="192">
        <f t="shared" si="10"/>
        <v>0</v>
      </c>
      <c r="Y225" s="192">
        <f t="shared" si="11"/>
        <v>0</v>
      </c>
      <c r="Z225" s="192">
        <f t="shared" si="12"/>
        <v>0</v>
      </c>
      <c r="AA225" s="227">
        <f t="shared" si="13"/>
        <v>0</v>
      </c>
      <c r="AB225" s="228">
        <f t="shared" si="14"/>
        <v>0</v>
      </c>
      <c r="AC225" s="229"/>
      <c r="AD225" s="230">
        <f t="shared" si="15"/>
        <v>45107</v>
      </c>
      <c r="AE225" s="231">
        <f t="shared" si="16"/>
        <v>0</v>
      </c>
      <c r="AF225" s="184">
        <f t="shared" si="17"/>
        <v>0</v>
      </c>
      <c r="AG225" s="184">
        <f t="shared" ref="AG225:AL225" si="675">IF(SUM($AF225:AF225)&gt;0,IF($L225-SUM($AF225:AF225)&gt;52,52,$L225-SUM($AF225:AF225)),IF($AD225=U$5,ROUND(($AD225-$D225)/7+0.5,0),0))</f>
        <v>0</v>
      </c>
      <c r="AH225" s="184">
        <f t="shared" si="675"/>
        <v>0</v>
      </c>
      <c r="AI225" s="184">
        <f t="shared" si="675"/>
        <v>0</v>
      </c>
      <c r="AJ225" s="184">
        <f t="shared" si="675"/>
        <v>0</v>
      </c>
      <c r="AK225" s="184">
        <f t="shared" si="675"/>
        <v>0</v>
      </c>
      <c r="AL225" s="184">
        <f t="shared" si="675"/>
        <v>0</v>
      </c>
      <c r="AM225" s="52" t="str">
        <f t="shared" si="19"/>
        <v/>
      </c>
      <c r="AN225" s="52" t="str">
        <f t="shared" si="20"/>
        <v/>
      </c>
      <c r="AO225" s="184" t="str">
        <f t="shared" si="21"/>
        <v/>
      </c>
      <c r="AP225" s="192" t="str">
        <f t="shared" si="22"/>
        <v/>
      </c>
      <c r="AQ225" s="232">
        <f t="shared" si="23"/>
        <v>0</v>
      </c>
      <c r="AR225" s="232">
        <f t="shared" si="24"/>
        <v>0</v>
      </c>
      <c r="AS225" s="52">
        <f t="shared" si="25"/>
        <v>0</v>
      </c>
      <c r="AT225" s="52">
        <f t="shared" si="26"/>
        <v>0</v>
      </c>
      <c r="AU225" s="232">
        <f t="shared" si="27"/>
        <v>0</v>
      </c>
      <c r="AV225" s="232">
        <f t="shared" ref="AV225:AW225" si="676">IF($AD225=V$5,$W225,0)</f>
        <v>0</v>
      </c>
      <c r="AW225" s="232">
        <f t="shared" si="676"/>
        <v>0</v>
      </c>
      <c r="AX225" s="233">
        <f t="shared" si="29"/>
        <v>0</v>
      </c>
      <c r="AY225" s="234">
        <f t="shared" si="30"/>
        <v>0</v>
      </c>
      <c r="AZ225" s="184">
        <f t="shared" si="31"/>
        <v>0</v>
      </c>
      <c r="BA225" s="235" t="str">
        <f>IF(B225&lt;&gt;"",VLOOKUP(B225,'1 Pricing Length'!A$8:B$50,2),"")</f>
        <v/>
      </c>
    </row>
    <row r="226" spans="1:53" ht="18.75" customHeight="1">
      <c r="A226" s="217"/>
      <c r="B226" s="217"/>
      <c r="C226" s="303"/>
      <c r="D226" s="237"/>
      <c r="E226" s="237"/>
      <c r="F226" s="237"/>
      <c r="G226" s="377"/>
      <c r="H226" s="377"/>
      <c r="I226" s="377"/>
      <c r="J226" s="377"/>
      <c r="K226" s="1"/>
      <c r="L226" s="223">
        <f>IF(B226&lt;&gt;"",IF(D226&gt;0,IF(D226&lt;=V$5,IF(M226&gt;0,M226,VLOOKUP(B226,'1 Pricing Length'!A$8:C$50,3)),VLOOKUP(B226,'1 Pricing Length'!A$8:C$50,3)),0),0)</f>
        <v>0</v>
      </c>
      <c r="M226" s="223">
        <f t="shared" si="4"/>
        <v>0</v>
      </c>
      <c r="N226" s="224">
        <f>IF(B226&lt;&gt;"",IF(D226&lt;&gt;0,IF(AD226&lt;X$5,IF(AD226&lt;W$5,IF(AD226&lt;V$5,IF(AD226&lt;U$5,VLOOKUP(B226,'1 Pricing Length'!A$8:I$50,5),VLOOKUP(B226,'1 Pricing Length'!A$8:I$50,6)),VLOOKUP(B226,'1 Pricing Length'!A$8:I$50,7)),VLOOKUP(B226,'1 Pricing Length'!A$8:I$50,8)),0),0),0)</f>
        <v>0</v>
      </c>
      <c r="O226" s="128">
        <f t="shared" si="5"/>
        <v>0</v>
      </c>
      <c r="P226" s="128">
        <f>'6 NY Interim'!O226</f>
        <v>0</v>
      </c>
      <c r="Q226" s="128">
        <f t="shared" si="6"/>
        <v>0</v>
      </c>
      <c r="R226" s="128">
        <f t="shared" si="7"/>
        <v>0</v>
      </c>
      <c r="S226" s="128">
        <f t="shared" si="8"/>
        <v>0</v>
      </c>
      <c r="T226" s="192">
        <f t="shared" ref="T226:W226" si="677">$G226*$AE226*AF226</f>
        <v>0</v>
      </c>
      <c r="U226" s="192">
        <f t="shared" si="677"/>
        <v>0</v>
      </c>
      <c r="V226" s="192">
        <f t="shared" si="677"/>
        <v>0</v>
      </c>
      <c r="W226" s="227">
        <f t="shared" si="677"/>
        <v>0</v>
      </c>
      <c r="X226" s="192">
        <f t="shared" si="10"/>
        <v>0</v>
      </c>
      <c r="Y226" s="192">
        <f t="shared" si="11"/>
        <v>0</v>
      </c>
      <c r="Z226" s="192">
        <f t="shared" si="12"/>
        <v>0</v>
      </c>
      <c r="AA226" s="227">
        <f t="shared" si="13"/>
        <v>0</v>
      </c>
      <c r="AB226" s="228">
        <f t="shared" si="14"/>
        <v>0</v>
      </c>
      <c r="AC226" s="229"/>
      <c r="AD226" s="230">
        <f t="shared" si="15"/>
        <v>45107</v>
      </c>
      <c r="AE226" s="231">
        <f t="shared" si="16"/>
        <v>0</v>
      </c>
      <c r="AF226" s="184">
        <f t="shared" si="17"/>
        <v>0</v>
      </c>
      <c r="AG226" s="184">
        <f t="shared" ref="AG226:AL226" si="678">IF(SUM($AF226:AF226)&gt;0,IF($L226-SUM($AF226:AF226)&gt;52,52,$L226-SUM($AF226:AF226)),IF($AD226=U$5,ROUND(($AD226-$D226)/7+0.5,0),0))</f>
        <v>0</v>
      </c>
      <c r="AH226" s="184">
        <f t="shared" si="678"/>
        <v>0</v>
      </c>
      <c r="AI226" s="184">
        <f t="shared" si="678"/>
        <v>0</v>
      </c>
      <c r="AJ226" s="184">
        <f t="shared" si="678"/>
        <v>0</v>
      </c>
      <c r="AK226" s="184">
        <f t="shared" si="678"/>
        <v>0</v>
      </c>
      <c r="AL226" s="184">
        <f t="shared" si="678"/>
        <v>0</v>
      </c>
      <c r="AM226" s="52" t="str">
        <f t="shared" si="19"/>
        <v/>
      </c>
      <c r="AN226" s="52" t="str">
        <f t="shared" si="20"/>
        <v/>
      </c>
      <c r="AO226" s="184" t="str">
        <f t="shared" si="21"/>
        <v/>
      </c>
      <c r="AP226" s="192" t="str">
        <f t="shared" si="22"/>
        <v/>
      </c>
      <c r="AQ226" s="232">
        <f t="shared" si="23"/>
        <v>0</v>
      </c>
      <c r="AR226" s="232">
        <f t="shared" si="24"/>
        <v>0</v>
      </c>
      <c r="AS226" s="52">
        <f t="shared" si="25"/>
        <v>0</v>
      </c>
      <c r="AT226" s="52">
        <f t="shared" si="26"/>
        <v>0</v>
      </c>
      <c r="AU226" s="232">
        <f t="shared" si="27"/>
        <v>0</v>
      </c>
      <c r="AV226" s="232">
        <f t="shared" ref="AV226:AW226" si="679">IF($AD226=V$5,$W226,0)</f>
        <v>0</v>
      </c>
      <c r="AW226" s="232">
        <f t="shared" si="679"/>
        <v>0</v>
      </c>
      <c r="AX226" s="233">
        <f t="shared" si="29"/>
        <v>0</v>
      </c>
      <c r="AY226" s="234">
        <f t="shared" si="30"/>
        <v>0</v>
      </c>
      <c r="AZ226" s="184">
        <f t="shared" si="31"/>
        <v>0</v>
      </c>
      <c r="BA226" s="235" t="str">
        <f>IF(B226&lt;&gt;"",VLOOKUP(B226,'1 Pricing Length'!A$8:B$50,2),"")</f>
        <v/>
      </c>
    </row>
    <row r="227" spans="1:53" ht="18.75" customHeight="1">
      <c r="A227" s="217"/>
      <c r="B227" s="217"/>
      <c r="C227" s="303"/>
      <c r="D227" s="237"/>
      <c r="E227" s="237"/>
      <c r="F227" s="237"/>
      <c r="G227" s="377"/>
      <c r="H227" s="377"/>
      <c r="I227" s="377"/>
      <c r="J227" s="377"/>
      <c r="K227" s="1"/>
      <c r="L227" s="223">
        <f>IF(B227&lt;&gt;"",IF(D227&gt;0,IF(D227&lt;=V$5,IF(M227&gt;0,M227,VLOOKUP(B227,'1 Pricing Length'!A$8:C$50,3)),VLOOKUP(B227,'1 Pricing Length'!A$8:C$50,3)),0),0)</f>
        <v>0</v>
      </c>
      <c r="M227" s="223">
        <f t="shared" si="4"/>
        <v>0</v>
      </c>
      <c r="N227" s="224">
        <f>IF(B227&lt;&gt;"",IF(D227&lt;&gt;0,IF(AD227&lt;X$5,IF(AD227&lt;W$5,IF(AD227&lt;V$5,IF(AD227&lt;U$5,VLOOKUP(B227,'1 Pricing Length'!A$8:I$50,5),VLOOKUP(B227,'1 Pricing Length'!A$8:I$50,6)),VLOOKUP(B227,'1 Pricing Length'!A$8:I$50,7)),VLOOKUP(B227,'1 Pricing Length'!A$8:I$50,8)),0),0),0)</f>
        <v>0</v>
      </c>
      <c r="O227" s="128">
        <f t="shared" si="5"/>
        <v>0</v>
      </c>
      <c r="P227" s="128">
        <f>'6 NY Interim'!O227</f>
        <v>0</v>
      </c>
      <c r="Q227" s="128">
        <f t="shared" si="6"/>
        <v>0</v>
      </c>
      <c r="R227" s="128">
        <f t="shared" si="7"/>
        <v>0</v>
      </c>
      <c r="S227" s="128">
        <f t="shared" si="8"/>
        <v>0</v>
      </c>
      <c r="T227" s="192">
        <f t="shared" ref="T227:W227" si="680">$G227*$AE227*AF227</f>
        <v>0</v>
      </c>
      <c r="U227" s="192">
        <f t="shared" si="680"/>
        <v>0</v>
      </c>
      <c r="V227" s="192">
        <f t="shared" si="680"/>
        <v>0</v>
      </c>
      <c r="W227" s="227">
        <f t="shared" si="680"/>
        <v>0</v>
      </c>
      <c r="X227" s="192">
        <f t="shared" si="10"/>
        <v>0</v>
      </c>
      <c r="Y227" s="192">
        <f t="shared" si="11"/>
        <v>0</v>
      </c>
      <c r="Z227" s="192">
        <f t="shared" si="12"/>
        <v>0</v>
      </c>
      <c r="AA227" s="227">
        <f t="shared" si="13"/>
        <v>0</v>
      </c>
      <c r="AB227" s="228">
        <f t="shared" si="14"/>
        <v>0</v>
      </c>
      <c r="AC227" s="229"/>
      <c r="AD227" s="230">
        <f t="shared" si="15"/>
        <v>45107</v>
      </c>
      <c r="AE227" s="231">
        <f t="shared" si="16"/>
        <v>0</v>
      </c>
      <c r="AF227" s="184">
        <f t="shared" si="17"/>
        <v>0</v>
      </c>
      <c r="AG227" s="184">
        <f t="shared" ref="AG227:AL227" si="681">IF(SUM($AF227:AF227)&gt;0,IF($L227-SUM($AF227:AF227)&gt;52,52,$L227-SUM($AF227:AF227)),IF($AD227=U$5,ROUND(($AD227-$D227)/7+0.5,0),0))</f>
        <v>0</v>
      </c>
      <c r="AH227" s="184">
        <f t="shared" si="681"/>
        <v>0</v>
      </c>
      <c r="AI227" s="184">
        <f t="shared" si="681"/>
        <v>0</v>
      </c>
      <c r="AJ227" s="184">
        <f t="shared" si="681"/>
        <v>0</v>
      </c>
      <c r="AK227" s="184">
        <f t="shared" si="681"/>
        <v>0</v>
      </c>
      <c r="AL227" s="184">
        <f t="shared" si="681"/>
        <v>0</v>
      </c>
      <c r="AM227" s="52" t="str">
        <f t="shared" si="19"/>
        <v/>
      </c>
      <c r="AN227" s="52" t="str">
        <f t="shared" si="20"/>
        <v/>
      </c>
      <c r="AO227" s="184" t="str">
        <f t="shared" si="21"/>
        <v/>
      </c>
      <c r="AP227" s="192" t="str">
        <f t="shared" si="22"/>
        <v/>
      </c>
      <c r="AQ227" s="232">
        <f t="shared" si="23"/>
        <v>0</v>
      </c>
      <c r="AR227" s="232">
        <f t="shared" si="24"/>
        <v>0</v>
      </c>
      <c r="AS227" s="52">
        <f t="shared" si="25"/>
        <v>0</v>
      </c>
      <c r="AT227" s="52">
        <f t="shared" si="26"/>
        <v>0</v>
      </c>
      <c r="AU227" s="232">
        <f t="shared" si="27"/>
        <v>0</v>
      </c>
      <c r="AV227" s="232">
        <f t="shared" ref="AV227:AW227" si="682">IF($AD227=V$5,$W227,0)</f>
        <v>0</v>
      </c>
      <c r="AW227" s="232">
        <f t="shared" si="682"/>
        <v>0</v>
      </c>
      <c r="AX227" s="233">
        <f t="shared" si="29"/>
        <v>0</v>
      </c>
      <c r="AY227" s="234">
        <f t="shared" si="30"/>
        <v>0</v>
      </c>
      <c r="AZ227" s="184">
        <f t="shared" si="31"/>
        <v>0</v>
      </c>
      <c r="BA227" s="235" t="str">
        <f>IF(B227&lt;&gt;"",VLOOKUP(B227,'1 Pricing Length'!A$8:B$50,2),"")</f>
        <v/>
      </c>
    </row>
    <row r="228" spans="1:53" ht="18.75" customHeight="1">
      <c r="A228" s="217"/>
      <c r="B228" s="217"/>
      <c r="C228" s="303"/>
      <c r="D228" s="237"/>
      <c r="E228" s="237"/>
      <c r="F228" s="237"/>
      <c r="G228" s="377"/>
      <c r="H228" s="377"/>
      <c r="I228" s="377"/>
      <c r="J228" s="377"/>
      <c r="K228" s="1"/>
      <c r="L228" s="223">
        <f>IF(B228&lt;&gt;"",IF(D228&gt;0,IF(D228&lt;=V$5,IF(M228&gt;0,M228,VLOOKUP(B228,'1 Pricing Length'!A$8:C$50,3)),VLOOKUP(B228,'1 Pricing Length'!A$8:C$50,3)),0),0)</f>
        <v>0</v>
      </c>
      <c r="M228" s="223">
        <f t="shared" si="4"/>
        <v>0</v>
      </c>
      <c r="N228" s="224">
        <f>IF(B228&lt;&gt;"",IF(D228&lt;&gt;0,IF(AD228&lt;X$5,IF(AD228&lt;W$5,IF(AD228&lt;V$5,IF(AD228&lt;U$5,VLOOKUP(B228,'1 Pricing Length'!A$8:I$50,5),VLOOKUP(B228,'1 Pricing Length'!A$8:I$50,6)),VLOOKUP(B228,'1 Pricing Length'!A$8:I$50,7)),VLOOKUP(B228,'1 Pricing Length'!A$8:I$50,8)),0),0),0)</f>
        <v>0</v>
      </c>
      <c r="O228" s="128">
        <f t="shared" si="5"/>
        <v>0</v>
      </c>
      <c r="P228" s="128">
        <f>'6 NY Interim'!O228</f>
        <v>0</v>
      </c>
      <c r="Q228" s="128">
        <f t="shared" si="6"/>
        <v>0</v>
      </c>
      <c r="R228" s="128">
        <f t="shared" si="7"/>
        <v>0</v>
      </c>
      <c r="S228" s="128">
        <f t="shared" si="8"/>
        <v>0</v>
      </c>
      <c r="T228" s="192">
        <f t="shared" ref="T228:W228" si="683">$G228*$AE228*AF228</f>
        <v>0</v>
      </c>
      <c r="U228" s="192">
        <f t="shared" si="683"/>
        <v>0</v>
      </c>
      <c r="V228" s="192">
        <f t="shared" si="683"/>
        <v>0</v>
      </c>
      <c r="W228" s="227">
        <f t="shared" si="683"/>
        <v>0</v>
      </c>
      <c r="X228" s="192">
        <f t="shared" si="10"/>
        <v>0</v>
      </c>
      <c r="Y228" s="192">
        <f t="shared" si="11"/>
        <v>0</v>
      </c>
      <c r="Z228" s="192">
        <f t="shared" si="12"/>
        <v>0</v>
      </c>
      <c r="AA228" s="227">
        <f t="shared" si="13"/>
        <v>0</v>
      </c>
      <c r="AB228" s="228">
        <f t="shared" si="14"/>
        <v>0</v>
      </c>
      <c r="AC228" s="229"/>
      <c r="AD228" s="230">
        <f t="shared" si="15"/>
        <v>45107</v>
      </c>
      <c r="AE228" s="231">
        <f t="shared" si="16"/>
        <v>0</v>
      </c>
      <c r="AF228" s="184">
        <f t="shared" si="17"/>
        <v>0</v>
      </c>
      <c r="AG228" s="184">
        <f t="shared" ref="AG228:AL228" si="684">IF(SUM($AF228:AF228)&gt;0,IF($L228-SUM($AF228:AF228)&gt;52,52,$L228-SUM($AF228:AF228)),IF($AD228=U$5,ROUND(($AD228-$D228)/7+0.5,0),0))</f>
        <v>0</v>
      </c>
      <c r="AH228" s="184">
        <f t="shared" si="684"/>
        <v>0</v>
      </c>
      <c r="AI228" s="184">
        <f t="shared" si="684"/>
        <v>0</v>
      </c>
      <c r="AJ228" s="184">
        <f t="shared" si="684"/>
        <v>0</v>
      </c>
      <c r="AK228" s="184">
        <f t="shared" si="684"/>
        <v>0</v>
      </c>
      <c r="AL228" s="184">
        <f t="shared" si="684"/>
        <v>0</v>
      </c>
      <c r="AM228" s="52" t="str">
        <f t="shared" si="19"/>
        <v/>
      </c>
      <c r="AN228" s="52" t="str">
        <f t="shared" si="20"/>
        <v/>
      </c>
      <c r="AO228" s="184" t="str">
        <f t="shared" si="21"/>
        <v/>
      </c>
      <c r="AP228" s="192" t="str">
        <f t="shared" si="22"/>
        <v/>
      </c>
      <c r="AQ228" s="232">
        <f t="shared" si="23"/>
        <v>0</v>
      </c>
      <c r="AR228" s="232">
        <f t="shared" si="24"/>
        <v>0</v>
      </c>
      <c r="AS228" s="52">
        <f t="shared" si="25"/>
        <v>0</v>
      </c>
      <c r="AT228" s="52">
        <f t="shared" si="26"/>
        <v>0</v>
      </c>
      <c r="AU228" s="232">
        <f t="shared" si="27"/>
        <v>0</v>
      </c>
      <c r="AV228" s="232">
        <f t="shared" ref="AV228:AW228" si="685">IF($AD228=V$5,$W228,0)</f>
        <v>0</v>
      </c>
      <c r="AW228" s="232">
        <f t="shared" si="685"/>
        <v>0</v>
      </c>
      <c r="AX228" s="233">
        <f t="shared" si="29"/>
        <v>0</v>
      </c>
      <c r="AY228" s="234">
        <f t="shared" si="30"/>
        <v>0</v>
      </c>
      <c r="AZ228" s="184">
        <f t="shared" si="31"/>
        <v>0</v>
      </c>
      <c r="BA228" s="235" t="str">
        <f>IF(B228&lt;&gt;"",VLOOKUP(B228,'1 Pricing Length'!A$8:B$50,2),"")</f>
        <v/>
      </c>
    </row>
    <row r="229" spans="1:53" ht="18.75" customHeight="1">
      <c r="A229" s="217"/>
      <c r="B229" s="217"/>
      <c r="C229" s="303"/>
      <c r="D229" s="237"/>
      <c r="E229" s="237"/>
      <c r="F229" s="237"/>
      <c r="G229" s="377"/>
      <c r="H229" s="377"/>
      <c r="I229" s="377"/>
      <c r="J229" s="377"/>
      <c r="K229" s="1"/>
      <c r="L229" s="223">
        <f>IF(B229&lt;&gt;"",IF(D229&gt;0,IF(D229&lt;=V$5,IF(M229&gt;0,M229,VLOOKUP(B229,'1 Pricing Length'!A$8:C$50,3)),VLOOKUP(B229,'1 Pricing Length'!A$8:C$50,3)),0),0)</f>
        <v>0</v>
      </c>
      <c r="M229" s="223">
        <f t="shared" si="4"/>
        <v>0</v>
      </c>
      <c r="N229" s="224">
        <f>IF(B229&lt;&gt;"",IF(D229&lt;&gt;0,IF(AD229&lt;X$5,IF(AD229&lt;W$5,IF(AD229&lt;V$5,IF(AD229&lt;U$5,VLOOKUP(B229,'1 Pricing Length'!A$8:I$50,5),VLOOKUP(B229,'1 Pricing Length'!A$8:I$50,6)),VLOOKUP(B229,'1 Pricing Length'!A$8:I$50,7)),VLOOKUP(B229,'1 Pricing Length'!A$8:I$50,8)),0),0),0)</f>
        <v>0</v>
      </c>
      <c r="O229" s="128">
        <f t="shared" si="5"/>
        <v>0</v>
      </c>
      <c r="P229" s="128">
        <f>'6 NY Interim'!O229</f>
        <v>0</v>
      </c>
      <c r="Q229" s="128">
        <f t="shared" si="6"/>
        <v>0</v>
      </c>
      <c r="R229" s="128">
        <f t="shared" si="7"/>
        <v>0</v>
      </c>
      <c r="S229" s="128">
        <f t="shared" si="8"/>
        <v>0</v>
      </c>
      <c r="T229" s="192">
        <f t="shared" ref="T229:W229" si="686">$G229*$AE229*AF229</f>
        <v>0</v>
      </c>
      <c r="U229" s="192">
        <f t="shared" si="686"/>
        <v>0</v>
      </c>
      <c r="V229" s="192">
        <f t="shared" si="686"/>
        <v>0</v>
      </c>
      <c r="W229" s="227">
        <f t="shared" si="686"/>
        <v>0</v>
      </c>
      <c r="X229" s="192">
        <f t="shared" si="10"/>
        <v>0</v>
      </c>
      <c r="Y229" s="192">
        <f t="shared" si="11"/>
        <v>0</v>
      </c>
      <c r="Z229" s="192">
        <f t="shared" si="12"/>
        <v>0</v>
      </c>
      <c r="AA229" s="227">
        <f t="shared" si="13"/>
        <v>0</v>
      </c>
      <c r="AB229" s="228">
        <f t="shared" si="14"/>
        <v>0</v>
      </c>
      <c r="AC229" s="229"/>
      <c r="AD229" s="230">
        <f t="shared" si="15"/>
        <v>45107</v>
      </c>
      <c r="AE229" s="231">
        <f t="shared" si="16"/>
        <v>0</v>
      </c>
      <c r="AF229" s="184">
        <f t="shared" si="17"/>
        <v>0</v>
      </c>
      <c r="AG229" s="184">
        <f t="shared" ref="AG229:AL229" si="687">IF(SUM($AF229:AF229)&gt;0,IF($L229-SUM($AF229:AF229)&gt;52,52,$L229-SUM($AF229:AF229)),IF($AD229=U$5,ROUND(($AD229-$D229)/7+0.5,0),0))</f>
        <v>0</v>
      </c>
      <c r="AH229" s="184">
        <f t="shared" si="687"/>
        <v>0</v>
      </c>
      <c r="AI229" s="184">
        <f t="shared" si="687"/>
        <v>0</v>
      </c>
      <c r="AJ229" s="184">
        <f t="shared" si="687"/>
        <v>0</v>
      </c>
      <c r="AK229" s="184">
        <f t="shared" si="687"/>
        <v>0</v>
      </c>
      <c r="AL229" s="184">
        <f t="shared" si="687"/>
        <v>0</v>
      </c>
      <c r="AM229" s="52" t="str">
        <f t="shared" si="19"/>
        <v/>
      </c>
      <c r="AN229" s="52" t="str">
        <f t="shared" si="20"/>
        <v/>
      </c>
      <c r="AO229" s="184" t="str">
        <f t="shared" si="21"/>
        <v/>
      </c>
      <c r="AP229" s="192" t="str">
        <f t="shared" si="22"/>
        <v/>
      </c>
      <c r="AQ229" s="232">
        <f t="shared" si="23"/>
        <v>0</v>
      </c>
      <c r="AR229" s="232">
        <f t="shared" si="24"/>
        <v>0</v>
      </c>
      <c r="AS229" s="52">
        <f t="shared" si="25"/>
        <v>0</v>
      </c>
      <c r="AT229" s="52">
        <f t="shared" si="26"/>
        <v>0</v>
      </c>
      <c r="AU229" s="232">
        <f t="shared" si="27"/>
        <v>0</v>
      </c>
      <c r="AV229" s="232">
        <f t="shared" ref="AV229:AW229" si="688">IF($AD229=V$5,$W229,0)</f>
        <v>0</v>
      </c>
      <c r="AW229" s="232">
        <f t="shared" si="688"/>
        <v>0</v>
      </c>
      <c r="AX229" s="233">
        <f t="shared" si="29"/>
        <v>0</v>
      </c>
      <c r="AY229" s="234">
        <f t="shared" si="30"/>
        <v>0</v>
      </c>
      <c r="AZ229" s="184">
        <f t="shared" si="31"/>
        <v>0</v>
      </c>
      <c r="BA229" s="235" t="str">
        <f>IF(B229&lt;&gt;"",VLOOKUP(B229,'1 Pricing Length'!A$8:B$50,2),"")</f>
        <v/>
      </c>
    </row>
    <row r="230" spans="1:53" ht="18.75" customHeight="1">
      <c r="A230" s="217"/>
      <c r="B230" s="217"/>
      <c r="C230" s="303"/>
      <c r="D230" s="237"/>
      <c r="E230" s="237"/>
      <c r="F230" s="237"/>
      <c r="G230" s="377"/>
      <c r="H230" s="377"/>
      <c r="I230" s="377"/>
      <c r="J230" s="377"/>
      <c r="K230" s="1"/>
      <c r="L230" s="223">
        <f>IF(B230&lt;&gt;"",IF(D230&gt;0,IF(D230&lt;=V$5,IF(M230&gt;0,M230,VLOOKUP(B230,'1 Pricing Length'!A$8:C$50,3)),VLOOKUP(B230,'1 Pricing Length'!A$8:C$50,3)),0),0)</f>
        <v>0</v>
      </c>
      <c r="M230" s="223">
        <f t="shared" si="4"/>
        <v>0</v>
      </c>
      <c r="N230" s="224">
        <f>IF(B230&lt;&gt;"",IF(D230&lt;&gt;0,IF(AD230&lt;X$5,IF(AD230&lt;W$5,IF(AD230&lt;V$5,IF(AD230&lt;U$5,VLOOKUP(B230,'1 Pricing Length'!A$8:I$50,5),VLOOKUP(B230,'1 Pricing Length'!A$8:I$50,6)),VLOOKUP(B230,'1 Pricing Length'!A$8:I$50,7)),VLOOKUP(B230,'1 Pricing Length'!A$8:I$50,8)),0),0),0)</f>
        <v>0</v>
      </c>
      <c r="O230" s="128">
        <f t="shared" si="5"/>
        <v>0</v>
      </c>
      <c r="P230" s="128">
        <f>'6 NY Interim'!O230</f>
        <v>0</v>
      </c>
      <c r="Q230" s="128">
        <f t="shared" si="6"/>
        <v>0</v>
      </c>
      <c r="R230" s="128">
        <f t="shared" si="7"/>
        <v>0</v>
      </c>
      <c r="S230" s="128">
        <f t="shared" si="8"/>
        <v>0</v>
      </c>
      <c r="T230" s="192">
        <f t="shared" ref="T230:W230" si="689">$G230*$AE230*AF230</f>
        <v>0</v>
      </c>
      <c r="U230" s="192">
        <f t="shared" si="689"/>
        <v>0</v>
      </c>
      <c r="V230" s="192">
        <f t="shared" si="689"/>
        <v>0</v>
      </c>
      <c r="W230" s="227">
        <f t="shared" si="689"/>
        <v>0</v>
      </c>
      <c r="X230" s="192">
        <f t="shared" si="10"/>
        <v>0</v>
      </c>
      <c r="Y230" s="192">
        <f t="shared" si="11"/>
        <v>0</v>
      </c>
      <c r="Z230" s="192">
        <f t="shared" si="12"/>
        <v>0</v>
      </c>
      <c r="AA230" s="227">
        <f t="shared" si="13"/>
        <v>0</v>
      </c>
      <c r="AB230" s="228">
        <f t="shared" si="14"/>
        <v>0</v>
      </c>
      <c r="AC230" s="229"/>
      <c r="AD230" s="230">
        <f t="shared" si="15"/>
        <v>45107</v>
      </c>
      <c r="AE230" s="231">
        <f t="shared" si="16"/>
        <v>0</v>
      </c>
      <c r="AF230" s="184">
        <f t="shared" si="17"/>
        <v>0</v>
      </c>
      <c r="AG230" s="184">
        <f t="shared" ref="AG230:AL230" si="690">IF(SUM($AF230:AF230)&gt;0,IF($L230-SUM($AF230:AF230)&gt;52,52,$L230-SUM($AF230:AF230)),IF($AD230=U$5,ROUND(($AD230-$D230)/7+0.5,0),0))</f>
        <v>0</v>
      </c>
      <c r="AH230" s="184">
        <f t="shared" si="690"/>
        <v>0</v>
      </c>
      <c r="AI230" s="184">
        <f t="shared" si="690"/>
        <v>0</v>
      </c>
      <c r="AJ230" s="184">
        <f t="shared" si="690"/>
        <v>0</v>
      </c>
      <c r="AK230" s="184">
        <f t="shared" si="690"/>
        <v>0</v>
      </c>
      <c r="AL230" s="184">
        <f t="shared" si="690"/>
        <v>0</v>
      </c>
      <c r="AM230" s="52" t="str">
        <f t="shared" si="19"/>
        <v/>
      </c>
      <c r="AN230" s="52" t="str">
        <f t="shared" si="20"/>
        <v/>
      </c>
      <c r="AO230" s="184" t="str">
        <f t="shared" si="21"/>
        <v/>
      </c>
      <c r="AP230" s="192" t="str">
        <f t="shared" si="22"/>
        <v/>
      </c>
      <c r="AQ230" s="232">
        <f t="shared" si="23"/>
        <v>0</v>
      </c>
      <c r="AR230" s="232">
        <f t="shared" si="24"/>
        <v>0</v>
      </c>
      <c r="AS230" s="52">
        <f t="shared" si="25"/>
        <v>0</v>
      </c>
      <c r="AT230" s="52">
        <f t="shared" si="26"/>
        <v>0</v>
      </c>
      <c r="AU230" s="232">
        <f t="shared" si="27"/>
        <v>0</v>
      </c>
      <c r="AV230" s="232">
        <f t="shared" ref="AV230:AW230" si="691">IF($AD230=V$5,$W230,0)</f>
        <v>0</v>
      </c>
      <c r="AW230" s="232">
        <f t="shared" si="691"/>
        <v>0</v>
      </c>
      <c r="AX230" s="233">
        <f t="shared" si="29"/>
        <v>0</v>
      </c>
      <c r="AY230" s="234">
        <f t="shared" si="30"/>
        <v>0</v>
      </c>
      <c r="AZ230" s="184">
        <f t="shared" si="31"/>
        <v>0</v>
      </c>
      <c r="BA230" s="235" t="str">
        <f>IF(B230&lt;&gt;"",VLOOKUP(B230,'1 Pricing Length'!A$8:B$50,2),"")</f>
        <v/>
      </c>
    </row>
    <row r="231" spans="1:53" ht="18.75" customHeight="1">
      <c r="A231" s="217"/>
      <c r="B231" s="217"/>
      <c r="C231" s="303"/>
      <c r="D231" s="237"/>
      <c r="E231" s="237"/>
      <c r="F231" s="237"/>
      <c r="G231" s="377"/>
      <c r="H231" s="377"/>
      <c r="I231" s="377"/>
      <c r="J231" s="377"/>
      <c r="K231" s="1"/>
      <c r="L231" s="223">
        <f>IF(B231&lt;&gt;"",IF(D231&gt;0,IF(D231&lt;=V$5,IF(M231&gt;0,M231,VLOOKUP(B231,'1 Pricing Length'!A$8:C$50,3)),VLOOKUP(B231,'1 Pricing Length'!A$8:C$50,3)),0),0)</f>
        <v>0</v>
      </c>
      <c r="M231" s="223">
        <f t="shared" si="4"/>
        <v>0</v>
      </c>
      <c r="N231" s="224">
        <f>IF(B231&lt;&gt;"",IF(D231&lt;&gt;0,IF(AD231&lt;X$5,IF(AD231&lt;W$5,IF(AD231&lt;V$5,IF(AD231&lt;U$5,VLOOKUP(B231,'1 Pricing Length'!A$8:I$50,5),VLOOKUP(B231,'1 Pricing Length'!A$8:I$50,6)),VLOOKUP(B231,'1 Pricing Length'!A$8:I$50,7)),VLOOKUP(B231,'1 Pricing Length'!A$8:I$50,8)),0),0),0)</f>
        <v>0</v>
      </c>
      <c r="O231" s="128">
        <f t="shared" si="5"/>
        <v>0</v>
      </c>
      <c r="P231" s="128">
        <f>'6 NY Interim'!O231</f>
        <v>0</v>
      </c>
      <c r="Q231" s="128">
        <f t="shared" si="6"/>
        <v>0</v>
      </c>
      <c r="R231" s="128">
        <f t="shared" si="7"/>
        <v>0</v>
      </c>
      <c r="S231" s="128">
        <f t="shared" si="8"/>
        <v>0</v>
      </c>
      <c r="T231" s="192">
        <f t="shared" ref="T231:W231" si="692">$G231*$AE231*AF231</f>
        <v>0</v>
      </c>
      <c r="U231" s="192">
        <f t="shared" si="692"/>
        <v>0</v>
      </c>
      <c r="V231" s="192">
        <f t="shared" si="692"/>
        <v>0</v>
      </c>
      <c r="W231" s="227">
        <f t="shared" si="692"/>
        <v>0</v>
      </c>
      <c r="X231" s="192">
        <f t="shared" si="10"/>
        <v>0</v>
      </c>
      <c r="Y231" s="192">
        <f t="shared" si="11"/>
        <v>0</v>
      </c>
      <c r="Z231" s="192">
        <f t="shared" si="12"/>
        <v>0</v>
      </c>
      <c r="AA231" s="227">
        <f t="shared" si="13"/>
        <v>0</v>
      </c>
      <c r="AB231" s="228">
        <f t="shared" si="14"/>
        <v>0</v>
      </c>
      <c r="AC231" s="229"/>
      <c r="AD231" s="230">
        <f t="shared" si="15"/>
        <v>45107</v>
      </c>
      <c r="AE231" s="231">
        <f t="shared" si="16"/>
        <v>0</v>
      </c>
      <c r="AF231" s="184">
        <f t="shared" si="17"/>
        <v>0</v>
      </c>
      <c r="AG231" s="184">
        <f t="shared" ref="AG231:AL231" si="693">IF(SUM($AF231:AF231)&gt;0,IF($L231-SUM($AF231:AF231)&gt;52,52,$L231-SUM($AF231:AF231)),IF($AD231=U$5,ROUND(($AD231-$D231)/7+0.5,0),0))</f>
        <v>0</v>
      </c>
      <c r="AH231" s="184">
        <f t="shared" si="693"/>
        <v>0</v>
      </c>
      <c r="AI231" s="184">
        <f t="shared" si="693"/>
        <v>0</v>
      </c>
      <c r="AJ231" s="184">
        <f t="shared" si="693"/>
        <v>0</v>
      </c>
      <c r="AK231" s="184">
        <f t="shared" si="693"/>
        <v>0</v>
      </c>
      <c r="AL231" s="184">
        <f t="shared" si="693"/>
        <v>0</v>
      </c>
      <c r="AM231" s="52" t="str">
        <f t="shared" si="19"/>
        <v/>
      </c>
      <c r="AN231" s="52" t="str">
        <f t="shared" si="20"/>
        <v/>
      </c>
      <c r="AO231" s="184" t="str">
        <f t="shared" si="21"/>
        <v/>
      </c>
      <c r="AP231" s="192" t="str">
        <f t="shared" si="22"/>
        <v/>
      </c>
      <c r="AQ231" s="232">
        <f t="shared" si="23"/>
        <v>0</v>
      </c>
      <c r="AR231" s="232">
        <f t="shared" si="24"/>
        <v>0</v>
      </c>
      <c r="AS231" s="52">
        <f t="shared" si="25"/>
        <v>0</v>
      </c>
      <c r="AT231" s="52">
        <f t="shared" si="26"/>
        <v>0</v>
      </c>
      <c r="AU231" s="232">
        <f t="shared" si="27"/>
        <v>0</v>
      </c>
      <c r="AV231" s="232">
        <f t="shared" ref="AV231:AW231" si="694">IF($AD231=V$5,$W231,0)</f>
        <v>0</v>
      </c>
      <c r="AW231" s="232">
        <f t="shared" si="694"/>
        <v>0</v>
      </c>
      <c r="AX231" s="233">
        <f t="shared" si="29"/>
        <v>0</v>
      </c>
      <c r="AY231" s="234">
        <f t="shared" si="30"/>
        <v>0</v>
      </c>
      <c r="AZ231" s="184">
        <f t="shared" si="31"/>
        <v>0</v>
      </c>
      <c r="BA231" s="235" t="str">
        <f>IF(B231&lt;&gt;"",VLOOKUP(B231,'1 Pricing Length'!A$8:B$50,2),"")</f>
        <v/>
      </c>
    </row>
    <row r="232" spans="1:53" ht="18.75" customHeight="1">
      <c r="A232" s="217"/>
      <c r="B232" s="217"/>
      <c r="C232" s="303"/>
      <c r="D232" s="237"/>
      <c r="E232" s="237"/>
      <c r="F232" s="237"/>
      <c r="G232" s="377"/>
      <c r="H232" s="377"/>
      <c r="I232" s="377"/>
      <c r="J232" s="377"/>
      <c r="K232" s="1"/>
      <c r="L232" s="223">
        <f>IF(B232&lt;&gt;"",IF(D232&gt;0,IF(D232&lt;=V$5,IF(M232&gt;0,M232,VLOOKUP(B232,'1 Pricing Length'!A$8:C$50,3)),VLOOKUP(B232,'1 Pricing Length'!A$8:C$50,3)),0),0)</f>
        <v>0</v>
      </c>
      <c r="M232" s="223">
        <f t="shared" si="4"/>
        <v>0</v>
      </c>
      <c r="N232" s="224">
        <f>IF(B232&lt;&gt;"",IF(D232&lt;&gt;0,IF(AD232&lt;X$5,IF(AD232&lt;W$5,IF(AD232&lt;V$5,IF(AD232&lt;U$5,VLOOKUP(B232,'1 Pricing Length'!A$8:I$50,5),VLOOKUP(B232,'1 Pricing Length'!A$8:I$50,6)),VLOOKUP(B232,'1 Pricing Length'!A$8:I$50,7)),VLOOKUP(B232,'1 Pricing Length'!A$8:I$50,8)),0),0),0)</f>
        <v>0</v>
      </c>
      <c r="O232" s="128">
        <f t="shared" si="5"/>
        <v>0</v>
      </c>
      <c r="P232" s="128">
        <f>'6 NY Interim'!O232</f>
        <v>0</v>
      </c>
      <c r="Q232" s="128">
        <f t="shared" si="6"/>
        <v>0</v>
      </c>
      <c r="R232" s="128">
        <f t="shared" si="7"/>
        <v>0</v>
      </c>
      <c r="S232" s="128">
        <f t="shared" si="8"/>
        <v>0</v>
      </c>
      <c r="T232" s="192">
        <f t="shared" ref="T232:W232" si="695">$G232*$AE232*AF232</f>
        <v>0</v>
      </c>
      <c r="U232" s="192">
        <f t="shared" si="695"/>
        <v>0</v>
      </c>
      <c r="V232" s="192">
        <f t="shared" si="695"/>
        <v>0</v>
      </c>
      <c r="W232" s="227">
        <f t="shared" si="695"/>
        <v>0</v>
      </c>
      <c r="X232" s="192">
        <f t="shared" si="10"/>
        <v>0</v>
      </c>
      <c r="Y232" s="192">
        <f t="shared" si="11"/>
        <v>0</v>
      </c>
      <c r="Z232" s="192">
        <f t="shared" si="12"/>
        <v>0</v>
      </c>
      <c r="AA232" s="227">
        <f t="shared" si="13"/>
        <v>0</v>
      </c>
      <c r="AB232" s="228">
        <f t="shared" si="14"/>
        <v>0</v>
      </c>
      <c r="AC232" s="229"/>
      <c r="AD232" s="230">
        <f t="shared" si="15"/>
        <v>45107</v>
      </c>
      <c r="AE232" s="231">
        <f t="shared" si="16"/>
        <v>0</v>
      </c>
      <c r="AF232" s="184">
        <f t="shared" si="17"/>
        <v>0</v>
      </c>
      <c r="AG232" s="184">
        <f t="shared" ref="AG232:AL232" si="696">IF(SUM($AF232:AF232)&gt;0,IF($L232-SUM($AF232:AF232)&gt;52,52,$L232-SUM($AF232:AF232)),IF($AD232=U$5,ROUND(($AD232-$D232)/7+0.5,0),0))</f>
        <v>0</v>
      </c>
      <c r="AH232" s="184">
        <f t="shared" si="696"/>
        <v>0</v>
      </c>
      <c r="AI232" s="184">
        <f t="shared" si="696"/>
        <v>0</v>
      </c>
      <c r="AJ232" s="184">
        <f t="shared" si="696"/>
        <v>0</v>
      </c>
      <c r="AK232" s="184">
        <f t="shared" si="696"/>
        <v>0</v>
      </c>
      <c r="AL232" s="184">
        <f t="shared" si="696"/>
        <v>0</v>
      </c>
      <c r="AM232" s="52" t="str">
        <f t="shared" si="19"/>
        <v/>
      </c>
      <c r="AN232" s="52" t="str">
        <f t="shared" si="20"/>
        <v/>
      </c>
      <c r="AO232" s="184" t="str">
        <f t="shared" si="21"/>
        <v/>
      </c>
      <c r="AP232" s="192" t="str">
        <f t="shared" si="22"/>
        <v/>
      </c>
      <c r="AQ232" s="232">
        <f t="shared" si="23"/>
        <v>0</v>
      </c>
      <c r="AR232" s="232">
        <f t="shared" si="24"/>
        <v>0</v>
      </c>
      <c r="AS232" s="52">
        <f t="shared" si="25"/>
        <v>0</v>
      </c>
      <c r="AT232" s="52">
        <f t="shared" si="26"/>
        <v>0</v>
      </c>
      <c r="AU232" s="232">
        <f t="shared" si="27"/>
        <v>0</v>
      </c>
      <c r="AV232" s="232">
        <f t="shared" ref="AV232:AW232" si="697">IF($AD232=V$5,$W232,0)</f>
        <v>0</v>
      </c>
      <c r="AW232" s="232">
        <f t="shared" si="697"/>
        <v>0</v>
      </c>
      <c r="AX232" s="233">
        <f t="shared" si="29"/>
        <v>0</v>
      </c>
      <c r="AY232" s="234">
        <f t="shared" si="30"/>
        <v>0</v>
      </c>
      <c r="AZ232" s="184">
        <f t="shared" si="31"/>
        <v>0</v>
      </c>
      <c r="BA232" s="235" t="str">
        <f>IF(B232&lt;&gt;"",VLOOKUP(B232,'1 Pricing Length'!A$8:B$50,2),"")</f>
        <v/>
      </c>
    </row>
    <row r="233" spans="1:53" ht="18.75" customHeight="1">
      <c r="A233" s="217"/>
      <c r="B233" s="217"/>
      <c r="C233" s="303"/>
      <c r="D233" s="237"/>
      <c r="E233" s="237"/>
      <c r="F233" s="237"/>
      <c r="G233" s="377"/>
      <c r="H233" s="377"/>
      <c r="I233" s="377"/>
      <c r="J233" s="377"/>
      <c r="K233" s="1"/>
      <c r="L233" s="223">
        <f>IF(B233&lt;&gt;"",IF(D233&gt;0,IF(D233&lt;=V$5,IF(M233&gt;0,M233,VLOOKUP(B233,'1 Pricing Length'!A$8:C$50,3)),VLOOKUP(B233,'1 Pricing Length'!A$8:C$50,3)),0),0)</f>
        <v>0</v>
      </c>
      <c r="M233" s="223">
        <f t="shared" si="4"/>
        <v>0</v>
      </c>
      <c r="N233" s="224">
        <f>IF(B233&lt;&gt;"",IF(D233&lt;&gt;0,IF(AD233&lt;X$5,IF(AD233&lt;W$5,IF(AD233&lt;V$5,IF(AD233&lt;U$5,VLOOKUP(B233,'1 Pricing Length'!A$8:I$50,5),VLOOKUP(B233,'1 Pricing Length'!A$8:I$50,6)),VLOOKUP(B233,'1 Pricing Length'!A$8:I$50,7)),VLOOKUP(B233,'1 Pricing Length'!A$8:I$50,8)),0),0),0)</f>
        <v>0</v>
      </c>
      <c r="O233" s="128">
        <f t="shared" si="5"/>
        <v>0</v>
      </c>
      <c r="P233" s="128">
        <f>'6 NY Interim'!O233</f>
        <v>0</v>
      </c>
      <c r="Q233" s="128">
        <f t="shared" si="6"/>
        <v>0</v>
      </c>
      <c r="R233" s="128">
        <f t="shared" si="7"/>
        <v>0</v>
      </c>
      <c r="S233" s="128">
        <f t="shared" si="8"/>
        <v>0</v>
      </c>
      <c r="T233" s="192">
        <f t="shared" ref="T233:W233" si="698">$G233*$AE233*AF233</f>
        <v>0</v>
      </c>
      <c r="U233" s="192">
        <f t="shared" si="698"/>
        <v>0</v>
      </c>
      <c r="V233" s="192">
        <f t="shared" si="698"/>
        <v>0</v>
      </c>
      <c r="W233" s="227">
        <f t="shared" si="698"/>
        <v>0</v>
      </c>
      <c r="X233" s="192">
        <f t="shared" si="10"/>
        <v>0</v>
      </c>
      <c r="Y233" s="192">
        <f t="shared" si="11"/>
        <v>0</v>
      </c>
      <c r="Z233" s="192">
        <f t="shared" si="12"/>
        <v>0</v>
      </c>
      <c r="AA233" s="227">
        <f t="shared" si="13"/>
        <v>0</v>
      </c>
      <c r="AB233" s="228">
        <f t="shared" si="14"/>
        <v>0</v>
      </c>
      <c r="AC233" s="229"/>
      <c r="AD233" s="230">
        <f t="shared" si="15"/>
        <v>45107</v>
      </c>
      <c r="AE233" s="231">
        <f t="shared" si="16"/>
        <v>0</v>
      </c>
      <c r="AF233" s="184">
        <f t="shared" si="17"/>
        <v>0</v>
      </c>
      <c r="AG233" s="184">
        <f t="shared" ref="AG233:AL233" si="699">IF(SUM($AF233:AF233)&gt;0,IF($L233-SUM($AF233:AF233)&gt;52,52,$L233-SUM($AF233:AF233)),IF($AD233=U$5,ROUND(($AD233-$D233)/7+0.5,0),0))</f>
        <v>0</v>
      </c>
      <c r="AH233" s="184">
        <f t="shared" si="699"/>
        <v>0</v>
      </c>
      <c r="AI233" s="184">
        <f t="shared" si="699"/>
        <v>0</v>
      </c>
      <c r="AJ233" s="184">
        <f t="shared" si="699"/>
        <v>0</v>
      </c>
      <c r="AK233" s="184">
        <f t="shared" si="699"/>
        <v>0</v>
      </c>
      <c r="AL233" s="184">
        <f t="shared" si="699"/>
        <v>0</v>
      </c>
      <c r="AM233" s="52" t="str">
        <f t="shared" si="19"/>
        <v/>
      </c>
      <c r="AN233" s="52" t="str">
        <f t="shared" si="20"/>
        <v/>
      </c>
      <c r="AO233" s="184" t="str">
        <f t="shared" si="21"/>
        <v/>
      </c>
      <c r="AP233" s="192" t="str">
        <f t="shared" si="22"/>
        <v/>
      </c>
      <c r="AQ233" s="232">
        <f t="shared" si="23"/>
        <v>0</v>
      </c>
      <c r="AR233" s="232">
        <f t="shared" si="24"/>
        <v>0</v>
      </c>
      <c r="AS233" s="52">
        <f t="shared" si="25"/>
        <v>0</v>
      </c>
      <c r="AT233" s="52">
        <f t="shared" si="26"/>
        <v>0</v>
      </c>
      <c r="AU233" s="232">
        <f t="shared" si="27"/>
        <v>0</v>
      </c>
      <c r="AV233" s="232">
        <f t="shared" ref="AV233:AW233" si="700">IF($AD233=V$5,$W233,0)</f>
        <v>0</v>
      </c>
      <c r="AW233" s="232">
        <f t="shared" si="700"/>
        <v>0</v>
      </c>
      <c r="AX233" s="233">
        <f t="shared" si="29"/>
        <v>0</v>
      </c>
      <c r="AY233" s="234">
        <f t="shared" si="30"/>
        <v>0</v>
      </c>
      <c r="AZ233" s="184">
        <f t="shared" si="31"/>
        <v>0</v>
      </c>
      <c r="BA233" s="235" t="str">
        <f>IF(B233&lt;&gt;"",VLOOKUP(B233,'1 Pricing Length'!A$8:B$50,2),"")</f>
        <v/>
      </c>
    </row>
    <row r="234" spans="1:53" ht="18.75" customHeight="1">
      <c r="A234" s="217"/>
      <c r="B234" s="217"/>
      <c r="C234" s="303"/>
      <c r="D234" s="237"/>
      <c r="E234" s="237"/>
      <c r="F234" s="237"/>
      <c r="G234" s="377"/>
      <c r="H234" s="377"/>
      <c r="I234" s="377"/>
      <c r="J234" s="377"/>
      <c r="K234" s="1"/>
      <c r="L234" s="223">
        <f>IF(B234&lt;&gt;"",IF(D234&gt;0,IF(D234&lt;=V$5,IF(M234&gt;0,M234,VLOOKUP(B234,'1 Pricing Length'!A$8:C$50,3)),VLOOKUP(B234,'1 Pricing Length'!A$8:C$50,3)),0),0)</f>
        <v>0</v>
      </c>
      <c r="M234" s="223">
        <f t="shared" si="4"/>
        <v>0</v>
      </c>
      <c r="N234" s="224">
        <f>IF(B234&lt;&gt;"",IF(D234&lt;&gt;0,IF(AD234&lt;X$5,IF(AD234&lt;W$5,IF(AD234&lt;V$5,IF(AD234&lt;U$5,VLOOKUP(B234,'1 Pricing Length'!A$8:I$50,5),VLOOKUP(B234,'1 Pricing Length'!A$8:I$50,6)),VLOOKUP(B234,'1 Pricing Length'!A$8:I$50,7)),VLOOKUP(B234,'1 Pricing Length'!A$8:I$50,8)),0),0),0)</f>
        <v>0</v>
      </c>
      <c r="O234" s="128">
        <f t="shared" si="5"/>
        <v>0</v>
      </c>
      <c r="P234" s="128">
        <f>'6 NY Interim'!O234</f>
        <v>0</v>
      </c>
      <c r="Q234" s="128">
        <f t="shared" si="6"/>
        <v>0</v>
      </c>
      <c r="R234" s="128">
        <f t="shared" si="7"/>
        <v>0</v>
      </c>
      <c r="S234" s="128">
        <f t="shared" si="8"/>
        <v>0</v>
      </c>
      <c r="T234" s="192">
        <f t="shared" ref="T234:W234" si="701">$G234*$AE234*AF234</f>
        <v>0</v>
      </c>
      <c r="U234" s="192">
        <f t="shared" si="701"/>
        <v>0</v>
      </c>
      <c r="V234" s="192">
        <f t="shared" si="701"/>
        <v>0</v>
      </c>
      <c r="W234" s="227">
        <f t="shared" si="701"/>
        <v>0</v>
      </c>
      <c r="X234" s="192">
        <f t="shared" si="10"/>
        <v>0</v>
      </c>
      <c r="Y234" s="192">
        <f t="shared" si="11"/>
        <v>0</v>
      </c>
      <c r="Z234" s="192">
        <f t="shared" si="12"/>
        <v>0</v>
      </c>
      <c r="AA234" s="227">
        <f t="shared" si="13"/>
        <v>0</v>
      </c>
      <c r="AB234" s="228">
        <f t="shared" si="14"/>
        <v>0</v>
      </c>
      <c r="AC234" s="229"/>
      <c r="AD234" s="230">
        <f t="shared" si="15"/>
        <v>45107</v>
      </c>
      <c r="AE234" s="231">
        <f t="shared" si="16"/>
        <v>0</v>
      </c>
      <c r="AF234" s="184">
        <f t="shared" si="17"/>
        <v>0</v>
      </c>
      <c r="AG234" s="184">
        <f t="shared" ref="AG234:AL234" si="702">IF(SUM($AF234:AF234)&gt;0,IF($L234-SUM($AF234:AF234)&gt;52,52,$L234-SUM($AF234:AF234)),IF($AD234=U$5,ROUND(($AD234-$D234)/7+0.5,0),0))</f>
        <v>0</v>
      </c>
      <c r="AH234" s="184">
        <f t="shared" si="702"/>
        <v>0</v>
      </c>
      <c r="AI234" s="184">
        <f t="shared" si="702"/>
        <v>0</v>
      </c>
      <c r="AJ234" s="184">
        <f t="shared" si="702"/>
        <v>0</v>
      </c>
      <c r="AK234" s="184">
        <f t="shared" si="702"/>
        <v>0</v>
      </c>
      <c r="AL234" s="184">
        <f t="shared" si="702"/>
        <v>0</v>
      </c>
      <c r="AM234" s="52" t="str">
        <f t="shared" si="19"/>
        <v/>
      </c>
      <c r="AN234" s="52" t="str">
        <f t="shared" si="20"/>
        <v/>
      </c>
      <c r="AO234" s="184" t="str">
        <f t="shared" si="21"/>
        <v/>
      </c>
      <c r="AP234" s="192" t="str">
        <f t="shared" si="22"/>
        <v/>
      </c>
      <c r="AQ234" s="232">
        <f t="shared" si="23"/>
        <v>0</v>
      </c>
      <c r="AR234" s="232">
        <f t="shared" si="24"/>
        <v>0</v>
      </c>
      <c r="AS234" s="52">
        <f t="shared" si="25"/>
        <v>0</v>
      </c>
      <c r="AT234" s="52">
        <f t="shared" si="26"/>
        <v>0</v>
      </c>
      <c r="AU234" s="232">
        <f t="shared" si="27"/>
        <v>0</v>
      </c>
      <c r="AV234" s="232">
        <f t="shared" ref="AV234:AW234" si="703">IF($AD234=V$5,$W234,0)</f>
        <v>0</v>
      </c>
      <c r="AW234" s="232">
        <f t="shared" si="703"/>
        <v>0</v>
      </c>
      <c r="AX234" s="233">
        <f t="shared" si="29"/>
        <v>0</v>
      </c>
      <c r="AY234" s="234">
        <f t="shared" si="30"/>
        <v>0</v>
      </c>
      <c r="AZ234" s="184">
        <f t="shared" si="31"/>
        <v>0</v>
      </c>
      <c r="BA234" s="235" t="str">
        <f>IF(B234&lt;&gt;"",VLOOKUP(B234,'1 Pricing Length'!A$8:B$50,2),"")</f>
        <v/>
      </c>
    </row>
    <row r="235" spans="1:53" ht="18.75" customHeight="1">
      <c r="A235" s="217"/>
      <c r="B235" s="217"/>
      <c r="C235" s="303"/>
      <c r="D235" s="237"/>
      <c r="E235" s="237"/>
      <c r="F235" s="237"/>
      <c r="G235" s="377"/>
      <c r="H235" s="377"/>
      <c r="I235" s="377"/>
      <c r="J235" s="377"/>
      <c r="K235" s="1"/>
      <c r="L235" s="223">
        <f>IF(B235&lt;&gt;"",IF(D235&gt;0,IF(D235&lt;=V$5,IF(M235&gt;0,M235,VLOOKUP(B235,'1 Pricing Length'!A$8:C$50,3)),VLOOKUP(B235,'1 Pricing Length'!A$8:C$50,3)),0),0)</f>
        <v>0</v>
      </c>
      <c r="M235" s="223">
        <f t="shared" si="4"/>
        <v>0</v>
      </c>
      <c r="N235" s="224">
        <f>IF(B235&lt;&gt;"",IF(D235&lt;&gt;0,IF(AD235&lt;X$5,IF(AD235&lt;W$5,IF(AD235&lt;V$5,IF(AD235&lt;U$5,VLOOKUP(B235,'1 Pricing Length'!A$8:I$50,5),VLOOKUP(B235,'1 Pricing Length'!A$8:I$50,6)),VLOOKUP(B235,'1 Pricing Length'!A$8:I$50,7)),VLOOKUP(B235,'1 Pricing Length'!A$8:I$50,8)),0),0),0)</f>
        <v>0</v>
      </c>
      <c r="O235" s="128">
        <f t="shared" si="5"/>
        <v>0</v>
      </c>
      <c r="P235" s="128">
        <f>'6 NY Interim'!O235</f>
        <v>0</v>
      </c>
      <c r="Q235" s="128">
        <f t="shared" si="6"/>
        <v>0</v>
      </c>
      <c r="R235" s="128">
        <f t="shared" si="7"/>
        <v>0</v>
      </c>
      <c r="S235" s="128">
        <f t="shared" si="8"/>
        <v>0</v>
      </c>
      <c r="T235" s="192">
        <f t="shared" ref="T235:W235" si="704">$G235*$AE235*AF235</f>
        <v>0</v>
      </c>
      <c r="U235" s="192">
        <f t="shared" si="704"/>
        <v>0</v>
      </c>
      <c r="V235" s="192">
        <f t="shared" si="704"/>
        <v>0</v>
      </c>
      <c r="W235" s="227">
        <f t="shared" si="704"/>
        <v>0</v>
      </c>
      <c r="X235" s="192">
        <f t="shared" si="10"/>
        <v>0</v>
      </c>
      <c r="Y235" s="192">
        <f t="shared" si="11"/>
        <v>0</v>
      </c>
      <c r="Z235" s="192">
        <f t="shared" si="12"/>
        <v>0</v>
      </c>
      <c r="AA235" s="227">
        <f t="shared" si="13"/>
        <v>0</v>
      </c>
      <c r="AB235" s="228">
        <f t="shared" si="14"/>
        <v>0</v>
      </c>
      <c r="AC235" s="229"/>
      <c r="AD235" s="230">
        <f t="shared" si="15"/>
        <v>45107</v>
      </c>
      <c r="AE235" s="231">
        <f t="shared" si="16"/>
        <v>0</v>
      </c>
      <c r="AF235" s="184">
        <f t="shared" si="17"/>
        <v>0</v>
      </c>
      <c r="AG235" s="184">
        <f t="shared" ref="AG235:AL235" si="705">IF(SUM($AF235:AF235)&gt;0,IF($L235-SUM($AF235:AF235)&gt;52,52,$L235-SUM($AF235:AF235)),IF($AD235=U$5,ROUND(($AD235-$D235)/7+0.5,0),0))</f>
        <v>0</v>
      </c>
      <c r="AH235" s="184">
        <f t="shared" si="705"/>
        <v>0</v>
      </c>
      <c r="AI235" s="184">
        <f t="shared" si="705"/>
        <v>0</v>
      </c>
      <c r="AJ235" s="184">
        <f t="shared" si="705"/>
        <v>0</v>
      </c>
      <c r="AK235" s="184">
        <f t="shared" si="705"/>
        <v>0</v>
      </c>
      <c r="AL235" s="184">
        <f t="shared" si="705"/>
        <v>0</v>
      </c>
      <c r="AM235" s="52" t="str">
        <f t="shared" si="19"/>
        <v/>
      </c>
      <c r="AN235" s="52" t="str">
        <f t="shared" si="20"/>
        <v/>
      </c>
      <c r="AO235" s="184" t="str">
        <f t="shared" si="21"/>
        <v/>
      </c>
      <c r="AP235" s="192" t="str">
        <f t="shared" si="22"/>
        <v/>
      </c>
      <c r="AQ235" s="232">
        <f t="shared" si="23"/>
        <v>0</v>
      </c>
      <c r="AR235" s="232">
        <f t="shared" si="24"/>
        <v>0</v>
      </c>
      <c r="AS235" s="52">
        <f t="shared" si="25"/>
        <v>0</v>
      </c>
      <c r="AT235" s="52">
        <f t="shared" si="26"/>
        <v>0</v>
      </c>
      <c r="AU235" s="232">
        <f t="shared" si="27"/>
        <v>0</v>
      </c>
      <c r="AV235" s="232">
        <f t="shared" ref="AV235:AW235" si="706">IF($AD235=V$5,$W235,0)</f>
        <v>0</v>
      </c>
      <c r="AW235" s="232">
        <f t="shared" si="706"/>
        <v>0</v>
      </c>
      <c r="AX235" s="233">
        <f t="shared" si="29"/>
        <v>0</v>
      </c>
      <c r="AY235" s="234">
        <f t="shared" si="30"/>
        <v>0</v>
      </c>
      <c r="AZ235" s="184">
        <f t="shared" si="31"/>
        <v>0</v>
      </c>
      <c r="BA235" s="235" t="str">
        <f>IF(B235&lt;&gt;"",VLOOKUP(B235,'1 Pricing Length'!A$8:B$50,2),"")</f>
        <v/>
      </c>
    </row>
    <row r="236" spans="1:53" ht="18.75" customHeight="1">
      <c r="A236" s="217"/>
      <c r="B236" s="217"/>
      <c r="C236" s="303"/>
      <c r="D236" s="237"/>
      <c r="E236" s="237"/>
      <c r="F236" s="237"/>
      <c r="G236" s="377"/>
      <c r="H236" s="377"/>
      <c r="I236" s="377"/>
      <c r="J236" s="377"/>
      <c r="K236" s="1"/>
      <c r="L236" s="223">
        <f>IF(B236&lt;&gt;"",IF(D236&gt;0,IF(D236&lt;=V$5,IF(M236&gt;0,M236,VLOOKUP(B236,'1 Pricing Length'!A$8:C$50,3)),VLOOKUP(B236,'1 Pricing Length'!A$8:C$50,3)),0),0)</f>
        <v>0</v>
      </c>
      <c r="M236" s="223">
        <f t="shared" si="4"/>
        <v>0</v>
      </c>
      <c r="N236" s="224">
        <f>IF(B236&lt;&gt;"",IF(D236&lt;&gt;0,IF(AD236&lt;X$5,IF(AD236&lt;W$5,IF(AD236&lt;V$5,IF(AD236&lt;U$5,VLOOKUP(B236,'1 Pricing Length'!A$8:I$50,5),VLOOKUP(B236,'1 Pricing Length'!A$8:I$50,6)),VLOOKUP(B236,'1 Pricing Length'!A$8:I$50,7)),VLOOKUP(B236,'1 Pricing Length'!A$8:I$50,8)),0),0),0)</f>
        <v>0</v>
      </c>
      <c r="O236" s="128">
        <f t="shared" si="5"/>
        <v>0</v>
      </c>
      <c r="P236" s="128">
        <f>'6 NY Interim'!O236</f>
        <v>0</v>
      </c>
      <c r="Q236" s="128">
        <f t="shared" si="6"/>
        <v>0</v>
      </c>
      <c r="R236" s="128">
        <f t="shared" si="7"/>
        <v>0</v>
      </c>
      <c r="S236" s="128">
        <f t="shared" si="8"/>
        <v>0</v>
      </c>
      <c r="T236" s="192">
        <f t="shared" ref="T236:W236" si="707">$G236*$AE236*AF236</f>
        <v>0</v>
      </c>
      <c r="U236" s="192">
        <f t="shared" si="707"/>
        <v>0</v>
      </c>
      <c r="V236" s="192">
        <f t="shared" si="707"/>
        <v>0</v>
      </c>
      <c r="W236" s="227">
        <f t="shared" si="707"/>
        <v>0</v>
      </c>
      <c r="X236" s="192">
        <f t="shared" si="10"/>
        <v>0</v>
      </c>
      <c r="Y236" s="192">
        <f t="shared" si="11"/>
        <v>0</v>
      </c>
      <c r="Z236" s="192">
        <f t="shared" si="12"/>
        <v>0</v>
      </c>
      <c r="AA236" s="227">
        <f t="shared" si="13"/>
        <v>0</v>
      </c>
      <c r="AB236" s="228">
        <f t="shared" si="14"/>
        <v>0</v>
      </c>
      <c r="AC236" s="229"/>
      <c r="AD236" s="230">
        <f t="shared" si="15"/>
        <v>45107</v>
      </c>
      <c r="AE236" s="231">
        <f t="shared" si="16"/>
        <v>0</v>
      </c>
      <c r="AF236" s="184">
        <f t="shared" si="17"/>
        <v>0</v>
      </c>
      <c r="AG236" s="184">
        <f t="shared" ref="AG236:AL236" si="708">IF(SUM($AF236:AF236)&gt;0,IF($L236-SUM($AF236:AF236)&gt;52,52,$L236-SUM($AF236:AF236)),IF($AD236=U$5,ROUND(($AD236-$D236)/7+0.5,0),0))</f>
        <v>0</v>
      </c>
      <c r="AH236" s="184">
        <f t="shared" si="708"/>
        <v>0</v>
      </c>
      <c r="AI236" s="184">
        <f t="shared" si="708"/>
        <v>0</v>
      </c>
      <c r="AJ236" s="184">
        <f t="shared" si="708"/>
        <v>0</v>
      </c>
      <c r="AK236" s="184">
        <f t="shared" si="708"/>
        <v>0</v>
      </c>
      <c r="AL236" s="184">
        <f t="shared" si="708"/>
        <v>0</v>
      </c>
      <c r="AM236" s="52" t="str">
        <f t="shared" si="19"/>
        <v/>
      </c>
      <c r="AN236" s="52" t="str">
        <f t="shared" si="20"/>
        <v/>
      </c>
      <c r="AO236" s="184" t="str">
        <f t="shared" si="21"/>
        <v/>
      </c>
      <c r="AP236" s="192" t="str">
        <f t="shared" si="22"/>
        <v/>
      </c>
      <c r="AQ236" s="232">
        <f t="shared" si="23"/>
        <v>0</v>
      </c>
      <c r="AR236" s="232">
        <f t="shared" si="24"/>
        <v>0</v>
      </c>
      <c r="AS236" s="52">
        <f t="shared" si="25"/>
        <v>0</v>
      </c>
      <c r="AT236" s="52">
        <f t="shared" si="26"/>
        <v>0</v>
      </c>
      <c r="AU236" s="232">
        <f t="shared" si="27"/>
        <v>0</v>
      </c>
      <c r="AV236" s="232">
        <f t="shared" ref="AV236:AW236" si="709">IF($AD236=V$5,$W236,0)</f>
        <v>0</v>
      </c>
      <c r="AW236" s="232">
        <f t="shared" si="709"/>
        <v>0</v>
      </c>
      <c r="AX236" s="233">
        <f t="shared" si="29"/>
        <v>0</v>
      </c>
      <c r="AY236" s="234">
        <f t="shared" si="30"/>
        <v>0</v>
      </c>
      <c r="AZ236" s="184">
        <f t="shared" si="31"/>
        <v>0</v>
      </c>
      <c r="BA236" s="235" t="str">
        <f>IF(B236&lt;&gt;"",VLOOKUP(B236,'1 Pricing Length'!A$8:B$50,2),"")</f>
        <v/>
      </c>
    </row>
    <row r="237" spans="1:53" ht="18.75" customHeight="1">
      <c r="A237" s="217"/>
      <c r="B237" s="217"/>
      <c r="C237" s="303"/>
      <c r="D237" s="237"/>
      <c r="E237" s="237"/>
      <c r="F237" s="237"/>
      <c r="G237" s="377"/>
      <c r="H237" s="377"/>
      <c r="I237" s="377"/>
      <c r="J237" s="377"/>
      <c r="K237" s="1"/>
      <c r="L237" s="223">
        <f>IF(B237&lt;&gt;"",IF(D237&gt;0,IF(D237&lt;=V$5,IF(M237&gt;0,M237,VLOOKUP(B237,'1 Pricing Length'!A$8:C$50,3)),VLOOKUP(B237,'1 Pricing Length'!A$8:C$50,3)),0),0)</f>
        <v>0</v>
      </c>
      <c r="M237" s="223">
        <f t="shared" si="4"/>
        <v>0</v>
      </c>
      <c r="N237" s="224">
        <f>IF(B237&lt;&gt;"",IF(D237&lt;&gt;0,IF(AD237&lt;X$5,IF(AD237&lt;W$5,IF(AD237&lt;V$5,IF(AD237&lt;U$5,VLOOKUP(B237,'1 Pricing Length'!A$8:I$50,5),VLOOKUP(B237,'1 Pricing Length'!A$8:I$50,6)),VLOOKUP(B237,'1 Pricing Length'!A$8:I$50,7)),VLOOKUP(B237,'1 Pricing Length'!A$8:I$50,8)),0),0),0)</f>
        <v>0</v>
      </c>
      <c r="O237" s="128">
        <f t="shared" si="5"/>
        <v>0</v>
      </c>
      <c r="P237" s="128">
        <f>'6 NY Interim'!O237</f>
        <v>0</v>
      </c>
      <c r="Q237" s="128">
        <f t="shared" si="6"/>
        <v>0</v>
      </c>
      <c r="R237" s="128">
        <f t="shared" si="7"/>
        <v>0</v>
      </c>
      <c r="S237" s="128">
        <f t="shared" si="8"/>
        <v>0</v>
      </c>
      <c r="T237" s="192">
        <f t="shared" ref="T237:W237" si="710">$G237*$AE237*AF237</f>
        <v>0</v>
      </c>
      <c r="U237" s="192">
        <f t="shared" si="710"/>
        <v>0</v>
      </c>
      <c r="V237" s="192">
        <f t="shared" si="710"/>
        <v>0</v>
      </c>
      <c r="W237" s="227">
        <f t="shared" si="710"/>
        <v>0</v>
      </c>
      <c r="X237" s="192">
        <f t="shared" si="10"/>
        <v>0</v>
      </c>
      <c r="Y237" s="192">
        <f t="shared" si="11"/>
        <v>0</v>
      </c>
      <c r="Z237" s="192">
        <f t="shared" si="12"/>
        <v>0</v>
      </c>
      <c r="AA237" s="227">
        <f t="shared" si="13"/>
        <v>0</v>
      </c>
      <c r="AB237" s="228">
        <f t="shared" si="14"/>
        <v>0</v>
      </c>
      <c r="AC237" s="229"/>
      <c r="AD237" s="230">
        <f t="shared" si="15"/>
        <v>45107</v>
      </c>
      <c r="AE237" s="231">
        <f t="shared" si="16"/>
        <v>0</v>
      </c>
      <c r="AF237" s="184">
        <f t="shared" si="17"/>
        <v>0</v>
      </c>
      <c r="AG237" s="184">
        <f t="shared" ref="AG237:AL237" si="711">IF(SUM($AF237:AF237)&gt;0,IF($L237-SUM($AF237:AF237)&gt;52,52,$L237-SUM($AF237:AF237)),IF($AD237=U$5,ROUND(($AD237-$D237)/7+0.5,0),0))</f>
        <v>0</v>
      </c>
      <c r="AH237" s="184">
        <f t="shared" si="711"/>
        <v>0</v>
      </c>
      <c r="AI237" s="184">
        <f t="shared" si="711"/>
        <v>0</v>
      </c>
      <c r="AJ237" s="184">
        <f t="shared" si="711"/>
        <v>0</v>
      </c>
      <c r="AK237" s="184">
        <f t="shared" si="711"/>
        <v>0</v>
      </c>
      <c r="AL237" s="184">
        <f t="shared" si="711"/>
        <v>0</v>
      </c>
      <c r="AM237" s="52" t="str">
        <f t="shared" si="19"/>
        <v/>
      </c>
      <c r="AN237" s="52" t="str">
        <f t="shared" si="20"/>
        <v/>
      </c>
      <c r="AO237" s="184" t="str">
        <f t="shared" si="21"/>
        <v/>
      </c>
      <c r="AP237" s="192" t="str">
        <f t="shared" si="22"/>
        <v/>
      </c>
      <c r="AQ237" s="232">
        <f t="shared" si="23"/>
        <v>0</v>
      </c>
      <c r="AR237" s="232">
        <f t="shared" si="24"/>
        <v>0</v>
      </c>
      <c r="AS237" s="52">
        <f t="shared" si="25"/>
        <v>0</v>
      </c>
      <c r="AT237" s="52">
        <f t="shared" si="26"/>
        <v>0</v>
      </c>
      <c r="AU237" s="232">
        <f t="shared" si="27"/>
        <v>0</v>
      </c>
      <c r="AV237" s="232">
        <f t="shared" ref="AV237:AW237" si="712">IF($AD237=V$5,$W237,0)</f>
        <v>0</v>
      </c>
      <c r="AW237" s="232">
        <f t="shared" si="712"/>
        <v>0</v>
      </c>
      <c r="AX237" s="233">
        <f t="shared" si="29"/>
        <v>0</v>
      </c>
      <c r="AY237" s="234">
        <f t="shared" si="30"/>
        <v>0</v>
      </c>
      <c r="AZ237" s="184">
        <f t="shared" si="31"/>
        <v>0</v>
      </c>
      <c r="BA237" s="235" t="str">
        <f>IF(B237&lt;&gt;"",VLOOKUP(B237,'1 Pricing Length'!A$8:B$50,2),"")</f>
        <v/>
      </c>
    </row>
    <row r="238" spans="1:53" ht="18.75" customHeight="1">
      <c r="A238" s="217"/>
      <c r="B238" s="217"/>
      <c r="C238" s="303"/>
      <c r="D238" s="237"/>
      <c r="E238" s="237"/>
      <c r="F238" s="237"/>
      <c r="G238" s="377"/>
      <c r="H238" s="377"/>
      <c r="I238" s="377"/>
      <c r="J238" s="377"/>
      <c r="K238" s="1"/>
      <c r="L238" s="223">
        <f>IF(B238&lt;&gt;"",IF(D238&gt;0,IF(D238&lt;=V$5,IF(M238&gt;0,M238,VLOOKUP(B238,'1 Pricing Length'!A$8:C$50,3)),VLOOKUP(B238,'1 Pricing Length'!A$8:C$50,3)),0),0)</f>
        <v>0</v>
      </c>
      <c r="M238" s="223">
        <f t="shared" si="4"/>
        <v>0</v>
      </c>
      <c r="N238" s="224">
        <f>IF(B238&lt;&gt;"",IF(D238&lt;&gt;0,IF(AD238&lt;X$5,IF(AD238&lt;W$5,IF(AD238&lt;V$5,IF(AD238&lt;U$5,VLOOKUP(B238,'1 Pricing Length'!A$8:I$50,5),VLOOKUP(B238,'1 Pricing Length'!A$8:I$50,6)),VLOOKUP(B238,'1 Pricing Length'!A$8:I$50,7)),VLOOKUP(B238,'1 Pricing Length'!A$8:I$50,8)),0),0),0)</f>
        <v>0</v>
      </c>
      <c r="O238" s="128">
        <f t="shared" si="5"/>
        <v>0</v>
      </c>
      <c r="P238" s="128">
        <f>'6 NY Interim'!O238</f>
        <v>0</v>
      </c>
      <c r="Q238" s="128">
        <f t="shared" si="6"/>
        <v>0</v>
      </c>
      <c r="R238" s="128">
        <f t="shared" si="7"/>
        <v>0</v>
      </c>
      <c r="S238" s="128">
        <f t="shared" si="8"/>
        <v>0</v>
      </c>
      <c r="T238" s="192">
        <f t="shared" ref="T238:W238" si="713">$G238*$AE238*AF238</f>
        <v>0</v>
      </c>
      <c r="U238" s="192">
        <f t="shared" si="713"/>
        <v>0</v>
      </c>
      <c r="V238" s="192">
        <f t="shared" si="713"/>
        <v>0</v>
      </c>
      <c r="W238" s="227">
        <f t="shared" si="713"/>
        <v>0</v>
      </c>
      <c r="X238" s="192">
        <f t="shared" si="10"/>
        <v>0</v>
      </c>
      <c r="Y238" s="192">
        <f t="shared" si="11"/>
        <v>0</v>
      </c>
      <c r="Z238" s="192">
        <f t="shared" si="12"/>
        <v>0</v>
      </c>
      <c r="AA238" s="227">
        <f t="shared" si="13"/>
        <v>0</v>
      </c>
      <c r="AB238" s="228">
        <f t="shared" si="14"/>
        <v>0</v>
      </c>
      <c r="AC238" s="229"/>
      <c r="AD238" s="230">
        <f t="shared" si="15"/>
        <v>45107</v>
      </c>
      <c r="AE238" s="231">
        <f t="shared" si="16"/>
        <v>0</v>
      </c>
      <c r="AF238" s="184">
        <f t="shared" si="17"/>
        <v>0</v>
      </c>
      <c r="AG238" s="184">
        <f t="shared" ref="AG238:AL238" si="714">IF(SUM($AF238:AF238)&gt;0,IF($L238-SUM($AF238:AF238)&gt;52,52,$L238-SUM($AF238:AF238)),IF($AD238=U$5,ROUND(($AD238-$D238)/7+0.5,0),0))</f>
        <v>0</v>
      </c>
      <c r="AH238" s="184">
        <f t="shared" si="714"/>
        <v>0</v>
      </c>
      <c r="AI238" s="184">
        <f t="shared" si="714"/>
        <v>0</v>
      </c>
      <c r="AJ238" s="184">
        <f t="shared" si="714"/>
        <v>0</v>
      </c>
      <c r="AK238" s="184">
        <f t="shared" si="714"/>
        <v>0</v>
      </c>
      <c r="AL238" s="184">
        <f t="shared" si="714"/>
        <v>0</v>
      </c>
      <c r="AM238" s="52" t="str">
        <f t="shared" si="19"/>
        <v/>
      </c>
      <c r="AN238" s="52" t="str">
        <f t="shared" si="20"/>
        <v/>
      </c>
      <c r="AO238" s="184" t="str">
        <f t="shared" si="21"/>
        <v/>
      </c>
      <c r="AP238" s="192" t="str">
        <f t="shared" si="22"/>
        <v/>
      </c>
      <c r="AQ238" s="232">
        <f t="shared" si="23"/>
        <v>0</v>
      </c>
      <c r="AR238" s="232">
        <f t="shared" si="24"/>
        <v>0</v>
      </c>
      <c r="AS238" s="52">
        <f t="shared" si="25"/>
        <v>0</v>
      </c>
      <c r="AT238" s="52">
        <f t="shared" si="26"/>
        <v>0</v>
      </c>
      <c r="AU238" s="232">
        <f t="shared" si="27"/>
        <v>0</v>
      </c>
      <c r="AV238" s="232">
        <f t="shared" ref="AV238:AW238" si="715">IF($AD238=V$5,$W238,0)</f>
        <v>0</v>
      </c>
      <c r="AW238" s="232">
        <f t="shared" si="715"/>
        <v>0</v>
      </c>
      <c r="AX238" s="233">
        <f t="shared" si="29"/>
        <v>0</v>
      </c>
      <c r="AY238" s="234">
        <f t="shared" si="30"/>
        <v>0</v>
      </c>
      <c r="AZ238" s="184">
        <f t="shared" si="31"/>
        <v>0</v>
      </c>
      <c r="BA238" s="235" t="str">
        <f>IF(B238&lt;&gt;"",VLOOKUP(B238,'1 Pricing Length'!A$8:B$50,2),"")</f>
        <v/>
      </c>
    </row>
    <row r="239" spans="1:53" ht="18.75" customHeight="1">
      <c r="A239" s="217"/>
      <c r="B239" s="217"/>
      <c r="C239" s="303"/>
      <c r="D239" s="237"/>
      <c r="E239" s="237"/>
      <c r="F239" s="237"/>
      <c r="G239" s="377"/>
      <c r="H239" s="377"/>
      <c r="I239" s="377"/>
      <c r="J239" s="377"/>
      <c r="K239" s="1"/>
      <c r="L239" s="223">
        <f>IF(B239&lt;&gt;"",IF(D239&gt;0,IF(D239&lt;=V$5,IF(M239&gt;0,M239,VLOOKUP(B239,'1 Pricing Length'!A$8:C$50,3)),VLOOKUP(B239,'1 Pricing Length'!A$8:C$50,3)),0),0)</f>
        <v>0</v>
      </c>
      <c r="M239" s="223">
        <f t="shared" si="4"/>
        <v>0</v>
      </c>
      <c r="N239" s="224">
        <f>IF(B239&lt;&gt;"",IF(D239&lt;&gt;0,IF(AD239&lt;X$5,IF(AD239&lt;W$5,IF(AD239&lt;V$5,IF(AD239&lt;U$5,VLOOKUP(B239,'1 Pricing Length'!A$8:I$50,5),VLOOKUP(B239,'1 Pricing Length'!A$8:I$50,6)),VLOOKUP(B239,'1 Pricing Length'!A$8:I$50,7)),VLOOKUP(B239,'1 Pricing Length'!A$8:I$50,8)),0),0),0)</f>
        <v>0</v>
      </c>
      <c r="O239" s="128">
        <f t="shared" si="5"/>
        <v>0</v>
      </c>
      <c r="P239" s="128">
        <f>'6 NY Interim'!O239</f>
        <v>0</v>
      </c>
      <c r="Q239" s="128">
        <f t="shared" si="6"/>
        <v>0</v>
      </c>
      <c r="R239" s="128">
        <f t="shared" si="7"/>
        <v>0</v>
      </c>
      <c r="S239" s="128">
        <f t="shared" si="8"/>
        <v>0</v>
      </c>
      <c r="T239" s="192">
        <f t="shared" ref="T239:W239" si="716">$G239*$AE239*AF239</f>
        <v>0</v>
      </c>
      <c r="U239" s="192">
        <f t="shared" si="716"/>
        <v>0</v>
      </c>
      <c r="V239" s="192">
        <f t="shared" si="716"/>
        <v>0</v>
      </c>
      <c r="W239" s="227">
        <f t="shared" si="716"/>
        <v>0</v>
      </c>
      <c r="X239" s="192">
        <f t="shared" si="10"/>
        <v>0</v>
      </c>
      <c r="Y239" s="192">
        <f t="shared" si="11"/>
        <v>0</v>
      </c>
      <c r="Z239" s="192">
        <f t="shared" si="12"/>
        <v>0</v>
      </c>
      <c r="AA239" s="227">
        <f t="shared" si="13"/>
        <v>0</v>
      </c>
      <c r="AB239" s="228">
        <f t="shared" si="14"/>
        <v>0</v>
      </c>
      <c r="AC239" s="229"/>
      <c r="AD239" s="230">
        <f t="shared" si="15"/>
        <v>45107</v>
      </c>
      <c r="AE239" s="231">
        <f t="shared" si="16"/>
        <v>0</v>
      </c>
      <c r="AF239" s="184">
        <f t="shared" si="17"/>
        <v>0</v>
      </c>
      <c r="AG239" s="184">
        <f t="shared" ref="AG239:AL239" si="717">IF(SUM($AF239:AF239)&gt;0,IF($L239-SUM($AF239:AF239)&gt;52,52,$L239-SUM($AF239:AF239)),IF($AD239=U$5,ROUND(($AD239-$D239)/7+0.5,0),0))</f>
        <v>0</v>
      </c>
      <c r="AH239" s="184">
        <f t="shared" si="717"/>
        <v>0</v>
      </c>
      <c r="AI239" s="184">
        <f t="shared" si="717"/>
        <v>0</v>
      </c>
      <c r="AJ239" s="184">
        <f t="shared" si="717"/>
        <v>0</v>
      </c>
      <c r="AK239" s="184">
        <f t="shared" si="717"/>
        <v>0</v>
      </c>
      <c r="AL239" s="184">
        <f t="shared" si="717"/>
        <v>0</v>
      </c>
      <c r="AM239" s="52" t="str">
        <f t="shared" si="19"/>
        <v/>
      </c>
      <c r="AN239" s="52" t="str">
        <f t="shared" si="20"/>
        <v/>
      </c>
      <c r="AO239" s="184" t="str">
        <f t="shared" si="21"/>
        <v/>
      </c>
      <c r="AP239" s="192" t="str">
        <f t="shared" si="22"/>
        <v/>
      </c>
      <c r="AQ239" s="232">
        <f t="shared" si="23"/>
        <v>0</v>
      </c>
      <c r="AR239" s="232">
        <f t="shared" si="24"/>
        <v>0</v>
      </c>
      <c r="AS239" s="52">
        <f t="shared" si="25"/>
        <v>0</v>
      </c>
      <c r="AT239" s="52">
        <f t="shared" si="26"/>
        <v>0</v>
      </c>
      <c r="AU239" s="232">
        <f t="shared" si="27"/>
        <v>0</v>
      </c>
      <c r="AV239" s="232">
        <f t="shared" ref="AV239:AW239" si="718">IF($AD239=V$5,$W239,0)</f>
        <v>0</v>
      </c>
      <c r="AW239" s="232">
        <f t="shared" si="718"/>
        <v>0</v>
      </c>
      <c r="AX239" s="233">
        <f t="shared" si="29"/>
        <v>0</v>
      </c>
      <c r="AY239" s="234">
        <f t="shared" si="30"/>
        <v>0</v>
      </c>
      <c r="AZ239" s="184">
        <f t="shared" si="31"/>
        <v>0</v>
      </c>
      <c r="BA239" s="235" t="str">
        <f>IF(B239&lt;&gt;"",VLOOKUP(B239,'1 Pricing Length'!A$8:B$50,2),"")</f>
        <v/>
      </c>
    </row>
    <row r="240" spans="1:53" ht="18.75" customHeight="1">
      <c r="A240" s="217"/>
      <c r="B240" s="217"/>
      <c r="C240" s="303"/>
      <c r="D240" s="237"/>
      <c r="E240" s="237"/>
      <c r="F240" s="237"/>
      <c r="G240" s="377"/>
      <c r="H240" s="377"/>
      <c r="I240" s="377"/>
      <c r="J240" s="377"/>
      <c r="K240" s="1"/>
      <c r="L240" s="223">
        <f>IF(B240&lt;&gt;"",IF(D240&gt;0,IF(D240&lt;=V$5,IF(M240&gt;0,M240,VLOOKUP(B240,'1 Pricing Length'!A$8:C$50,3)),VLOOKUP(B240,'1 Pricing Length'!A$8:C$50,3)),0),0)</f>
        <v>0</v>
      </c>
      <c r="M240" s="223">
        <f t="shared" si="4"/>
        <v>0</v>
      </c>
      <c r="N240" s="224">
        <f>IF(B240&lt;&gt;"",IF(D240&lt;&gt;0,IF(AD240&lt;X$5,IF(AD240&lt;W$5,IF(AD240&lt;V$5,IF(AD240&lt;U$5,VLOOKUP(B240,'1 Pricing Length'!A$8:I$50,5),VLOOKUP(B240,'1 Pricing Length'!A$8:I$50,6)),VLOOKUP(B240,'1 Pricing Length'!A$8:I$50,7)),VLOOKUP(B240,'1 Pricing Length'!A$8:I$50,8)),0),0),0)</f>
        <v>0</v>
      </c>
      <c r="O240" s="128">
        <f t="shared" si="5"/>
        <v>0</v>
      </c>
      <c r="P240" s="128">
        <f>'6 NY Interim'!O240</f>
        <v>0</v>
      </c>
      <c r="Q240" s="128">
        <f t="shared" si="6"/>
        <v>0</v>
      </c>
      <c r="R240" s="128">
        <f t="shared" si="7"/>
        <v>0</v>
      </c>
      <c r="S240" s="128">
        <f t="shared" si="8"/>
        <v>0</v>
      </c>
      <c r="T240" s="192">
        <f t="shared" ref="T240:W240" si="719">$G240*$AE240*AF240</f>
        <v>0</v>
      </c>
      <c r="U240" s="192">
        <f t="shared" si="719"/>
        <v>0</v>
      </c>
      <c r="V240" s="192">
        <f t="shared" si="719"/>
        <v>0</v>
      </c>
      <c r="W240" s="227">
        <f t="shared" si="719"/>
        <v>0</v>
      </c>
      <c r="X240" s="192">
        <f t="shared" si="10"/>
        <v>0</v>
      </c>
      <c r="Y240" s="192">
        <f t="shared" si="11"/>
        <v>0</v>
      </c>
      <c r="Z240" s="192">
        <f t="shared" si="12"/>
        <v>0</v>
      </c>
      <c r="AA240" s="227">
        <f t="shared" si="13"/>
        <v>0</v>
      </c>
      <c r="AB240" s="228">
        <f t="shared" si="14"/>
        <v>0</v>
      </c>
      <c r="AC240" s="229"/>
      <c r="AD240" s="230">
        <f t="shared" si="15"/>
        <v>45107</v>
      </c>
      <c r="AE240" s="231">
        <f t="shared" si="16"/>
        <v>0</v>
      </c>
      <c r="AF240" s="184">
        <f t="shared" si="17"/>
        <v>0</v>
      </c>
      <c r="AG240" s="184">
        <f t="shared" ref="AG240:AL240" si="720">IF(SUM($AF240:AF240)&gt;0,IF($L240-SUM($AF240:AF240)&gt;52,52,$L240-SUM($AF240:AF240)),IF($AD240=U$5,ROUND(($AD240-$D240)/7+0.5,0),0))</f>
        <v>0</v>
      </c>
      <c r="AH240" s="184">
        <f t="shared" si="720"/>
        <v>0</v>
      </c>
      <c r="AI240" s="184">
        <f t="shared" si="720"/>
        <v>0</v>
      </c>
      <c r="AJ240" s="184">
        <f t="shared" si="720"/>
        <v>0</v>
      </c>
      <c r="AK240" s="184">
        <f t="shared" si="720"/>
        <v>0</v>
      </c>
      <c r="AL240" s="184">
        <f t="shared" si="720"/>
        <v>0</v>
      </c>
      <c r="AM240" s="52" t="str">
        <f t="shared" si="19"/>
        <v/>
      </c>
      <c r="AN240" s="52" t="str">
        <f t="shared" si="20"/>
        <v/>
      </c>
      <c r="AO240" s="184" t="str">
        <f t="shared" si="21"/>
        <v/>
      </c>
      <c r="AP240" s="192" t="str">
        <f t="shared" si="22"/>
        <v/>
      </c>
      <c r="AQ240" s="232">
        <f t="shared" si="23"/>
        <v>0</v>
      </c>
      <c r="AR240" s="232">
        <f t="shared" si="24"/>
        <v>0</v>
      </c>
      <c r="AS240" s="52">
        <f t="shared" si="25"/>
        <v>0</v>
      </c>
      <c r="AT240" s="52">
        <f t="shared" si="26"/>
        <v>0</v>
      </c>
      <c r="AU240" s="232">
        <f t="shared" si="27"/>
        <v>0</v>
      </c>
      <c r="AV240" s="232">
        <f t="shared" ref="AV240:AW240" si="721">IF($AD240=V$5,$W240,0)</f>
        <v>0</v>
      </c>
      <c r="AW240" s="232">
        <f t="shared" si="721"/>
        <v>0</v>
      </c>
      <c r="AX240" s="233">
        <f t="shared" si="29"/>
        <v>0</v>
      </c>
      <c r="AY240" s="234">
        <f t="shared" si="30"/>
        <v>0</v>
      </c>
      <c r="AZ240" s="184">
        <f t="shared" si="31"/>
        <v>0</v>
      </c>
      <c r="BA240" s="235" t="str">
        <f>IF(B240&lt;&gt;"",VLOOKUP(B240,'1 Pricing Length'!A$8:B$50,2),"")</f>
        <v/>
      </c>
    </row>
    <row r="241" spans="1:53" ht="18.75" customHeight="1">
      <c r="A241" s="217"/>
      <c r="B241" s="217"/>
      <c r="C241" s="303"/>
      <c r="D241" s="237"/>
      <c r="E241" s="237"/>
      <c r="F241" s="237"/>
      <c r="G241" s="377"/>
      <c r="H241" s="377"/>
      <c r="I241" s="377"/>
      <c r="J241" s="377"/>
      <c r="K241" s="1"/>
      <c r="L241" s="223">
        <f>IF(B241&lt;&gt;"",IF(D241&gt;0,IF(D241&lt;=V$5,IF(M241&gt;0,M241,VLOOKUP(B241,'1 Pricing Length'!A$8:C$50,3)),VLOOKUP(B241,'1 Pricing Length'!A$8:C$50,3)),0),0)</f>
        <v>0</v>
      </c>
      <c r="M241" s="223">
        <f t="shared" si="4"/>
        <v>0</v>
      </c>
      <c r="N241" s="224">
        <f>IF(B241&lt;&gt;"",IF(D241&lt;&gt;0,IF(AD241&lt;X$5,IF(AD241&lt;W$5,IF(AD241&lt;V$5,IF(AD241&lt;U$5,VLOOKUP(B241,'1 Pricing Length'!A$8:I$50,5),VLOOKUP(B241,'1 Pricing Length'!A$8:I$50,6)),VLOOKUP(B241,'1 Pricing Length'!A$8:I$50,7)),VLOOKUP(B241,'1 Pricing Length'!A$8:I$50,8)),0),0),0)</f>
        <v>0</v>
      </c>
      <c r="O241" s="128">
        <f t="shared" si="5"/>
        <v>0</v>
      </c>
      <c r="P241" s="128">
        <f>'6 NY Interim'!O241</f>
        <v>0</v>
      </c>
      <c r="Q241" s="128">
        <f t="shared" si="6"/>
        <v>0</v>
      </c>
      <c r="R241" s="128">
        <f t="shared" si="7"/>
        <v>0</v>
      </c>
      <c r="S241" s="128">
        <f t="shared" si="8"/>
        <v>0</v>
      </c>
      <c r="T241" s="192">
        <f t="shared" ref="T241:W241" si="722">$G241*$AE241*AF241</f>
        <v>0</v>
      </c>
      <c r="U241" s="192">
        <f t="shared" si="722"/>
        <v>0</v>
      </c>
      <c r="V241" s="192">
        <f t="shared" si="722"/>
        <v>0</v>
      </c>
      <c r="W241" s="227">
        <f t="shared" si="722"/>
        <v>0</v>
      </c>
      <c r="X241" s="192">
        <f t="shared" si="10"/>
        <v>0</v>
      </c>
      <c r="Y241" s="192">
        <f t="shared" si="11"/>
        <v>0</v>
      </c>
      <c r="Z241" s="192">
        <f t="shared" si="12"/>
        <v>0</v>
      </c>
      <c r="AA241" s="227">
        <f t="shared" si="13"/>
        <v>0</v>
      </c>
      <c r="AB241" s="228">
        <f t="shared" si="14"/>
        <v>0</v>
      </c>
      <c r="AC241" s="229"/>
      <c r="AD241" s="230">
        <f t="shared" si="15"/>
        <v>45107</v>
      </c>
      <c r="AE241" s="231">
        <f t="shared" si="16"/>
        <v>0</v>
      </c>
      <c r="AF241" s="184">
        <f t="shared" si="17"/>
        <v>0</v>
      </c>
      <c r="AG241" s="184">
        <f t="shared" ref="AG241:AL241" si="723">IF(SUM($AF241:AF241)&gt;0,IF($L241-SUM($AF241:AF241)&gt;52,52,$L241-SUM($AF241:AF241)),IF($AD241=U$5,ROUND(($AD241-$D241)/7+0.5,0),0))</f>
        <v>0</v>
      </c>
      <c r="AH241" s="184">
        <f t="shared" si="723"/>
        <v>0</v>
      </c>
      <c r="AI241" s="184">
        <f t="shared" si="723"/>
        <v>0</v>
      </c>
      <c r="AJ241" s="184">
        <f t="shared" si="723"/>
        <v>0</v>
      </c>
      <c r="AK241" s="184">
        <f t="shared" si="723"/>
        <v>0</v>
      </c>
      <c r="AL241" s="184">
        <f t="shared" si="723"/>
        <v>0</v>
      </c>
      <c r="AM241" s="52" t="str">
        <f t="shared" si="19"/>
        <v/>
      </c>
      <c r="AN241" s="52" t="str">
        <f t="shared" si="20"/>
        <v/>
      </c>
      <c r="AO241" s="184" t="str">
        <f t="shared" si="21"/>
        <v/>
      </c>
      <c r="AP241" s="192" t="str">
        <f t="shared" si="22"/>
        <v/>
      </c>
      <c r="AQ241" s="232">
        <f t="shared" si="23"/>
        <v>0</v>
      </c>
      <c r="AR241" s="232">
        <f t="shared" si="24"/>
        <v>0</v>
      </c>
      <c r="AS241" s="52">
        <f t="shared" si="25"/>
        <v>0</v>
      </c>
      <c r="AT241" s="52">
        <f t="shared" si="26"/>
        <v>0</v>
      </c>
      <c r="AU241" s="232">
        <f t="shared" si="27"/>
        <v>0</v>
      </c>
      <c r="AV241" s="232">
        <f t="shared" ref="AV241:AW241" si="724">IF($AD241=V$5,$W241,0)</f>
        <v>0</v>
      </c>
      <c r="AW241" s="232">
        <f t="shared" si="724"/>
        <v>0</v>
      </c>
      <c r="AX241" s="233">
        <f t="shared" si="29"/>
        <v>0</v>
      </c>
      <c r="AY241" s="234">
        <f t="shared" si="30"/>
        <v>0</v>
      </c>
      <c r="AZ241" s="184">
        <f t="shared" si="31"/>
        <v>0</v>
      </c>
      <c r="BA241" s="235" t="str">
        <f>IF(B241&lt;&gt;"",VLOOKUP(B241,'1 Pricing Length'!A$8:B$50,2),"")</f>
        <v/>
      </c>
    </row>
    <row r="242" spans="1:53" ht="18.75" customHeight="1">
      <c r="A242" s="217"/>
      <c r="B242" s="217"/>
      <c r="C242" s="303"/>
      <c r="D242" s="237"/>
      <c r="E242" s="237"/>
      <c r="F242" s="237"/>
      <c r="G242" s="377"/>
      <c r="H242" s="377"/>
      <c r="I242" s="377"/>
      <c r="J242" s="377"/>
      <c r="K242" s="1"/>
      <c r="L242" s="223">
        <f>IF(B242&lt;&gt;"",IF(D242&gt;0,IF(D242&lt;=V$5,IF(M242&gt;0,M242,VLOOKUP(B242,'1 Pricing Length'!A$8:C$50,3)),VLOOKUP(B242,'1 Pricing Length'!A$8:C$50,3)),0),0)</f>
        <v>0</v>
      </c>
      <c r="M242" s="223">
        <f t="shared" si="4"/>
        <v>0</v>
      </c>
      <c r="N242" s="224">
        <f>IF(B242&lt;&gt;"",IF(D242&lt;&gt;0,IF(AD242&lt;X$5,IF(AD242&lt;W$5,IF(AD242&lt;V$5,IF(AD242&lt;U$5,VLOOKUP(B242,'1 Pricing Length'!A$8:I$50,5),VLOOKUP(B242,'1 Pricing Length'!A$8:I$50,6)),VLOOKUP(B242,'1 Pricing Length'!A$8:I$50,7)),VLOOKUP(B242,'1 Pricing Length'!A$8:I$50,8)),0),0),0)</f>
        <v>0</v>
      </c>
      <c r="O242" s="128">
        <f t="shared" si="5"/>
        <v>0</v>
      </c>
      <c r="P242" s="128">
        <f>'6 NY Interim'!O242</f>
        <v>0</v>
      </c>
      <c r="Q242" s="128">
        <f t="shared" si="6"/>
        <v>0</v>
      </c>
      <c r="R242" s="128">
        <f t="shared" si="7"/>
        <v>0</v>
      </c>
      <c r="S242" s="128">
        <f t="shared" si="8"/>
        <v>0</v>
      </c>
      <c r="T242" s="192">
        <f t="shared" ref="T242:W242" si="725">$G242*$AE242*AF242</f>
        <v>0</v>
      </c>
      <c r="U242" s="192">
        <f t="shared" si="725"/>
        <v>0</v>
      </c>
      <c r="V242" s="192">
        <f t="shared" si="725"/>
        <v>0</v>
      </c>
      <c r="W242" s="227">
        <f t="shared" si="725"/>
        <v>0</v>
      </c>
      <c r="X242" s="192">
        <f t="shared" si="10"/>
        <v>0</v>
      </c>
      <c r="Y242" s="192">
        <f t="shared" si="11"/>
        <v>0</v>
      </c>
      <c r="Z242" s="192">
        <f t="shared" si="12"/>
        <v>0</v>
      </c>
      <c r="AA242" s="227">
        <f t="shared" si="13"/>
        <v>0</v>
      </c>
      <c r="AB242" s="228">
        <f t="shared" si="14"/>
        <v>0</v>
      </c>
      <c r="AC242" s="229"/>
      <c r="AD242" s="230">
        <f t="shared" si="15"/>
        <v>45107</v>
      </c>
      <c r="AE242" s="231">
        <f t="shared" si="16"/>
        <v>0</v>
      </c>
      <c r="AF242" s="184">
        <f t="shared" si="17"/>
        <v>0</v>
      </c>
      <c r="AG242" s="184">
        <f t="shared" ref="AG242:AL242" si="726">IF(SUM($AF242:AF242)&gt;0,IF($L242-SUM($AF242:AF242)&gt;52,52,$L242-SUM($AF242:AF242)),IF($AD242=U$5,ROUND(($AD242-$D242)/7+0.5,0),0))</f>
        <v>0</v>
      </c>
      <c r="AH242" s="184">
        <f t="shared" si="726"/>
        <v>0</v>
      </c>
      <c r="AI242" s="184">
        <f t="shared" si="726"/>
        <v>0</v>
      </c>
      <c r="AJ242" s="184">
        <f t="shared" si="726"/>
        <v>0</v>
      </c>
      <c r="AK242" s="184">
        <f t="shared" si="726"/>
        <v>0</v>
      </c>
      <c r="AL242" s="184">
        <f t="shared" si="726"/>
        <v>0</v>
      </c>
      <c r="AM242" s="52" t="str">
        <f t="shared" si="19"/>
        <v/>
      </c>
      <c r="AN242" s="52" t="str">
        <f t="shared" si="20"/>
        <v/>
      </c>
      <c r="AO242" s="184" t="str">
        <f t="shared" si="21"/>
        <v/>
      </c>
      <c r="AP242" s="192" t="str">
        <f t="shared" si="22"/>
        <v/>
      </c>
      <c r="AQ242" s="232">
        <f t="shared" si="23"/>
        <v>0</v>
      </c>
      <c r="AR242" s="232">
        <f t="shared" si="24"/>
        <v>0</v>
      </c>
      <c r="AS242" s="52">
        <f t="shared" si="25"/>
        <v>0</v>
      </c>
      <c r="AT242" s="52">
        <f t="shared" si="26"/>
        <v>0</v>
      </c>
      <c r="AU242" s="232">
        <f t="shared" si="27"/>
        <v>0</v>
      </c>
      <c r="AV242" s="232">
        <f t="shared" ref="AV242:AW242" si="727">IF($AD242=V$5,$W242,0)</f>
        <v>0</v>
      </c>
      <c r="AW242" s="232">
        <f t="shared" si="727"/>
        <v>0</v>
      </c>
      <c r="AX242" s="233">
        <f t="shared" si="29"/>
        <v>0</v>
      </c>
      <c r="AY242" s="234">
        <f t="shared" si="30"/>
        <v>0</v>
      </c>
      <c r="AZ242" s="184">
        <f t="shared" si="31"/>
        <v>0</v>
      </c>
      <c r="BA242" s="235" t="str">
        <f>IF(B242&lt;&gt;"",VLOOKUP(B242,'1 Pricing Length'!A$8:B$50,2),"")</f>
        <v/>
      </c>
    </row>
    <row r="243" spans="1:53" ht="18.75" customHeight="1">
      <c r="A243" s="217"/>
      <c r="B243" s="217"/>
      <c r="C243" s="303"/>
      <c r="D243" s="237"/>
      <c r="E243" s="237"/>
      <c r="F243" s="237"/>
      <c r="G243" s="377"/>
      <c r="H243" s="377"/>
      <c r="I243" s="377"/>
      <c r="J243" s="377"/>
      <c r="K243" s="1"/>
      <c r="L243" s="223">
        <f>IF(B243&lt;&gt;"",IF(D243&gt;0,IF(D243&lt;=V$5,IF(M243&gt;0,M243,VLOOKUP(B243,'1 Pricing Length'!A$8:C$50,3)),VLOOKUP(B243,'1 Pricing Length'!A$8:C$50,3)),0),0)</f>
        <v>0</v>
      </c>
      <c r="M243" s="223">
        <f t="shared" si="4"/>
        <v>0</v>
      </c>
      <c r="N243" s="224">
        <f>IF(B243&lt;&gt;"",IF(D243&lt;&gt;0,IF(AD243&lt;X$5,IF(AD243&lt;W$5,IF(AD243&lt;V$5,IF(AD243&lt;U$5,VLOOKUP(B243,'1 Pricing Length'!A$8:I$50,5),VLOOKUP(B243,'1 Pricing Length'!A$8:I$50,6)),VLOOKUP(B243,'1 Pricing Length'!A$8:I$50,7)),VLOOKUP(B243,'1 Pricing Length'!A$8:I$50,8)),0),0),0)</f>
        <v>0</v>
      </c>
      <c r="O243" s="128">
        <f t="shared" si="5"/>
        <v>0</v>
      </c>
      <c r="P243" s="128">
        <f>'6 NY Interim'!O243</f>
        <v>0</v>
      </c>
      <c r="Q243" s="128">
        <f t="shared" si="6"/>
        <v>0</v>
      </c>
      <c r="R243" s="128">
        <f t="shared" si="7"/>
        <v>0</v>
      </c>
      <c r="S243" s="128">
        <f t="shared" si="8"/>
        <v>0</v>
      </c>
      <c r="T243" s="192">
        <f t="shared" ref="T243:W243" si="728">$G243*$AE243*AF243</f>
        <v>0</v>
      </c>
      <c r="U243" s="192">
        <f t="shared" si="728"/>
        <v>0</v>
      </c>
      <c r="V243" s="192">
        <f t="shared" si="728"/>
        <v>0</v>
      </c>
      <c r="W243" s="227">
        <f t="shared" si="728"/>
        <v>0</v>
      </c>
      <c r="X243" s="192">
        <f t="shared" si="10"/>
        <v>0</v>
      </c>
      <c r="Y243" s="192">
        <f t="shared" si="11"/>
        <v>0</v>
      </c>
      <c r="Z243" s="192">
        <f t="shared" si="12"/>
        <v>0</v>
      </c>
      <c r="AA243" s="227">
        <f t="shared" si="13"/>
        <v>0</v>
      </c>
      <c r="AB243" s="228">
        <f t="shared" si="14"/>
        <v>0</v>
      </c>
      <c r="AC243" s="229"/>
      <c r="AD243" s="230">
        <f t="shared" si="15"/>
        <v>45107</v>
      </c>
      <c r="AE243" s="231">
        <f t="shared" si="16"/>
        <v>0</v>
      </c>
      <c r="AF243" s="184">
        <f t="shared" si="17"/>
        <v>0</v>
      </c>
      <c r="AG243" s="184">
        <f t="shared" ref="AG243:AL243" si="729">IF(SUM($AF243:AF243)&gt;0,IF($L243-SUM($AF243:AF243)&gt;52,52,$L243-SUM($AF243:AF243)),IF($AD243=U$5,ROUND(($AD243-$D243)/7+0.5,0),0))</f>
        <v>0</v>
      </c>
      <c r="AH243" s="184">
        <f t="shared" si="729"/>
        <v>0</v>
      </c>
      <c r="AI243" s="184">
        <f t="shared" si="729"/>
        <v>0</v>
      </c>
      <c r="AJ243" s="184">
        <f t="shared" si="729"/>
        <v>0</v>
      </c>
      <c r="AK243" s="184">
        <f t="shared" si="729"/>
        <v>0</v>
      </c>
      <c r="AL243" s="184">
        <f t="shared" si="729"/>
        <v>0</v>
      </c>
      <c r="AM243" s="52" t="str">
        <f t="shared" si="19"/>
        <v/>
      </c>
      <c r="AN243" s="52" t="str">
        <f t="shared" si="20"/>
        <v/>
      </c>
      <c r="AO243" s="184" t="str">
        <f t="shared" si="21"/>
        <v/>
      </c>
      <c r="AP243" s="192" t="str">
        <f t="shared" si="22"/>
        <v/>
      </c>
      <c r="AQ243" s="232">
        <f t="shared" si="23"/>
        <v>0</v>
      </c>
      <c r="AR243" s="232">
        <f t="shared" si="24"/>
        <v>0</v>
      </c>
      <c r="AS243" s="52">
        <f t="shared" si="25"/>
        <v>0</v>
      </c>
      <c r="AT243" s="52">
        <f t="shared" si="26"/>
        <v>0</v>
      </c>
      <c r="AU243" s="232">
        <f t="shared" si="27"/>
        <v>0</v>
      </c>
      <c r="AV243" s="232">
        <f t="shared" ref="AV243:AW243" si="730">IF($AD243=V$5,$W243,0)</f>
        <v>0</v>
      </c>
      <c r="AW243" s="232">
        <f t="shared" si="730"/>
        <v>0</v>
      </c>
      <c r="AX243" s="233">
        <f t="shared" si="29"/>
        <v>0</v>
      </c>
      <c r="AY243" s="234">
        <f t="shared" si="30"/>
        <v>0</v>
      </c>
      <c r="AZ243" s="184">
        <f t="shared" si="31"/>
        <v>0</v>
      </c>
      <c r="BA243" s="235" t="str">
        <f>IF(B243&lt;&gt;"",VLOOKUP(B243,'1 Pricing Length'!A$8:B$50,2),"")</f>
        <v/>
      </c>
    </row>
    <row r="244" spans="1:53" ht="18.75" customHeight="1">
      <c r="A244" s="217"/>
      <c r="B244" s="217"/>
      <c r="C244" s="303"/>
      <c r="D244" s="237"/>
      <c r="E244" s="237"/>
      <c r="F244" s="237"/>
      <c r="G244" s="377"/>
      <c r="H244" s="377"/>
      <c r="I244" s="377"/>
      <c r="J244" s="377"/>
      <c r="K244" s="1"/>
      <c r="L244" s="223">
        <f>IF(B244&lt;&gt;"",IF(D244&gt;0,IF(D244&lt;=V$5,IF(M244&gt;0,M244,VLOOKUP(B244,'1 Pricing Length'!A$8:C$50,3)),VLOOKUP(B244,'1 Pricing Length'!A$8:C$50,3)),0),0)</f>
        <v>0</v>
      </c>
      <c r="M244" s="223">
        <f t="shared" si="4"/>
        <v>0</v>
      </c>
      <c r="N244" s="224">
        <f>IF(B244&lt;&gt;"",IF(D244&lt;&gt;0,IF(AD244&lt;X$5,IF(AD244&lt;W$5,IF(AD244&lt;V$5,IF(AD244&lt;U$5,VLOOKUP(B244,'1 Pricing Length'!A$8:I$50,5),VLOOKUP(B244,'1 Pricing Length'!A$8:I$50,6)),VLOOKUP(B244,'1 Pricing Length'!A$8:I$50,7)),VLOOKUP(B244,'1 Pricing Length'!A$8:I$50,8)),0),0),0)</f>
        <v>0</v>
      </c>
      <c r="O244" s="128">
        <f t="shared" si="5"/>
        <v>0</v>
      </c>
      <c r="P244" s="128">
        <f>'6 NY Interim'!O244</f>
        <v>0</v>
      </c>
      <c r="Q244" s="128">
        <f t="shared" si="6"/>
        <v>0</v>
      </c>
      <c r="R244" s="128">
        <f t="shared" si="7"/>
        <v>0</v>
      </c>
      <c r="S244" s="128">
        <f t="shared" si="8"/>
        <v>0</v>
      </c>
      <c r="T244" s="192">
        <f t="shared" ref="T244:W244" si="731">$G244*$AE244*AF244</f>
        <v>0</v>
      </c>
      <c r="U244" s="192">
        <f t="shared" si="731"/>
        <v>0</v>
      </c>
      <c r="V244" s="192">
        <f t="shared" si="731"/>
        <v>0</v>
      </c>
      <c r="W244" s="227">
        <f t="shared" si="731"/>
        <v>0</v>
      </c>
      <c r="X244" s="192">
        <f t="shared" si="10"/>
        <v>0</v>
      </c>
      <c r="Y244" s="192">
        <f t="shared" si="11"/>
        <v>0</v>
      </c>
      <c r="Z244" s="192">
        <f t="shared" si="12"/>
        <v>0</v>
      </c>
      <c r="AA244" s="227">
        <f t="shared" si="13"/>
        <v>0</v>
      </c>
      <c r="AB244" s="228">
        <f t="shared" si="14"/>
        <v>0</v>
      </c>
      <c r="AC244" s="229"/>
      <c r="AD244" s="230">
        <f t="shared" si="15"/>
        <v>45107</v>
      </c>
      <c r="AE244" s="231">
        <f t="shared" si="16"/>
        <v>0</v>
      </c>
      <c r="AF244" s="184">
        <f t="shared" si="17"/>
        <v>0</v>
      </c>
      <c r="AG244" s="184">
        <f t="shared" ref="AG244:AL244" si="732">IF(SUM($AF244:AF244)&gt;0,IF($L244-SUM($AF244:AF244)&gt;52,52,$L244-SUM($AF244:AF244)),IF($AD244=U$5,ROUND(($AD244-$D244)/7+0.5,0),0))</f>
        <v>0</v>
      </c>
      <c r="AH244" s="184">
        <f t="shared" si="732"/>
        <v>0</v>
      </c>
      <c r="AI244" s="184">
        <f t="shared" si="732"/>
        <v>0</v>
      </c>
      <c r="AJ244" s="184">
        <f t="shared" si="732"/>
        <v>0</v>
      </c>
      <c r="AK244" s="184">
        <f t="shared" si="732"/>
        <v>0</v>
      </c>
      <c r="AL244" s="184">
        <f t="shared" si="732"/>
        <v>0</v>
      </c>
      <c r="AM244" s="52" t="str">
        <f t="shared" si="19"/>
        <v/>
      </c>
      <c r="AN244" s="52" t="str">
        <f t="shared" si="20"/>
        <v/>
      </c>
      <c r="AO244" s="184" t="str">
        <f t="shared" si="21"/>
        <v/>
      </c>
      <c r="AP244" s="192" t="str">
        <f t="shared" si="22"/>
        <v/>
      </c>
      <c r="AQ244" s="232">
        <f t="shared" si="23"/>
        <v>0</v>
      </c>
      <c r="AR244" s="232">
        <f t="shared" si="24"/>
        <v>0</v>
      </c>
      <c r="AS244" s="52">
        <f t="shared" si="25"/>
        <v>0</v>
      </c>
      <c r="AT244" s="52">
        <f t="shared" si="26"/>
        <v>0</v>
      </c>
      <c r="AU244" s="232">
        <f t="shared" si="27"/>
        <v>0</v>
      </c>
      <c r="AV244" s="232">
        <f t="shared" ref="AV244:AW244" si="733">IF($AD244=V$5,$W244,0)</f>
        <v>0</v>
      </c>
      <c r="AW244" s="232">
        <f t="shared" si="733"/>
        <v>0</v>
      </c>
      <c r="AX244" s="233">
        <f t="shared" si="29"/>
        <v>0</v>
      </c>
      <c r="AY244" s="234">
        <f t="shared" si="30"/>
        <v>0</v>
      </c>
      <c r="AZ244" s="184">
        <f t="shared" si="31"/>
        <v>0</v>
      </c>
      <c r="BA244" s="235" t="str">
        <f>IF(B244&lt;&gt;"",VLOOKUP(B244,'1 Pricing Length'!A$8:B$50,2),"")</f>
        <v/>
      </c>
    </row>
    <row r="245" spans="1:53" ht="18.75" customHeight="1">
      <c r="A245" s="217"/>
      <c r="B245" s="217"/>
      <c r="C245" s="303"/>
      <c r="D245" s="237"/>
      <c r="E245" s="237"/>
      <c r="F245" s="237"/>
      <c r="G245" s="377"/>
      <c r="H245" s="377"/>
      <c r="I245" s="377"/>
      <c r="J245" s="377"/>
      <c r="K245" s="1"/>
      <c r="L245" s="223">
        <f>IF(B245&lt;&gt;"",IF(D245&gt;0,IF(D245&lt;=V$5,IF(M245&gt;0,M245,VLOOKUP(B245,'1 Pricing Length'!A$8:C$50,3)),VLOOKUP(B245,'1 Pricing Length'!A$8:C$50,3)),0),0)</f>
        <v>0</v>
      </c>
      <c r="M245" s="223">
        <f t="shared" si="4"/>
        <v>0</v>
      </c>
      <c r="N245" s="224">
        <f>IF(B245&lt;&gt;"",IF(D245&lt;&gt;0,IF(AD245&lt;X$5,IF(AD245&lt;W$5,IF(AD245&lt;V$5,IF(AD245&lt;U$5,VLOOKUP(B245,'1 Pricing Length'!A$8:I$50,5),VLOOKUP(B245,'1 Pricing Length'!A$8:I$50,6)),VLOOKUP(B245,'1 Pricing Length'!A$8:I$50,7)),VLOOKUP(B245,'1 Pricing Length'!A$8:I$50,8)),0),0),0)</f>
        <v>0</v>
      </c>
      <c r="O245" s="128">
        <f t="shared" si="5"/>
        <v>0</v>
      </c>
      <c r="P245" s="128">
        <f>'6 NY Interim'!O245</f>
        <v>0</v>
      </c>
      <c r="Q245" s="128">
        <f t="shared" si="6"/>
        <v>0</v>
      </c>
      <c r="R245" s="128">
        <f t="shared" si="7"/>
        <v>0</v>
      </c>
      <c r="S245" s="128">
        <f t="shared" si="8"/>
        <v>0</v>
      </c>
      <c r="T245" s="192">
        <f t="shared" ref="T245:W245" si="734">$G245*$AE245*AF245</f>
        <v>0</v>
      </c>
      <c r="U245" s="192">
        <f t="shared" si="734"/>
        <v>0</v>
      </c>
      <c r="V245" s="192">
        <f t="shared" si="734"/>
        <v>0</v>
      </c>
      <c r="W245" s="227">
        <f t="shared" si="734"/>
        <v>0</v>
      </c>
      <c r="X245" s="192">
        <f t="shared" si="10"/>
        <v>0</v>
      </c>
      <c r="Y245" s="192">
        <f t="shared" si="11"/>
        <v>0</v>
      </c>
      <c r="Z245" s="192">
        <f t="shared" si="12"/>
        <v>0</v>
      </c>
      <c r="AA245" s="227">
        <f t="shared" si="13"/>
        <v>0</v>
      </c>
      <c r="AB245" s="228">
        <f t="shared" si="14"/>
        <v>0</v>
      </c>
      <c r="AC245" s="229"/>
      <c r="AD245" s="230">
        <f t="shared" si="15"/>
        <v>45107</v>
      </c>
      <c r="AE245" s="231">
        <f t="shared" si="16"/>
        <v>0</v>
      </c>
      <c r="AF245" s="184">
        <f t="shared" si="17"/>
        <v>0</v>
      </c>
      <c r="AG245" s="184">
        <f t="shared" ref="AG245:AL245" si="735">IF(SUM($AF245:AF245)&gt;0,IF($L245-SUM($AF245:AF245)&gt;52,52,$L245-SUM($AF245:AF245)),IF($AD245=U$5,ROUND(($AD245-$D245)/7+0.5,0),0))</f>
        <v>0</v>
      </c>
      <c r="AH245" s="184">
        <f t="shared" si="735"/>
        <v>0</v>
      </c>
      <c r="AI245" s="184">
        <f t="shared" si="735"/>
        <v>0</v>
      </c>
      <c r="AJ245" s="184">
        <f t="shared" si="735"/>
        <v>0</v>
      </c>
      <c r="AK245" s="184">
        <f t="shared" si="735"/>
        <v>0</v>
      </c>
      <c r="AL245" s="184">
        <f t="shared" si="735"/>
        <v>0</v>
      </c>
      <c r="AM245" s="52" t="str">
        <f t="shared" si="19"/>
        <v/>
      </c>
      <c r="AN245" s="52" t="str">
        <f t="shared" si="20"/>
        <v/>
      </c>
      <c r="AO245" s="184" t="str">
        <f t="shared" si="21"/>
        <v/>
      </c>
      <c r="AP245" s="192" t="str">
        <f t="shared" si="22"/>
        <v/>
      </c>
      <c r="AQ245" s="232">
        <f t="shared" si="23"/>
        <v>0</v>
      </c>
      <c r="AR245" s="232">
        <f t="shared" si="24"/>
        <v>0</v>
      </c>
      <c r="AS245" s="52">
        <f t="shared" si="25"/>
        <v>0</v>
      </c>
      <c r="AT245" s="52">
        <f t="shared" si="26"/>
        <v>0</v>
      </c>
      <c r="AU245" s="232">
        <f t="shared" si="27"/>
        <v>0</v>
      </c>
      <c r="AV245" s="232">
        <f t="shared" ref="AV245:AW245" si="736">IF($AD245=V$5,$W245,0)</f>
        <v>0</v>
      </c>
      <c r="AW245" s="232">
        <f t="shared" si="736"/>
        <v>0</v>
      </c>
      <c r="AX245" s="233">
        <f t="shared" si="29"/>
        <v>0</v>
      </c>
      <c r="AY245" s="234">
        <f t="shared" si="30"/>
        <v>0</v>
      </c>
      <c r="AZ245" s="184">
        <f t="shared" si="31"/>
        <v>0</v>
      </c>
      <c r="BA245" s="235" t="str">
        <f>IF(B245&lt;&gt;"",VLOOKUP(B245,'1 Pricing Length'!A$8:B$50,2),"")</f>
        <v/>
      </c>
    </row>
    <row r="246" spans="1:53" ht="18.75" customHeight="1">
      <c r="A246" s="217"/>
      <c r="B246" s="217"/>
      <c r="C246" s="303"/>
      <c r="D246" s="237"/>
      <c r="E246" s="237"/>
      <c r="F246" s="237"/>
      <c r="G246" s="377"/>
      <c r="H246" s="377"/>
      <c r="I246" s="377"/>
      <c r="J246" s="377"/>
      <c r="K246" s="1"/>
      <c r="L246" s="223">
        <f>IF(B246&lt;&gt;"",IF(D246&gt;0,IF(D246&lt;=V$5,IF(M246&gt;0,M246,VLOOKUP(B246,'1 Pricing Length'!A$8:C$50,3)),VLOOKUP(B246,'1 Pricing Length'!A$8:C$50,3)),0),0)</f>
        <v>0</v>
      </c>
      <c r="M246" s="223">
        <f t="shared" si="4"/>
        <v>0</v>
      </c>
      <c r="N246" s="224">
        <f>IF(B246&lt;&gt;"",IF(D246&lt;&gt;0,IF(AD246&lt;X$5,IF(AD246&lt;W$5,IF(AD246&lt;V$5,IF(AD246&lt;U$5,VLOOKUP(B246,'1 Pricing Length'!A$8:I$50,5),VLOOKUP(B246,'1 Pricing Length'!A$8:I$50,6)),VLOOKUP(B246,'1 Pricing Length'!A$8:I$50,7)),VLOOKUP(B246,'1 Pricing Length'!A$8:I$50,8)),0),0),0)</f>
        <v>0</v>
      </c>
      <c r="O246" s="128">
        <f t="shared" si="5"/>
        <v>0</v>
      </c>
      <c r="P246" s="128">
        <f>'6 NY Interim'!O246</f>
        <v>0</v>
      </c>
      <c r="Q246" s="128">
        <f t="shared" si="6"/>
        <v>0</v>
      </c>
      <c r="R246" s="128">
        <f t="shared" si="7"/>
        <v>0</v>
      </c>
      <c r="S246" s="128">
        <f t="shared" si="8"/>
        <v>0</v>
      </c>
      <c r="T246" s="192">
        <f t="shared" ref="T246:W246" si="737">$G246*$AE246*AF246</f>
        <v>0</v>
      </c>
      <c r="U246" s="192">
        <f t="shared" si="737"/>
        <v>0</v>
      </c>
      <c r="V246" s="192">
        <f t="shared" si="737"/>
        <v>0</v>
      </c>
      <c r="W246" s="227">
        <f t="shared" si="737"/>
        <v>0</v>
      </c>
      <c r="X246" s="192">
        <f t="shared" si="10"/>
        <v>0</v>
      </c>
      <c r="Y246" s="192">
        <f t="shared" si="11"/>
        <v>0</v>
      </c>
      <c r="Z246" s="192">
        <f t="shared" si="12"/>
        <v>0</v>
      </c>
      <c r="AA246" s="227">
        <f t="shared" si="13"/>
        <v>0</v>
      </c>
      <c r="AB246" s="228">
        <f t="shared" si="14"/>
        <v>0</v>
      </c>
      <c r="AC246" s="229"/>
      <c r="AD246" s="230">
        <f t="shared" si="15"/>
        <v>45107</v>
      </c>
      <c r="AE246" s="231">
        <f t="shared" si="16"/>
        <v>0</v>
      </c>
      <c r="AF246" s="184">
        <f t="shared" si="17"/>
        <v>0</v>
      </c>
      <c r="AG246" s="184">
        <f t="shared" ref="AG246:AL246" si="738">IF(SUM($AF246:AF246)&gt;0,IF($L246-SUM($AF246:AF246)&gt;52,52,$L246-SUM($AF246:AF246)),IF($AD246=U$5,ROUND(($AD246-$D246)/7+0.5,0),0))</f>
        <v>0</v>
      </c>
      <c r="AH246" s="184">
        <f t="shared" si="738"/>
        <v>0</v>
      </c>
      <c r="AI246" s="184">
        <f t="shared" si="738"/>
        <v>0</v>
      </c>
      <c r="AJ246" s="184">
        <f t="shared" si="738"/>
        <v>0</v>
      </c>
      <c r="AK246" s="184">
        <f t="shared" si="738"/>
        <v>0</v>
      </c>
      <c r="AL246" s="184">
        <f t="shared" si="738"/>
        <v>0</v>
      </c>
      <c r="AM246" s="52" t="str">
        <f t="shared" si="19"/>
        <v/>
      </c>
      <c r="AN246" s="52" t="str">
        <f t="shared" si="20"/>
        <v/>
      </c>
      <c r="AO246" s="184" t="str">
        <f t="shared" si="21"/>
        <v/>
      </c>
      <c r="AP246" s="192" t="str">
        <f t="shared" si="22"/>
        <v/>
      </c>
      <c r="AQ246" s="232">
        <f t="shared" si="23"/>
        <v>0</v>
      </c>
      <c r="AR246" s="232">
        <f t="shared" si="24"/>
        <v>0</v>
      </c>
      <c r="AS246" s="52">
        <f t="shared" si="25"/>
        <v>0</v>
      </c>
      <c r="AT246" s="52">
        <f t="shared" si="26"/>
        <v>0</v>
      </c>
      <c r="AU246" s="232">
        <f t="shared" si="27"/>
        <v>0</v>
      </c>
      <c r="AV246" s="232">
        <f t="shared" ref="AV246:AW246" si="739">IF($AD246=V$5,$W246,0)</f>
        <v>0</v>
      </c>
      <c r="AW246" s="232">
        <f t="shared" si="739"/>
        <v>0</v>
      </c>
      <c r="AX246" s="233">
        <f t="shared" si="29"/>
        <v>0</v>
      </c>
      <c r="AY246" s="234">
        <f t="shared" si="30"/>
        <v>0</v>
      </c>
      <c r="AZ246" s="184">
        <f t="shared" si="31"/>
        <v>0</v>
      </c>
      <c r="BA246" s="235" t="str">
        <f>IF(B246&lt;&gt;"",VLOOKUP(B246,'1 Pricing Length'!A$8:B$50,2),"")</f>
        <v/>
      </c>
    </row>
    <row r="247" spans="1:53" ht="18.75" customHeight="1">
      <c r="A247" s="217"/>
      <c r="B247" s="217"/>
      <c r="C247" s="303"/>
      <c r="D247" s="237"/>
      <c r="E247" s="237"/>
      <c r="F247" s="237"/>
      <c r="G247" s="377"/>
      <c r="H247" s="377"/>
      <c r="I247" s="377"/>
      <c r="J247" s="377"/>
      <c r="K247" s="1"/>
      <c r="L247" s="223">
        <f>IF(B247&lt;&gt;"",IF(D247&gt;0,IF(D247&lt;=V$5,IF(M247&gt;0,M247,VLOOKUP(B247,'1 Pricing Length'!A$8:C$50,3)),VLOOKUP(B247,'1 Pricing Length'!A$8:C$50,3)),0),0)</f>
        <v>0</v>
      </c>
      <c r="M247" s="223">
        <f t="shared" si="4"/>
        <v>0</v>
      </c>
      <c r="N247" s="224">
        <f>IF(B247&lt;&gt;"",IF(D247&lt;&gt;0,IF(AD247&lt;X$5,IF(AD247&lt;W$5,IF(AD247&lt;V$5,IF(AD247&lt;U$5,VLOOKUP(B247,'1 Pricing Length'!A$8:I$50,5),VLOOKUP(B247,'1 Pricing Length'!A$8:I$50,6)),VLOOKUP(B247,'1 Pricing Length'!A$8:I$50,7)),VLOOKUP(B247,'1 Pricing Length'!A$8:I$50,8)),0),0),0)</f>
        <v>0</v>
      </c>
      <c r="O247" s="128">
        <f t="shared" si="5"/>
        <v>0</v>
      </c>
      <c r="P247" s="128">
        <f>'6 NY Interim'!O247</f>
        <v>0</v>
      </c>
      <c r="Q247" s="128">
        <f t="shared" si="6"/>
        <v>0</v>
      </c>
      <c r="R247" s="128">
        <f t="shared" si="7"/>
        <v>0</v>
      </c>
      <c r="S247" s="128">
        <f t="shared" si="8"/>
        <v>0</v>
      </c>
      <c r="T247" s="192">
        <f t="shared" ref="T247:W247" si="740">$G247*$AE247*AF247</f>
        <v>0</v>
      </c>
      <c r="U247" s="192">
        <f t="shared" si="740"/>
        <v>0</v>
      </c>
      <c r="V247" s="192">
        <f t="shared" si="740"/>
        <v>0</v>
      </c>
      <c r="W247" s="227">
        <f t="shared" si="740"/>
        <v>0</v>
      </c>
      <c r="X247" s="192">
        <f t="shared" si="10"/>
        <v>0</v>
      </c>
      <c r="Y247" s="192">
        <f t="shared" si="11"/>
        <v>0</v>
      </c>
      <c r="Z247" s="192">
        <f t="shared" si="12"/>
        <v>0</v>
      </c>
      <c r="AA247" s="227">
        <f t="shared" si="13"/>
        <v>0</v>
      </c>
      <c r="AB247" s="228">
        <f t="shared" si="14"/>
        <v>0</v>
      </c>
      <c r="AC247" s="229"/>
      <c r="AD247" s="230">
        <f t="shared" si="15"/>
        <v>45107</v>
      </c>
      <c r="AE247" s="231">
        <f t="shared" si="16"/>
        <v>0</v>
      </c>
      <c r="AF247" s="184">
        <f t="shared" si="17"/>
        <v>0</v>
      </c>
      <c r="AG247" s="184">
        <f t="shared" ref="AG247:AL247" si="741">IF(SUM($AF247:AF247)&gt;0,IF($L247-SUM($AF247:AF247)&gt;52,52,$L247-SUM($AF247:AF247)),IF($AD247=U$5,ROUND(($AD247-$D247)/7+0.5,0),0))</f>
        <v>0</v>
      </c>
      <c r="AH247" s="184">
        <f t="shared" si="741"/>
        <v>0</v>
      </c>
      <c r="AI247" s="184">
        <f t="shared" si="741"/>
        <v>0</v>
      </c>
      <c r="AJ247" s="184">
        <f t="shared" si="741"/>
        <v>0</v>
      </c>
      <c r="AK247" s="184">
        <f t="shared" si="741"/>
        <v>0</v>
      </c>
      <c r="AL247" s="184">
        <f t="shared" si="741"/>
        <v>0</v>
      </c>
      <c r="AM247" s="52" t="str">
        <f t="shared" si="19"/>
        <v/>
      </c>
      <c r="AN247" s="52" t="str">
        <f t="shared" si="20"/>
        <v/>
      </c>
      <c r="AO247" s="184" t="str">
        <f t="shared" si="21"/>
        <v/>
      </c>
      <c r="AP247" s="192" t="str">
        <f t="shared" si="22"/>
        <v/>
      </c>
      <c r="AQ247" s="232">
        <f t="shared" si="23"/>
        <v>0</v>
      </c>
      <c r="AR247" s="232">
        <f t="shared" si="24"/>
        <v>0</v>
      </c>
      <c r="AS247" s="52">
        <f t="shared" si="25"/>
        <v>0</v>
      </c>
      <c r="AT247" s="52">
        <f t="shared" si="26"/>
        <v>0</v>
      </c>
      <c r="AU247" s="232">
        <f t="shared" si="27"/>
        <v>0</v>
      </c>
      <c r="AV247" s="232">
        <f t="shared" ref="AV247:AW247" si="742">IF($AD247=V$5,$W247,0)</f>
        <v>0</v>
      </c>
      <c r="AW247" s="232">
        <f t="shared" si="742"/>
        <v>0</v>
      </c>
      <c r="AX247" s="233">
        <f t="shared" si="29"/>
        <v>0</v>
      </c>
      <c r="AY247" s="234">
        <f t="shared" si="30"/>
        <v>0</v>
      </c>
      <c r="AZ247" s="184">
        <f t="shared" si="31"/>
        <v>0</v>
      </c>
      <c r="BA247" s="235" t="str">
        <f>IF(B247&lt;&gt;"",VLOOKUP(B247,'1 Pricing Length'!A$8:B$50,2),"")</f>
        <v/>
      </c>
    </row>
    <row r="248" spans="1:53" ht="18.75" customHeight="1">
      <c r="A248" s="217"/>
      <c r="B248" s="217"/>
      <c r="C248" s="303"/>
      <c r="D248" s="237"/>
      <c r="E248" s="237"/>
      <c r="F248" s="237"/>
      <c r="G248" s="377"/>
      <c r="H248" s="377"/>
      <c r="I248" s="377"/>
      <c r="J248" s="377"/>
      <c r="K248" s="1"/>
      <c r="L248" s="223">
        <f>IF(B248&lt;&gt;"",IF(D248&gt;0,IF(D248&lt;=V$5,IF(M248&gt;0,M248,VLOOKUP(B248,'1 Pricing Length'!A$8:C$50,3)),VLOOKUP(B248,'1 Pricing Length'!A$8:C$50,3)),0),0)</f>
        <v>0</v>
      </c>
      <c r="M248" s="223">
        <f t="shared" si="4"/>
        <v>0</v>
      </c>
      <c r="N248" s="224">
        <f>IF(B248&lt;&gt;"",IF(D248&lt;&gt;0,IF(AD248&lt;X$5,IF(AD248&lt;W$5,IF(AD248&lt;V$5,IF(AD248&lt;U$5,VLOOKUP(B248,'1 Pricing Length'!A$8:I$50,5),VLOOKUP(B248,'1 Pricing Length'!A$8:I$50,6)),VLOOKUP(B248,'1 Pricing Length'!A$8:I$50,7)),VLOOKUP(B248,'1 Pricing Length'!A$8:I$50,8)),0),0),0)</f>
        <v>0</v>
      </c>
      <c r="O248" s="128">
        <f t="shared" si="5"/>
        <v>0</v>
      </c>
      <c r="P248" s="128">
        <f>'6 NY Interim'!O248</f>
        <v>0</v>
      </c>
      <c r="Q248" s="128">
        <f t="shared" si="6"/>
        <v>0</v>
      </c>
      <c r="R248" s="128">
        <f t="shared" si="7"/>
        <v>0</v>
      </c>
      <c r="S248" s="128">
        <f t="shared" si="8"/>
        <v>0</v>
      </c>
      <c r="T248" s="192">
        <f t="shared" ref="T248:W248" si="743">$G248*$AE248*AF248</f>
        <v>0</v>
      </c>
      <c r="U248" s="192">
        <f t="shared" si="743"/>
        <v>0</v>
      </c>
      <c r="V248" s="192">
        <f t="shared" si="743"/>
        <v>0</v>
      </c>
      <c r="W248" s="227">
        <f t="shared" si="743"/>
        <v>0</v>
      </c>
      <c r="X248" s="192">
        <f t="shared" si="10"/>
        <v>0</v>
      </c>
      <c r="Y248" s="192">
        <f t="shared" si="11"/>
        <v>0</v>
      </c>
      <c r="Z248" s="192">
        <f t="shared" si="12"/>
        <v>0</v>
      </c>
      <c r="AA248" s="227">
        <f t="shared" si="13"/>
        <v>0</v>
      </c>
      <c r="AB248" s="228">
        <f t="shared" si="14"/>
        <v>0</v>
      </c>
      <c r="AC248" s="229"/>
      <c r="AD248" s="230">
        <f t="shared" si="15"/>
        <v>45107</v>
      </c>
      <c r="AE248" s="231">
        <f t="shared" si="16"/>
        <v>0</v>
      </c>
      <c r="AF248" s="184">
        <f t="shared" si="17"/>
        <v>0</v>
      </c>
      <c r="AG248" s="184">
        <f t="shared" ref="AG248:AL248" si="744">IF(SUM($AF248:AF248)&gt;0,IF($L248-SUM($AF248:AF248)&gt;52,52,$L248-SUM($AF248:AF248)),IF($AD248=U$5,ROUND(($AD248-$D248)/7+0.5,0),0))</f>
        <v>0</v>
      </c>
      <c r="AH248" s="184">
        <f t="shared" si="744"/>
        <v>0</v>
      </c>
      <c r="AI248" s="184">
        <f t="shared" si="744"/>
        <v>0</v>
      </c>
      <c r="AJ248" s="184">
        <f t="shared" si="744"/>
        <v>0</v>
      </c>
      <c r="AK248" s="184">
        <f t="shared" si="744"/>
        <v>0</v>
      </c>
      <c r="AL248" s="184">
        <f t="shared" si="744"/>
        <v>0</v>
      </c>
      <c r="AM248" s="52" t="str">
        <f t="shared" si="19"/>
        <v/>
      </c>
      <c r="AN248" s="52" t="str">
        <f t="shared" si="20"/>
        <v/>
      </c>
      <c r="AO248" s="184" t="str">
        <f t="shared" si="21"/>
        <v/>
      </c>
      <c r="AP248" s="192" t="str">
        <f t="shared" si="22"/>
        <v/>
      </c>
      <c r="AQ248" s="232">
        <f t="shared" si="23"/>
        <v>0</v>
      </c>
      <c r="AR248" s="232">
        <f t="shared" si="24"/>
        <v>0</v>
      </c>
      <c r="AS248" s="52">
        <f t="shared" si="25"/>
        <v>0</v>
      </c>
      <c r="AT248" s="52">
        <f t="shared" si="26"/>
        <v>0</v>
      </c>
      <c r="AU248" s="232">
        <f t="shared" si="27"/>
        <v>0</v>
      </c>
      <c r="AV248" s="232">
        <f t="shared" ref="AV248:AW248" si="745">IF($AD248=V$5,$W248,0)</f>
        <v>0</v>
      </c>
      <c r="AW248" s="232">
        <f t="shared" si="745"/>
        <v>0</v>
      </c>
      <c r="AX248" s="233">
        <f t="shared" si="29"/>
        <v>0</v>
      </c>
      <c r="AY248" s="234">
        <f t="shared" si="30"/>
        <v>0</v>
      </c>
      <c r="AZ248" s="184">
        <f t="shared" si="31"/>
        <v>0</v>
      </c>
      <c r="BA248" s="235" t="str">
        <f>IF(B248&lt;&gt;"",VLOOKUP(B248,'1 Pricing Length'!A$8:B$50,2),"")</f>
        <v/>
      </c>
    </row>
    <row r="249" spans="1:53" ht="18.75" customHeight="1">
      <c r="A249" s="217"/>
      <c r="B249" s="217"/>
      <c r="C249" s="303"/>
      <c r="D249" s="237"/>
      <c r="E249" s="237"/>
      <c r="F249" s="237"/>
      <c r="G249" s="377"/>
      <c r="H249" s="377"/>
      <c r="I249" s="377"/>
      <c r="J249" s="377"/>
      <c r="K249" s="1"/>
      <c r="L249" s="223">
        <f>IF(B249&lt;&gt;"",IF(D249&gt;0,IF(D249&lt;=V$5,IF(M249&gt;0,M249,VLOOKUP(B249,'1 Pricing Length'!A$8:C$50,3)),VLOOKUP(B249,'1 Pricing Length'!A$8:C$50,3)),0),0)</f>
        <v>0</v>
      </c>
      <c r="M249" s="223">
        <f t="shared" si="4"/>
        <v>0</v>
      </c>
      <c r="N249" s="224">
        <f>IF(B249&lt;&gt;"",IF(D249&lt;&gt;0,IF(AD249&lt;X$5,IF(AD249&lt;W$5,IF(AD249&lt;V$5,IF(AD249&lt;U$5,VLOOKUP(B249,'1 Pricing Length'!A$8:I$50,5),VLOOKUP(B249,'1 Pricing Length'!A$8:I$50,6)),VLOOKUP(B249,'1 Pricing Length'!A$8:I$50,7)),VLOOKUP(B249,'1 Pricing Length'!A$8:I$50,8)),0),0),0)</f>
        <v>0</v>
      </c>
      <c r="O249" s="128">
        <f t="shared" si="5"/>
        <v>0</v>
      </c>
      <c r="P249" s="128">
        <f>'6 NY Interim'!O249</f>
        <v>0</v>
      </c>
      <c r="Q249" s="128">
        <f t="shared" si="6"/>
        <v>0</v>
      </c>
      <c r="R249" s="128">
        <f t="shared" si="7"/>
        <v>0</v>
      </c>
      <c r="S249" s="128">
        <f t="shared" si="8"/>
        <v>0</v>
      </c>
      <c r="T249" s="192">
        <f t="shared" ref="T249:W249" si="746">$G249*$AE249*AF249</f>
        <v>0</v>
      </c>
      <c r="U249" s="192">
        <f t="shared" si="746"/>
        <v>0</v>
      </c>
      <c r="V249" s="192">
        <f t="shared" si="746"/>
        <v>0</v>
      </c>
      <c r="W249" s="227">
        <f t="shared" si="746"/>
        <v>0</v>
      </c>
      <c r="X249" s="192">
        <f t="shared" si="10"/>
        <v>0</v>
      </c>
      <c r="Y249" s="192">
        <f t="shared" si="11"/>
        <v>0</v>
      </c>
      <c r="Z249" s="192">
        <f t="shared" si="12"/>
        <v>0</v>
      </c>
      <c r="AA249" s="227">
        <f t="shared" si="13"/>
        <v>0</v>
      </c>
      <c r="AB249" s="228">
        <f t="shared" si="14"/>
        <v>0</v>
      </c>
      <c r="AC249" s="229"/>
      <c r="AD249" s="230">
        <f t="shared" si="15"/>
        <v>45107</v>
      </c>
      <c r="AE249" s="231">
        <f t="shared" si="16"/>
        <v>0</v>
      </c>
      <c r="AF249" s="184">
        <f t="shared" si="17"/>
        <v>0</v>
      </c>
      <c r="AG249" s="184">
        <f t="shared" ref="AG249:AL249" si="747">IF(SUM($AF249:AF249)&gt;0,IF($L249-SUM($AF249:AF249)&gt;52,52,$L249-SUM($AF249:AF249)),IF($AD249=U$5,ROUND(($AD249-$D249)/7+0.5,0),0))</f>
        <v>0</v>
      </c>
      <c r="AH249" s="184">
        <f t="shared" si="747"/>
        <v>0</v>
      </c>
      <c r="AI249" s="184">
        <f t="shared" si="747"/>
        <v>0</v>
      </c>
      <c r="AJ249" s="184">
        <f t="shared" si="747"/>
        <v>0</v>
      </c>
      <c r="AK249" s="184">
        <f t="shared" si="747"/>
        <v>0</v>
      </c>
      <c r="AL249" s="184">
        <f t="shared" si="747"/>
        <v>0</v>
      </c>
      <c r="AM249" s="52" t="str">
        <f t="shared" si="19"/>
        <v/>
      </c>
      <c r="AN249" s="52" t="str">
        <f t="shared" si="20"/>
        <v/>
      </c>
      <c r="AO249" s="184" t="str">
        <f t="shared" si="21"/>
        <v/>
      </c>
      <c r="AP249" s="192" t="str">
        <f t="shared" si="22"/>
        <v/>
      </c>
      <c r="AQ249" s="232">
        <f t="shared" si="23"/>
        <v>0</v>
      </c>
      <c r="AR249" s="232">
        <f t="shared" si="24"/>
        <v>0</v>
      </c>
      <c r="AS249" s="52">
        <f t="shared" si="25"/>
        <v>0</v>
      </c>
      <c r="AT249" s="52">
        <f t="shared" si="26"/>
        <v>0</v>
      </c>
      <c r="AU249" s="232">
        <f t="shared" si="27"/>
        <v>0</v>
      </c>
      <c r="AV249" s="232">
        <f t="shared" ref="AV249:AW249" si="748">IF($AD249=V$5,$W249,0)</f>
        <v>0</v>
      </c>
      <c r="AW249" s="232">
        <f t="shared" si="748"/>
        <v>0</v>
      </c>
      <c r="AX249" s="233">
        <f t="shared" si="29"/>
        <v>0</v>
      </c>
      <c r="AY249" s="234">
        <f t="shared" si="30"/>
        <v>0</v>
      </c>
      <c r="AZ249" s="184">
        <f t="shared" si="31"/>
        <v>0</v>
      </c>
      <c r="BA249" s="235" t="str">
        <f>IF(B249&lt;&gt;"",VLOOKUP(B249,'1 Pricing Length'!A$8:B$50,2),"")</f>
        <v/>
      </c>
    </row>
    <row r="250" spans="1:53" ht="18.75" customHeight="1">
      <c r="A250" s="374"/>
      <c r="B250" s="217"/>
      <c r="C250" s="303"/>
      <c r="D250" s="237"/>
      <c r="E250" s="237"/>
      <c r="F250" s="237"/>
      <c r="G250" s="377"/>
      <c r="H250" s="377"/>
      <c r="I250" s="377"/>
      <c r="J250" s="377"/>
      <c r="K250" s="1"/>
      <c r="L250" s="223">
        <f>IF(B250&lt;&gt;"",IF(D250&gt;0,IF(D250&lt;=V$5,IF(M250&gt;0,M250,VLOOKUP(B250,'1 Pricing Length'!A$8:C$50,3)),VLOOKUP(B250,'1 Pricing Length'!A$8:C$50,3)),0),0)</f>
        <v>0</v>
      </c>
      <c r="M250" s="223">
        <f t="shared" si="4"/>
        <v>0</v>
      </c>
      <c r="N250" s="224">
        <f>IF(B250&lt;&gt;"",IF(D250&lt;&gt;0,IF(AD250&lt;X$5,IF(AD250&lt;W$5,IF(AD250&lt;V$5,IF(AD250&lt;U$5,VLOOKUP(B250,'1 Pricing Length'!A$8:I$50,5),VLOOKUP(B250,'1 Pricing Length'!A$8:I$50,6)),VLOOKUP(B250,'1 Pricing Length'!A$8:I$50,7)),VLOOKUP(B250,'1 Pricing Length'!A$8:I$50,8)),0),0),0)</f>
        <v>0</v>
      </c>
      <c r="O250" s="128">
        <f t="shared" si="5"/>
        <v>0</v>
      </c>
      <c r="P250" s="128">
        <f>'6 NY Interim'!O250</f>
        <v>0</v>
      </c>
      <c r="Q250" s="128">
        <f t="shared" si="6"/>
        <v>0</v>
      </c>
      <c r="R250" s="128">
        <f t="shared" si="7"/>
        <v>0</v>
      </c>
      <c r="S250" s="128">
        <f t="shared" si="8"/>
        <v>0</v>
      </c>
      <c r="T250" s="192">
        <f t="shared" ref="T250:W250" si="749">$G250*$AE250*AF250</f>
        <v>0</v>
      </c>
      <c r="U250" s="192">
        <f t="shared" si="749"/>
        <v>0</v>
      </c>
      <c r="V250" s="192">
        <f t="shared" si="749"/>
        <v>0</v>
      </c>
      <c r="W250" s="227">
        <f t="shared" si="749"/>
        <v>0</v>
      </c>
      <c r="X250" s="192">
        <f t="shared" si="10"/>
        <v>0</v>
      </c>
      <c r="Y250" s="192">
        <f t="shared" si="11"/>
        <v>0</v>
      </c>
      <c r="Z250" s="192">
        <f t="shared" si="12"/>
        <v>0</v>
      </c>
      <c r="AA250" s="227">
        <f t="shared" si="13"/>
        <v>0</v>
      </c>
      <c r="AB250" s="228">
        <f t="shared" si="14"/>
        <v>0</v>
      </c>
      <c r="AC250" s="229"/>
      <c r="AD250" s="230">
        <f t="shared" si="15"/>
        <v>45107</v>
      </c>
      <c r="AE250" s="231">
        <f t="shared" si="16"/>
        <v>0</v>
      </c>
      <c r="AF250" s="184">
        <f t="shared" si="17"/>
        <v>0</v>
      </c>
      <c r="AG250" s="184">
        <f t="shared" ref="AG250:AL250" si="750">IF(SUM($AF250:AF250)&gt;0,IF($L250-SUM($AF250:AF250)&gt;52,52,$L250-SUM($AF250:AF250)),IF($AD250=U$5,ROUND(($AD250-$D250)/7+0.5,0),0))</f>
        <v>0</v>
      </c>
      <c r="AH250" s="184">
        <f t="shared" si="750"/>
        <v>0</v>
      </c>
      <c r="AI250" s="184">
        <f t="shared" si="750"/>
        <v>0</v>
      </c>
      <c r="AJ250" s="184">
        <f t="shared" si="750"/>
        <v>0</v>
      </c>
      <c r="AK250" s="184">
        <f t="shared" si="750"/>
        <v>0</v>
      </c>
      <c r="AL250" s="184">
        <f t="shared" si="750"/>
        <v>0</v>
      </c>
      <c r="AM250" s="52" t="str">
        <f t="shared" si="19"/>
        <v/>
      </c>
      <c r="AN250" s="52" t="str">
        <f t="shared" si="20"/>
        <v/>
      </c>
      <c r="AO250" s="184" t="str">
        <f t="shared" si="21"/>
        <v/>
      </c>
      <c r="AP250" s="192" t="str">
        <f t="shared" si="22"/>
        <v/>
      </c>
      <c r="AQ250" s="232">
        <f t="shared" si="23"/>
        <v>0</v>
      </c>
      <c r="AR250" s="232">
        <f t="shared" si="24"/>
        <v>0</v>
      </c>
      <c r="AS250" s="52">
        <f t="shared" si="25"/>
        <v>0</v>
      </c>
      <c r="AT250" s="52">
        <f t="shared" si="26"/>
        <v>0</v>
      </c>
      <c r="AU250" s="232">
        <f t="shared" si="27"/>
        <v>0</v>
      </c>
      <c r="AV250" s="232">
        <f t="shared" ref="AV250:AW250" si="751">IF($AD250=V$5,$W250,0)</f>
        <v>0</v>
      </c>
      <c r="AW250" s="232">
        <f t="shared" si="751"/>
        <v>0</v>
      </c>
      <c r="AX250" s="233">
        <f t="shared" si="29"/>
        <v>0</v>
      </c>
      <c r="AY250" s="234">
        <f t="shared" si="30"/>
        <v>0</v>
      </c>
      <c r="AZ250" s="184">
        <f t="shared" si="31"/>
        <v>0</v>
      </c>
      <c r="BA250" s="235" t="str">
        <f>IF(B250&lt;&gt;"",VLOOKUP(B250,'1 Pricing Length'!A$8:B$50,2),"")</f>
        <v/>
      </c>
    </row>
    <row r="251" spans="1:53" ht="12.75" customHeight="1">
      <c r="A251" s="374"/>
      <c r="B251" s="217"/>
      <c r="C251" s="379"/>
      <c r="D251" s="237"/>
      <c r="E251" s="237"/>
      <c r="F251" s="237"/>
      <c r="G251" s="377"/>
      <c r="H251" s="377"/>
      <c r="I251" s="377"/>
      <c r="J251" s="377"/>
      <c r="K251" s="380"/>
      <c r="L251" s="223"/>
      <c r="M251" s="223"/>
      <c r="N251" s="224"/>
      <c r="O251" s="128"/>
      <c r="P251" s="128"/>
      <c r="Q251" s="128"/>
      <c r="R251" s="128"/>
      <c r="S251" s="127"/>
      <c r="T251" s="192"/>
      <c r="U251" s="192"/>
      <c r="V251" s="192"/>
      <c r="W251" s="227"/>
      <c r="X251" s="192"/>
      <c r="Y251" s="192"/>
      <c r="Z251" s="192"/>
      <c r="AA251" s="227"/>
      <c r="AB251" s="228"/>
      <c r="AC251" s="229"/>
      <c r="AD251" s="230"/>
      <c r="AE251" s="231"/>
      <c r="AF251" s="184"/>
      <c r="AG251" s="184"/>
      <c r="AH251" s="184"/>
      <c r="AI251" s="184"/>
      <c r="AJ251" s="184"/>
      <c r="AK251" s="184"/>
      <c r="AL251" s="184"/>
      <c r="AM251" s="52"/>
      <c r="AN251" s="52"/>
      <c r="AO251" s="184"/>
      <c r="AP251" s="192"/>
      <c r="AQ251" s="232"/>
      <c r="AR251" s="232"/>
      <c r="AS251" s="52"/>
      <c r="AT251" s="52"/>
      <c r="AU251" s="232"/>
      <c r="AV251" s="232"/>
      <c r="AW251" s="232"/>
      <c r="AX251" s="233"/>
      <c r="AY251" s="234"/>
      <c r="AZ251" s="1"/>
      <c r="BA251" s="1"/>
    </row>
    <row r="252" spans="1:53" ht="12.75" customHeight="1">
      <c r="A252" s="374"/>
      <c r="B252" s="217"/>
      <c r="C252" s="217"/>
      <c r="D252" s="238"/>
      <c r="E252" s="238"/>
      <c r="F252" s="238"/>
      <c r="G252" s="239"/>
      <c r="H252" s="239"/>
      <c r="I252" s="239"/>
      <c r="J252" s="239"/>
      <c r="K252" s="239"/>
      <c r="L252" s="223"/>
      <c r="M252" s="223"/>
      <c r="N252" s="224"/>
      <c r="O252" s="247">
        <f t="shared" ref="O252:S252" si="752">SUBTOTAL(9,O10:O250)</f>
        <v>0</v>
      </c>
      <c r="P252" s="247">
        <f t="shared" si="752"/>
        <v>0</v>
      </c>
      <c r="Q252" s="247">
        <f t="shared" si="752"/>
        <v>6592.0635051818972</v>
      </c>
      <c r="R252" s="247">
        <f t="shared" si="752"/>
        <v>0</v>
      </c>
      <c r="S252" s="247">
        <f t="shared" si="752"/>
        <v>6592.0635051818972</v>
      </c>
      <c r="T252" s="192"/>
      <c r="U252" s="192"/>
      <c r="V252" s="192"/>
      <c r="W252" s="247">
        <f>SUBTOTAL(9,W10:W250)</f>
        <v>1452504.411764706</v>
      </c>
      <c r="X252" s="192"/>
      <c r="Y252" s="192"/>
      <c r="Z252" s="192"/>
      <c r="AA252" s="227"/>
      <c r="AB252" s="228"/>
      <c r="AC252" s="229"/>
      <c r="AD252" s="230"/>
      <c r="AE252" s="231"/>
      <c r="AF252" s="184"/>
      <c r="AG252" s="184"/>
      <c r="AH252" s="184"/>
      <c r="AI252" s="184"/>
      <c r="AJ252" s="184"/>
      <c r="AK252" s="184"/>
      <c r="AL252" s="184"/>
      <c r="AM252" s="52"/>
      <c r="AN252" s="52"/>
      <c r="AO252" s="184"/>
      <c r="AP252" s="192"/>
      <c r="AQ252" s="232"/>
      <c r="AR252" s="232"/>
      <c r="AS252" s="52"/>
      <c r="AT252" s="52"/>
      <c r="AU252" s="232"/>
      <c r="AV252" s="232"/>
      <c r="AW252" s="232"/>
      <c r="AX252" s="233"/>
      <c r="AY252" s="234"/>
      <c r="AZ252" s="1"/>
      <c r="BA252" s="1"/>
    </row>
    <row r="253" spans="1:53" ht="12.75" customHeight="1">
      <c r="A253" s="274"/>
      <c r="B253" s="52"/>
      <c r="C253" s="232"/>
      <c r="D253" s="237"/>
      <c r="E253" s="52"/>
      <c r="F253" s="52"/>
      <c r="G253" s="124"/>
      <c r="H253" s="124"/>
      <c r="I253" s="124"/>
      <c r="J253" s="124"/>
      <c r="K253" s="124"/>
      <c r="L253" s="443" t="s">
        <v>116</v>
      </c>
      <c r="M253" s="419"/>
      <c r="N253" s="52"/>
      <c r="O253" s="249"/>
      <c r="P253" s="249"/>
      <c r="Q253" s="249"/>
      <c r="R253" s="249"/>
      <c r="S253" s="249"/>
      <c r="T253" s="192"/>
      <c r="U253" s="192"/>
      <c r="V253" s="192"/>
      <c r="W253" s="57"/>
      <c r="X253" s="192"/>
      <c r="Y253" s="192"/>
      <c r="Z253" s="192"/>
      <c r="AA253" s="227"/>
      <c r="AB253" s="228"/>
      <c r="AC253" s="229"/>
      <c r="AD253" s="230"/>
      <c r="AE253" s="231"/>
      <c r="AF253" s="184"/>
      <c r="AG253" s="184"/>
      <c r="AH253" s="184"/>
      <c r="AI253" s="184"/>
      <c r="AJ253" s="184"/>
      <c r="AK253" s="184"/>
      <c r="AL253" s="184"/>
      <c r="AM253" s="184" t="str">
        <f>IF(AO253&lt;&gt;"",AN253,"")</f>
        <v/>
      </c>
      <c r="AN253" s="52"/>
      <c r="AO253" s="52"/>
      <c r="AP253" s="52"/>
      <c r="AQ253" s="232"/>
      <c r="AR253" s="232"/>
      <c r="AS253" s="52"/>
      <c r="AT253" s="52"/>
      <c r="AU253" s="232"/>
      <c r="AV253" s="232"/>
      <c r="AW253" s="232"/>
      <c r="AX253" s="233"/>
      <c r="AY253" s="234"/>
      <c r="AZ253" s="1"/>
      <c r="BA253" s="1"/>
    </row>
    <row r="254" spans="1:53" ht="15.75" customHeight="1">
      <c r="A254" s="52"/>
      <c r="B254" s="52"/>
      <c r="C254" s="232"/>
      <c r="D254" s="52"/>
      <c r="E254" s="52"/>
      <c r="F254" s="124"/>
      <c r="G254" s="124"/>
      <c r="H254" s="124"/>
      <c r="I254" s="124"/>
      <c r="J254" s="124"/>
      <c r="K254" s="124"/>
      <c r="L254" s="253">
        <f>AO255</f>
        <v>18</v>
      </c>
      <c r="M254" s="254">
        <f>AN255</f>
        <v>18</v>
      </c>
      <c r="N254" s="52"/>
      <c r="O254" s="255">
        <f>M254-L254</f>
        <v>0</v>
      </c>
      <c r="P254" s="223"/>
      <c r="Q254" s="223"/>
      <c r="R254" s="223"/>
      <c r="S254" s="57" t="s">
        <v>118</v>
      </c>
      <c r="T254" s="256" t="s">
        <v>119</v>
      </c>
      <c r="U254" s="192"/>
      <c r="V254" s="192"/>
      <c r="W254" s="381"/>
      <c r="X254" s="192"/>
      <c r="Y254" s="192"/>
      <c r="Z254" s="192"/>
      <c r="AA254" s="227"/>
      <c r="AB254" s="228"/>
      <c r="AC254" s="229"/>
      <c r="AD254" s="230"/>
      <c r="AE254" s="248"/>
      <c r="AF254" s="184"/>
      <c r="AG254" s="184"/>
      <c r="AH254" s="184"/>
      <c r="AI254" s="184"/>
      <c r="AJ254" s="184"/>
      <c r="AK254" s="184"/>
      <c r="AL254" s="184"/>
      <c r="AM254" s="184"/>
      <c r="AN254" s="52"/>
      <c r="AO254" s="52"/>
      <c r="AP254" s="52"/>
      <c r="AQ254" s="232"/>
      <c r="AR254" s="232"/>
      <c r="AS254" s="52"/>
      <c r="AT254" s="52"/>
      <c r="AU254" s="232"/>
      <c r="AV254" s="232"/>
      <c r="AW254" s="232"/>
      <c r="AX254" s="233"/>
      <c r="AY254" s="234"/>
      <c r="AZ254" s="1"/>
      <c r="BA254" s="1"/>
    </row>
    <row r="255" spans="1:53" ht="18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124"/>
      <c r="M255" s="124"/>
      <c r="N255" s="129"/>
      <c r="O255" s="128"/>
      <c r="P255" s="249"/>
      <c r="Q255" s="249"/>
      <c r="R255" s="249"/>
      <c r="S255" s="52"/>
      <c r="T255" s="256" t="s">
        <v>122</v>
      </c>
      <c r="U255" s="250"/>
      <c r="V255" s="250"/>
      <c r="W255" s="381"/>
      <c r="X255" s="250"/>
      <c r="Y255" s="192"/>
      <c r="Z255" s="192"/>
      <c r="AA255" s="227"/>
      <c r="AB255" s="228"/>
      <c r="AC255" s="229"/>
      <c r="AD255" s="230"/>
      <c r="AE255" s="248"/>
      <c r="AF255" s="184"/>
      <c r="AG255" s="184"/>
      <c r="AH255" s="184"/>
      <c r="AI255" s="184"/>
      <c r="AJ255" s="184"/>
      <c r="AK255" s="184"/>
      <c r="AL255" s="251" t="s">
        <v>117</v>
      </c>
      <c r="AM255" s="382">
        <f t="shared" ref="AM255:AP255" si="753">AVERAGE(AM10:AM252)</f>
        <v>21.90909090909091</v>
      </c>
      <c r="AN255" s="382">
        <f t="shared" si="753"/>
        <v>18</v>
      </c>
      <c r="AO255" s="382">
        <f t="shared" si="753"/>
        <v>18</v>
      </c>
      <c r="AP255" s="382">
        <f t="shared" si="753"/>
        <v>0</v>
      </c>
      <c r="AQ255" s="52" t="e">
        <f>AVERAGE(AQ252:AQ253)</f>
        <v>#DIV/0!</v>
      </c>
      <c r="AR255" s="232"/>
      <c r="AS255" s="52"/>
      <c r="AT255" s="54">
        <f>SUM(AT252:AT253)</f>
        <v>0</v>
      </c>
      <c r="AU255" s="232"/>
      <c r="AV255" s="232"/>
      <c r="AW255" s="232"/>
      <c r="AX255" s="233"/>
      <c r="AY255" s="234">
        <f>SUM(AY10:AY254)</f>
        <v>36</v>
      </c>
      <c r="AZ255" s="1"/>
      <c r="BA255" s="1"/>
    </row>
    <row r="256" spans="1:53" ht="12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129"/>
      <c r="O256" s="259" t="s">
        <v>123</v>
      </c>
      <c r="P256" s="249"/>
      <c r="Q256" s="249"/>
      <c r="R256" s="249"/>
      <c r="S256" s="128"/>
      <c r="T256" s="192"/>
      <c r="U256" s="256"/>
      <c r="V256" s="250"/>
      <c r="W256" s="227"/>
      <c r="X256" s="250"/>
      <c r="Y256" s="192"/>
      <c r="Z256" s="192"/>
      <c r="AA256" s="227"/>
      <c r="AB256" s="228"/>
      <c r="AC256" s="229"/>
      <c r="AD256" s="230"/>
      <c r="AE256" s="248"/>
      <c r="AF256" s="184"/>
      <c r="AG256" s="184"/>
      <c r="AH256" s="184"/>
      <c r="AI256" s="184"/>
      <c r="AJ256" s="184"/>
      <c r="AK256" s="184"/>
      <c r="AL256" s="251" t="s">
        <v>121</v>
      </c>
      <c r="AM256" s="92">
        <f>SUM(AM10:AM252)</f>
        <v>241</v>
      </c>
      <c r="AN256" s="192">
        <f>SUM(AO10:AO252)</f>
        <v>36</v>
      </c>
      <c r="AO256" s="92">
        <f t="shared" ref="AO256:AP256" si="754">SUM(AN10:AN252)</f>
        <v>36</v>
      </c>
      <c r="AP256" s="192">
        <f t="shared" si="754"/>
        <v>36</v>
      </c>
      <c r="AQ256" s="52"/>
      <c r="AR256" s="232"/>
      <c r="AS256" s="52"/>
      <c r="AT256" s="54"/>
      <c r="AU256" s="232"/>
      <c r="AV256" s="232"/>
      <c r="AW256" s="232"/>
      <c r="AX256" s="233"/>
      <c r="AY256" s="234"/>
      <c r="AZ256" s="1"/>
      <c r="BA256" s="1"/>
    </row>
    <row r="257" spans="1:53" ht="12.75" customHeight="1">
      <c r="A257" s="5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9"/>
      <c r="O257" s="127"/>
      <c r="P257" s="128"/>
      <c r="Q257" s="128"/>
      <c r="R257" s="128"/>
      <c r="S257" s="128"/>
      <c r="T257" s="192" t="s">
        <v>124</v>
      </c>
      <c r="U257" s="256"/>
      <c r="V257" s="192"/>
      <c r="W257" s="227">
        <f>IF(W252&lt;&gt;SUM(W10:W250),W252,W252+W254+W255)</f>
        <v>1452504.411764706</v>
      </c>
      <c r="X257" s="192"/>
      <c r="Y257" s="192"/>
      <c r="Z257" s="192"/>
      <c r="AA257" s="227"/>
      <c r="AB257" s="228"/>
      <c r="AC257" s="229"/>
      <c r="AD257" s="230"/>
      <c r="AE257" s="248"/>
      <c r="AF257" s="184"/>
      <c r="AG257" s="184"/>
      <c r="AH257" s="184"/>
      <c r="AI257" s="184"/>
      <c r="AJ257" s="184"/>
      <c r="AK257" s="184"/>
      <c r="AL257" s="251" t="s">
        <v>91</v>
      </c>
      <c r="AM257" s="184"/>
      <c r="AN257" s="1"/>
      <c r="AO257" s="92">
        <f>AO256-AN256</f>
        <v>0</v>
      </c>
      <c r="AP257" s="52"/>
      <c r="AQ257" s="52"/>
      <c r="AR257" s="232"/>
      <c r="AS257" s="52"/>
      <c r="AT257" s="52"/>
      <c r="AU257" s="232"/>
      <c r="AV257" s="232"/>
      <c r="AW257" s="232"/>
      <c r="AX257" s="233"/>
      <c r="AY257" s="234"/>
      <c r="AZ257" s="1"/>
      <c r="BA257" s="1"/>
    </row>
    <row r="258" spans="1:53" ht="12.75" customHeight="1">
      <c r="A258" s="5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9"/>
      <c r="O258" s="127"/>
      <c r="P258" s="128"/>
      <c r="Q258" s="128"/>
      <c r="R258" s="128"/>
      <c r="S258" s="127"/>
      <c r="T258" s="124"/>
      <c r="U258" s="192"/>
      <c r="V258" s="192"/>
      <c r="W258" s="131"/>
      <c r="X258" s="192"/>
      <c r="Y258" s="192"/>
      <c r="Z258" s="192"/>
      <c r="AA258" s="227"/>
      <c r="AB258" s="228"/>
      <c r="AC258" s="229"/>
      <c r="AD258" s="230"/>
      <c r="AE258" s="248"/>
      <c r="AF258" s="184"/>
      <c r="AG258" s="184"/>
      <c r="AH258" s="184"/>
      <c r="AI258" s="184"/>
      <c r="AJ258" s="184"/>
      <c r="AK258" s="184"/>
      <c r="AL258" s="184"/>
      <c r="AM258" s="184"/>
      <c r="AN258" s="1"/>
      <c r="AO258" s="52"/>
      <c r="AP258" s="52"/>
      <c r="AQ258" s="232"/>
      <c r="AR258" s="232"/>
      <c r="AS258" s="52"/>
      <c r="AT258" s="52"/>
      <c r="AU258" s="232"/>
      <c r="AV258" s="232"/>
      <c r="AW258" s="232"/>
      <c r="AX258" s="233"/>
      <c r="AY258" s="234"/>
      <c r="AZ258" s="1"/>
      <c r="BA258" s="1"/>
    </row>
    <row r="259" spans="1:53" ht="12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128"/>
      <c r="P259" s="128"/>
      <c r="Q259" s="128"/>
      <c r="R259" s="128"/>
      <c r="S259" s="127"/>
      <c r="T259" s="124"/>
      <c r="U259" s="192"/>
      <c r="V259" s="192"/>
      <c r="W259" s="131"/>
      <c r="X259" s="192"/>
      <c r="Y259" s="192"/>
      <c r="Z259" s="192"/>
      <c r="AA259" s="227"/>
      <c r="AB259" s="228"/>
      <c r="AC259" s="229"/>
      <c r="AD259" s="230"/>
      <c r="AE259" s="248"/>
      <c r="AF259" s="184"/>
      <c r="AG259" s="184"/>
      <c r="AH259" s="184"/>
      <c r="AI259" s="184"/>
      <c r="AJ259" s="184"/>
      <c r="AK259" s="184"/>
      <c r="AL259" s="184"/>
      <c r="AM259" s="184"/>
      <c r="AN259" s="1"/>
      <c r="AO259" s="1"/>
      <c r="AP259" s="52"/>
      <c r="AQ259" s="232"/>
      <c r="AR259" s="232"/>
      <c r="AS259" s="52"/>
      <c r="AT259" s="52"/>
      <c r="AU259" s="232"/>
      <c r="AV259" s="232"/>
      <c r="AW259" s="232"/>
      <c r="AX259" s="233"/>
      <c r="AY259" s="234"/>
      <c r="AZ259" s="1"/>
      <c r="BA259" s="1"/>
    </row>
    <row r="260" spans="1:53" ht="12.75" customHeight="1">
      <c r="A260" s="1"/>
      <c r="B260" s="260"/>
      <c r="C260" s="260"/>
      <c r="D260" s="238"/>
      <c r="E260" s="260"/>
      <c r="F260" s="260"/>
      <c r="G260" s="260"/>
      <c r="H260" s="260"/>
      <c r="I260" s="260"/>
      <c r="J260" s="260"/>
      <c r="K260" s="260"/>
      <c r="L260" s="260"/>
      <c r="M260" s="260"/>
      <c r="N260" s="261"/>
      <c r="O260" s="128"/>
      <c r="P260" s="128"/>
      <c r="Q260" s="128"/>
      <c r="R260" s="128"/>
      <c r="S260" s="128"/>
      <c r="T260" s="192"/>
      <c r="U260" s="192"/>
      <c r="V260" s="192"/>
      <c r="W260" s="227"/>
      <c r="X260" s="192"/>
      <c r="Y260" s="192"/>
      <c r="Z260" s="192"/>
      <c r="AA260" s="227"/>
      <c r="AB260" s="228"/>
      <c r="AC260" s="229"/>
      <c r="AD260" s="230"/>
      <c r="AE260" s="248"/>
      <c r="AF260" s="184"/>
      <c r="AG260" s="184"/>
      <c r="AH260" s="184"/>
      <c r="AI260" s="184"/>
      <c r="AJ260" s="184"/>
      <c r="AK260" s="184"/>
      <c r="AL260" s="184"/>
      <c r="AM260" s="184"/>
      <c r="AN260" s="1"/>
      <c r="AO260" s="1"/>
      <c r="AP260" s="52"/>
      <c r="AQ260" s="52"/>
      <c r="AR260" s="232"/>
      <c r="AS260" s="52"/>
      <c r="AT260" s="52"/>
      <c r="AU260" s="232"/>
      <c r="AV260" s="232"/>
      <c r="AW260" s="232"/>
      <c r="AX260" s="233"/>
      <c r="AY260" s="234"/>
      <c r="AZ260" s="1"/>
      <c r="BA260" s="1"/>
    </row>
    <row r="261" spans="1:53" ht="12.75" customHeight="1">
      <c r="A261" s="1"/>
      <c r="B261" s="260"/>
      <c r="C261" s="260"/>
      <c r="D261" s="238"/>
      <c r="E261" s="260"/>
      <c r="F261" s="260"/>
      <c r="G261" s="260"/>
      <c r="H261" s="260"/>
      <c r="I261" s="260"/>
      <c r="J261" s="260"/>
      <c r="K261" s="260"/>
      <c r="L261" s="260"/>
      <c r="M261" s="260"/>
      <c r="N261" s="261"/>
      <c r="O261" s="262"/>
      <c r="P261" s="262"/>
      <c r="Q261" s="262"/>
      <c r="R261" s="262"/>
      <c r="S261" s="262"/>
      <c r="T261" s="264"/>
      <c r="U261" s="264"/>
      <c r="V261" s="264"/>
      <c r="W261" s="265"/>
      <c r="X261" s="260"/>
      <c r="Y261" s="260"/>
      <c r="Z261" s="260"/>
      <c r="AA261" s="265"/>
      <c r="AB261" s="260"/>
      <c r="AC261" s="260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"/>
      <c r="AO261" s="1"/>
      <c r="AP261" s="1"/>
      <c r="AQ261" s="133"/>
      <c r="AR261" s="133"/>
      <c r="AS261" s="133"/>
      <c r="AT261" s="133"/>
      <c r="AU261" s="133"/>
      <c r="AV261" s="133"/>
      <c r="AW261" s="133"/>
      <c r="AX261" s="266"/>
      <c r="AY261" s="267"/>
      <c r="AZ261" s="1"/>
      <c r="BA261" s="1"/>
    </row>
    <row r="262" spans="1:53" ht="12.75" customHeight="1">
      <c r="A262" s="1"/>
      <c r="B262" s="260"/>
      <c r="C262" s="260"/>
      <c r="D262" s="238"/>
      <c r="E262" s="260"/>
      <c r="F262" s="260"/>
      <c r="G262" s="260"/>
      <c r="H262" s="260"/>
      <c r="I262" s="260"/>
      <c r="J262" s="260"/>
      <c r="K262" s="260"/>
      <c r="L262" s="260"/>
      <c r="M262" s="260"/>
      <c r="N262" s="261"/>
      <c r="O262" s="262"/>
      <c r="P262" s="262"/>
      <c r="Q262" s="262"/>
      <c r="R262" s="262"/>
      <c r="S262" s="262"/>
      <c r="T262" s="264"/>
      <c r="U262" s="264"/>
      <c r="V262" s="264"/>
      <c r="W262" s="265"/>
      <c r="X262" s="260"/>
      <c r="Y262" s="260"/>
      <c r="Z262" s="260"/>
      <c r="AA262" s="265"/>
      <c r="AB262" s="260"/>
      <c r="AC262" s="260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"/>
      <c r="AO262" s="1"/>
      <c r="AP262" s="1"/>
      <c r="AQ262" s="133"/>
      <c r="AR262" s="133"/>
      <c r="AS262" s="133"/>
      <c r="AT262" s="133"/>
      <c r="AU262" s="133"/>
      <c r="AV262" s="133"/>
      <c r="AW262" s="133"/>
      <c r="AX262" s="266"/>
      <c r="AY262" s="267"/>
      <c r="AZ262" s="1"/>
      <c r="BA262" s="1"/>
    </row>
    <row r="263" spans="1:53" ht="12.75" customHeight="1">
      <c r="A263" s="1"/>
      <c r="B263" s="260"/>
      <c r="C263" s="260"/>
      <c r="D263" s="238"/>
      <c r="E263" s="260"/>
      <c r="F263" s="260"/>
      <c r="G263" s="260"/>
      <c r="H263" s="260"/>
      <c r="I263" s="260"/>
      <c r="J263" s="260"/>
      <c r="K263" s="260"/>
      <c r="L263" s="260"/>
      <c r="M263" s="260"/>
      <c r="N263" s="261"/>
      <c r="O263" s="262"/>
      <c r="P263" s="262"/>
      <c r="Q263" s="262"/>
      <c r="R263" s="262"/>
      <c r="S263" s="262"/>
      <c r="T263" s="264"/>
      <c r="U263" s="264"/>
      <c r="V263" s="264"/>
      <c r="W263" s="265"/>
      <c r="X263" s="260"/>
      <c r="Y263" s="260"/>
      <c r="Z263" s="260"/>
      <c r="AA263" s="265"/>
      <c r="AB263" s="260"/>
      <c r="AC263" s="260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"/>
      <c r="AO263" s="1"/>
      <c r="AP263" s="1"/>
      <c r="AQ263" s="133"/>
      <c r="AR263" s="133"/>
      <c r="AS263" s="133"/>
      <c r="AT263" s="133"/>
      <c r="AU263" s="133"/>
      <c r="AV263" s="133"/>
      <c r="AW263" s="133"/>
      <c r="AX263" s="266"/>
      <c r="AY263" s="267"/>
      <c r="AZ263" s="1"/>
      <c r="BA263" s="1"/>
    </row>
    <row r="264" spans="1:53" ht="12.75" customHeight="1">
      <c r="A264" s="1"/>
      <c r="B264" s="260"/>
      <c r="C264" s="260"/>
      <c r="D264" s="238"/>
      <c r="E264" s="260"/>
      <c r="F264" s="260"/>
      <c r="G264" s="260"/>
      <c r="H264" s="260"/>
      <c r="I264" s="260"/>
      <c r="J264" s="260"/>
      <c r="K264" s="260"/>
      <c r="L264" s="260"/>
      <c r="M264" s="260"/>
      <c r="N264" s="261"/>
      <c r="O264" s="262"/>
      <c r="P264" s="262"/>
      <c r="Q264" s="262"/>
      <c r="R264" s="262"/>
      <c r="S264" s="262"/>
      <c r="T264" s="264"/>
      <c r="U264" s="264"/>
      <c r="V264" s="264"/>
      <c r="W264" s="265"/>
      <c r="X264" s="260"/>
      <c r="Y264" s="260"/>
      <c r="Z264" s="260"/>
      <c r="AA264" s="265"/>
      <c r="AB264" s="260"/>
      <c r="AC264" s="260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"/>
      <c r="AO264" s="1"/>
      <c r="AP264" s="1"/>
      <c r="AQ264" s="133"/>
      <c r="AR264" s="133"/>
      <c r="AS264" s="133"/>
      <c r="AT264" s="133"/>
      <c r="AU264" s="133"/>
      <c r="AV264" s="133"/>
      <c r="AW264" s="133"/>
      <c r="AX264" s="266"/>
      <c r="AY264" s="267"/>
      <c r="AZ264" s="1"/>
      <c r="BA264" s="1"/>
    </row>
    <row r="265" spans="1:53" ht="12.75" customHeight="1">
      <c r="A265" s="1"/>
      <c r="B265" s="260"/>
      <c r="C265" s="260"/>
      <c r="D265" s="260"/>
      <c r="E265" s="260"/>
      <c r="F265" s="260"/>
      <c r="G265" s="260"/>
      <c r="H265" s="260"/>
      <c r="I265" s="260"/>
      <c r="J265" s="260"/>
      <c r="K265" s="260"/>
      <c r="L265" s="260"/>
      <c r="M265" s="260"/>
      <c r="N265" s="261"/>
      <c r="O265" s="262"/>
      <c r="P265" s="262"/>
      <c r="Q265" s="262"/>
      <c r="R265" s="262"/>
      <c r="S265" s="262"/>
      <c r="T265" s="264"/>
      <c r="U265" s="264"/>
      <c r="V265" s="264"/>
      <c r="W265" s="265"/>
      <c r="X265" s="260"/>
      <c r="Y265" s="260"/>
      <c r="Z265" s="260"/>
      <c r="AA265" s="265"/>
      <c r="AB265" s="260"/>
      <c r="AC265" s="260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"/>
      <c r="AO265" s="1"/>
      <c r="AP265" s="1"/>
      <c r="AQ265" s="133"/>
      <c r="AR265" s="133"/>
      <c r="AS265" s="133"/>
      <c r="AT265" s="133"/>
      <c r="AU265" s="133"/>
      <c r="AV265" s="133"/>
      <c r="AW265" s="133"/>
      <c r="AX265" s="266"/>
      <c r="AY265" s="267"/>
      <c r="AZ265" s="1"/>
      <c r="BA265" s="1"/>
    </row>
    <row r="266" spans="1:53" ht="12.75" customHeight="1">
      <c r="A266" s="1"/>
      <c r="B266" s="260"/>
      <c r="C266" s="260"/>
      <c r="D266" s="260"/>
      <c r="E266" s="260"/>
      <c r="F266" s="260"/>
      <c r="G266" s="260"/>
      <c r="H266" s="260"/>
      <c r="I266" s="260"/>
      <c r="J266" s="260"/>
      <c r="K266" s="260"/>
      <c r="L266" s="260"/>
      <c r="M266" s="260"/>
      <c r="N266" s="261"/>
      <c r="O266" s="262"/>
      <c r="P266" s="262"/>
      <c r="Q266" s="262"/>
      <c r="R266" s="262"/>
      <c r="S266" s="262"/>
      <c r="T266" s="264"/>
      <c r="U266" s="264"/>
      <c r="V266" s="264"/>
      <c r="W266" s="265"/>
      <c r="X266" s="260"/>
      <c r="Y266" s="260"/>
      <c r="Z266" s="260"/>
      <c r="AA266" s="265"/>
      <c r="AB266" s="260"/>
      <c r="AC266" s="260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"/>
      <c r="AO266" s="1"/>
      <c r="AP266" s="1"/>
      <c r="AQ266" s="133"/>
      <c r="AR266" s="133"/>
      <c r="AS266" s="133"/>
      <c r="AT266" s="133"/>
      <c r="AU266" s="133"/>
      <c r="AV266" s="133"/>
      <c r="AW266" s="133"/>
      <c r="AX266" s="266"/>
      <c r="AY266" s="267"/>
      <c r="AZ266" s="1"/>
      <c r="BA266" s="1"/>
    </row>
    <row r="267" spans="1:53" ht="12.75" customHeight="1">
      <c r="A267" s="1"/>
      <c r="B267" s="260"/>
      <c r="C267" s="260"/>
      <c r="D267" s="260"/>
      <c r="E267" s="260"/>
      <c r="F267" s="260"/>
      <c r="G267" s="260"/>
      <c r="H267" s="260"/>
      <c r="I267" s="260"/>
      <c r="J267" s="260"/>
      <c r="K267" s="260"/>
      <c r="L267" s="260"/>
      <c r="M267" s="260"/>
      <c r="N267" s="261"/>
      <c r="O267" s="262"/>
      <c r="P267" s="262"/>
      <c r="Q267" s="262"/>
      <c r="R267" s="262"/>
      <c r="S267" s="262"/>
      <c r="T267" s="264"/>
      <c r="U267" s="264"/>
      <c r="V267" s="264"/>
      <c r="W267" s="265"/>
      <c r="X267" s="260"/>
      <c r="Y267" s="260"/>
      <c r="Z267" s="260"/>
      <c r="AA267" s="265"/>
      <c r="AB267" s="260"/>
      <c r="AC267" s="260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"/>
      <c r="AO267" s="1"/>
      <c r="AP267" s="1"/>
      <c r="AQ267" s="133"/>
      <c r="AR267" s="133"/>
      <c r="AS267" s="133"/>
      <c r="AT267" s="133"/>
      <c r="AU267" s="133"/>
      <c r="AV267" s="133"/>
      <c r="AW267" s="133"/>
      <c r="AX267" s="266"/>
      <c r="AY267" s="267"/>
      <c r="AZ267" s="1"/>
      <c r="BA267" s="1"/>
    </row>
    <row r="268" spans="1:53" ht="12.75" customHeight="1">
      <c r="A268" s="1"/>
      <c r="B268" s="260"/>
      <c r="C268" s="260"/>
      <c r="D268" s="260"/>
      <c r="E268" s="260"/>
      <c r="F268" s="260"/>
      <c r="G268" s="260"/>
      <c r="H268" s="260"/>
      <c r="I268" s="260"/>
      <c r="J268" s="260"/>
      <c r="K268" s="260"/>
      <c r="L268" s="260"/>
      <c r="M268" s="260"/>
      <c r="N268" s="261"/>
      <c r="O268" s="262"/>
      <c r="P268" s="262"/>
      <c r="Q268" s="262"/>
      <c r="R268" s="262"/>
      <c r="S268" s="262"/>
      <c r="T268" s="264"/>
      <c r="U268" s="264"/>
      <c r="V268" s="264"/>
      <c r="W268" s="265"/>
      <c r="X268" s="260"/>
      <c r="Y268" s="260"/>
      <c r="Z268" s="260"/>
      <c r="AA268" s="265"/>
      <c r="AB268" s="260"/>
      <c r="AC268" s="260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"/>
      <c r="AO268" s="1"/>
      <c r="AP268" s="1"/>
      <c r="AQ268" s="133"/>
      <c r="AR268" s="133"/>
      <c r="AS268" s="133"/>
      <c r="AT268" s="133"/>
      <c r="AU268" s="133"/>
      <c r="AV268" s="133"/>
      <c r="AW268" s="133"/>
      <c r="AX268" s="266"/>
      <c r="AY268" s="267"/>
      <c r="AZ268" s="1"/>
      <c r="BA268" s="1"/>
    </row>
    <row r="269" spans="1:53" ht="12.75" customHeight="1">
      <c r="A269" s="1"/>
      <c r="B269" s="260"/>
      <c r="C269" s="260"/>
      <c r="D269" s="260"/>
      <c r="E269" s="260"/>
      <c r="F269" s="260"/>
      <c r="G269" s="260"/>
      <c r="H269" s="260"/>
      <c r="I269" s="260"/>
      <c r="J269" s="260"/>
      <c r="K269" s="260"/>
      <c r="L269" s="260"/>
      <c r="M269" s="260"/>
      <c r="N269" s="261"/>
      <c r="O269" s="262"/>
      <c r="P269" s="262"/>
      <c r="Q269" s="262"/>
      <c r="R269" s="262"/>
      <c r="S269" s="262"/>
      <c r="T269" s="264"/>
      <c r="U269" s="264"/>
      <c r="V269" s="264"/>
      <c r="W269" s="265"/>
      <c r="X269" s="260"/>
      <c r="Y269" s="260"/>
      <c r="Z269" s="260"/>
      <c r="AA269" s="265"/>
      <c r="AB269" s="260"/>
      <c r="AC269" s="260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"/>
      <c r="AO269" s="1"/>
      <c r="AP269" s="1"/>
      <c r="AQ269" s="133"/>
      <c r="AR269" s="133"/>
      <c r="AS269" s="133"/>
      <c r="AT269" s="133"/>
      <c r="AU269" s="133"/>
      <c r="AV269" s="133"/>
      <c r="AW269" s="133"/>
      <c r="AX269" s="266"/>
      <c r="AY269" s="267"/>
      <c r="AZ269" s="1"/>
      <c r="BA269" s="1"/>
    </row>
    <row r="270" spans="1:53" ht="12.75" customHeight="1">
      <c r="A270" s="1"/>
      <c r="B270" s="260"/>
      <c r="C270" s="260"/>
      <c r="D270" s="260"/>
      <c r="E270" s="260"/>
      <c r="F270" s="260"/>
      <c r="G270" s="260"/>
      <c r="H270" s="260"/>
      <c r="I270" s="260"/>
      <c r="J270" s="260"/>
      <c r="K270" s="260"/>
      <c r="L270" s="260"/>
      <c r="M270" s="260"/>
      <c r="N270" s="261"/>
      <c r="O270" s="262"/>
      <c r="P270" s="262"/>
      <c r="Q270" s="262"/>
      <c r="R270" s="262"/>
      <c r="S270" s="262"/>
      <c r="T270" s="264"/>
      <c r="U270" s="264"/>
      <c r="V270" s="264"/>
      <c r="W270" s="265"/>
      <c r="X270" s="260"/>
      <c r="Y270" s="260"/>
      <c r="Z270" s="260"/>
      <c r="AA270" s="265"/>
      <c r="AB270" s="260"/>
      <c r="AC270" s="260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"/>
      <c r="AO270" s="1"/>
      <c r="AP270" s="1"/>
      <c r="AQ270" s="133"/>
      <c r="AR270" s="133"/>
      <c r="AS270" s="133"/>
      <c r="AT270" s="133"/>
      <c r="AU270" s="133"/>
      <c r="AV270" s="133"/>
      <c r="AW270" s="133"/>
      <c r="AX270" s="266"/>
      <c r="AY270" s="267"/>
      <c r="AZ270" s="1"/>
      <c r="BA270" s="1"/>
    </row>
    <row r="271" spans="1:53" ht="12.75" customHeight="1">
      <c r="A271" s="1"/>
      <c r="B271" s="260"/>
      <c r="C271" s="260"/>
      <c r="D271" s="260"/>
      <c r="E271" s="260"/>
      <c r="F271" s="260"/>
      <c r="G271" s="260"/>
      <c r="H271" s="260"/>
      <c r="I271" s="260"/>
      <c r="J271" s="260"/>
      <c r="K271" s="260"/>
      <c r="L271" s="260"/>
      <c r="M271" s="260"/>
      <c r="N271" s="261"/>
      <c r="O271" s="262"/>
      <c r="P271" s="262"/>
      <c r="Q271" s="262"/>
      <c r="R271" s="262"/>
      <c r="S271" s="262"/>
      <c r="T271" s="264"/>
      <c r="U271" s="264"/>
      <c r="V271" s="264"/>
      <c r="W271" s="265"/>
      <c r="X271" s="260"/>
      <c r="Y271" s="260"/>
      <c r="Z271" s="260"/>
      <c r="AA271" s="265"/>
      <c r="AB271" s="260"/>
      <c r="AC271" s="260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"/>
      <c r="AO271" s="1"/>
      <c r="AP271" s="1"/>
      <c r="AQ271" s="133"/>
      <c r="AR271" s="133"/>
      <c r="AS271" s="133"/>
      <c r="AT271" s="133"/>
      <c r="AU271" s="133"/>
      <c r="AV271" s="133"/>
      <c r="AW271" s="133"/>
      <c r="AX271" s="266"/>
      <c r="AY271" s="267"/>
      <c r="AZ271" s="1"/>
      <c r="BA271" s="1"/>
    </row>
    <row r="272" spans="1:53" ht="12.75" customHeight="1">
      <c r="A272" s="1"/>
      <c r="B272" s="260"/>
      <c r="C272" s="260"/>
      <c r="D272" s="260"/>
      <c r="E272" s="260"/>
      <c r="F272" s="260"/>
      <c r="G272" s="260"/>
      <c r="H272" s="260"/>
      <c r="I272" s="260"/>
      <c r="J272" s="260"/>
      <c r="K272" s="260"/>
      <c r="L272" s="260"/>
      <c r="M272" s="260"/>
      <c r="N272" s="261"/>
      <c r="O272" s="262"/>
      <c r="P272" s="262"/>
      <c r="Q272" s="262"/>
      <c r="R272" s="262"/>
      <c r="S272" s="262"/>
      <c r="T272" s="264"/>
      <c r="U272" s="264"/>
      <c r="V272" s="264"/>
      <c r="W272" s="265"/>
      <c r="X272" s="260"/>
      <c r="Y272" s="260"/>
      <c r="Z272" s="260"/>
      <c r="AA272" s="265"/>
      <c r="AB272" s="260"/>
      <c r="AC272" s="260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"/>
      <c r="AO272" s="1"/>
      <c r="AP272" s="1"/>
      <c r="AQ272" s="133"/>
      <c r="AR272" s="133"/>
      <c r="AS272" s="133"/>
      <c r="AT272" s="133"/>
      <c r="AU272" s="133"/>
      <c r="AV272" s="133"/>
      <c r="AW272" s="133"/>
      <c r="AX272" s="266"/>
      <c r="AY272" s="267"/>
      <c r="AZ272" s="1"/>
      <c r="BA272" s="1"/>
    </row>
    <row r="273" spans="1:53" ht="12.75" customHeight="1">
      <c r="A273" s="1"/>
      <c r="B273" s="260"/>
      <c r="C273" s="260"/>
      <c r="D273" s="260"/>
      <c r="E273" s="260"/>
      <c r="F273" s="260"/>
      <c r="G273" s="260"/>
      <c r="H273" s="260"/>
      <c r="I273" s="260"/>
      <c r="J273" s="260"/>
      <c r="K273" s="260"/>
      <c r="L273" s="260"/>
      <c r="M273" s="260"/>
      <c r="N273" s="261"/>
      <c r="O273" s="262"/>
      <c r="P273" s="262"/>
      <c r="Q273" s="262"/>
      <c r="R273" s="262"/>
      <c r="S273" s="262"/>
      <c r="T273" s="264"/>
      <c r="U273" s="264"/>
      <c r="V273" s="264"/>
      <c r="W273" s="265"/>
      <c r="X273" s="260"/>
      <c r="Y273" s="260"/>
      <c r="Z273" s="260"/>
      <c r="AA273" s="265"/>
      <c r="AB273" s="260"/>
      <c r="AC273" s="260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"/>
      <c r="AO273" s="1"/>
      <c r="AP273" s="1"/>
      <c r="AQ273" s="133"/>
      <c r="AR273" s="133"/>
      <c r="AS273" s="133"/>
      <c r="AT273" s="133"/>
      <c r="AU273" s="133"/>
      <c r="AV273" s="133"/>
      <c r="AW273" s="133"/>
      <c r="AX273" s="266"/>
      <c r="AY273" s="267"/>
      <c r="AZ273" s="1"/>
      <c r="BA273" s="1"/>
    </row>
    <row r="274" spans="1:53" ht="12.75" customHeight="1">
      <c r="A274" s="1"/>
      <c r="B274" s="260"/>
      <c r="C274" s="260"/>
      <c r="D274" s="260"/>
      <c r="E274" s="260"/>
      <c r="F274" s="260"/>
      <c r="G274" s="260"/>
      <c r="H274" s="260"/>
      <c r="I274" s="260"/>
      <c r="J274" s="260"/>
      <c r="K274" s="260"/>
      <c r="L274" s="260"/>
      <c r="M274" s="260"/>
      <c r="N274" s="261"/>
      <c r="O274" s="262"/>
      <c r="P274" s="262"/>
      <c r="Q274" s="262"/>
      <c r="R274" s="262"/>
      <c r="S274" s="262"/>
      <c r="T274" s="264"/>
      <c r="U274" s="264"/>
      <c r="V274" s="264"/>
      <c r="W274" s="265"/>
      <c r="X274" s="260"/>
      <c r="Y274" s="260"/>
      <c r="Z274" s="260"/>
      <c r="AA274" s="265"/>
      <c r="AB274" s="260"/>
      <c r="AC274" s="260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"/>
      <c r="AO274" s="1"/>
      <c r="AP274" s="1"/>
      <c r="AQ274" s="133"/>
      <c r="AR274" s="133"/>
      <c r="AS274" s="133"/>
      <c r="AT274" s="133"/>
      <c r="AU274" s="133"/>
      <c r="AV274" s="133"/>
      <c r="AW274" s="133"/>
      <c r="AX274" s="266"/>
      <c r="AY274" s="267"/>
      <c r="AZ274" s="1"/>
      <c r="BA274" s="1"/>
    </row>
    <row r="275" spans="1:53" ht="12.75" customHeight="1">
      <c r="A275" s="1"/>
      <c r="B275" s="260"/>
      <c r="C275" s="260"/>
      <c r="D275" s="260"/>
      <c r="E275" s="260"/>
      <c r="F275" s="260"/>
      <c r="G275" s="260"/>
      <c r="H275" s="260"/>
      <c r="I275" s="260"/>
      <c r="J275" s="260"/>
      <c r="K275" s="260"/>
      <c r="L275" s="260"/>
      <c r="M275" s="260"/>
      <c r="N275" s="261"/>
      <c r="O275" s="262"/>
      <c r="P275" s="262"/>
      <c r="Q275" s="262"/>
      <c r="R275" s="262"/>
      <c r="S275" s="262"/>
      <c r="T275" s="264"/>
      <c r="U275" s="264"/>
      <c r="V275" s="264"/>
      <c r="W275" s="265"/>
      <c r="X275" s="260"/>
      <c r="Y275" s="260"/>
      <c r="Z275" s="260"/>
      <c r="AA275" s="265"/>
      <c r="AB275" s="260"/>
      <c r="AC275" s="260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"/>
      <c r="AO275" s="1"/>
      <c r="AP275" s="1"/>
      <c r="AQ275" s="133"/>
      <c r="AR275" s="133"/>
      <c r="AS275" s="133"/>
      <c r="AT275" s="133"/>
      <c r="AU275" s="133"/>
      <c r="AV275" s="133"/>
      <c r="AW275" s="133"/>
      <c r="AX275" s="266"/>
      <c r="AY275" s="267"/>
      <c r="AZ275" s="1"/>
      <c r="BA275" s="1"/>
    </row>
    <row r="276" spans="1:53" ht="12.75" customHeight="1">
      <c r="A276" s="1"/>
      <c r="B276" s="260"/>
      <c r="C276" s="260"/>
      <c r="D276" s="260"/>
      <c r="E276" s="260"/>
      <c r="F276" s="260"/>
      <c r="G276" s="260"/>
      <c r="H276" s="260"/>
      <c r="I276" s="260"/>
      <c r="J276" s="260"/>
      <c r="K276" s="260"/>
      <c r="L276" s="260"/>
      <c r="M276" s="260"/>
      <c r="N276" s="261"/>
      <c r="O276" s="262"/>
      <c r="P276" s="262"/>
      <c r="Q276" s="262"/>
      <c r="R276" s="262"/>
      <c r="S276" s="262"/>
      <c r="T276" s="264"/>
      <c r="U276" s="264"/>
      <c r="V276" s="264"/>
      <c r="W276" s="265"/>
      <c r="X276" s="260"/>
      <c r="Y276" s="260"/>
      <c r="Z276" s="260"/>
      <c r="AA276" s="265"/>
      <c r="AB276" s="260"/>
      <c r="AC276" s="260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"/>
      <c r="AO276" s="1"/>
      <c r="AP276" s="1"/>
      <c r="AQ276" s="133"/>
      <c r="AR276" s="133"/>
      <c r="AS276" s="133"/>
      <c r="AT276" s="133"/>
      <c r="AU276" s="133"/>
      <c r="AV276" s="133"/>
      <c r="AW276" s="133"/>
      <c r="AX276" s="266"/>
      <c r="AY276" s="267"/>
      <c r="AZ276" s="1"/>
      <c r="BA276" s="1"/>
    </row>
    <row r="277" spans="1:53" ht="12.75" customHeight="1">
      <c r="A277" s="1"/>
      <c r="B277" s="260"/>
      <c r="C277" s="260"/>
      <c r="D277" s="260"/>
      <c r="E277" s="260"/>
      <c r="F277" s="260"/>
      <c r="G277" s="260"/>
      <c r="H277" s="260"/>
      <c r="I277" s="260"/>
      <c r="J277" s="260"/>
      <c r="K277" s="260"/>
      <c r="L277" s="260"/>
      <c r="M277" s="260"/>
      <c r="N277" s="261"/>
      <c r="O277" s="127"/>
      <c r="P277" s="127"/>
      <c r="Q277" s="127"/>
      <c r="R277" s="127"/>
      <c r="S277" s="127"/>
      <c r="T277" s="260"/>
      <c r="U277" s="260"/>
      <c r="V277" s="260"/>
      <c r="W277" s="265"/>
      <c r="X277" s="260"/>
      <c r="Y277" s="260"/>
      <c r="Z277" s="260"/>
      <c r="AA277" s="265"/>
      <c r="AB277" s="260"/>
      <c r="AC277" s="260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"/>
      <c r="AO277" s="1"/>
      <c r="AP277" s="1"/>
      <c r="AQ277" s="133"/>
      <c r="AR277" s="133"/>
      <c r="AS277" s="133"/>
      <c r="AT277" s="133"/>
      <c r="AU277" s="133"/>
      <c r="AV277" s="133"/>
      <c r="AW277" s="133"/>
      <c r="AX277" s="266"/>
      <c r="AY277" s="267"/>
      <c r="AZ277" s="1"/>
      <c r="BA277" s="1"/>
    </row>
    <row r="278" spans="1:53" ht="12.75" customHeight="1">
      <c r="A278" s="1"/>
      <c r="B278" s="260"/>
      <c r="C278" s="260"/>
      <c r="D278" s="260"/>
      <c r="E278" s="260"/>
      <c r="F278" s="260"/>
      <c r="G278" s="260"/>
      <c r="H278" s="260"/>
      <c r="I278" s="260"/>
      <c r="J278" s="260"/>
      <c r="K278" s="260"/>
      <c r="L278" s="260"/>
      <c r="M278" s="260"/>
      <c r="N278" s="261"/>
      <c r="O278" s="127"/>
      <c r="P278" s="127"/>
      <c r="Q278" s="127"/>
      <c r="R278" s="127"/>
      <c r="S278" s="127"/>
      <c r="T278" s="260"/>
      <c r="U278" s="260"/>
      <c r="V278" s="260"/>
      <c r="W278" s="265"/>
      <c r="X278" s="260"/>
      <c r="Y278" s="260"/>
      <c r="Z278" s="260"/>
      <c r="AA278" s="265"/>
      <c r="AB278" s="260"/>
      <c r="AC278" s="260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"/>
      <c r="AO278" s="1"/>
      <c r="AP278" s="1"/>
      <c r="AQ278" s="133"/>
      <c r="AR278" s="133"/>
      <c r="AS278" s="133"/>
      <c r="AT278" s="133"/>
      <c r="AU278" s="133"/>
      <c r="AV278" s="133"/>
      <c r="AW278" s="133"/>
      <c r="AX278" s="266"/>
      <c r="AY278" s="267"/>
      <c r="AZ278" s="1"/>
      <c r="BA278" s="1"/>
    </row>
    <row r="279" spans="1:53" ht="12.75" customHeight="1">
      <c r="A279" s="1"/>
      <c r="B279" s="260"/>
      <c r="C279" s="260"/>
      <c r="D279" s="260"/>
      <c r="E279" s="260"/>
      <c r="F279" s="260"/>
      <c r="G279" s="260"/>
      <c r="H279" s="260"/>
      <c r="I279" s="260"/>
      <c r="J279" s="260"/>
      <c r="K279" s="260"/>
      <c r="L279" s="260"/>
      <c r="M279" s="260"/>
      <c r="N279" s="261"/>
      <c r="O279" s="127"/>
      <c r="P279" s="127"/>
      <c r="Q279" s="127"/>
      <c r="R279" s="127"/>
      <c r="S279" s="127"/>
      <c r="T279" s="260"/>
      <c r="U279" s="260"/>
      <c r="V279" s="260"/>
      <c r="W279" s="265"/>
      <c r="X279" s="260"/>
      <c r="Y279" s="260"/>
      <c r="Z279" s="260"/>
      <c r="AA279" s="265"/>
      <c r="AB279" s="260"/>
      <c r="AC279" s="260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"/>
      <c r="AO279" s="1"/>
      <c r="AP279" s="1"/>
      <c r="AQ279" s="133"/>
      <c r="AR279" s="133"/>
      <c r="AS279" s="133"/>
      <c r="AT279" s="133"/>
      <c r="AU279" s="133"/>
      <c r="AV279" s="133"/>
      <c r="AW279" s="133"/>
      <c r="AX279" s="266"/>
      <c r="AY279" s="267"/>
      <c r="AZ279" s="1"/>
      <c r="BA279" s="1"/>
    </row>
    <row r="280" spans="1:53" ht="12.75" customHeight="1">
      <c r="A280" s="1"/>
      <c r="B280" s="260"/>
      <c r="C280" s="260"/>
      <c r="D280" s="260"/>
      <c r="E280" s="260"/>
      <c r="F280" s="260"/>
      <c r="G280" s="260"/>
      <c r="H280" s="260"/>
      <c r="I280" s="260"/>
      <c r="J280" s="260"/>
      <c r="K280" s="260"/>
      <c r="L280" s="260"/>
      <c r="M280" s="260"/>
      <c r="N280" s="261"/>
      <c r="O280" s="127"/>
      <c r="P280" s="127"/>
      <c r="Q280" s="127"/>
      <c r="R280" s="127"/>
      <c r="S280" s="127"/>
      <c r="T280" s="260"/>
      <c r="U280" s="260"/>
      <c r="V280" s="260"/>
      <c r="W280" s="265"/>
      <c r="X280" s="260"/>
      <c r="Y280" s="260"/>
      <c r="Z280" s="260"/>
      <c r="AA280" s="265"/>
      <c r="AB280" s="260"/>
      <c r="AC280" s="260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"/>
      <c r="AO280" s="1"/>
      <c r="AP280" s="1"/>
      <c r="AQ280" s="133"/>
      <c r="AR280" s="133"/>
      <c r="AS280" s="133"/>
      <c r="AT280" s="133"/>
      <c r="AU280" s="133"/>
      <c r="AV280" s="133"/>
      <c r="AW280" s="133"/>
      <c r="AX280" s="266"/>
      <c r="AY280" s="267"/>
      <c r="AZ280" s="1"/>
      <c r="BA280" s="1"/>
    </row>
    <row r="281" spans="1:53" ht="12.75" customHeight="1">
      <c r="A281" s="1"/>
      <c r="B281" s="260"/>
      <c r="C281" s="260"/>
      <c r="D281" s="260"/>
      <c r="E281" s="260"/>
      <c r="F281" s="260"/>
      <c r="G281" s="260"/>
      <c r="H281" s="260"/>
      <c r="I281" s="260"/>
      <c r="J281" s="260"/>
      <c r="K281" s="260"/>
      <c r="L281" s="260"/>
      <c r="M281" s="260"/>
      <c r="N281" s="261"/>
      <c r="O281" s="127"/>
      <c r="P281" s="127"/>
      <c r="Q281" s="127"/>
      <c r="R281" s="127"/>
      <c r="S281" s="127"/>
      <c r="T281" s="260"/>
      <c r="U281" s="260"/>
      <c r="V281" s="260"/>
      <c r="W281" s="265"/>
      <c r="X281" s="260"/>
      <c r="Y281" s="260"/>
      <c r="Z281" s="260"/>
      <c r="AA281" s="265"/>
      <c r="AB281" s="260"/>
      <c r="AC281" s="260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"/>
      <c r="AO281" s="1"/>
      <c r="AP281" s="1"/>
      <c r="AQ281" s="133"/>
      <c r="AR281" s="133"/>
      <c r="AS281" s="133"/>
      <c r="AT281" s="133"/>
      <c r="AU281" s="133"/>
      <c r="AV281" s="133"/>
      <c r="AW281" s="133"/>
      <c r="AX281" s="266"/>
      <c r="AY281" s="267"/>
      <c r="AZ281" s="1"/>
      <c r="BA281" s="1"/>
    </row>
    <row r="282" spans="1:53" ht="12.75" customHeight="1">
      <c r="A282" s="1"/>
      <c r="B282" s="260"/>
      <c r="C282" s="260"/>
      <c r="D282" s="260"/>
      <c r="E282" s="260"/>
      <c r="F282" s="260"/>
      <c r="G282" s="260"/>
      <c r="H282" s="260"/>
      <c r="I282" s="260"/>
      <c r="J282" s="260"/>
      <c r="K282" s="260"/>
      <c r="L282" s="260"/>
      <c r="M282" s="260"/>
      <c r="N282" s="261"/>
      <c r="O282" s="127"/>
      <c r="P282" s="127"/>
      <c r="Q282" s="127"/>
      <c r="R282" s="127"/>
      <c r="S282" s="127"/>
      <c r="T282" s="260"/>
      <c r="U282" s="260"/>
      <c r="V282" s="260"/>
      <c r="W282" s="265"/>
      <c r="X282" s="260"/>
      <c r="Y282" s="260"/>
      <c r="Z282" s="260"/>
      <c r="AA282" s="265"/>
      <c r="AB282" s="260"/>
      <c r="AC282" s="260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"/>
      <c r="AO282" s="1"/>
      <c r="AP282" s="1"/>
      <c r="AQ282" s="133"/>
      <c r="AR282" s="133"/>
      <c r="AS282" s="133"/>
      <c r="AT282" s="133"/>
      <c r="AU282" s="133"/>
      <c r="AV282" s="133"/>
      <c r="AW282" s="133"/>
      <c r="AX282" s="266"/>
      <c r="AY282" s="267"/>
      <c r="AZ282" s="1"/>
      <c r="BA282" s="1"/>
    </row>
    <row r="283" spans="1:53" ht="12.75" customHeight="1">
      <c r="A283" s="1"/>
      <c r="B283" s="260"/>
      <c r="C283" s="260"/>
      <c r="D283" s="260"/>
      <c r="E283" s="260"/>
      <c r="F283" s="260"/>
      <c r="G283" s="260"/>
      <c r="H283" s="260"/>
      <c r="I283" s="260"/>
      <c r="J283" s="260"/>
      <c r="K283" s="260"/>
      <c r="L283" s="260"/>
      <c r="M283" s="260"/>
      <c r="N283" s="261"/>
      <c r="O283" s="127"/>
      <c r="P283" s="127"/>
      <c r="Q283" s="127"/>
      <c r="R283" s="127"/>
      <c r="S283" s="127"/>
      <c r="T283" s="260"/>
      <c r="U283" s="260"/>
      <c r="V283" s="260"/>
      <c r="W283" s="265"/>
      <c r="X283" s="260"/>
      <c r="Y283" s="260"/>
      <c r="Z283" s="260"/>
      <c r="AA283" s="265"/>
      <c r="AB283" s="260"/>
      <c r="AC283" s="260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"/>
      <c r="AO283" s="1"/>
      <c r="AP283" s="1"/>
      <c r="AQ283" s="133"/>
      <c r="AR283" s="133"/>
      <c r="AS283" s="133"/>
      <c r="AT283" s="133"/>
      <c r="AU283" s="133"/>
      <c r="AV283" s="133"/>
      <c r="AW283" s="133"/>
      <c r="AX283" s="266"/>
      <c r="AY283" s="267"/>
      <c r="AZ283" s="1"/>
      <c r="BA283" s="1"/>
    </row>
    <row r="284" spans="1:53" ht="12.75" customHeight="1">
      <c r="A284" s="1"/>
      <c r="B284" s="260"/>
      <c r="C284" s="260"/>
      <c r="D284" s="260"/>
      <c r="E284" s="260"/>
      <c r="F284" s="260"/>
      <c r="G284" s="260"/>
      <c r="H284" s="260"/>
      <c r="I284" s="260"/>
      <c r="J284" s="260"/>
      <c r="K284" s="260"/>
      <c r="L284" s="260"/>
      <c r="M284" s="260"/>
      <c r="N284" s="261"/>
      <c r="O284" s="127"/>
      <c r="P284" s="127"/>
      <c r="Q284" s="127"/>
      <c r="R284" s="127"/>
      <c r="S284" s="127"/>
      <c r="T284" s="260"/>
      <c r="U284" s="260"/>
      <c r="V284" s="260"/>
      <c r="W284" s="265"/>
      <c r="X284" s="260"/>
      <c r="Y284" s="260"/>
      <c r="Z284" s="260"/>
      <c r="AA284" s="265"/>
      <c r="AB284" s="260"/>
      <c r="AC284" s="260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"/>
      <c r="AO284" s="1"/>
      <c r="AP284" s="1"/>
      <c r="AQ284" s="133"/>
      <c r="AR284" s="133"/>
      <c r="AS284" s="133"/>
      <c r="AT284" s="133"/>
      <c r="AU284" s="133"/>
      <c r="AV284" s="133"/>
      <c r="AW284" s="133"/>
      <c r="AX284" s="266"/>
      <c r="AY284" s="267"/>
      <c r="AZ284" s="1"/>
      <c r="BA284" s="1"/>
    </row>
    <row r="285" spans="1:53" ht="12.75" customHeight="1">
      <c r="A285" s="1"/>
      <c r="B285" s="260"/>
      <c r="C285" s="260"/>
      <c r="D285" s="260"/>
      <c r="E285" s="260"/>
      <c r="F285" s="260"/>
      <c r="G285" s="260"/>
      <c r="H285" s="260"/>
      <c r="I285" s="260"/>
      <c r="J285" s="260"/>
      <c r="K285" s="260"/>
      <c r="L285" s="260"/>
      <c r="M285" s="260"/>
      <c r="N285" s="261"/>
      <c r="O285" s="127"/>
      <c r="P285" s="127"/>
      <c r="Q285" s="127"/>
      <c r="R285" s="127"/>
      <c r="S285" s="127"/>
      <c r="T285" s="260"/>
      <c r="U285" s="260"/>
      <c r="V285" s="260"/>
      <c r="W285" s="265"/>
      <c r="X285" s="260"/>
      <c r="Y285" s="260"/>
      <c r="Z285" s="260"/>
      <c r="AA285" s="265"/>
      <c r="AB285" s="260"/>
      <c r="AC285" s="260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"/>
      <c r="AO285" s="1"/>
      <c r="AP285" s="1"/>
      <c r="AQ285" s="133"/>
      <c r="AR285" s="133"/>
      <c r="AS285" s="133"/>
      <c r="AT285" s="133"/>
      <c r="AU285" s="133"/>
      <c r="AV285" s="133"/>
      <c r="AW285" s="133"/>
      <c r="AX285" s="266"/>
      <c r="AY285" s="267"/>
      <c r="AZ285" s="1"/>
      <c r="BA285" s="1"/>
    </row>
    <row r="286" spans="1:53" ht="12.75" customHeight="1">
      <c r="A286" s="1"/>
      <c r="B286" s="260"/>
      <c r="C286" s="260"/>
      <c r="D286" s="260"/>
      <c r="E286" s="260"/>
      <c r="F286" s="260"/>
      <c r="G286" s="260"/>
      <c r="H286" s="260"/>
      <c r="I286" s="260"/>
      <c r="J286" s="260"/>
      <c r="K286" s="260"/>
      <c r="L286" s="260"/>
      <c r="M286" s="260"/>
      <c r="N286" s="261"/>
      <c r="O286" s="127"/>
      <c r="P286" s="127"/>
      <c r="Q286" s="127"/>
      <c r="R286" s="127"/>
      <c r="S286" s="127"/>
      <c r="T286" s="260"/>
      <c r="U286" s="260"/>
      <c r="V286" s="260"/>
      <c r="W286" s="265"/>
      <c r="X286" s="260"/>
      <c r="Y286" s="260"/>
      <c r="Z286" s="260"/>
      <c r="AA286" s="265"/>
      <c r="AB286" s="260"/>
      <c r="AC286" s="260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"/>
      <c r="AO286" s="1"/>
      <c r="AP286" s="1"/>
      <c r="AQ286" s="133"/>
      <c r="AR286" s="133"/>
      <c r="AS286" s="133"/>
      <c r="AT286" s="133"/>
      <c r="AU286" s="133"/>
      <c r="AV286" s="133"/>
      <c r="AW286" s="133"/>
      <c r="AX286" s="266"/>
      <c r="AY286" s="267"/>
      <c r="AZ286" s="1"/>
      <c r="BA286" s="1"/>
    </row>
    <row r="287" spans="1:53" ht="12.75" customHeight="1">
      <c r="A287" s="1"/>
      <c r="B287" s="260"/>
      <c r="C287" s="260"/>
      <c r="D287" s="260"/>
      <c r="E287" s="260"/>
      <c r="F287" s="260"/>
      <c r="G287" s="260"/>
      <c r="H287" s="260"/>
      <c r="I287" s="260"/>
      <c r="J287" s="260"/>
      <c r="K287" s="260"/>
      <c r="L287" s="260"/>
      <c r="M287" s="260"/>
      <c r="N287" s="261"/>
      <c r="O287" s="127"/>
      <c r="P287" s="127"/>
      <c r="Q287" s="127"/>
      <c r="R287" s="127"/>
      <c r="S287" s="127"/>
      <c r="T287" s="260"/>
      <c r="U287" s="260"/>
      <c r="V287" s="260"/>
      <c r="W287" s="265"/>
      <c r="X287" s="260"/>
      <c r="Y287" s="260"/>
      <c r="Z287" s="260"/>
      <c r="AA287" s="265"/>
      <c r="AB287" s="260"/>
      <c r="AC287" s="260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"/>
      <c r="AO287" s="1"/>
      <c r="AP287" s="1"/>
      <c r="AQ287" s="133"/>
      <c r="AR287" s="133"/>
      <c r="AS287" s="133"/>
      <c r="AT287" s="133"/>
      <c r="AU287" s="133"/>
      <c r="AV287" s="133"/>
      <c r="AW287" s="133"/>
      <c r="AX287" s="266"/>
      <c r="AY287" s="267"/>
      <c r="AZ287" s="1"/>
      <c r="BA287" s="1"/>
    </row>
    <row r="288" spans="1:53" ht="12.75" customHeight="1">
      <c r="A288" s="1"/>
      <c r="B288" s="260"/>
      <c r="C288" s="260"/>
      <c r="D288" s="260"/>
      <c r="E288" s="260"/>
      <c r="F288" s="260"/>
      <c r="G288" s="260"/>
      <c r="H288" s="260"/>
      <c r="I288" s="260"/>
      <c r="J288" s="260"/>
      <c r="K288" s="260"/>
      <c r="L288" s="260"/>
      <c r="M288" s="260"/>
      <c r="N288" s="261"/>
      <c r="O288" s="127"/>
      <c r="P288" s="127"/>
      <c r="Q288" s="127"/>
      <c r="R288" s="127"/>
      <c r="S288" s="127"/>
      <c r="T288" s="260"/>
      <c r="U288" s="260"/>
      <c r="V288" s="260"/>
      <c r="W288" s="265"/>
      <c r="X288" s="260"/>
      <c r="Y288" s="260"/>
      <c r="Z288" s="260"/>
      <c r="AA288" s="265"/>
      <c r="AB288" s="260"/>
      <c r="AC288" s="260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"/>
      <c r="AO288" s="1"/>
      <c r="AP288" s="1"/>
      <c r="AQ288" s="133"/>
      <c r="AR288" s="133"/>
      <c r="AS288" s="133"/>
      <c r="AT288" s="133"/>
      <c r="AU288" s="133"/>
      <c r="AV288" s="133"/>
      <c r="AW288" s="133"/>
      <c r="AX288" s="266"/>
      <c r="AY288" s="267"/>
      <c r="AZ288" s="1"/>
      <c r="BA288" s="1"/>
    </row>
    <row r="289" spans="1:53" ht="12.75" customHeight="1">
      <c r="A289" s="1"/>
      <c r="B289" s="260"/>
      <c r="C289" s="260"/>
      <c r="D289" s="260"/>
      <c r="E289" s="260"/>
      <c r="F289" s="260"/>
      <c r="G289" s="260"/>
      <c r="H289" s="260"/>
      <c r="I289" s="260"/>
      <c r="J289" s="260"/>
      <c r="K289" s="260"/>
      <c r="L289" s="260"/>
      <c r="M289" s="260"/>
      <c r="N289" s="261"/>
      <c r="O289" s="127"/>
      <c r="P289" s="127"/>
      <c r="Q289" s="127"/>
      <c r="R289" s="127"/>
      <c r="S289" s="127"/>
      <c r="T289" s="260"/>
      <c r="U289" s="260"/>
      <c r="V289" s="260"/>
      <c r="W289" s="265"/>
      <c r="X289" s="260"/>
      <c r="Y289" s="260"/>
      <c r="Z289" s="260"/>
      <c r="AA289" s="265"/>
      <c r="AB289" s="260"/>
      <c r="AC289" s="260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"/>
      <c r="AO289" s="1"/>
      <c r="AP289" s="1"/>
      <c r="AQ289" s="133"/>
      <c r="AR289" s="133"/>
      <c r="AS289" s="133"/>
      <c r="AT289" s="133"/>
      <c r="AU289" s="133"/>
      <c r="AV289" s="133"/>
      <c r="AW289" s="133"/>
      <c r="AX289" s="266"/>
      <c r="AY289" s="267"/>
      <c r="AZ289" s="1"/>
      <c r="BA289" s="1"/>
    </row>
    <row r="290" spans="1:53" ht="12.75" customHeight="1">
      <c r="A290" s="1"/>
      <c r="B290" s="260"/>
      <c r="C290" s="260"/>
      <c r="D290" s="260"/>
      <c r="E290" s="260"/>
      <c r="F290" s="260"/>
      <c r="G290" s="260"/>
      <c r="H290" s="260"/>
      <c r="I290" s="260"/>
      <c r="J290" s="260"/>
      <c r="K290" s="260"/>
      <c r="L290" s="260"/>
      <c r="M290" s="260"/>
      <c r="N290" s="261"/>
      <c r="O290" s="127"/>
      <c r="P290" s="127"/>
      <c r="Q290" s="127"/>
      <c r="R290" s="127"/>
      <c r="S290" s="127"/>
      <c r="T290" s="260"/>
      <c r="U290" s="260"/>
      <c r="V290" s="260"/>
      <c r="W290" s="265"/>
      <c r="X290" s="260"/>
      <c r="Y290" s="260"/>
      <c r="Z290" s="260"/>
      <c r="AA290" s="265"/>
      <c r="AB290" s="260"/>
      <c r="AC290" s="260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"/>
      <c r="AO290" s="1"/>
      <c r="AP290" s="1"/>
      <c r="AQ290" s="133"/>
      <c r="AR290" s="133"/>
      <c r="AS290" s="133"/>
      <c r="AT290" s="133"/>
      <c r="AU290" s="133"/>
      <c r="AV290" s="133"/>
      <c r="AW290" s="133"/>
      <c r="AX290" s="266"/>
      <c r="AY290" s="267"/>
      <c r="AZ290" s="1"/>
      <c r="BA290" s="1"/>
    </row>
    <row r="291" spans="1:53" ht="12.75" customHeight="1">
      <c r="A291" s="1"/>
      <c r="B291" s="260"/>
      <c r="C291" s="260"/>
      <c r="D291" s="260"/>
      <c r="E291" s="260"/>
      <c r="F291" s="260"/>
      <c r="G291" s="260"/>
      <c r="H291" s="260"/>
      <c r="I291" s="260"/>
      <c r="J291" s="260"/>
      <c r="K291" s="260"/>
      <c r="L291" s="260"/>
      <c r="M291" s="260"/>
      <c r="N291" s="261"/>
      <c r="O291" s="127"/>
      <c r="P291" s="127"/>
      <c r="Q291" s="127"/>
      <c r="R291" s="127"/>
      <c r="S291" s="127"/>
      <c r="T291" s="260"/>
      <c r="U291" s="260"/>
      <c r="V291" s="260"/>
      <c r="W291" s="265"/>
      <c r="X291" s="260"/>
      <c r="Y291" s="260"/>
      <c r="Z291" s="260"/>
      <c r="AA291" s="265"/>
      <c r="AB291" s="260"/>
      <c r="AC291" s="260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"/>
      <c r="AO291" s="1"/>
      <c r="AP291" s="1"/>
      <c r="AQ291" s="133"/>
      <c r="AR291" s="133"/>
      <c r="AS291" s="133"/>
      <c r="AT291" s="133"/>
      <c r="AU291" s="133"/>
      <c r="AV291" s="133"/>
      <c r="AW291" s="133"/>
      <c r="AX291" s="266"/>
      <c r="AY291" s="267"/>
      <c r="AZ291" s="1"/>
      <c r="BA291" s="1"/>
    </row>
    <row r="292" spans="1:53" ht="12.75" customHeight="1">
      <c r="A292" s="1"/>
      <c r="B292" s="260"/>
      <c r="C292" s="260"/>
      <c r="D292" s="260"/>
      <c r="E292" s="260"/>
      <c r="F292" s="260"/>
      <c r="G292" s="260"/>
      <c r="H292" s="260"/>
      <c r="I292" s="260"/>
      <c r="J292" s="260"/>
      <c r="K292" s="260"/>
      <c r="L292" s="260"/>
      <c r="M292" s="260"/>
      <c r="N292" s="261"/>
      <c r="O292" s="127"/>
      <c r="P292" s="127"/>
      <c r="Q292" s="127"/>
      <c r="R292" s="127"/>
      <c r="S292" s="127"/>
      <c r="T292" s="260"/>
      <c r="U292" s="260"/>
      <c r="V292" s="260"/>
      <c r="W292" s="265"/>
      <c r="X292" s="260"/>
      <c r="Y292" s="260"/>
      <c r="Z292" s="260"/>
      <c r="AA292" s="265"/>
      <c r="AB292" s="260"/>
      <c r="AC292" s="260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"/>
      <c r="AO292" s="1"/>
      <c r="AP292" s="1"/>
      <c r="AQ292" s="133"/>
      <c r="AR292" s="133"/>
      <c r="AS292" s="133"/>
      <c r="AT292" s="133"/>
      <c r="AU292" s="133"/>
      <c r="AV292" s="133"/>
      <c r="AW292" s="133"/>
      <c r="AX292" s="266"/>
      <c r="AY292" s="267"/>
      <c r="AZ292" s="1"/>
      <c r="BA292" s="1"/>
    </row>
    <row r="293" spans="1:53" ht="12.75" customHeight="1">
      <c r="A293" s="1"/>
      <c r="B293" s="260"/>
      <c r="C293" s="260"/>
      <c r="D293" s="260"/>
      <c r="E293" s="260"/>
      <c r="F293" s="260"/>
      <c r="G293" s="260"/>
      <c r="H293" s="260"/>
      <c r="I293" s="260"/>
      <c r="J293" s="260"/>
      <c r="K293" s="260"/>
      <c r="L293" s="260"/>
      <c r="M293" s="260"/>
      <c r="N293" s="261"/>
      <c r="O293" s="127"/>
      <c r="P293" s="127"/>
      <c r="Q293" s="127"/>
      <c r="R293" s="127"/>
      <c r="S293" s="127"/>
      <c r="T293" s="260"/>
      <c r="U293" s="260"/>
      <c r="V293" s="260"/>
      <c r="W293" s="265"/>
      <c r="X293" s="260"/>
      <c r="Y293" s="260"/>
      <c r="Z293" s="260"/>
      <c r="AA293" s="265"/>
      <c r="AB293" s="260"/>
      <c r="AC293" s="260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"/>
      <c r="AO293" s="1"/>
      <c r="AP293" s="1"/>
      <c r="AQ293" s="133"/>
      <c r="AR293" s="133"/>
      <c r="AS293" s="133"/>
      <c r="AT293" s="133"/>
      <c r="AU293" s="133"/>
      <c r="AV293" s="133"/>
      <c r="AW293" s="133"/>
      <c r="AX293" s="266"/>
      <c r="AY293" s="267"/>
      <c r="AZ293" s="1"/>
      <c r="BA293" s="1"/>
    </row>
    <row r="294" spans="1:53" ht="12.75" customHeight="1">
      <c r="A294" s="1"/>
      <c r="B294" s="260"/>
      <c r="C294" s="260"/>
      <c r="D294" s="260"/>
      <c r="E294" s="260"/>
      <c r="F294" s="260"/>
      <c r="G294" s="260"/>
      <c r="H294" s="260"/>
      <c r="I294" s="260"/>
      <c r="J294" s="260"/>
      <c r="K294" s="260"/>
      <c r="L294" s="260"/>
      <c r="M294" s="260"/>
      <c r="N294" s="261"/>
      <c r="O294" s="127"/>
      <c r="P294" s="127"/>
      <c r="Q294" s="127"/>
      <c r="R294" s="127"/>
      <c r="S294" s="127"/>
      <c r="T294" s="260"/>
      <c r="U294" s="260"/>
      <c r="V294" s="260"/>
      <c r="W294" s="265"/>
      <c r="X294" s="260"/>
      <c r="Y294" s="260"/>
      <c r="Z294" s="260"/>
      <c r="AA294" s="265"/>
      <c r="AB294" s="260"/>
      <c r="AC294" s="260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"/>
      <c r="AO294" s="1"/>
      <c r="AP294" s="1"/>
      <c r="AQ294" s="133"/>
      <c r="AR294" s="133"/>
      <c r="AS294" s="133"/>
      <c r="AT294" s="133"/>
      <c r="AU294" s="133"/>
      <c r="AV294" s="133"/>
      <c r="AW294" s="133"/>
      <c r="AX294" s="266"/>
      <c r="AY294" s="267"/>
      <c r="AZ294" s="1"/>
      <c r="BA294" s="1"/>
    </row>
    <row r="295" spans="1:53" ht="12.75" customHeight="1">
      <c r="A295" s="1"/>
      <c r="B295" s="260"/>
      <c r="C295" s="260"/>
      <c r="D295" s="260"/>
      <c r="E295" s="260"/>
      <c r="F295" s="260"/>
      <c r="G295" s="260"/>
      <c r="H295" s="260"/>
      <c r="I295" s="260"/>
      <c r="J295" s="260"/>
      <c r="K295" s="260"/>
      <c r="L295" s="260"/>
      <c r="M295" s="260"/>
      <c r="N295" s="261"/>
      <c r="O295" s="127"/>
      <c r="P295" s="127"/>
      <c r="Q295" s="127"/>
      <c r="R295" s="127"/>
      <c r="S295" s="127"/>
      <c r="T295" s="260"/>
      <c r="U295" s="260"/>
      <c r="V295" s="260"/>
      <c r="W295" s="265"/>
      <c r="X295" s="260"/>
      <c r="Y295" s="260"/>
      <c r="Z295" s="260"/>
      <c r="AA295" s="265"/>
      <c r="AB295" s="260"/>
      <c r="AC295" s="260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"/>
      <c r="AO295" s="1"/>
      <c r="AP295" s="1"/>
      <c r="AQ295" s="133"/>
      <c r="AR295" s="133"/>
      <c r="AS295" s="133"/>
      <c r="AT295" s="133"/>
      <c r="AU295" s="133"/>
      <c r="AV295" s="133"/>
      <c r="AW295" s="133"/>
      <c r="AX295" s="266"/>
      <c r="AY295" s="267"/>
      <c r="AZ295" s="1"/>
      <c r="BA295" s="1"/>
    </row>
    <row r="296" spans="1:53" ht="12.75" customHeight="1">
      <c r="A296" s="1"/>
      <c r="B296" s="260"/>
      <c r="C296" s="260"/>
      <c r="D296" s="260"/>
      <c r="E296" s="260"/>
      <c r="F296" s="260"/>
      <c r="G296" s="260"/>
      <c r="H296" s="260"/>
      <c r="I296" s="260"/>
      <c r="J296" s="260"/>
      <c r="K296" s="260"/>
      <c r="L296" s="260"/>
      <c r="M296" s="260"/>
      <c r="N296" s="261"/>
      <c r="O296" s="127"/>
      <c r="P296" s="127"/>
      <c r="Q296" s="127"/>
      <c r="R296" s="127"/>
      <c r="S296" s="127"/>
      <c r="T296" s="260"/>
      <c r="U296" s="260"/>
      <c r="V296" s="260"/>
      <c r="W296" s="265"/>
      <c r="X296" s="260"/>
      <c r="Y296" s="260"/>
      <c r="Z296" s="260"/>
      <c r="AA296" s="265"/>
      <c r="AB296" s="260"/>
      <c r="AC296" s="260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"/>
      <c r="AO296" s="1"/>
      <c r="AP296" s="1"/>
      <c r="AQ296" s="133"/>
      <c r="AR296" s="133"/>
      <c r="AS296" s="133"/>
      <c r="AT296" s="133"/>
      <c r="AU296" s="133"/>
      <c r="AV296" s="133"/>
      <c r="AW296" s="133"/>
      <c r="AX296" s="266"/>
      <c r="AY296" s="267"/>
      <c r="AZ296" s="1"/>
      <c r="BA296" s="1"/>
    </row>
    <row r="297" spans="1:53" ht="12.75" customHeight="1">
      <c r="A297" s="1"/>
      <c r="B297" s="260"/>
      <c r="C297" s="260"/>
      <c r="D297" s="260"/>
      <c r="E297" s="260"/>
      <c r="F297" s="260"/>
      <c r="G297" s="260"/>
      <c r="H297" s="260"/>
      <c r="I297" s="260"/>
      <c r="J297" s="260"/>
      <c r="K297" s="260"/>
      <c r="L297" s="260"/>
      <c r="M297" s="260"/>
      <c r="N297" s="261"/>
      <c r="O297" s="127"/>
      <c r="P297" s="127"/>
      <c r="Q297" s="127"/>
      <c r="R297" s="127"/>
      <c r="S297" s="127"/>
      <c r="T297" s="260"/>
      <c r="U297" s="260"/>
      <c r="V297" s="260"/>
      <c r="W297" s="265"/>
      <c r="X297" s="260"/>
      <c r="Y297" s="260"/>
      <c r="Z297" s="260"/>
      <c r="AA297" s="265"/>
      <c r="AB297" s="260"/>
      <c r="AC297" s="260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"/>
      <c r="AO297" s="1"/>
      <c r="AP297" s="1"/>
      <c r="AQ297" s="133"/>
      <c r="AR297" s="133"/>
      <c r="AS297" s="133"/>
      <c r="AT297" s="133"/>
      <c r="AU297" s="133"/>
      <c r="AV297" s="133"/>
      <c r="AW297" s="133"/>
      <c r="AX297" s="266"/>
      <c r="AY297" s="267"/>
      <c r="AZ297" s="1"/>
      <c r="BA297" s="1"/>
    </row>
    <row r="298" spans="1:53" ht="12.75" customHeight="1">
      <c r="A298" s="1"/>
      <c r="B298" s="260"/>
      <c r="C298" s="260"/>
      <c r="D298" s="260"/>
      <c r="E298" s="260"/>
      <c r="F298" s="260"/>
      <c r="G298" s="260"/>
      <c r="H298" s="260"/>
      <c r="I298" s="260"/>
      <c r="J298" s="260"/>
      <c r="K298" s="260"/>
      <c r="L298" s="260"/>
      <c r="M298" s="260"/>
      <c r="N298" s="261"/>
      <c r="O298" s="127"/>
      <c r="P298" s="127"/>
      <c r="Q298" s="127"/>
      <c r="R298" s="127"/>
      <c r="S298" s="127"/>
      <c r="T298" s="260"/>
      <c r="U298" s="260"/>
      <c r="V298" s="260"/>
      <c r="W298" s="265"/>
      <c r="X298" s="260"/>
      <c r="Y298" s="260"/>
      <c r="Z298" s="260"/>
      <c r="AA298" s="265"/>
      <c r="AB298" s="260"/>
      <c r="AC298" s="260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"/>
      <c r="AO298" s="1"/>
      <c r="AP298" s="1"/>
      <c r="AQ298" s="133"/>
      <c r="AR298" s="133"/>
      <c r="AS298" s="133"/>
      <c r="AT298" s="133"/>
      <c r="AU298" s="133"/>
      <c r="AV298" s="133"/>
      <c r="AW298" s="133"/>
      <c r="AX298" s="266"/>
      <c r="AY298" s="267"/>
      <c r="AZ298" s="1"/>
      <c r="BA298" s="1"/>
    </row>
    <row r="299" spans="1:53" ht="12.75" customHeight="1">
      <c r="A299" s="1"/>
      <c r="B299" s="260"/>
      <c r="C299" s="260"/>
      <c r="D299" s="260"/>
      <c r="E299" s="260"/>
      <c r="F299" s="260"/>
      <c r="G299" s="260"/>
      <c r="H299" s="260"/>
      <c r="I299" s="260"/>
      <c r="J299" s="260"/>
      <c r="K299" s="260"/>
      <c r="L299" s="260"/>
      <c r="M299" s="260"/>
      <c r="N299" s="261"/>
      <c r="O299" s="127"/>
      <c r="P299" s="127"/>
      <c r="Q299" s="127"/>
      <c r="R299" s="127"/>
      <c r="S299" s="127"/>
      <c r="T299" s="260"/>
      <c r="U299" s="260"/>
      <c r="V299" s="260"/>
      <c r="W299" s="265"/>
      <c r="X299" s="260"/>
      <c r="Y299" s="260"/>
      <c r="Z299" s="260"/>
      <c r="AA299" s="265"/>
      <c r="AB299" s="260"/>
      <c r="AC299" s="260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"/>
      <c r="AO299" s="1"/>
      <c r="AP299" s="1"/>
      <c r="AQ299" s="133"/>
      <c r="AR299" s="133"/>
      <c r="AS299" s="133"/>
      <c r="AT299" s="133"/>
      <c r="AU299" s="133"/>
      <c r="AV299" s="133"/>
      <c r="AW299" s="133"/>
      <c r="AX299" s="266"/>
      <c r="AY299" s="267"/>
      <c r="AZ299" s="1"/>
      <c r="BA299" s="1"/>
    </row>
    <row r="300" spans="1:53" ht="12.75" customHeight="1">
      <c r="A300" s="1"/>
      <c r="B300" s="260"/>
      <c r="C300" s="260"/>
      <c r="D300" s="260"/>
      <c r="E300" s="260"/>
      <c r="F300" s="260"/>
      <c r="G300" s="260"/>
      <c r="H300" s="260"/>
      <c r="I300" s="260"/>
      <c r="J300" s="260"/>
      <c r="K300" s="260"/>
      <c r="L300" s="260"/>
      <c r="M300" s="260"/>
      <c r="N300" s="261"/>
      <c r="O300" s="127"/>
      <c r="P300" s="127"/>
      <c r="Q300" s="127"/>
      <c r="R300" s="127"/>
      <c r="S300" s="127"/>
      <c r="T300" s="260"/>
      <c r="U300" s="260"/>
      <c r="V300" s="260"/>
      <c r="W300" s="265"/>
      <c r="X300" s="260"/>
      <c r="Y300" s="260"/>
      <c r="Z300" s="260"/>
      <c r="AA300" s="265"/>
      <c r="AB300" s="260"/>
      <c r="AC300" s="260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"/>
      <c r="AO300" s="1"/>
      <c r="AP300" s="1"/>
      <c r="AQ300" s="133"/>
      <c r="AR300" s="133"/>
      <c r="AS300" s="133"/>
      <c r="AT300" s="133"/>
      <c r="AU300" s="133"/>
      <c r="AV300" s="133"/>
      <c r="AW300" s="133"/>
      <c r="AX300" s="266"/>
      <c r="AY300" s="267"/>
      <c r="AZ300" s="1"/>
      <c r="BA300" s="1"/>
    </row>
    <row r="301" spans="1:53" ht="12.75" customHeight="1">
      <c r="A301" s="1"/>
      <c r="B301" s="260"/>
      <c r="C301" s="260"/>
      <c r="D301" s="260"/>
      <c r="E301" s="260"/>
      <c r="F301" s="260"/>
      <c r="G301" s="260"/>
      <c r="H301" s="260"/>
      <c r="I301" s="260"/>
      <c r="J301" s="260"/>
      <c r="K301" s="260"/>
      <c r="L301" s="260"/>
      <c r="M301" s="260"/>
      <c r="N301" s="261"/>
      <c r="O301" s="127"/>
      <c r="P301" s="127"/>
      <c r="Q301" s="127"/>
      <c r="R301" s="127"/>
      <c r="S301" s="127"/>
      <c r="T301" s="260"/>
      <c r="U301" s="260"/>
      <c r="V301" s="260"/>
      <c r="W301" s="265"/>
      <c r="X301" s="260"/>
      <c r="Y301" s="260"/>
      <c r="Z301" s="260"/>
      <c r="AA301" s="265"/>
      <c r="AB301" s="260"/>
      <c r="AC301" s="260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"/>
      <c r="AO301" s="1"/>
      <c r="AP301" s="1"/>
      <c r="AQ301" s="133"/>
      <c r="AR301" s="133"/>
      <c r="AS301" s="133"/>
      <c r="AT301" s="133"/>
      <c r="AU301" s="133"/>
      <c r="AV301" s="133"/>
      <c r="AW301" s="133"/>
      <c r="AX301" s="266"/>
      <c r="AY301" s="267"/>
      <c r="AZ301" s="1"/>
      <c r="BA301" s="1"/>
    </row>
    <row r="302" spans="1:53" ht="12.75" customHeight="1">
      <c r="A302" s="1"/>
      <c r="B302" s="260"/>
      <c r="C302" s="260"/>
      <c r="D302" s="260"/>
      <c r="E302" s="260"/>
      <c r="F302" s="260"/>
      <c r="G302" s="260"/>
      <c r="H302" s="260"/>
      <c r="I302" s="260"/>
      <c r="J302" s="260"/>
      <c r="K302" s="260"/>
      <c r="L302" s="260"/>
      <c r="M302" s="260"/>
      <c r="N302" s="261"/>
      <c r="O302" s="127"/>
      <c r="P302" s="127"/>
      <c r="Q302" s="127"/>
      <c r="R302" s="127"/>
      <c r="S302" s="127"/>
      <c r="T302" s="260"/>
      <c r="U302" s="260"/>
      <c r="V302" s="260"/>
      <c r="W302" s="265"/>
      <c r="X302" s="260"/>
      <c r="Y302" s="260"/>
      <c r="Z302" s="260"/>
      <c r="AA302" s="265"/>
      <c r="AB302" s="260"/>
      <c r="AC302" s="260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"/>
      <c r="AO302" s="1"/>
      <c r="AP302" s="1"/>
      <c r="AQ302" s="133"/>
      <c r="AR302" s="133"/>
      <c r="AS302" s="133"/>
      <c r="AT302" s="133"/>
      <c r="AU302" s="133"/>
      <c r="AV302" s="133"/>
      <c r="AW302" s="133"/>
      <c r="AX302" s="133"/>
      <c r="AY302" s="132"/>
      <c r="AZ302" s="1"/>
      <c r="BA302" s="1"/>
    </row>
    <row r="303" spans="1:53" ht="12.75" customHeight="1">
      <c r="A303" s="1"/>
      <c r="B303" s="260"/>
      <c r="C303" s="260"/>
      <c r="D303" s="260"/>
      <c r="E303" s="260"/>
      <c r="F303" s="260"/>
      <c r="G303" s="260"/>
      <c r="H303" s="260"/>
      <c r="I303" s="260"/>
      <c r="J303" s="260"/>
      <c r="K303" s="260"/>
      <c r="L303" s="260"/>
      <c r="M303" s="260"/>
      <c r="N303" s="261"/>
      <c r="O303" s="127"/>
      <c r="P303" s="127"/>
      <c r="Q303" s="127"/>
      <c r="R303" s="127"/>
      <c r="S303" s="127"/>
      <c r="T303" s="260"/>
      <c r="U303" s="260"/>
      <c r="V303" s="260"/>
      <c r="W303" s="265"/>
      <c r="X303" s="260"/>
      <c r="Y303" s="260"/>
      <c r="Z303" s="260"/>
      <c r="AA303" s="265"/>
      <c r="AB303" s="260"/>
      <c r="AC303" s="260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"/>
      <c r="AO303" s="1"/>
      <c r="AP303" s="1"/>
      <c r="AQ303" s="133"/>
      <c r="AR303" s="133"/>
      <c r="AS303" s="133"/>
      <c r="AT303" s="133"/>
      <c r="AU303" s="133"/>
      <c r="AV303" s="133"/>
      <c r="AW303" s="133"/>
      <c r="AX303" s="133"/>
      <c r="AY303" s="132"/>
      <c r="AZ303" s="1"/>
      <c r="BA303" s="1"/>
    </row>
    <row r="304" spans="1:53" ht="12.75" customHeight="1">
      <c r="A304" s="1"/>
      <c r="B304" s="260"/>
      <c r="C304" s="260"/>
      <c r="D304" s="260"/>
      <c r="E304" s="260"/>
      <c r="F304" s="260"/>
      <c r="G304" s="260"/>
      <c r="H304" s="260"/>
      <c r="I304" s="260"/>
      <c r="J304" s="260"/>
      <c r="K304" s="260"/>
      <c r="L304" s="260"/>
      <c r="M304" s="260"/>
      <c r="N304" s="261"/>
      <c r="O304" s="127"/>
      <c r="P304" s="127"/>
      <c r="Q304" s="127"/>
      <c r="R304" s="127"/>
      <c r="S304" s="127"/>
      <c r="T304" s="260"/>
      <c r="U304" s="260"/>
      <c r="V304" s="260"/>
      <c r="W304" s="265"/>
      <c r="X304" s="260"/>
      <c r="Y304" s="260"/>
      <c r="Z304" s="260"/>
      <c r="AA304" s="265"/>
      <c r="AB304" s="260"/>
      <c r="AC304" s="260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"/>
      <c r="AO304" s="1"/>
      <c r="AP304" s="1"/>
      <c r="AQ304" s="133"/>
      <c r="AR304" s="133"/>
      <c r="AS304" s="133"/>
      <c r="AT304" s="133"/>
      <c r="AU304" s="133"/>
      <c r="AV304" s="133"/>
      <c r="AW304" s="133"/>
      <c r="AX304" s="133"/>
      <c r="AY304" s="132"/>
      <c r="AZ304" s="1"/>
      <c r="BA304" s="1"/>
    </row>
    <row r="305" spans="1:53" ht="12.75" customHeight="1">
      <c r="A305" s="274"/>
      <c r="B305" s="260"/>
      <c r="C305" s="260"/>
      <c r="D305" s="260"/>
      <c r="E305" s="260"/>
      <c r="F305" s="260"/>
      <c r="G305" s="260"/>
      <c r="H305" s="260"/>
      <c r="I305" s="260"/>
      <c r="J305" s="260"/>
      <c r="K305" s="260"/>
      <c r="L305" s="260"/>
      <c r="M305" s="260"/>
      <c r="N305" s="261"/>
      <c r="O305" s="127"/>
      <c r="P305" s="127"/>
      <c r="Q305" s="127"/>
      <c r="R305" s="127"/>
      <c r="S305" s="127"/>
      <c r="T305" s="260"/>
      <c r="U305" s="260"/>
      <c r="V305" s="260"/>
      <c r="W305" s="265"/>
      <c r="X305" s="260"/>
      <c r="Y305" s="260"/>
      <c r="Z305" s="260"/>
      <c r="AA305" s="265"/>
      <c r="AB305" s="260"/>
      <c r="AC305" s="260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"/>
      <c r="AO305" s="1"/>
      <c r="AP305" s="1"/>
      <c r="AQ305" s="133"/>
      <c r="AR305" s="133"/>
      <c r="AS305" s="133"/>
      <c r="AT305" s="133"/>
      <c r="AU305" s="133"/>
      <c r="AV305" s="133"/>
      <c r="AW305" s="133"/>
      <c r="AX305" s="133"/>
      <c r="AY305" s="132"/>
      <c r="AZ305" s="1"/>
      <c r="BA305" s="1"/>
    </row>
    <row r="306" spans="1:53" ht="12.75" customHeight="1">
      <c r="A306" s="274"/>
      <c r="B306" s="260"/>
      <c r="C306" s="260"/>
      <c r="D306" s="260"/>
      <c r="E306" s="260"/>
      <c r="F306" s="260"/>
      <c r="G306" s="260"/>
      <c r="H306" s="260"/>
      <c r="I306" s="260"/>
      <c r="J306" s="260"/>
      <c r="K306" s="260"/>
      <c r="L306" s="260"/>
      <c r="M306" s="260"/>
      <c r="N306" s="261"/>
      <c r="O306" s="127"/>
      <c r="P306" s="127"/>
      <c r="Q306" s="127"/>
      <c r="R306" s="127"/>
      <c r="S306" s="127"/>
      <c r="T306" s="260"/>
      <c r="U306" s="260"/>
      <c r="V306" s="260"/>
      <c r="W306" s="265"/>
      <c r="X306" s="260"/>
      <c r="Y306" s="260"/>
      <c r="Z306" s="260"/>
      <c r="AA306" s="265"/>
      <c r="AB306" s="260"/>
      <c r="AC306" s="260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"/>
      <c r="AO306" s="1"/>
      <c r="AP306" s="1"/>
      <c r="AQ306" s="133"/>
      <c r="AR306" s="133"/>
      <c r="AS306" s="133"/>
      <c r="AT306" s="133"/>
      <c r="AU306" s="133"/>
      <c r="AV306" s="133"/>
      <c r="AW306" s="133"/>
      <c r="AX306" s="133"/>
      <c r="AY306" s="132"/>
      <c r="AZ306" s="1"/>
      <c r="BA306" s="1"/>
    </row>
    <row r="307" spans="1:53" ht="12.75" customHeight="1">
      <c r="A307" s="274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  <c r="N307" s="269"/>
      <c r="O307" s="127"/>
      <c r="P307" s="127"/>
      <c r="Q307" s="127"/>
      <c r="R307" s="127"/>
      <c r="S307" s="127"/>
      <c r="T307" s="269"/>
      <c r="U307" s="269"/>
      <c r="V307" s="269"/>
      <c r="W307" s="270"/>
      <c r="X307" s="269"/>
      <c r="Y307" s="269"/>
      <c r="Z307" s="269"/>
      <c r="AA307" s="269"/>
      <c r="AB307" s="271"/>
      <c r="AC307" s="260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"/>
      <c r="AO307" s="1"/>
      <c r="AP307" s="1"/>
      <c r="AQ307" s="133"/>
      <c r="AR307" s="133"/>
      <c r="AS307" s="133"/>
      <c r="AT307" s="133"/>
      <c r="AU307" s="133"/>
      <c r="AV307" s="133"/>
      <c r="AW307" s="133"/>
      <c r="AX307" s="133"/>
      <c r="AY307" s="132"/>
      <c r="AZ307" s="1"/>
      <c r="BA307" s="1"/>
    </row>
    <row r="308" spans="1:53" ht="12.75" customHeight="1">
      <c r="A308" s="274"/>
      <c r="B308" s="260"/>
      <c r="C308" s="260"/>
      <c r="D308" s="260"/>
      <c r="E308" s="260"/>
      <c r="F308" s="260"/>
      <c r="G308" s="260"/>
      <c r="H308" s="260"/>
      <c r="I308" s="260"/>
      <c r="J308" s="260"/>
      <c r="K308" s="260"/>
      <c r="L308" s="260"/>
      <c r="M308" s="260"/>
      <c r="N308" s="261"/>
      <c r="O308" s="127"/>
      <c r="P308" s="127"/>
      <c r="Q308" s="127"/>
      <c r="R308" s="127"/>
      <c r="S308" s="127"/>
      <c r="T308" s="272"/>
      <c r="U308" s="272"/>
      <c r="V308" s="272"/>
      <c r="W308" s="273"/>
      <c r="X308" s="272"/>
      <c r="Y308" s="272"/>
      <c r="Z308" s="272"/>
      <c r="AA308" s="273"/>
      <c r="AB308" s="272"/>
      <c r="AC308" s="260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"/>
      <c r="AO308" s="1"/>
      <c r="AP308" s="1"/>
      <c r="AQ308" s="133"/>
      <c r="AR308" s="133"/>
      <c r="AS308" s="133"/>
      <c r="AT308" s="133"/>
      <c r="AU308" s="133"/>
      <c r="AV308" s="133"/>
      <c r="AW308" s="133"/>
      <c r="AX308" s="133"/>
      <c r="AY308" s="132"/>
      <c r="AZ308" s="1"/>
      <c r="BA308" s="1"/>
    </row>
    <row r="309" spans="1:53" ht="12.75" customHeight="1">
      <c r="A309" s="274"/>
      <c r="B309" s="260"/>
      <c r="C309" s="260"/>
      <c r="D309" s="260"/>
      <c r="E309" s="260"/>
      <c r="F309" s="260"/>
      <c r="G309" s="260"/>
      <c r="H309" s="260"/>
      <c r="I309" s="260"/>
      <c r="J309" s="260"/>
      <c r="K309" s="260"/>
      <c r="L309" s="260"/>
      <c r="M309" s="260"/>
      <c r="N309" s="261"/>
      <c r="O309" s="127"/>
      <c r="P309" s="127"/>
      <c r="Q309" s="127"/>
      <c r="R309" s="127"/>
      <c r="S309" s="127"/>
      <c r="T309" s="260"/>
      <c r="U309" s="260"/>
      <c r="V309" s="260"/>
      <c r="W309" s="265"/>
      <c r="X309" s="260"/>
      <c r="Y309" s="260"/>
      <c r="Z309" s="260"/>
      <c r="AA309" s="265"/>
      <c r="AB309" s="260"/>
      <c r="AC309" s="260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"/>
      <c r="AO309" s="1"/>
      <c r="AP309" s="1"/>
      <c r="AQ309" s="133"/>
      <c r="AR309" s="133"/>
      <c r="AS309" s="133"/>
      <c r="AT309" s="133"/>
      <c r="AU309" s="133"/>
      <c r="AV309" s="133"/>
      <c r="AW309" s="133"/>
      <c r="AX309" s="133"/>
      <c r="AY309" s="132"/>
      <c r="AZ309" s="1"/>
      <c r="BA309" s="1"/>
    </row>
    <row r="310" spans="1:53" ht="12.75" customHeight="1">
      <c r="A310" s="274"/>
      <c r="B310" s="260"/>
      <c r="C310" s="260"/>
      <c r="D310" s="260"/>
      <c r="E310" s="260"/>
      <c r="F310" s="260"/>
      <c r="G310" s="260"/>
      <c r="H310" s="260"/>
      <c r="I310" s="260"/>
      <c r="J310" s="260"/>
      <c r="K310" s="260"/>
      <c r="L310" s="260"/>
      <c r="M310" s="260"/>
      <c r="N310" s="261"/>
      <c r="O310" s="127"/>
      <c r="P310" s="127"/>
      <c r="Q310" s="127"/>
      <c r="R310" s="127"/>
      <c r="S310" s="127"/>
      <c r="T310" s="260"/>
      <c r="U310" s="260"/>
      <c r="V310" s="260"/>
      <c r="W310" s="265"/>
      <c r="X310" s="260"/>
      <c r="Y310" s="260"/>
      <c r="Z310" s="260"/>
      <c r="AA310" s="265"/>
      <c r="AB310" s="260"/>
      <c r="AC310" s="260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"/>
      <c r="AO310" s="1"/>
      <c r="AP310" s="1"/>
      <c r="AQ310" s="133"/>
      <c r="AR310" s="133"/>
      <c r="AS310" s="133"/>
      <c r="AT310" s="133"/>
      <c r="AU310" s="133"/>
      <c r="AV310" s="133"/>
      <c r="AW310" s="133"/>
      <c r="AX310" s="133"/>
      <c r="AY310" s="132"/>
      <c r="AZ310" s="1"/>
      <c r="BA310" s="1"/>
    </row>
    <row r="311" spans="1:53" ht="12.75" customHeight="1">
      <c r="A311" s="274"/>
      <c r="B311" s="260"/>
      <c r="C311" s="260"/>
      <c r="D311" s="260"/>
      <c r="E311" s="260"/>
      <c r="F311" s="260"/>
      <c r="G311" s="260"/>
      <c r="H311" s="260"/>
      <c r="I311" s="260"/>
      <c r="J311" s="260"/>
      <c r="K311" s="260"/>
      <c r="L311" s="260"/>
      <c r="M311" s="260"/>
      <c r="N311" s="261"/>
      <c r="O311" s="127"/>
      <c r="P311" s="127"/>
      <c r="Q311" s="127"/>
      <c r="R311" s="127"/>
      <c r="S311" s="127"/>
      <c r="T311" s="260"/>
      <c r="U311" s="260"/>
      <c r="V311" s="260"/>
      <c r="W311" s="265"/>
      <c r="X311" s="260"/>
      <c r="Y311" s="260"/>
      <c r="Z311" s="260"/>
      <c r="AA311" s="265"/>
      <c r="AB311" s="260"/>
      <c r="AC311" s="260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"/>
      <c r="AO311" s="1"/>
      <c r="AP311" s="1"/>
      <c r="AQ311" s="133"/>
      <c r="AR311" s="133"/>
      <c r="AS311" s="133"/>
      <c r="AT311" s="133"/>
      <c r="AU311" s="133"/>
      <c r="AV311" s="133"/>
      <c r="AW311" s="133"/>
      <c r="AX311" s="133"/>
      <c r="AY311" s="132"/>
      <c r="AZ311" s="1"/>
      <c r="BA311" s="1"/>
    </row>
    <row r="312" spans="1:53" ht="12.75" customHeight="1">
      <c r="A312" s="274"/>
      <c r="B312" s="260"/>
      <c r="C312" s="260"/>
      <c r="D312" s="260"/>
      <c r="E312" s="260"/>
      <c r="F312" s="260"/>
      <c r="G312" s="260"/>
      <c r="H312" s="260"/>
      <c r="I312" s="260"/>
      <c r="J312" s="260"/>
      <c r="K312" s="260"/>
      <c r="L312" s="260"/>
      <c r="M312" s="260"/>
      <c r="N312" s="261"/>
      <c r="O312" s="127"/>
      <c r="P312" s="127"/>
      <c r="Q312" s="127"/>
      <c r="R312" s="127"/>
      <c r="S312" s="127"/>
      <c r="T312" s="260"/>
      <c r="U312" s="260"/>
      <c r="V312" s="260"/>
      <c r="W312" s="265"/>
      <c r="X312" s="260"/>
      <c r="Y312" s="260"/>
      <c r="Z312" s="260"/>
      <c r="AA312" s="265"/>
      <c r="AB312" s="260"/>
      <c r="AC312" s="260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"/>
      <c r="AO312" s="1"/>
      <c r="AP312" s="1"/>
      <c r="AQ312" s="133"/>
      <c r="AR312" s="133"/>
      <c r="AS312" s="133"/>
      <c r="AT312" s="133"/>
      <c r="AU312" s="133"/>
      <c r="AV312" s="133"/>
      <c r="AW312" s="133"/>
      <c r="AX312" s="133"/>
      <c r="AY312" s="132"/>
      <c r="AZ312" s="1"/>
      <c r="BA312" s="1"/>
    </row>
    <row r="313" spans="1:53" ht="12.75" customHeight="1">
      <c r="A313" s="274"/>
      <c r="B313" s="260"/>
      <c r="C313" s="260"/>
      <c r="D313" s="260"/>
      <c r="E313" s="260"/>
      <c r="F313" s="260"/>
      <c r="G313" s="260"/>
      <c r="H313" s="260"/>
      <c r="I313" s="260"/>
      <c r="J313" s="260"/>
      <c r="K313" s="260"/>
      <c r="L313" s="260"/>
      <c r="M313" s="260"/>
      <c r="N313" s="261"/>
      <c r="O313" s="127"/>
      <c r="P313" s="127"/>
      <c r="Q313" s="127"/>
      <c r="R313" s="127"/>
      <c r="S313" s="127"/>
      <c r="T313" s="260"/>
      <c r="U313" s="260"/>
      <c r="V313" s="260"/>
      <c r="W313" s="265"/>
      <c r="X313" s="260"/>
      <c r="Y313" s="260"/>
      <c r="Z313" s="260"/>
      <c r="AA313" s="265"/>
      <c r="AB313" s="260"/>
      <c r="AC313" s="260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"/>
      <c r="AO313" s="1"/>
      <c r="AP313" s="1"/>
      <c r="AQ313" s="133"/>
      <c r="AR313" s="133"/>
      <c r="AS313" s="133"/>
      <c r="AT313" s="133"/>
      <c r="AU313" s="133"/>
      <c r="AV313" s="133"/>
      <c r="AW313" s="133"/>
      <c r="AX313" s="133"/>
      <c r="AY313" s="132"/>
      <c r="AZ313" s="1"/>
      <c r="BA313" s="1"/>
    </row>
    <row r="314" spans="1:53" ht="12.75" customHeight="1">
      <c r="A314" s="274"/>
      <c r="B314" s="260"/>
      <c r="C314" s="260"/>
      <c r="D314" s="260"/>
      <c r="E314" s="260"/>
      <c r="F314" s="260"/>
      <c r="G314" s="260"/>
      <c r="H314" s="260"/>
      <c r="I314" s="260"/>
      <c r="J314" s="260"/>
      <c r="K314" s="260"/>
      <c r="L314" s="260"/>
      <c r="M314" s="260"/>
      <c r="N314" s="261"/>
      <c r="O314" s="127"/>
      <c r="P314" s="127"/>
      <c r="Q314" s="127"/>
      <c r="R314" s="127"/>
      <c r="S314" s="127"/>
      <c r="T314" s="260"/>
      <c r="U314" s="260"/>
      <c r="V314" s="260"/>
      <c r="W314" s="265"/>
      <c r="X314" s="260"/>
      <c r="Y314" s="260"/>
      <c r="Z314" s="260"/>
      <c r="AA314" s="265"/>
      <c r="AB314" s="260"/>
      <c r="AC314" s="260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"/>
      <c r="AO314" s="1"/>
      <c r="AP314" s="1"/>
      <c r="AQ314" s="133"/>
      <c r="AR314" s="133"/>
      <c r="AS314" s="133"/>
      <c r="AT314" s="133"/>
      <c r="AU314" s="133"/>
      <c r="AV314" s="133"/>
      <c r="AW314" s="133"/>
      <c r="AX314" s="133"/>
      <c r="AY314" s="132"/>
      <c r="AZ314" s="1"/>
      <c r="BA314" s="1"/>
    </row>
    <row r="315" spans="1:53" ht="12.75" customHeight="1">
      <c r="A315" s="274"/>
      <c r="B315" s="260"/>
      <c r="C315" s="260"/>
      <c r="D315" s="260"/>
      <c r="E315" s="260"/>
      <c r="F315" s="260"/>
      <c r="G315" s="260"/>
      <c r="H315" s="260"/>
      <c r="I315" s="260"/>
      <c r="J315" s="260"/>
      <c r="K315" s="260"/>
      <c r="L315" s="260"/>
      <c r="M315" s="260"/>
      <c r="N315" s="261"/>
      <c r="O315" s="127"/>
      <c r="P315" s="127"/>
      <c r="Q315" s="127"/>
      <c r="R315" s="127"/>
      <c r="S315" s="127"/>
      <c r="T315" s="260"/>
      <c r="U315" s="260"/>
      <c r="V315" s="260"/>
      <c r="W315" s="265"/>
      <c r="X315" s="260"/>
      <c r="Y315" s="260"/>
      <c r="Z315" s="260"/>
      <c r="AA315" s="265"/>
      <c r="AB315" s="260"/>
      <c r="AC315" s="260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"/>
      <c r="AO315" s="1"/>
      <c r="AP315" s="1"/>
      <c r="AQ315" s="133"/>
      <c r="AR315" s="133"/>
      <c r="AS315" s="133"/>
      <c r="AT315" s="133"/>
      <c r="AU315" s="133"/>
      <c r="AV315" s="133"/>
      <c r="AW315" s="133"/>
      <c r="AX315" s="133"/>
      <c r="AY315" s="132"/>
      <c r="AZ315" s="1"/>
      <c r="BA315" s="1"/>
    </row>
    <row r="316" spans="1:53" ht="12.75" customHeight="1">
      <c r="A316" s="274"/>
      <c r="B316" s="260"/>
      <c r="C316" s="260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1"/>
      <c r="O316" s="127"/>
      <c r="P316" s="127"/>
      <c r="Q316" s="127"/>
      <c r="R316" s="127"/>
      <c r="S316" s="127"/>
      <c r="T316" s="260"/>
      <c r="U316" s="260"/>
      <c r="V316" s="260"/>
      <c r="W316" s="265"/>
      <c r="X316" s="260"/>
      <c r="Y316" s="260"/>
      <c r="Z316" s="260"/>
      <c r="AA316" s="265"/>
      <c r="AB316" s="260"/>
      <c r="AC316" s="260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"/>
      <c r="AO316" s="1"/>
      <c r="AP316" s="1"/>
      <c r="AQ316" s="133"/>
      <c r="AR316" s="133"/>
      <c r="AS316" s="133"/>
      <c r="AT316" s="133"/>
      <c r="AU316" s="133"/>
      <c r="AV316" s="133"/>
      <c r="AW316" s="133"/>
      <c r="AX316" s="133"/>
      <c r="AY316" s="132"/>
      <c r="AZ316" s="1"/>
      <c r="BA316" s="1"/>
    </row>
    <row r="317" spans="1:53" ht="12.75" customHeight="1">
      <c r="A317" s="274"/>
      <c r="B317" s="260"/>
      <c r="C317" s="260"/>
      <c r="D317" s="260"/>
      <c r="E317" s="260"/>
      <c r="F317" s="260"/>
      <c r="G317" s="260"/>
      <c r="H317" s="260"/>
      <c r="I317" s="260"/>
      <c r="J317" s="260"/>
      <c r="K317" s="260"/>
      <c r="L317" s="260"/>
      <c r="M317" s="260"/>
      <c r="N317" s="261"/>
      <c r="O317" s="127"/>
      <c r="P317" s="127"/>
      <c r="Q317" s="127"/>
      <c r="R317" s="127"/>
      <c r="S317" s="127"/>
      <c r="T317" s="260"/>
      <c r="U317" s="260"/>
      <c r="V317" s="260"/>
      <c r="W317" s="265"/>
      <c r="X317" s="260"/>
      <c r="Y317" s="260"/>
      <c r="Z317" s="260"/>
      <c r="AA317" s="265"/>
      <c r="AB317" s="260"/>
      <c r="AC317" s="260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"/>
      <c r="AO317" s="1"/>
      <c r="AP317" s="1"/>
      <c r="AQ317" s="133"/>
      <c r="AR317" s="133"/>
      <c r="AS317" s="133"/>
      <c r="AT317" s="133"/>
      <c r="AU317" s="133"/>
      <c r="AV317" s="133"/>
      <c r="AW317" s="133"/>
      <c r="AX317" s="133"/>
      <c r="AY317" s="132"/>
      <c r="AZ317" s="1"/>
      <c r="BA317" s="1"/>
    </row>
    <row r="318" spans="1:53" ht="12.75" customHeight="1">
      <c r="A318" s="274"/>
      <c r="B318" s="260"/>
      <c r="C318" s="260"/>
      <c r="D318" s="260"/>
      <c r="E318" s="260"/>
      <c r="F318" s="260"/>
      <c r="G318" s="260"/>
      <c r="H318" s="260"/>
      <c r="I318" s="260"/>
      <c r="J318" s="260"/>
      <c r="K318" s="260"/>
      <c r="L318" s="260"/>
      <c r="M318" s="260"/>
      <c r="N318" s="261"/>
      <c r="O318" s="127"/>
      <c r="P318" s="127"/>
      <c r="Q318" s="127"/>
      <c r="R318" s="127"/>
      <c r="S318" s="127"/>
      <c r="T318" s="260"/>
      <c r="U318" s="260"/>
      <c r="V318" s="260"/>
      <c r="W318" s="265"/>
      <c r="X318" s="260"/>
      <c r="Y318" s="260"/>
      <c r="Z318" s="260"/>
      <c r="AA318" s="265"/>
      <c r="AB318" s="260"/>
      <c r="AC318" s="260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"/>
      <c r="AO318" s="1"/>
      <c r="AP318" s="1"/>
      <c r="AQ318" s="133"/>
      <c r="AR318" s="133"/>
      <c r="AS318" s="133"/>
      <c r="AT318" s="133"/>
      <c r="AU318" s="133"/>
      <c r="AV318" s="133"/>
      <c r="AW318" s="133"/>
      <c r="AX318" s="133"/>
      <c r="AY318" s="132"/>
      <c r="AZ318" s="1"/>
      <c r="BA318" s="1"/>
    </row>
    <row r="319" spans="1:53" ht="12.75" customHeight="1">
      <c r="A319" s="274"/>
      <c r="B319" s="260"/>
      <c r="C319" s="260"/>
      <c r="D319" s="260"/>
      <c r="E319" s="260"/>
      <c r="F319" s="260"/>
      <c r="G319" s="260"/>
      <c r="H319" s="260"/>
      <c r="I319" s="260"/>
      <c r="J319" s="260"/>
      <c r="K319" s="260"/>
      <c r="L319" s="260"/>
      <c r="M319" s="260"/>
      <c r="N319" s="261"/>
      <c r="O319" s="127"/>
      <c r="P319" s="127"/>
      <c r="Q319" s="127"/>
      <c r="R319" s="127"/>
      <c r="S319" s="127"/>
      <c r="T319" s="260"/>
      <c r="U319" s="260"/>
      <c r="V319" s="260"/>
      <c r="W319" s="265"/>
      <c r="X319" s="260"/>
      <c r="Y319" s="260"/>
      <c r="Z319" s="260"/>
      <c r="AA319" s="265"/>
      <c r="AB319" s="260"/>
      <c r="AC319" s="260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"/>
      <c r="AO319" s="1"/>
      <c r="AP319" s="1"/>
      <c r="AQ319" s="133"/>
      <c r="AR319" s="133"/>
      <c r="AS319" s="133"/>
      <c r="AT319" s="133"/>
      <c r="AU319" s="133"/>
      <c r="AV319" s="133"/>
      <c r="AW319" s="133"/>
      <c r="AX319" s="133"/>
      <c r="AY319" s="132"/>
      <c r="AZ319" s="1"/>
      <c r="BA319" s="1"/>
    </row>
    <row r="320" spans="1:53" ht="12.75" customHeight="1">
      <c r="A320" s="274"/>
      <c r="B320" s="260"/>
      <c r="C320" s="260"/>
      <c r="D320" s="260"/>
      <c r="E320" s="260"/>
      <c r="F320" s="260"/>
      <c r="G320" s="260"/>
      <c r="H320" s="260"/>
      <c r="I320" s="260"/>
      <c r="J320" s="260"/>
      <c r="K320" s="260"/>
      <c r="L320" s="260"/>
      <c r="M320" s="260"/>
      <c r="N320" s="261"/>
      <c r="O320" s="127"/>
      <c r="P320" s="127"/>
      <c r="Q320" s="127"/>
      <c r="R320" s="127"/>
      <c r="S320" s="127"/>
      <c r="T320" s="260"/>
      <c r="U320" s="260"/>
      <c r="V320" s="260"/>
      <c r="W320" s="265"/>
      <c r="X320" s="260"/>
      <c r="Y320" s="260"/>
      <c r="Z320" s="260"/>
      <c r="AA320" s="265"/>
      <c r="AB320" s="260"/>
      <c r="AC320" s="260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"/>
      <c r="AO320" s="1"/>
      <c r="AP320" s="1"/>
      <c r="AQ320" s="133"/>
      <c r="AR320" s="133"/>
      <c r="AS320" s="133"/>
      <c r="AT320" s="133"/>
      <c r="AU320" s="133"/>
      <c r="AV320" s="133"/>
      <c r="AW320" s="133"/>
      <c r="AX320" s="133"/>
      <c r="AY320" s="132"/>
      <c r="AZ320" s="1"/>
      <c r="BA320" s="1"/>
    </row>
    <row r="321" spans="1:53" ht="12.75" customHeight="1">
      <c r="A321" s="274"/>
      <c r="B321" s="260"/>
      <c r="C321" s="260"/>
      <c r="D321" s="260"/>
      <c r="E321" s="260"/>
      <c r="F321" s="260"/>
      <c r="G321" s="260"/>
      <c r="H321" s="260"/>
      <c r="I321" s="260"/>
      <c r="J321" s="260"/>
      <c r="K321" s="260"/>
      <c r="L321" s="260"/>
      <c r="M321" s="260"/>
      <c r="N321" s="261"/>
      <c r="O321" s="127"/>
      <c r="P321" s="127"/>
      <c r="Q321" s="127"/>
      <c r="R321" s="127"/>
      <c r="S321" s="127"/>
      <c r="T321" s="260"/>
      <c r="U321" s="260"/>
      <c r="V321" s="260"/>
      <c r="W321" s="265"/>
      <c r="X321" s="260"/>
      <c r="Y321" s="260"/>
      <c r="Z321" s="260"/>
      <c r="AA321" s="265"/>
      <c r="AB321" s="260"/>
      <c r="AC321" s="260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"/>
      <c r="AO321" s="1"/>
      <c r="AP321" s="1"/>
      <c r="AQ321" s="133"/>
      <c r="AR321" s="133"/>
      <c r="AS321" s="133"/>
      <c r="AT321" s="133"/>
      <c r="AU321" s="133"/>
      <c r="AV321" s="133"/>
      <c r="AW321" s="133"/>
      <c r="AX321" s="133"/>
      <c r="AY321" s="132"/>
      <c r="AZ321" s="1"/>
      <c r="BA321" s="1"/>
    </row>
    <row r="322" spans="1:53" ht="12.75" customHeight="1">
      <c r="A322" s="274"/>
      <c r="B322" s="260"/>
      <c r="C322" s="260"/>
      <c r="D322" s="260"/>
      <c r="E322" s="260"/>
      <c r="F322" s="260"/>
      <c r="G322" s="260"/>
      <c r="H322" s="260"/>
      <c r="I322" s="260"/>
      <c r="J322" s="260"/>
      <c r="K322" s="260"/>
      <c r="L322" s="260"/>
      <c r="M322" s="260"/>
      <c r="N322" s="261"/>
      <c r="O322" s="127"/>
      <c r="P322" s="127"/>
      <c r="Q322" s="127"/>
      <c r="R322" s="127"/>
      <c r="S322" s="127"/>
      <c r="T322" s="260"/>
      <c r="U322" s="260"/>
      <c r="V322" s="260"/>
      <c r="W322" s="265"/>
      <c r="X322" s="260"/>
      <c r="Y322" s="260"/>
      <c r="Z322" s="260"/>
      <c r="AA322" s="265"/>
      <c r="AB322" s="260"/>
      <c r="AC322" s="260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"/>
      <c r="AO322" s="1"/>
      <c r="AP322" s="1"/>
      <c r="AQ322" s="133"/>
      <c r="AR322" s="133"/>
      <c r="AS322" s="133"/>
      <c r="AT322" s="133"/>
      <c r="AU322" s="133"/>
      <c r="AV322" s="133"/>
      <c r="AW322" s="133"/>
      <c r="AX322" s="133"/>
      <c r="AY322" s="132"/>
      <c r="AZ322" s="1"/>
      <c r="BA322" s="1"/>
    </row>
    <row r="323" spans="1:53" ht="12.75" customHeight="1">
      <c r="A323" s="274"/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1"/>
      <c r="O323" s="127"/>
      <c r="P323" s="127"/>
      <c r="Q323" s="127"/>
      <c r="R323" s="127"/>
      <c r="S323" s="127"/>
      <c r="T323" s="260"/>
      <c r="U323" s="260"/>
      <c r="V323" s="260"/>
      <c r="W323" s="265"/>
      <c r="X323" s="260"/>
      <c r="Y323" s="260"/>
      <c r="Z323" s="260"/>
      <c r="AA323" s="265"/>
      <c r="AB323" s="260"/>
      <c r="AC323" s="260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"/>
      <c r="AO323" s="1"/>
      <c r="AP323" s="1"/>
      <c r="AQ323" s="133"/>
      <c r="AR323" s="133"/>
      <c r="AS323" s="133"/>
      <c r="AT323" s="133"/>
      <c r="AU323" s="133"/>
      <c r="AV323" s="133"/>
      <c r="AW323" s="133"/>
      <c r="AX323" s="133"/>
      <c r="AY323" s="132"/>
      <c r="AZ323" s="1"/>
      <c r="BA323" s="1"/>
    </row>
    <row r="324" spans="1:53" ht="12.75" customHeight="1">
      <c r="A324" s="274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127"/>
      <c r="P324" s="127"/>
      <c r="Q324" s="127"/>
      <c r="R324" s="127"/>
      <c r="S324" s="127"/>
      <c r="T324" s="260"/>
      <c r="U324" s="260"/>
      <c r="V324" s="260"/>
      <c r="W324" s="265"/>
      <c r="X324" s="260"/>
      <c r="Y324" s="260"/>
      <c r="Z324" s="260"/>
      <c r="AA324" s="265"/>
      <c r="AB324" s="260"/>
      <c r="AC324" s="260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"/>
      <c r="AO324" s="1"/>
      <c r="AP324" s="1"/>
      <c r="AQ324" s="133"/>
      <c r="AR324" s="133"/>
      <c r="AS324" s="133"/>
      <c r="AT324" s="133"/>
      <c r="AU324" s="133"/>
      <c r="AV324" s="133"/>
      <c r="AW324" s="133"/>
      <c r="AX324" s="133"/>
      <c r="AY324" s="132"/>
      <c r="AZ324" s="1"/>
      <c r="BA324" s="1"/>
    </row>
    <row r="325" spans="1:53" ht="12.75" customHeight="1">
      <c r="A325" s="274"/>
      <c r="B325" s="260"/>
      <c r="C325" s="260"/>
      <c r="D325" s="260"/>
      <c r="E325" s="260"/>
      <c r="F325" s="260"/>
      <c r="G325" s="260"/>
      <c r="H325" s="260"/>
      <c r="I325" s="260"/>
      <c r="J325" s="260"/>
      <c r="K325" s="260"/>
      <c r="L325" s="260"/>
      <c r="M325" s="260"/>
      <c r="N325" s="261"/>
      <c r="O325" s="127"/>
      <c r="P325" s="127"/>
      <c r="Q325" s="127"/>
      <c r="R325" s="127"/>
      <c r="S325" s="127"/>
      <c r="T325" s="260"/>
      <c r="U325" s="260"/>
      <c r="V325" s="260"/>
      <c r="W325" s="265"/>
      <c r="X325" s="260"/>
      <c r="Y325" s="260"/>
      <c r="Z325" s="260"/>
      <c r="AA325" s="265"/>
      <c r="AB325" s="260"/>
      <c r="AC325" s="260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"/>
      <c r="AO325" s="1"/>
      <c r="AP325" s="1"/>
      <c r="AQ325" s="133"/>
      <c r="AR325" s="133"/>
      <c r="AS325" s="133"/>
      <c r="AT325" s="133"/>
      <c r="AU325" s="133"/>
      <c r="AV325" s="133"/>
      <c r="AW325" s="133"/>
      <c r="AX325" s="133"/>
      <c r="AY325" s="132"/>
      <c r="AZ325" s="1"/>
      <c r="BA325" s="1"/>
    </row>
    <row r="326" spans="1:53" ht="12.75" customHeight="1">
      <c r="A326" s="274"/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1"/>
      <c r="O326" s="127"/>
      <c r="P326" s="127"/>
      <c r="Q326" s="127"/>
      <c r="R326" s="127"/>
      <c r="S326" s="127"/>
      <c r="T326" s="260"/>
      <c r="U326" s="260"/>
      <c r="V326" s="260"/>
      <c r="W326" s="265"/>
      <c r="X326" s="260"/>
      <c r="Y326" s="260"/>
      <c r="Z326" s="260"/>
      <c r="AA326" s="265"/>
      <c r="AB326" s="260"/>
      <c r="AC326" s="260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"/>
      <c r="AO326" s="1"/>
      <c r="AP326" s="1"/>
      <c r="AQ326" s="133"/>
      <c r="AR326" s="133"/>
      <c r="AS326" s="133"/>
      <c r="AT326" s="133"/>
      <c r="AU326" s="133"/>
      <c r="AV326" s="133"/>
      <c r="AW326" s="133"/>
      <c r="AX326" s="133"/>
      <c r="AY326" s="132"/>
      <c r="AZ326" s="1"/>
      <c r="BA326" s="1"/>
    </row>
    <row r="327" spans="1:53" ht="12.75" customHeight="1">
      <c r="A327" s="274"/>
      <c r="B327" s="260"/>
      <c r="C327" s="260"/>
      <c r="D327" s="260"/>
      <c r="E327" s="260"/>
      <c r="F327" s="260"/>
      <c r="G327" s="260"/>
      <c r="H327" s="260"/>
      <c r="I327" s="260"/>
      <c r="J327" s="260"/>
      <c r="K327" s="260"/>
      <c r="L327" s="260"/>
      <c r="M327" s="260"/>
      <c r="N327" s="261"/>
      <c r="O327" s="127"/>
      <c r="P327" s="127"/>
      <c r="Q327" s="127"/>
      <c r="R327" s="127"/>
      <c r="S327" s="127"/>
      <c r="T327" s="260"/>
      <c r="U327" s="260"/>
      <c r="V327" s="260"/>
      <c r="W327" s="265"/>
      <c r="X327" s="260"/>
      <c r="Y327" s="260"/>
      <c r="Z327" s="260"/>
      <c r="AA327" s="265"/>
      <c r="AB327" s="260"/>
      <c r="AC327" s="260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"/>
      <c r="AO327" s="1"/>
      <c r="AP327" s="1"/>
      <c r="AQ327" s="133"/>
      <c r="AR327" s="133"/>
      <c r="AS327" s="133"/>
      <c r="AT327" s="133"/>
      <c r="AU327" s="133"/>
      <c r="AV327" s="133"/>
      <c r="AW327" s="133"/>
      <c r="AX327" s="133"/>
      <c r="AY327" s="132"/>
      <c r="AZ327" s="1"/>
      <c r="BA327" s="1"/>
    </row>
    <row r="328" spans="1:53" ht="12.75" customHeight="1">
      <c r="A328" s="274"/>
      <c r="B328" s="260"/>
      <c r="C328" s="260"/>
      <c r="D328" s="260"/>
      <c r="E328" s="260"/>
      <c r="F328" s="260"/>
      <c r="G328" s="260"/>
      <c r="H328" s="260"/>
      <c r="I328" s="260"/>
      <c r="J328" s="260"/>
      <c r="K328" s="260"/>
      <c r="L328" s="260"/>
      <c r="M328" s="260"/>
      <c r="N328" s="261"/>
      <c r="O328" s="127"/>
      <c r="P328" s="127"/>
      <c r="Q328" s="127"/>
      <c r="R328" s="127"/>
      <c r="S328" s="127"/>
      <c r="T328" s="260"/>
      <c r="U328" s="260"/>
      <c r="V328" s="260"/>
      <c r="W328" s="265"/>
      <c r="X328" s="260"/>
      <c r="Y328" s="260"/>
      <c r="Z328" s="260"/>
      <c r="AA328" s="265"/>
      <c r="AB328" s="260"/>
      <c r="AC328" s="260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"/>
      <c r="AO328" s="1"/>
      <c r="AP328" s="1"/>
      <c r="AQ328" s="133"/>
      <c r="AR328" s="133"/>
      <c r="AS328" s="133"/>
      <c r="AT328" s="133"/>
      <c r="AU328" s="133"/>
      <c r="AV328" s="133"/>
      <c r="AW328" s="133"/>
      <c r="AX328" s="133"/>
      <c r="AY328" s="132"/>
      <c r="AZ328" s="1"/>
      <c r="BA328" s="1"/>
    </row>
    <row r="329" spans="1:53" ht="12.75" customHeight="1">
      <c r="A329" s="274"/>
      <c r="B329" s="260"/>
      <c r="C329" s="260"/>
      <c r="D329" s="260"/>
      <c r="E329" s="260"/>
      <c r="F329" s="260"/>
      <c r="G329" s="260"/>
      <c r="H329" s="260"/>
      <c r="I329" s="260"/>
      <c r="J329" s="260"/>
      <c r="K329" s="260"/>
      <c r="L329" s="260"/>
      <c r="M329" s="260"/>
      <c r="N329" s="261"/>
      <c r="O329" s="127"/>
      <c r="P329" s="127"/>
      <c r="Q329" s="127"/>
      <c r="R329" s="127"/>
      <c r="S329" s="127"/>
      <c r="T329" s="260"/>
      <c r="U329" s="260"/>
      <c r="V329" s="260"/>
      <c r="W329" s="265"/>
      <c r="X329" s="260"/>
      <c r="Y329" s="260"/>
      <c r="Z329" s="260"/>
      <c r="AA329" s="265"/>
      <c r="AB329" s="260"/>
      <c r="AC329" s="260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"/>
      <c r="AO329" s="1"/>
      <c r="AP329" s="1"/>
      <c r="AQ329" s="133"/>
      <c r="AR329" s="133"/>
      <c r="AS329" s="133"/>
      <c r="AT329" s="133"/>
      <c r="AU329" s="133"/>
      <c r="AV329" s="133"/>
      <c r="AW329" s="133"/>
      <c r="AX329" s="133"/>
      <c r="AY329" s="132"/>
      <c r="AZ329" s="1"/>
      <c r="BA329" s="1"/>
    </row>
    <row r="330" spans="1:53" ht="12.75" customHeight="1">
      <c r="A330" s="274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0"/>
      <c r="M330" s="260"/>
      <c r="N330" s="261"/>
      <c r="O330" s="127"/>
      <c r="P330" s="127"/>
      <c r="Q330" s="127"/>
      <c r="R330" s="127"/>
      <c r="S330" s="127"/>
      <c r="T330" s="260"/>
      <c r="U330" s="260"/>
      <c r="V330" s="260"/>
      <c r="W330" s="265"/>
      <c r="X330" s="260"/>
      <c r="Y330" s="260"/>
      <c r="Z330" s="260"/>
      <c r="AA330" s="265"/>
      <c r="AB330" s="260"/>
      <c r="AC330" s="260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"/>
      <c r="AO330" s="1"/>
      <c r="AP330" s="1"/>
      <c r="AQ330" s="133"/>
      <c r="AR330" s="133"/>
      <c r="AS330" s="133"/>
      <c r="AT330" s="133"/>
      <c r="AU330" s="133"/>
      <c r="AV330" s="133"/>
      <c r="AW330" s="133"/>
      <c r="AX330" s="133"/>
      <c r="AY330" s="132"/>
      <c r="AZ330" s="1"/>
      <c r="BA330" s="1"/>
    </row>
    <row r="331" spans="1:53" ht="12.75" customHeight="1">
      <c r="A331" s="274"/>
      <c r="B331" s="260"/>
      <c r="C331" s="260"/>
      <c r="D331" s="260"/>
      <c r="E331" s="260"/>
      <c r="F331" s="260"/>
      <c r="G331" s="260"/>
      <c r="H331" s="260"/>
      <c r="I331" s="260"/>
      <c r="J331" s="260"/>
      <c r="K331" s="260"/>
      <c r="L331" s="260"/>
      <c r="M331" s="260"/>
      <c r="N331" s="261"/>
      <c r="O331" s="127"/>
      <c r="P331" s="127"/>
      <c r="Q331" s="127"/>
      <c r="R331" s="127"/>
      <c r="S331" s="127"/>
      <c r="T331" s="260"/>
      <c r="U331" s="260"/>
      <c r="V331" s="260"/>
      <c r="W331" s="265"/>
      <c r="X331" s="260"/>
      <c r="Y331" s="260"/>
      <c r="Z331" s="260"/>
      <c r="AA331" s="265"/>
      <c r="AB331" s="260"/>
      <c r="AC331" s="260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"/>
      <c r="AO331" s="1"/>
      <c r="AP331" s="1"/>
      <c r="AQ331" s="133"/>
      <c r="AR331" s="133"/>
      <c r="AS331" s="133"/>
      <c r="AT331" s="133"/>
      <c r="AU331" s="133"/>
      <c r="AV331" s="133"/>
      <c r="AW331" s="133"/>
      <c r="AX331" s="133"/>
      <c r="AY331" s="132"/>
      <c r="AZ331" s="1"/>
      <c r="BA331" s="1"/>
    </row>
    <row r="332" spans="1:53" ht="12.75" customHeight="1">
      <c r="A332" s="274"/>
      <c r="B332" s="260"/>
      <c r="C332" s="260"/>
      <c r="D332" s="260"/>
      <c r="E332" s="260"/>
      <c r="F332" s="260"/>
      <c r="G332" s="260"/>
      <c r="H332" s="260"/>
      <c r="I332" s="260"/>
      <c r="J332" s="260"/>
      <c r="K332" s="260"/>
      <c r="L332" s="260"/>
      <c r="M332" s="260"/>
      <c r="N332" s="261"/>
      <c r="O332" s="127"/>
      <c r="P332" s="127"/>
      <c r="Q332" s="127"/>
      <c r="R332" s="127"/>
      <c r="S332" s="127"/>
      <c r="T332" s="260"/>
      <c r="U332" s="260"/>
      <c r="V332" s="260"/>
      <c r="W332" s="265"/>
      <c r="X332" s="260"/>
      <c r="Y332" s="260"/>
      <c r="Z332" s="260"/>
      <c r="AA332" s="265"/>
      <c r="AB332" s="260"/>
      <c r="AC332" s="260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"/>
      <c r="AO332" s="1"/>
      <c r="AP332" s="1"/>
      <c r="AQ332" s="133"/>
      <c r="AR332" s="133"/>
      <c r="AS332" s="133"/>
      <c r="AT332" s="133"/>
      <c r="AU332" s="133"/>
      <c r="AV332" s="133"/>
      <c r="AW332" s="133"/>
      <c r="AX332" s="133"/>
      <c r="AY332" s="132"/>
      <c r="AZ332" s="1"/>
      <c r="BA332" s="1"/>
    </row>
    <row r="333" spans="1:53" ht="12.75" customHeight="1">
      <c r="A333" s="274"/>
      <c r="B333" s="260"/>
      <c r="C333" s="260"/>
      <c r="D333" s="260"/>
      <c r="E333" s="260"/>
      <c r="F333" s="260"/>
      <c r="G333" s="260"/>
      <c r="H333" s="260"/>
      <c r="I333" s="260"/>
      <c r="J333" s="260"/>
      <c r="K333" s="260"/>
      <c r="L333" s="260"/>
      <c r="M333" s="260"/>
      <c r="N333" s="261"/>
      <c r="O333" s="127"/>
      <c r="P333" s="127"/>
      <c r="Q333" s="127"/>
      <c r="R333" s="127"/>
      <c r="S333" s="127"/>
      <c r="T333" s="260"/>
      <c r="U333" s="260"/>
      <c r="V333" s="260"/>
      <c r="W333" s="265"/>
      <c r="X333" s="260"/>
      <c r="Y333" s="260"/>
      <c r="Z333" s="260"/>
      <c r="AA333" s="265"/>
      <c r="AB333" s="260"/>
      <c r="AC333" s="260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"/>
      <c r="AO333" s="1"/>
      <c r="AP333" s="1"/>
      <c r="AQ333" s="133"/>
      <c r="AR333" s="133"/>
      <c r="AS333" s="133"/>
      <c r="AT333" s="133"/>
      <c r="AU333" s="133"/>
      <c r="AV333" s="133"/>
      <c r="AW333" s="133"/>
      <c r="AX333" s="133"/>
      <c r="AY333" s="132"/>
      <c r="AZ333" s="1"/>
      <c r="BA333" s="1"/>
    </row>
    <row r="334" spans="1:53" ht="12.75" customHeight="1">
      <c r="A334" s="274"/>
      <c r="B334" s="260"/>
      <c r="C334" s="260"/>
      <c r="D334" s="260"/>
      <c r="E334" s="260"/>
      <c r="F334" s="260"/>
      <c r="G334" s="260"/>
      <c r="H334" s="260"/>
      <c r="I334" s="260"/>
      <c r="J334" s="260"/>
      <c r="K334" s="260"/>
      <c r="L334" s="260"/>
      <c r="M334" s="260"/>
      <c r="N334" s="261"/>
      <c r="O334" s="127"/>
      <c r="P334" s="127"/>
      <c r="Q334" s="127"/>
      <c r="R334" s="127"/>
      <c r="S334" s="127"/>
      <c r="T334" s="260"/>
      <c r="U334" s="260"/>
      <c r="V334" s="260"/>
      <c r="W334" s="265"/>
      <c r="X334" s="260"/>
      <c r="Y334" s="260"/>
      <c r="Z334" s="260"/>
      <c r="AA334" s="265"/>
      <c r="AB334" s="260"/>
      <c r="AC334" s="260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"/>
      <c r="AO334" s="1"/>
      <c r="AP334" s="1"/>
      <c r="AQ334" s="133"/>
      <c r="AR334" s="133"/>
      <c r="AS334" s="133"/>
      <c r="AT334" s="133"/>
      <c r="AU334" s="133"/>
      <c r="AV334" s="133"/>
      <c r="AW334" s="133"/>
      <c r="AX334" s="133"/>
      <c r="AY334" s="132"/>
      <c r="AZ334" s="1"/>
      <c r="BA334" s="1"/>
    </row>
    <row r="335" spans="1:53" ht="12.75" customHeight="1">
      <c r="A335" s="274"/>
      <c r="B335" s="260"/>
      <c r="C335" s="260"/>
      <c r="D335" s="260"/>
      <c r="E335" s="260"/>
      <c r="F335" s="260"/>
      <c r="G335" s="260"/>
      <c r="H335" s="260"/>
      <c r="I335" s="260"/>
      <c r="J335" s="260"/>
      <c r="K335" s="260"/>
      <c r="L335" s="260"/>
      <c r="M335" s="260"/>
      <c r="N335" s="261"/>
      <c r="O335" s="127"/>
      <c r="P335" s="127"/>
      <c r="Q335" s="127"/>
      <c r="R335" s="127"/>
      <c r="S335" s="127"/>
      <c r="T335" s="260"/>
      <c r="U335" s="260"/>
      <c r="V335" s="260"/>
      <c r="W335" s="265"/>
      <c r="X335" s="260"/>
      <c r="Y335" s="260"/>
      <c r="Z335" s="260"/>
      <c r="AA335" s="265"/>
      <c r="AB335" s="260"/>
      <c r="AC335" s="260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"/>
      <c r="AO335" s="1"/>
      <c r="AP335" s="1"/>
      <c r="AQ335" s="133"/>
      <c r="AR335" s="133"/>
      <c r="AS335" s="133"/>
      <c r="AT335" s="133"/>
      <c r="AU335" s="133"/>
      <c r="AV335" s="133"/>
      <c r="AW335" s="133"/>
      <c r="AX335" s="133"/>
      <c r="AY335" s="132"/>
      <c r="AZ335" s="1"/>
      <c r="BA335" s="1"/>
    </row>
    <row r="336" spans="1:53" ht="12.75" customHeight="1">
      <c r="A336" s="274"/>
      <c r="B336" s="260"/>
      <c r="C336" s="260"/>
      <c r="D336" s="260"/>
      <c r="E336" s="260"/>
      <c r="F336" s="260"/>
      <c r="G336" s="260"/>
      <c r="H336" s="260"/>
      <c r="I336" s="260"/>
      <c r="J336" s="260"/>
      <c r="K336" s="260"/>
      <c r="L336" s="260"/>
      <c r="M336" s="260"/>
      <c r="N336" s="261"/>
      <c r="O336" s="127"/>
      <c r="P336" s="127"/>
      <c r="Q336" s="127"/>
      <c r="R336" s="127"/>
      <c r="S336" s="127"/>
      <c r="T336" s="260"/>
      <c r="U336" s="260"/>
      <c r="V336" s="260"/>
      <c r="W336" s="265"/>
      <c r="X336" s="260"/>
      <c r="Y336" s="260"/>
      <c r="Z336" s="260"/>
      <c r="AA336" s="265"/>
      <c r="AB336" s="260"/>
      <c r="AC336" s="260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"/>
      <c r="AO336" s="1"/>
      <c r="AP336" s="1"/>
      <c r="AQ336" s="133"/>
      <c r="AR336" s="133"/>
      <c r="AS336" s="133"/>
      <c r="AT336" s="133"/>
      <c r="AU336" s="133"/>
      <c r="AV336" s="133"/>
      <c r="AW336" s="133"/>
      <c r="AX336" s="133"/>
      <c r="AY336" s="132"/>
      <c r="AZ336" s="1"/>
      <c r="BA336" s="1"/>
    </row>
    <row r="337" spans="1:53" ht="12.75" customHeight="1">
      <c r="A337" s="274"/>
      <c r="B337" s="260"/>
      <c r="C337" s="260"/>
      <c r="D337" s="260"/>
      <c r="E337" s="260"/>
      <c r="F337" s="260"/>
      <c r="G337" s="260"/>
      <c r="H337" s="260"/>
      <c r="I337" s="260"/>
      <c r="J337" s="260"/>
      <c r="K337" s="260"/>
      <c r="L337" s="260"/>
      <c r="M337" s="260"/>
      <c r="N337" s="261"/>
      <c r="O337" s="127"/>
      <c r="P337" s="127"/>
      <c r="Q337" s="127"/>
      <c r="R337" s="127"/>
      <c r="S337" s="127"/>
      <c r="T337" s="260"/>
      <c r="U337" s="260"/>
      <c r="V337" s="260"/>
      <c r="W337" s="265"/>
      <c r="X337" s="260"/>
      <c r="Y337" s="260"/>
      <c r="Z337" s="260"/>
      <c r="AA337" s="265"/>
      <c r="AB337" s="260"/>
      <c r="AC337" s="260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"/>
      <c r="AO337" s="1"/>
      <c r="AP337" s="1"/>
      <c r="AQ337" s="133"/>
      <c r="AR337" s="133"/>
      <c r="AS337" s="133"/>
      <c r="AT337" s="133"/>
      <c r="AU337" s="133"/>
      <c r="AV337" s="133"/>
      <c r="AW337" s="133"/>
      <c r="AX337" s="133"/>
      <c r="AY337" s="132"/>
      <c r="AZ337" s="1"/>
      <c r="BA337" s="1"/>
    </row>
    <row r="338" spans="1:53" ht="12.75" customHeight="1">
      <c r="A338" s="274"/>
      <c r="B338" s="260"/>
      <c r="C338" s="260"/>
      <c r="D338" s="260"/>
      <c r="E338" s="260"/>
      <c r="F338" s="260"/>
      <c r="G338" s="260"/>
      <c r="H338" s="260"/>
      <c r="I338" s="260"/>
      <c r="J338" s="260"/>
      <c r="K338" s="260"/>
      <c r="L338" s="260"/>
      <c r="M338" s="260"/>
      <c r="N338" s="261"/>
      <c r="O338" s="127"/>
      <c r="P338" s="127"/>
      <c r="Q338" s="127"/>
      <c r="R338" s="127"/>
      <c r="S338" s="127"/>
      <c r="T338" s="260"/>
      <c r="U338" s="260"/>
      <c r="V338" s="260"/>
      <c r="W338" s="265"/>
      <c r="X338" s="260"/>
      <c r="Y338" s="260"/>
      <c r="Z338" s="260"/>
      <c r="AA338" s="265"/>
      <c r="AB338" s="260"/>
      <c r="AC338" s="260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"/>
      <c r="AO338" s="1"/>
      <c r="AP338" s="1"/>
      <c r="AQ338" s="133"/>
      <c r="AR338" s="133"/>
      <c r="AS338" s="133"/>
      <c r="AT338" s="133"/>
      <c r="AU338" s="133"/>
      <c r="AV338" s="133"/>
      <c r="AW338" s="133"/>
      <c r="AX338" s="133"/>
      <c r="AY338" s="132"/>
      <c r="AZ338" s="1"/>
      <c r="BA338" s="1"/>
    </row>
    <row r="339" spans="1:53" ht="12.75" customHeight="1">
      <c r="A339" s="274"/>
      <c r="B339" s="260"/>
      <c r="C339" s="260"/>
      <c r="D339" s="260"/>
      <c r="E339" s="260"/>
      <c r="F339" s="260"/>
      <c r="G339" s="260"/>
      <c r="H339" s="260"/>
      <c r="I339" s="260"/>
      <c r="J339" s="260"/>
      <c r="K339" s="260"/>
      <c r="L339" s="260"/>
      <c r="M339" s="260"/>
      <c r="N339" s="261"/>
      <c r="O339" s="127"/>
      <c r="P339" s="127"/>
      <c r="Q339" s="127"/>
      <c r="R339" s="127"/>
      <c r="S339" s="127"/>
      <c r="T339" s="260"/>
      <c r="U339" s="260"/>
      <c r="V339" s="260"/>
      <c r="W339" s="265"/>
      <c r="X339" s="260"/>
      <c r="Y339" s="260"/>
      <c r="Z339" s="260"/>
      <c r="AA339" s="265"/>
      <c r="AB339" s="260"/>
      <c r="AC339" s="260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"/>
      <c r="AO339" s="1"/>
      <c r="AP339" s="1"/>
      <c r="AQ339" s="133"/>
      <c r="AR339" s="133"/>
      <c r="AS339" s="133"/>
      <c r="AT339" s="133"/>
      <c r="AU339" s="133"/>
      <c r="AV339" s="133"/>
      <c r="AW339" s="133"/>
      <c r="AX339" s="133"/>
      <c r="AY339" s="132"/>
      <c r="AZ339" s="1"/>
      <c r="BA339" s="1"/>
    </row>
    <row r="340" spans="1:53" ht="12.75" customHeight="1">
      <c r="A340" s="274"/>
      <c r="B340" s="260"/>
      <c r="C340" s="260"/>
      <c r="D340" s="260"/>
      <c r="E340" s="260"/>
      <c r="F340" s="260"/>
      <c r="G340" s="260"/>
      <c r="H340" s="260"/>
      <c r="I340" s="260"/>
      <c r="J340" s="260"/>
      <c r="K340" s="260"/>
      <c r="L340" s="260"/>
      <c r="M340" s="260"/>
      <c r="N340" s="261"/>
      <c r="O340" s="127"/>
      <c r="P340" s="127"/>
      <c r="Q340" s="127"/>
      <c r="R340" s="127"/>
      <c r="S340" s="127"/>
      <c r="T340" s="260"/>
      <c r="U340" s="260"/>
      <c r="V340" s="260"/>
      <c r="W340" s="265"/>
      <c r="X340" s="260"/>
      <c r="Y340" s="260"/>
      <c r="Z340" s="260"/>
      <c r="AA340" s="265"/>
      <c r="AB340" s="260"/>
      <c r="AC340" s="260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"/>
      <c r="AO340" s="1"/>
      <c r="AP340" s="1"/>
      <c r="AQ340" s="133"/>
      <c r="AR340" s="133"/>
      <c r="AS340" s="133"/>
      <c r="AT340" s="133"/>
      <c r="AU340" s="133"/>
      <c r="AV340" s="133"/>
      <c r="AW340" s="133"/>
      <c r="AX340" s="133"/>
      <c r="AY340" s="132"/>
      <c r="AZ340" s="1"/>
      <c r="BA340" s="1"/>
    </row>
    <row r="341" spans="1:53" ht="12.75" customHeight="1">
      <c r="A341" s="274"/>
      <c r="B341" s="260"/>
      <c r="C341" s="260"/>
      <c r="D341" s="260"/>
      <c r="E341" s="260"/>
      <c r="F341" s="260"/>
      <c r="G341" s="260"/>
      <c r="H341" s="260"/>
      <c r="I341" s="260"/>
      <c r="J341" s="260"/>
      <c r="K341" s="260"/>
      <c r="L341" s="260"/>
      <c r="M341" s="260"/>
      <c r="N341" s="261"/>
      <c r="O341" s="127"/>
      <c r="P341" s="127"/>
      <c r="Q341" s="127"/>
      <c r="R341" s="127"/>
      <c r="S341" s="127"/>
      <c r="T341" s="260"/>
      <c r="U341" s="260"/>
      <c r="V341" s="260"/>
      <c r="W341" s="265"/>
      <c r="X341" s="260"/>
      <c r="Y341" s="260"/>
      <c r="Z341" s="260"/>
      <c r="AA341" s="265"/>
      <c r="AB341" s="260"/>
      <c r="AC341" s="260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"/>
      <c r="AO341" s="1"/>
      <c r="AP341" s="1"/>
      <c r="AQ341" s="133"/>
      <c r="AR341" s="133"/>
      <c r="AS341" s="133"/>
      <c r="AT341" s="133"/>
      <c r="AU341" s="133"/>
      <c r="AV341" s="133"/>
      <c r="AW341" s="133"/>
      <c r="AX341" s="133"/>
      <c r="AY341" s="132"/>
      <c r="AZ341" s="1"/>
      <c r="BA341" s="1"/>
    </row>
    <row r="342" spans="1:53" ht="12.75" customHeight="1">
      <c r="A342" s="274"/>
      <c r="B342" s="260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1"/>
      <c r="O342" s="127"/>
      <c r="P342" s="127"/>
      <c r="Q342" s="127"/>
      <c r="R342" s="127"/>
      <c r="S342" s="127"/>
      <c r="T342" s="260"/>
      <c r="U342" s="260"/>
      <c r="V342" s="260"/>
      <c r="W342" s="265"/>
      <c r="X342" s="260"/>
      <c r="Y342" s="260"/>
      <c r="Z342" s="260"/>
      <c r="AA342" s="265"/>
      <c r="AB342" s="260"/>
      <c r="AC342" s="260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"/>
      <c r="AO342" s="1"/>
      <c r="AP342" s="1"/>
      <c r="AQ342" s="133"/>
      <c r="AR342" s="133"/>
      <c r="AS342" s="133"/>
      <c r="AT342" s="133"/>
      <c r="AU342" s="133"/>
      <c r="AV342" s="133"/>
      <c r="AW342" s="133"/>
      <c r="AX342" s="133"/>
      <c r="AY342" s="132"/>
      <c r="AZ342" s="1"/>
      <c r="BA342" s="1"/>
    </row>
    <row r="343" spans="1:53" ht="12.75" customHeight="1">
      <c r="A343" s="274"/>
      <c r="B343" s="260"/>
      <c r="C343" s="260"/>
      <c r="D343" s="260"/>
      <c r="E343" s="260"/>
      <c r="F343" s="260"/>
      <c r="G343" s="260"/>
      <c r="H343" s="260"/>
      <c r="I343" s="260"/>
      <c r="J343" s="260"/>
      <c r="K343" s="260"/>
      <c r="L343" s="260"/>
      <c r="M343" s="260"/>
      <c r="N343" s="261"/>
      <c r="O343" s="127"/>
      <c r="P343" s="127"/>
      <c r="Q343" s="127"/>
      <c r="R343" s="127"/>
      <c r="S343" s="127"/>
      <c r="T343" s="260"/>
      <c r="U343" s="260"/>
      <c r="V343" s="260"/>
      <c r="W343" s="265"/>
      <c r="X343" s="260"/>
      <c r="Y343" s="260"/>
      <c r="Z343" s="260"/>
      <c r="AA343" s="265"/>
      <c r="AB343" s="260"/>
      <c r="AC343" s="260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"/>
      <c r="AO343" s="1"/>
      <c r="AP343" s="1"/>
      <c r="AQ343" s="133"/>
      <c r="AR343" s="133"/>
      <c r="AS343" s="133"/>
      <c r="AT343" s="133"/>
      <c r="AU343" s="133"/>
      <c r="AV343" s="133"/>
      <c r="AW343" s="133"/>
      <c r="AX343" s="133"/>
      <c r="AY343" s="132"/>
      <c r="AZ343" s="1"/>
      <c r="BA343" s="1"/>
    </row>
    <row r="344" spans="1:53" ht="12.75" customHeight="1">
      <c r="A344" s="274"/>
      <c r="B344" s="260"/>
      <c r="C344" s="260"/>
      <c r="D344" s="260"/>
      <c r="E344" s="260"/>
      <c r="F344" s="260"/>
      <c r="G344" s="260"/>
      <c r="H344" s="260"/>
      <c r="I344" s="260"/>
      <c r="J344" s="260"/>
      <c r="K344" s="260"/>
      <c r="L344" s="260"/>
      <c r="M344" s="260"/>
      <c r="N344" s="261"/>
      <c r="O344" s="127"/>
      <c r="P344" s="127"/>
      <c r="Q344" s="127"/>
      <c r="R344" s="127"/>
      <c r="S344" s="127"/>
      <c r="T344" s="260"/>
      <c r="U344" s="260"/>
      <c r="V344" s="260"/>
      <c r="W344" s="265"/>
      <c r="X344" s="260"/>
      <c r="Y344" s="260"/>
      <c r="Z344" s="260"/>
      <c r="AA344" s="265"/>
      <c r="AB344" s="260"/>
      <c r="AC344" s="260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"/>
      <c r="AO344" s="1"/>
      <c r="AP344" s="1"/>
      <c r="AQ344" s="133"/>
      <c r="AR344" s="133"/>
      <c r="AS344" s="133"/>
      <c r="AT344" s="133"/>
      <c r="AU344" s="133"/>
      <c r="AV344" s="133"/>
      <c r="AW344" s="133"/>
      <c r="AX344" s="133"/>
      <c r="AY344" s="132"/>
      <c r="AZ344" s="1"/>
      <c r="BA344" s="1"/>
    </row>
    <row r="345" spans="1:53" ht="12.75" customHeight="1">
      <c r="A345" s="274"/>
      <c r="B345" s="260"/>
      <c r="C345" s="260"/>
      <c r="D345" s="260"/>
      <c r="E345" s="260"/>
      <c r="F345" s="260"/>
      <c r="G345" s="260"/>
      <c r="H345" s="260"/>
      <c r="I345" s="260"/>
      <c r="J345" s="260"/>
      <c r="K345" s="260"/>
      <c r="L345" s="260"/>
      <c r="M345" s="260"/>
      <c r="N345" s="261"/>
      <c r="O345" s="127"/>
      <c r="P345" s="127"/>
      <c r="Q345" s="127"/>
      <c r="R345" s="127"/>
      <c r="S345" s="127"/>
      <c r="T345" s="260"/>
      <c r="U345" s="260"/>
      <c r="V345" s="260"/>
      <c r="W345" s="265"/>
      <c r="X345" s="260"/>
      <c r="Y345" s="260"/>
      <c r="Z345" s="260"/>
      <c r="AA345" s="265"/>
      <c r="AB345" s="260"/>
      <c r="AC345" s="260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"/>
      <c r="AO345" s="1"/>
      <c r="AP345" s="1"/>
      <c r="AQ345" s="133"/>
      <c r="AR345" s="133"/>
      <c r="AS345" s="133"/>
      <c r="AT345" s="133"/>
      <c r="AU345" s="133"/>
      <c r="AV345" s="133"/>
      <c r="AW345" s="133"/>
      <c r="AX345" s="133"/>
      <c r="AY345" s="132"/>
      <c r="AZ345" s="1"/>
      <c r="BA345" s="1"/>
    </row>
    <row r="346" spans="1:53" ht="12.75" customHeight="1">
      <c r="A346" s="274"/>
      <c r="B346" s="260"/>
      <c r="C346" s="260"/>
      <c r="D346" s="260"/>
      <c r="E346" s="260"/>
      <c r="F346" s="260"/>
      <c r="G346" s="260"/>
      <c r="H346" s="260"/>
      <c r="I346" s="260"/>
      <c r="J346" s="260"/>
      <c r="K346" s="260"/>
      <c r="L346" s="260"/>
      <c r="M346" s="260"/>
      <c r="N346" s="261"/>
      <c r="O346" s="127"/>
      <c r="P346" s="127"/>
      <c r="Q346" s="127"/>
      <c r="R346" s="127"/>
      <c r="S346" s="127"/>
      <c r="T346" s="260"/>
      <c r="U346" s="260"/>
      <c r="V346" s="260"/>
      <c r="W346" s="265"/>
      <c r="X346" s="260"/>
      <c r="Y346" s="260"/>
      <c r="Z346" s="260"/>
      <c r="AA346" s="265"/>
      <c r="AB346" s="260"/>
      <c r="AC346" s="260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"/>
      <c r="AO346" s="1"/>
      <c r="AP346" s="1"/>
      <c r="AQ346" s="133"/>
      <c r="AR346" s="133"/>
      <c r="AS346" s="133"/>
      <c r="AT346" s="133"/>
      <c r="AU346" s="133"/>
      <c r="AV346" s="133"/>
      <c r="AW346" s="133"/>
      <c r="AX346" s="133"/>
      <c r="AY346" s="132"/>
      <c r="AZ346" s="1"/>
      <c r="BA346" s="1"/>
    </row>
    <row r="347" spans="1:53" ht="12.75" customHeight="1">
      <c r="A347" s="274"/>
      <c r="B347" s="260"/>
      <c r="C347" s="260"/>
      <c r="D347" s="260"/>
      <c r="E347" s="260"/>
      <c r="F347" s="260"/>
      <c r="G347" s="260"/>
      <c r="H347" s="260"/>
      <c r="I347" s="260"/>
      <c r="J347" s="260"/>
      <c r="K347" s="260"/>
      <c r="L347" s="260"/>
      <c r="M347" s="260"/>
      <c r="N347" s="261"/>
      <c r="O347" s="127"/>
      <c r="P347" s="127"/>
      <c r="Q347" s="127"/>
      <c r="R347" s="127"/>
      <c r="S347" s="127"/>
      <c r="T347" s="260"/>
      <c r="U347" s="260"/>
      <c r="V347" s="260"/>
      <c r="W347" s="265"/>
      <c r="X347" s="260"/>
      <c r="Y347" s="260"/>
      <c r="Z347" s="260"/>
      <c r="AA347" s="265"/>
      <c r="AB347" s="260"/>
      <c r="AC347" s="260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"/>
      <c r="AO347" s="1"/>
      <c r="AP347" s="1"/>
      <c r="AQ347" s="133"/>
      <c r="AR347" s="133"/>
      <c r="AS347" s="133"/>
      <c r="AT347" s="133"/>
      <c r="AU347" s="133"/>
      <c r="AV347" s="133"/>
      <c r="AW347" s="133"/>
      <c r="AX347" s="133"/>
      <c r="AY347" s="132"/>
      <c r="AZ347" s="1"/>
      <c r="BA347" s="1"/>
    </row>
    <row r="348" spans="1:53" ht="12.75" customHeight="1">
      <c r="A348" s="274"/>
      <c r="B348" s="260"/>
      <c r="C348" s="260"/>
      <c r="D348" s="260"/>
      <c r="E348" s="260"/>
      <c r="F348" s="260"/>
      <c r="G348" s="260"/>
      <c r="H348" s="260"/>
      <c r="I348" s="260"/>
      <c r="J348" s="260"/>
      <c r="K348" s="260"/>
      <c r="L348" s="260"/>
      <c r="M348" s="260"/>
      <c r="N348" s="261"/>
      <c r="O348" s="127"/>
      <c r="P348" s="127"/>
      <c r="Q348" s="127"/>
      <c r="R348" s="127"/>
      <c r="S348" s="127"/>
      <c r="T348" s="260"/>
      <c r="U348" s="260"/>
      <c r="V348" s="260"/>
      <c r="W348" s="265"/>
      <c r="X348" s="260"/>
      <c r="Y348" s="260"/>
      <c r="Z348" s="260"/>
      <c r="AA348" s="265"/>
      <c r="AB348" s="260"/>
      <c r="AC348" s="260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"/>
      <c r="AO348" s="1"/>
      <c r="AP348" s="1"/>
      <c r="AQ348" s="133"/>
      <c r="AR348" s="133"/>
      <c r="AS348" s="133"/>
      <c r="AT348" s="133"/>
      <c r="AU348" s="133"/>
      <c r="AV348" s="133"/>
      <c r="AW348" s="133"/>
      <c r="AX348" s="133"/>
      <c r="AY348" s="132"/>
      <c r="AZ348" s="1"/>
      <c r="BA348" s="1"/>
    </row>
    <row r="349" spans="1:53" ht="12.75" customHeight="1">
      <c r="A349" s="274"/>
      <c r="B349" s="260"/>
      <c r="C349" s="260"/>
      <c r="D349" s="260"/>
      <c r="E349" s="260"/>
      <c r="F349" s="260"/>
      <c r="G349" s="260"/>
      <c r="H349" s="260"/>
      <c r="I349" s="260"/>
      <c r="J349" s="260"/>
      <c r="K349" s="260"/>
      <c r="L349" s="260"/>
      <c r="M349" s="260"/>
      <c r="N349" s="261"/>
      <c r="O349" s="127"/>
      <c r="P349" s="127"/>
      <c r="Q349" s="127"/>
      <c r="R349" s="127"/>
      <c r="S349" s="127"/>
      <c r="T349" s="260"/>
      <c r="U349" s="260"/>
      <c r="V349" s="260"/>
      <c r="W349" s="265"/>
      <c r="X349" s="260"/>
      <c r="Y349" s="260"/>
      <c r="Z349" s="260"/>
      <c r="AA349" s="265"/>
      <c r="AB349" s="260"/>
      <c r="AC349" s="260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"/>
      <c r="AO349" s="1"/>
      <c r="AP349" s="1"/>
      <c r="AQ349" s="133"/>
      <c r="AR349" s="133"/>
      <c r="AS349" s="133"/>
      <c r="AT349" s="133"/>
      <c r="AU349" s="133"/>
      <c r="AV349" s="133"/>
      <c r="AW349" s="133"/>
      <c r="AX349" s="133"/>
      <c r="AY349" s="132"/>
      <c r="AZ349" s="1"/>
      <c r="BA349" s="1"/>
    </row>
    <row r="350" spans="1:53" ht="12.75" customHeight="1">
      <c r="A350" s="274"/>
      <c r="B350" s="260"/>
      <c r="C350" s="260"/>
      <c r="D350" s="260"/>
      <c r="E350" s="260"/>
      <c r="F350" s="260"/>
      <c r="G350" s="260"/>
      <c r="H350" s="260"/>
      <c r="I350" s="260"/>
      <c r="J350" s="260"/>
      <c r="K350" s="260"/>
      <c r="L350" s="260"/>
      <c r="M350" s="260"/>
      <c r="N350" s="261"/>
      <c r="O350" s="127"/>
      <c r="P350" s="127"/>
      <c r="Q350" s="127"/>
      <c r="R350" s="127"/>
      <c r="S350" s="127"/>
      <c r="T350" s="260"/>
      <c r="U350" s="260"/>
      <c r="V350" s="260"/>
      <c r="W350" s="265"/>
      <c r="X350" s="260"/>
      <c r="Y350" s="260"/>
      <c r="Z350" s="260"/>
      <c r="AA350" s="265"/>
      <c r="AB350" s="260"/>
      <c r="AC350" s="260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"/>
      <c r="AO350" s="1"/>
      <c r="AP350" s="1"/>
      <c r="AQ350" s="133"/>
      <c r="AR350" s="133"/>
      <c r="AS350" s="133"/>
      <c r="AT350" s="133"/>
      <c r="AU350" s="133"/>
      <c r="AV350" s="133"/>
      <c r="AW350" s="133"/>
      <c r="AX350" s="133"/>
      <c r="AY350" s="132"/>
      <c r="AZ350" s="1"/>
      <c r="BA350" s="1"/>
    </row>
    <row r="351" spans="1:53" ht="12.75" customHeight="1">
      <c r="A351" s="274"/>
      <c r="B351" s="260"/>
      <c r="C351" s="260"/>
      <c r="D351" s="260"/>
      <c r="E351" s="260"/>
      <c r="F351" s="260"/>
      <c r="G351" s="260"/>
      <c r="H351" s="260"/>
      <c r="I351" s="260"/>
      <c r="J351" s="260"/>
      <c r="K351" s="260"/>
      <c r="L351" s="260"/>
      <c r="M351" s="260"/>
      <c r="N351" s="261"/>
      <c r="O351" s="127"/>
      <c r="P351" s="127"/>
      <c r="Q351" s="127"/>
      <c r="R351" s="127"/>
      <c r="S351" s="127"/>
      <c r="T351" s="260"/>
      <c r="U351" s="260"/>
      <c r="V351" s="260"/>
      <c r="W351" s="265"/>
      <c r="X351" s="260"/>
      <c r="Y351" s="260"/>
      <c r="Z351" s="260"/>
      <c r="AA351" s="265"/>
      <c r="AB351" s="260"/>
      <c r="AC351" s="260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"/>
      <c r="AO351" s="1"/>
      <c r="AP351" s="1"/>
      <c r="AQ351" s="133"/>
      <c r="AR351" s="133"/>
      <c r="AS351" s="133"/>
      <c r="AT351" s="133"/>
      <c r="AU351" s="133"/>
      <c r="AV351" s="133"/>
      <c r="AW351" s="133"/>
      <c r="AX351" s="133"/>
      <c r="AY351" s="132"/>
      <c r="AZ351" s="1"/>
      <c r="BA351" s="1"/>
    </row>
    <row r="352" spans="1:53" ht="12.75" customHeight="1">
      <c r="A352" s="274"/>
      <c r="B352" s="260"/>
      <c r="C352" s="260"/>
      <c r="D352" s="260"/>
      <c r="E352" s="260"/>
      <c r="F352" s="260"/>
      <c r="G352" s="260"/>
      <c r="H352" s="260"/>
      <c r="I352" s="260"/>
      <c r="J352" s="260"/>
      <c r="K352" s="260"/>
      <c r="L352" s="260"/>
      <c r="M352" s="260"/>
      <c r="N352" s="261"/>
      <c r="O352" s="127"/>
      <c r="P352" s="127"/>
      <c r="Q352" s="127"/>
      <c r="R352" s="127"/>
      <c r="S352" s="127"/>
      <c r="T352" s="260"/>
      <c r="U352" s="260"/>
      <c r="V352" s="260"/>
      <c r="W352" s="265"/>
      <c r="X352" s="260"/>
      <c r="Y352" s="260"/>
      <c r="Z352" s="260"/>
      <c r="AA352" s="265"/>
      <c r="AB352" s="260"/>
      <c r="AC352" s="260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"/>
      <c r="AO352" s="1"/>
      <c r="AP352" s="1"/>
      <c r="AQ352" s="133"/>
      <c r="AR352" s="133"/>
      <c r="AS352" s="133"/>
      <c r="AT352" s="133"/>
      <c r="AU352" s="133"/>
      <c r="AV352" s="133"/>
      <c r="AW352" s="133"/>
      <c r="AX352" s="133"/>
      <c r="AY352" s="132"/>
      <c r="AZ352" s="1"/>
      <c r="BA352" s="1"/>
    </row>
    <row r="353" spans="1:53" ht="12.75" customHeight="1">
      <c r="A353" s="274"/>
      <c r="B353" s="260"/>
      <c r="C353" s="260"/>
      <c r="D353" s="260"/>
      <c r="E353" s="260"/>
      <c r="F353" s="260"/>
      <c r="G353" s="260"/>
      <c r="H353" s="260"/>
      <c r="I353" s="260"/>
      <c r="J353" s="260"/>
      <c r="K353" s="260"/>
      <c r="L353" s="260"/>
      <c r="M353" s="260"/>
      <c r="N353" s="261"/>
      <c r="O353" s="127"/>
      <c r="P353" s="127"/>
      <c r="Q353" s="127"/>
      <c r="R353" s="127"/>
      <c r="S353" s="127"/>
      <c r="T353" s="260"/>
      <c r="U353" s="260"/>
      <c r="V353" s="260"/>
      <c r="W353" s="265"/>
      <c r="X353" s="260"/>
      <c r="Y353" s="260"/>
      <c r="Z353" s="260"/>
      <c r="AA353" s="265"/>
      <c r="AB353" s="260"/>
      <c r="AC353" s="260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"/>
      <c r="AO353" s="1"/>
      <c r="AP353" s="1"/>
      <c r="AQ353" s="133"/>
      <c r="AR353" s="133"/>
      <c r="AS353" s="133"/>
      <c r="AT353" s="133"/>
      <c r="AU353" s="133"/>
      <c r="AV353" s="133"/>
      <c r="AW353" s="133"/>
      <c r="AX353" s="133"/>
      <c r="AY353" s="132"/>
      <c r="AZ353" s="1"/>
      <c r="BA353" s="1"/>
    </row>
    <row r="354" spans="1:53" ht="12.75" customHeight="1">
      <c r="A354" s="274"/>
      <c r="B354" s="260"/>
      <c r="C354" s="260"/>
      <c r="D354" s="260"/>
      <c r="E354" s="260"/>
      <c r="F354" s="260"/>
      <c r="G354" s="260"/>
      <c r="H354" s="260"/>
      <c r="I354" s="260"/>
      <c r="J354" s="260"/>
      <c r="K354" s="260"/>
      <c r="L354" s="260"/>
      <c r="M354" s="260"/>
      <c r="N354" s="261"/>
      <c r="O354" s="127"/>
      <c r="P354" s="127"/>
      <c r="Q354" s="127"/>
      <c r="R354" s="127"/>
      <c r="S354" s="127"/>
      <c r="T354" s="260"/>
      <c r="U354" s="260"/>
      <c r="V354" s="260"/>
      <c r="W354" s="265"/>
      <c r="X354" s="260"/>
      <c r="Y354" s="260"/>
      <c r="Z354" s="260"/>
      <c r="AA354" s="265"/>
      <c r="AB354" s="260"/>
      <c r="AC354" s="260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"/>
      <c r="AO354" s="1"/>
      <c r="AP354" s="1"/>
      <c r="AQ354" s="133"/>
      <c r="AR354" s="133"/>
      <c r="AS354" s="133"/>
      <c r="AT354" s="133"/>
      <c r="AU354" s="133"/>
      <c r="AV354" s="133"/>
      <c r="AW354" s="133"/>
      <c r="AX354" s="133"/>
      <c r="AY354" s="132"/>
      <c r="AZ354" s="1"/>
      <c r="BA354" s="1"/>
    </row>
    <row r="355" spans="1:53" ht="12.75" customHeight="1">
      <c r="A355" s="274"/>
      <c r="B355" s="260"/>
      <c r="C355" s="260"/>
      <c r="D355" s="260"/>
      <c r="E355" s="260"/>
      <c r="F355" s="260"/>
      <c r="G355" s="260"/>
      <c r="H355" s="260"/>
      <c r="I355" s="260"/>
      <c r="J355" s="260"/>
      <c r="K355" s="260"/>
      <c r="L355" s="260"/>
      <c r="M355" s="260"/>
      <c r="N355" s="261"/>
      <c r="O355" s="127"/>
      <c r="P355" s="127"/>
      <c r="Q355" s="127"/>
      <c r="R355" s="127"/>
      <c r="S355" s="127"/>
      <c r="T355" s="260"/>
      <c r="U355" s="260"/>
      <c r="V355" s="260"/>
      <c r="W355" s="265"/>
      <c r="X355" s="260"/>
      <c r="Y355" s="260"/>
      <c r="Z355" s="260"/>
      <c r="AA355" s="265"/>
      <c r="AB355" s="260"/>
      <c r="AC355" s="260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"/>
      <c r="AO355" s="1"/>
      <c r="AP355" s="1"/>
      <c r="AQ355" s="133"/>
      <c r="AR355" s="133"/>
      <c r="AS355" s="133"/>
      <c r="AT355" s="133"/>
      <c r="AU355" s="133"/>
      <c r="AV355" s="133"/>
      <c r="AW355" s="133"/>
      <c r="AX355" s="133"/>
      <c r="AY355" s="132"/>
      <c r="AZ355" s="1"/>
      <c r="BA355" s="1"/>
    </row>
    <row r="356" spans="1:53" ht="12.75" customHeight="1">
      <c r="A356" s="274"/>
      <c r="B356" s="260"/>
      <c r="C356" s="260"/>
      <c r="D356" s="260"/>
      <c r="E356" s="260"/>
      <c r="F356" s="260"/>
      <c r="G356" s="260"/>
      <c r="H356" s="260"/>
      <c r="I356" s="260"/>
      <c r="J356" s="260"/>
      <c r="K356" s="260"/>
      <c r="L356" s="260"/>
      <c r="M356" s="260"/>
      <c r="N356" s="261"/>
      <c r="O356" s="127"/>
      <c r="P356" s="127"/>
      <c r="Q356" s="127"/>
      <c r="R356" s="127"/>
      <c r="S356" s="127"/>
      <c r="T356" s="260"/>
      <c r="U356" s="260"/>
      <c r="V356" s="260"/>
      <c r="W356" s="265"/>
      <c r="X356" s="260"/>
      <c r="Y356" s="260"/>
      <c r="Z356" s="260"/>
      <c r="AA356" s="265"/>
      <c r="AB356" s="260"/>
      <c r="AC356" s="260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"/>
      <c r="AO356" s="1"/>
      <c r="AP356" s="1"/>
      <c r="AQ356" s="133"/>
      <c r="AR356" s="133"/>
      <c r="AS356" s="133"/>
      <c r="AT356" s="133"/>
      <c r="AU356" s="133"/>
      <c r="AV356" s="133"/>
      <c r="AW356" s="133"/>
      <c r="AX356" s="133"/>
      <c r="AY356" s="132"/>
      <c r="AZ356" s="1"/>
      <c r="BA356" s="1"/>
    </row>
    <row r="357" spans="1:53" ht="12.75" customHeight="1">
      <c r="A357" s="274"/>
      <c r="B357" s="260"/>
      <c r="C357" s="260"/>
      <c r="D357" s="260"/>
      <c r="E357" s="260"/>
      <c r="F357" s="260"/>
      <c r="G357" s="260"/>
      <c r="H357" s="260"/>
      <c r="I357" s="260"/>
      <c r="J357" s="260"/>
      <c r="K357" s="260"/>
      <c r="L357" s="260"/>
      <c r="M357" s="260"/>
      <c r="N357" s="261"/>
      <c r="O357" s="127"/>
      <c r="P357" s="127"/>
      <c r="Q357" s="127"/>
      <c r="R357" s="127"/>
      <c r="S357" s="127"/>
      <c r="T357" s="260"/>
      <c r="U357" s="260"/>
      <c r="V357" s="260"/>
      <c r="W357" s="265"/>
      <c r="X357" s="260"/>
      <c r="Y357" s="260"/>
      <c r="Z357" s="260"/>
      <c r="AA357" s="265"/>
      <c r="AB357" s="260"/>
      <c r="AC357" s="260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"/>
      <c r="AO357" s="1"/>
      <c r="AP357" s="1"/>
      <c r="AQ357" s="133"/>
      <c r="AR357" s="133"/>
      <c r="AS357" s="133"/>
      <c r="AT357" s="133"/>
      <c r="AU357" s="133"/>
      <c r="AV357" s="133"/>
      <c r="AW357" s="133"/>
      <c r="AX357" s="133"/>
      <c r="AY357" s="132"/>
      <c r="AZ357" s="1"/>
      <c r="BA357" s="1"/>
    </row>
    <row r="358" spans="1:53" ht="12.75" customHeight="1">
      <c r="A358" s="274"/>
      <c r="B358" s="260"/>
      <c r="C358" s="260"/>
      <c r="D358" s="260"/>
      <c r="E358" s="260"/>
      <c r="F358" s="260"/>
      <c r="G358" s="260"/>
      <c r="H358" s="260"/>
      <c r="I358" s="260"/>
      <c r="J358" s="260"/>
      <c r="K358" s="260"/>
      <c r="L358" s="260"/>
      <c r="M358" s="260"/>
      <c r="N358" s="261"/>
      <c r="O358" s="127"/>
      <c r="P358" s="127"/>
      <c r="Q358" s="127"/>
      <c r="R358" s="127"/>
      <c r="S358" s="127"/>
      <c r="T358" s="260"/>
      <c r="U358" s="260"/>
      <c r="V358" s="260"/>
      <c r="W358" s="265"/>
      <c r="X358" s="260"/>
      <c r="Y358" s="260"/>
      <c r="Z358" s="260"/>
      <c r="AA358" s="265"/>
      <c r="AB358" s="260"/>
      <c r="AC358" s="260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"/>
      <c r="AO358" s="1"/>
      <c r="AP358" s="1"/>
      <c r="AQ358" s="133"/>
      <c r="AR358" s="133"/>
      <c r="AS358" s="133"/>
      <c r="AT358" s="133"/>
      <c r="AU358" s="133"/>
      <c r="AV358" s="133"/>
      <c r="AW358" s="133"/>
      <c r="AX358" s="133"/>
      <c r="AY358" s="132"/>
      <c r="AZ358" s="1"/>
      <c r="BA358" s="1"/>
    </row>
    <row r="359" spans="1:53" ht="12.75" customHeight="1">
      <c r="A359" s="274"/>
      <c r="B359" s="260"/>
      <c r="C359" s="260"/>
      <c r="D359" s="260"/>
      <c r="E359" s="260"/>
      <c r="F359" s="260"/>
      <c r="G359" s="260"/>
      <c r="H359" s="260"/>
      <c r="I359" s="260"/>
      <c r="J359" s="260"/>
      <c r="K359" s="260"/>
      <c r="L359" s="260"/>
      <c r="M359" s="260"/>
      <c r="N359" s="261"/>
      <c r="O359" s="127"/>
      <c r="P359" s="127"/>
      <c r="Q359" s="127"/>
      <c r="R359" s="127"/>
      <c r="S359" s="127"/>
      <c r="T359" s="260"/>
      <c r="U359" s="260"/>
      <c r="V359" s="260"/>
      <c r="W359" s="265"/>
      <c r="X359" s="260"/>
      <c r="Y359" s="260"/>
      <c r="Z359" s="260"/>
      <c r="AA359" s="265"/>
      <c r="AB359" s="260"/>
      <c r="AC359" s="260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"/>
      <c r="AO359" s="1"/>
      <c r="AP359" s="1"/>
      <c r="AQ359" s="133"/>
      <c r="AR359" s="133"/>
      <c r="AS359" s="133"/>
      <c r="AT359" s="133"/>
      <c r="AU359" s="133"/>
      <c r="AV359" s="133"/>
      <c r="AW359" s="133"/>
      <c r="AX359" s="133"/>
      <c r="AY359" s="132"/>
      <c r="AZ359" s="1"/>
      <c r="BA359" s="1"/>
    </row>
    <row r="360" spans="1:53" ht="12.75" customHeight="1">
      <c r="A360" s="274"/>
      <c r="B360" s="260"/>
      <c r="C360" s="260"/>
      <c r="D360" s="260"/>
      <c r="E360" s="260"/>
      <c r="F360" s="260"/>
      <c r="G360" s="260"/>
      <c r="H360" s="260"/>
      <c r="I360" s="260"/>
      <c r="J360" s="260"/>
      <c r="K360" s="260"/>
      <c r="L360" s="260"/>
      <c r="M360" s="260"/>
      <c r="N360" s="261"/>
      <c r="O360" s="127"/>
      <c r="P360" s="127"/>
      <c r="Q360" s="127"/>
      <c r="R360" s="127"/>
      <c r="S360" s="127"/>
      <c r="T360" s="260"/>
      <c r="U360" s="260"/>
      <c r="V360" s="260"/>
      <c r="W360" s="265"/>
      <c r="X360" s="260"/>
      <c r="Y360" s="260"/>
      <c r="Z360" s="260"/>
      <c r="AA360" s="265"/>
      <c r="AB360" s="260"/>
      <c r="AC360" s="260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"/>
      <c r="AO360" s="1"/>
      <c r="AP360" s="1"/>
      <c r="AQ360" s="133"/>
      <c r="AR360" s="133"/>
      <c r="AS360" s="133"/>
      <c r="AT360" s="133"/>
      <c r="AU360" s="133"/>
      <c r="AV360" s="133"/>
      <c r="AW360" s="133"/>
      <c r="AX360" s="133"/>
      <c r="AY360" s="132"/>
      <c r="AZ360" s="1"/>
      <c r="BA360" s="1"/>
    </row>
    <row r="361" spans="1:53" ht="12.75" customHeight="1">
      <c r="A361" s="274"/>
      <c r="B361" s="260"/>
      <c r="C361" s="260"/>
      <c r="D361" s="260"/>
      <c r="E361" s="260"/>
      <c r="F361" s="260"/>
      <c r="G361" s="260"/>
      <c r="H361" s="260"/>
      <c r="I361" s="260"/>
      <c r="J361" s="260"/>
      <c r="K361" s="260"/>
      <c r="L361" s="260"/>
      <c r="M361" s="260"/>
      <c r="N361" s="261"/>
      <c r="O361" s="127"/>
      <c r="P361" s="127"/>
      <c r="Q361" s="127"/>
      <c r="R361" s="127"/>
      <c r="S361" s="127"/>
      <c r="T361" s="260"/>
      <c r="U361" s="260"/>
      <c r="V361" s="260"/>
      <c r="W361" s="265"/>
      <c r="X361" s="260"/>
      <c r="Y361" s="260"/>
      <c r="Z361" s="260"/>
      <c r="AA361" s="265"/>
      <c r="AB361" s="260"/>
      <c r="AC361" s="260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"/>
      <c r="AO361" s="1"/>
      <c r="AP361" s="1"/>
      <c r="AQ361" s="133"/>
      <c r="AR361" s="133"/>
      <c r="AS361" s="133"/>
      <c r="AT361" s="133"/>
      <c r="AU361" s="133"/>
      <c r="AV361" s="133"/>
      <c r="AW361" s="133"/>
      <c r="AX361" s="133"/>
      <c r="AY361" s="132"/>
      <c r="AZ361" s="1"/>
      <c r="BA361" s="1"/>
    </row>
    <row r="362" spans="1:53" ht="12.75" customHeight="1">
      <c r="A362" s="274"/>
      <c r="B362" s="260"/>
      <c r="C362" s="260"/>
      <c r="D362" s="260"/>
      <c r="E362" s="260"/>
      <c r="F362" s="260"/>
      <c r="G362" s="260"/>
      <c r="H362" s="260"/>
      <c r="I362" s="260"/>
      <c r="J362" s="260"/>
      <c r="K362" s="260"/>
      <c r="L362" s="260"/>
      <c r="M362" s="260"/>
      <c r="N362" s="261"/>
      <c r="O362" s="127"/>
      <c r="P362" s="127"/>
      <c r="Q362" s="127"/>
      <c r="R362" s="127"/>
      <c r="S362" s="127"/>
      <c r="T362" s="260"/>
      <c r="U362" s="260"/>
      <c r="V362" s="260"/>
      <c r="W362" s="265"/>
      <c r="X362" s="260"/>
      <c r="Y362" s="260"/>
      <c r="Z362" s="260"/>
      <c r="AA362" s="265"/>
      <c r="AB362" s="260"/>
      <c r="AC362" s="260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"/>
      <c r="AO362" s="1"/>
      <c r="AP362" s="1"/>
      <c r="AQ362" s="133"/>
      <c r="AR362" s="133"/>
      <c r="AS362" s="133"/>
      <c r="AT362" s="133"/>
      <c r="AU362" s="133"/>
      <c r="AV362" s="133"/>
      <c r="AW362" s="133"/>
      <c r="AX362" s="133"/>
      <c r="AY362" s="132"/>
      <c r="AZ362" s="1"/>
      <c r="BA362" s="1"/>
    </row>
    <row r="363" spans="1:53" ht="12.75" customHeight="1">
      <c r="A363" s="274"/>
      <c r="B363" s="260"/>
      <c r="C363" s="260"/>
      <c r="D363" s="260"/>
      <c r="E363" s="260"/>
      <c r="F363" s="260"/>
      <c r="G363" s="260"/>
      <c r="H363" s="260"/>
      <c r="I363" s="260"/>
      <c r="J363" s="260"/>
      <c r="K363" s="260"/>
      <c r="L363" s="260"/>
      <c r="M363" s="260"/>
      <c r="N363" s="261"/>
      <c r="O363" s="127"/>
      <c r="P363" s="127"/>
      <c r="Q363" s="127"/>
      <c r="R363" s="127"/>
      <c r="S363" s="127"/>
      <c r="T363" s="260"/>
      <c r="U363" s="260"/>
      <c r="V363" s="260"/>
      <c r="W363" s="265"/>
      <c r="X363" s="260"/>
      <c r="Y363" s="260"/>
      <c r="Z363" s="260"/>
      <c r="AA363" s="265"/>
      <c r="AB363" s="260"/>
      <c r="AC363" s="260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"/>
      <c r="AO363" s="1"/>
      <c r="AP363" s="1"/>
      <c r="AQ363" s="133"/>
      <c r="AR363" s="133"/>
      <c r="AS363" s="133"/>
      <c r="AT363" s="133"/>
      <c r="AU363" s="133"/>
      <c r="AV363" s="133"/>
      <c r="AW363" s="133"/>
      <c r="AX363" s="133"/>
      <c r="AY363" s="132"/>
      <c r="AZ363" s="1"/>
      <c r="BA363" s="1"/>
    </row>
    <row r="364" spans="1:53" ht="12.75" customHeight="1">
      <c r="A364" s="274"/>
      <c r="B364" s="260"/>
      <c r="C364" s="260"/>
      <c r="D364" s="260"/>
      <c r="E364" s="260"/>
      <c r="F364" s="260"/>
      <c r="G364" s="260"/>
      <c r="H364" s="260"/>
      <c r="I364" s="260"/>
      <c r="J364" s="260"/>
      <c r="K364" s="260"/>
      <c r="L364" s="260"/>
      <c r="M364" s="260"/>
      <c r="N364" s="261"/>
      <c r="O364" s="127"/>
      <c r="P364" s="127"/>
      <c r="Q364" s="127"/>
      <c r="R364" s="127"/>
      <c r="S364" s="127"/>
      <c r="T364" s="260"/>
      <c r="U364" s="260"/>
      <c r="V364" s="260"/>
      <c r="W364" s="265"/>
      <c r="X364" s="260"/>
      <c r="Y364" s="260"/>
      <c r="Z364" s="260"/>
      <c r="AA364" s="265"/>
      <c r="AB364" s="260"/>
      <c r="AC364" s="260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"/>
      <c r="AO364" s="1"/>
      <c r="AP364" s="1"/>
      <c r="AQ364" s="133"/>
      <c r="AR364" s="133"/>
      <c r="AS364" s="133"/>
      <c r="AT364" s="133"/>
      <c r="AU364" s="133"/>
      <c r="AV364" s="133"/>
      <c r="AW364" s="133"/>
      <c r="AX364" s="133"/>
      <c r="AY364" s="132"/>
      <c r="AZ364" s="1"/>
      <c r="BA364" s="1"/>
    </row>
    <row r="365" spans="1:53" ht="12.75" customHeight="1">
      <c r="A365" s="274"/>
      <c r="B365" s="260"/>
      <c r="C365" s="260"/>
      <c r="D365" s="260"/>
      <c r="E365" s="260"/>
      <c r="F365" s="260"/>
      <c r="G365" s="260"/>
      <c r="H365" s="260"/>
      <c r="I365" s="260"/>
      <c r="J365" s="260"/>
      <c r="K365" s="260"/>
      <c r="L365" s="260"/>
      <c r="M365" s="260"/>
      <c r="N365" s="261"/>
      <c r="O365" s="127"/>
      <c r="P365" s="127"/>
      <c r="Q365" s="127"/>
      <c r="R365" s="127"/>
      <c r="S365" s="127"/>
      <c r="T365" s="260"/>
      <c r="U365" s="260"/>
      <c r="V365" s="260"/>
      <c r="W365" s="265"/>
      <c r="X365" s="260"/>
      <c r="Y365" s="260"/>
      <c r="Z365" s="260"/>
      <c r="AA365" s="265"/>
      <c r="AB365" s="260"/>
      <c r="AC365" s="260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"/>
      <c r="AO365" s="1"/>
      <c r="AP365" s="1"/>
      <c r="AQ365" s="133"/>
      <c r="AR365" s="133"/>
      <c r="AS365" s="133"/>
      <c r="AT365" s="133"/>
      <c r="AU365" s="133"/>
      <c r="AV365" s="133"/>
      <c r="AW365" s="133"/>
      <c r="AX365" s="133"/>
      <c r="AY365" s="132"/>
      <c r="AZ365" s="1"/>
      <c r="BA365" s="1"/>
    </row>
    <row r="366" spans="1:53" ht="12.75" customHeight="1">
      <c r="A366" s="274"/>
      <c r="B366" s="260"/>
      <c r="C366" s="260"/>
      <c r="D366" s="260"/>
      <c r="E366" s="260"/>
      <c r="F366" s="260"/>
      <c r="G366" s="260"/>
      <c r="H366" s="260"/>
      <c r="I366" s="260"/>
      <c r="J366" s="260"/>
      <c r="K366" s="260"/>
      <c r="L366" s="260"/>
      <c r="M366" s="260"/>
      <c r="N366" s="261"/>
      <c r="O366" s="127"/>
      <c r="P366" s="127"/>
      <c r="Q366" s="127"/>
      <c r="R366" s="127"/>
      <c r="S366" s="127"/>
      <c r="T366" s="260"/>
      <c r="U366" s="260"/>
      <c r="V366" s="260"/>
      <c r="W366" s="265"/>
      <c r="X366" s="260"/>
      <c r="Y366" s="260"/>
      <c r="Z366" s="260"/>
      <c r="AA366" s="265"/>
      <c r="AB366" s="260"/>
      <c r="AC366" s="260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"/>
      <c r="AO366" s="1"/>
      <c r="AP366" s="1"/>
      <c r="AQ366" s="133"/>
      <c r="AR366" s="133"/>
      <c r="AS366" s="133"/>
      <c r="AT366" s="133"/>
      <c r="AU366" s="133"/>
      <c r="AV366" s="133"/>
      <c r="AW366" s="133"/>
      <c r="AX366" s="133"/>
      <c r="AY366" s="132"/>
      <c r="AZ366" s="1"/>
      <c r="BA366" s="1"/>
    </row>
    <row r="367" spans="1:53" ht="12.75" customHeight="1">
      <c r="A367" s="274"/>
      <c r="B367" s="260"/>
      <c r="C367" s="260"/>
      <c r="D367" s="260"/>
      <c r="E367" s="260"/>
      <c r="F367" s="260"/>
      <c r="G367" s="260"/>
      <c r="H367" s="260"/>
      <c r="I367" s="260"/>
      <c r="J367" s="260"/>
      <c r="K367" s="260"/>
      <c r="L367" s="260"/>
      <c r="M367" s="260"/>
      <c r="N367" s="261"/>
      <c r="O367" s="127"/>
      <c r="P367" s="127"/>
      <c r="Q367" s="127"/>
      <c r="R367" s="127"/>
      <c r="S367" s="127"/>
      <c r="T367" s="260"/>
      <c r="U367" s="260"/>
      <c r="V367" s="260"/>
      <c r="W367" s="265"/>
      <c r="X367" s="260"/>
      <c r="Y367" s="260"/>
      <c r="Z367" s="260"/>
      <c r="AA367" s="265"/>
      <c r="AB367" s="260"/>
      <c r="AC367" s="260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"/>
      <c r="AO367" s="1"/>
      <c r="AP367" s="1"/>
      <c r="AQ367" s="133"/>
      <c r="AR367" s="133"/>
      <c r="AS367" s="133"/>
      <c r="AT367" s="133"/>
      <c r="AU367" s="133"/>
      <c r="AV367" s="133"/>
      <c r="AW367" s="133"/>
      <c r="AX367" s="133"/>
      <c r="AY367" s="132"/>
      <c r="AZ367" s="1"/>
      <c r="BA367" s="1"/>
    </row>
    <row r="368" spans="1:53" ht="12.75" customHeight="1">
      <c r="A368" s="274"/>
      <c r="B368" s="260"/>
      <c r="C368" s="260"/>
      <c r="D368" s="260"/>
      <c r="E368" s="260"/>
      <c r="F368" s="260"/>
      <c r="G368" s="260"/>
      <c r="H368" s="260"/>
      <c r="I368" s="260"/>
      <c r="J368" s="260"/>
      <c r="K368" s="260"/>
      <c r="L368" s="260"/>
      <c r="M368" s="260"/>
      <c r="N368" s="261"/>
      <c r="O368" s="127"/>
      <c r="P368" s="127"/>
      <c r="Q368" s="127"/>
      <c r="R368" s="127"/>
      <c r="S368" s="127"/>
      <c r="T368" s="260"/>
      <c r="U368" s="260"/>
      <c r="V368" s="260"/>
      <c r="W368" s="265"/>
      <c r="X368" s="260"/>
      <c r="Y368" s="260"/>
      <c r="Z368" s="260"/>
      <c r="AA368" s="265"/>
      <c r="AB368" s="260"/>
      <c r="AC368" s="260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"/>
      <c r="AO368" s="1"/>
      <c r="AP368" s="1"/>
      <c r="AQ368" s="133"/>
      <c r="AR368" s="133"/>
      <c r="AS368" s="133"/>
      <c r="AT368" s="133"/>
      <c r="AU368" s="133"/>
      <c r="AV368" s="133"/>
      <c r="AW368" s="133"/>
      <c r="AX368" s="133"/>
      <c r="AY368" s="132"/>
      <c r="AZ368" s="1"/>
      <c r="BA368" s="1"/>
    </row>
    <row r="369" spans="1:53" ht="12.75" customHeight="1">
      <c r="A369" s="274"/>
      <c r="B369" s="260"/>
      <c r="C369" s="260"/>
      <c r="D369" s="260"/>
      <c r="E369" s="260"/>
      <c r="F369" s="260"/>
      <c r="G369" s="260"/>
      <c r="H369" s="260"/>
      <c r="I369" s="260"/>
      <c r="J369" s="260"/>
      <c r="K369" s="260"/>
      <c r="L369" s="260"/>
      <c r="M369" s="260"/>
      <c r="N369" s="261"/>
      <c r="O369" s="127"/>
      <c r="P369" s="127"/>
      <c r="Q369" s="127"/>
      <c r="R369" s="127"/>
      <c r="S369" s="127"/>
      <c r="T369" s="260"/>
      <c r="U369" s="260"/>
      <c r="V369" s="260"/>
      <c r="W369" s="265"/>
      <c r="X369" s="260"/>
      <c r="Y369" s="260"/>
      <c r="Z369" s="260"/>
      <c r="AA369" s="265"/>
      <c r="AB369" s="260"/>
      <c r="AC369" s="260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"/>
      <c r="AO369" s="1"/>
      <c r="AP369" s="1"/>
      <c r="AQ369" s="133"/>
      <c r="AR369" s="133"/>
      <c r="AS369" s="133"/>
      <c r="AT369" s="133"/>
      <c r="AU369" s="133"/>
      <c r="AV369" s="133"/>
      <c r="AW369" s="133"/>
      <c r="AX369" s="133"/>
      <c r="AY369" s="132"/>
      <c r="AZ369" s="1"/>
      <c r="BA369" s="1"/>
    </row>
    <row r="370" spans="1:53" ht="12.75" customHeight="1">
      <c r="A370" s="274"/>
      <c r="B370" s="260"/>
      <c r="C370" s="260"/>
      <c r="D370" s="260"/>
      <c r="E370" s="260"/>
      <c r="F370" s="260"/>
      <c r="G370" s="260"/>
      <c r="H370" s="260"/>
      <c r="I370" s="260"/>
      <c r="J370" s="260"/>
      <c r="K370" s="260"/>
      <c r="L370" s="260"/>
      <c r="M370" s="260"/>
      <c r="N370" s="261"/>
      <c r="O370" s="127"/>
      <c r="P370" s="127"/>
      <c r="Q370" s="127"/>
      <c r="R370" s="127"/>
      <c r="S370" s="127"/>
      <c r="T370" s="260"/>
      <c r="U370" s="260"/>
      <c r="V370" s="260"/>
      <c r="W370" s="265"/>
      <c r="X370" s="260"/>
      <c r="Y370" s="260"/>
      <c r="Z370" s="260"/>
      <c r="AA370" s="265"/>
      <c r="AB370" s="260"/>
      <c r="AC370" s="260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"/>
      <c r="AO370" s="1"/>
      <c r="AP370" s="1"/>
      <c r="AQ370" s="133"/>
      <c r="AR370" s="133"/>
      <c r="AS370" s="133"/>
      <c r="AT370" s="133"/>
      <c r="AU370" s="133"/>
      <c r="AV370" s="133"/>
      <c r="AW370" s="133"/>
      <c r="AX370" s="133"/>
      <c r="AY370" s="132"/>
      <c r="AZ370" s="1"/>
      <c r="BA370" s="1"/>
    </row>
    <row r="371" spans="1:53" ht="12.75" customHeight="1">
      <c r="A371" s="274"/>
      <c r="B371" s="260"/>
      <c r="C371" s="260"/>
      <c r="D371" s="260"/>
      <c r="E371" s="260"/>
      <c r="F371" s="260"/>
      <c r="G371" s="260"/>
      <c r="H371" s="260"/>
      <c r="I371" s="260"/>
      <c r="J371" s="260"/>
      <c r="K371" s="260"/>
      <c r="L371" s="260"/>
      <c r="M371" s="260"/>
      <c r="N371" s="261"/>
      <c r="O371" s="127"/>
      <c r="P371" s="127"/>
      <c r="Q371" s="127"/>
      <c r="R371" s="127"/>
      <c r="S371" s="127"/>
      <c r="T371" s="260"/>
      <c r="U371" s="260"/>
      <c r="V371" s="260"/>
      <c r="W371" s="265"/>
      <c r="X371" s="260"/>
      <c r="Y371" s="260"/>
      <c r="Z371" s="260"/>
      <c r="AA371" s="265"/>
      <c r="AB371" s="260"/>
      <c r="AC371" s="260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"/>
      <c r="AO371" s="1"/>
      <c r="AP371" s="1"/>
      <c r="AQ371" s="133"/>
      <c r="AR371" s="133"/>
      <c r="AS371" s="133"/>
      <c r="AT371" s="133"/>
      <c r="AU371" s="133"/>
      <c r="AV371" s="133"/>
      <c r="AW371" s="133"/>
      <c r="AX371" s="133"/>
      <c r="AY371" s="132"/>
      <c r="AZ371" s="1"/>
      <c r="BA371" s="1"/>
    </row>
    <row r="372" spans="1:53" ht="12.75" customHeight="1">
      <c r="A372" s="274"/>
      <c r="B372" s="260"/>
      <c r="C372" s="260"/>
      <c r="D372" s="260"/>
      <c r="E372" s="260"/>
      <c r="F372" s="260"/>
      <c r="G372" s="260"/>
      <c r="H372" s="260"/>
      <c r="I372" s="260"/>
      <c r="J372" s="260"/>
      <c r="K372" s="260"/>
      <c r="L372" s="260"/>
      <c r="M372" s="260"/>
      <c r="N372" s="261"/>
      <c r="O372" s="127"/>
      <c r="P372" s="127"/>
      <c r="Q372" s="127"/>
      <c r="R372" s="127"/>
      <c r="S372" s="127"/>
      <c r="T372" s="260"/>
      <c r="U372" s="260"/>
      <c r="V372" s="260"/>
      <c r="W372" s="265"/>
      <c r="X372" s="260"/>
      <c r="Y372" s="260"/>
      <c r="Z372" s="260"/>
      <c r="AA372" s="265"/>
      <c r="AB372" s="260"/>
      <c r="AC372" s="260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"/>
      <c r="AO372" s="1"/>
      <c r="AP372" s="1"/>
      <c r="AQ372" s="133"/>
      <c r="AR372" s="133"/>
      <c r="AS372" s="133"/>
      <c r="AT372" s="133"/>
      <c r="AU372" s="133"/>
      <c r="AV372" s="133"/>
      <c r="AW372" s="133"/>
      <c r="AX372" s="133"/>
      <c r="AY372" s="132"/>
      <c r="AZ372" s="1"/>
      <c r="BA372" s="1"/>
    </row>
    <row r="373" spans="1:53" ht="12.75" customHeight="1">
      <c r="A373" s="274"/>
      <c r="B373" s="260"/>
      <c r="C373" s="260"/>
      <c r="D373" s="260"/>
      <c r="E373" s="260"/>
      <c r="F373" s="260"/>
      <c r="G373" s="260"/>
      <c r="H373" s="260"/>
      <c r="I373" s="260"/>
      <c r="J373" s="260"/>
      <c r="K373" s="260"/>
      <c r="L373" s="260"/>
      <c r="M373" s="260"/>
      <c r="N373" s="261"/>
      <c r="O373" s="127"/>
      <c r="P373" s="127"/>
      <c r="Q373" s="127"/>
      <c r="R373" s="127"/>
      <c r="S373" s="127"/>
      <c r="T373" s="260"/>
      <c r="U373" s="260"/>
      <c r="V373" s="260"/>
      <c r="W373" s="265"/>
      <c r="X373" s="260"/>
      <c r="Y373" s="260"/>
      <c r="Z373" s="260"/>
      <c r="AA373" s="265"/>
      <c r="AB373" s="260"/>
      <c r="AC373" s="260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"/>
      <c r="AO373" s="1"/>
      <c r="AP373" s="1"/>
      <c r="AQ373" s="133"/>
      <c r="AR373" s="133"/>
      <c r="AS373" s="133"/>
      <c r="AT373" s="133"/>
      <c r="AU373" s="133"/>
      <c r="AV373" s="133"/>
      <c r="AW373" s="133"/>
      <c r="AX373" s="133"/>
      <c r="AY373" s="132"/>
      <c r="AZ373" s="1"/>
      <c r="BA373" s="1"/>
    </row>
    <row r="374" spans="1:53" ht="12.75" customHeight="1">
      <c r="A374" s="27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9"/>
      <c r="O374" s="127"/>
      <c r="P374" s="127"/>
      <c r="Q374" s="127"/>
      <c r="R374" s="127"/>
      <c r="S374" s="127"/>
      <c r="T374" s="124"/>
      <c r="U374" s="124"/>
      <c r="V374" s="124"/>
      <c r="W374" s="265"/>
      <c r="X374" s="124"/>
      <c r="Y374" s="124"/>
      <c r="Z374" s="124"/>
      <c r="AA374" s="131"/>
      <c r="AB374" s="124"/>
      <c r="AC374" s="124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"/>
      <c r="AO374" s="1"/>
      <c r="AP374" s="1"/>
      <c r="AQ374" s="133"/>
      <c r="AR374" s="133"/>
      <c r="AS374" s="133"/>
      <c r="AT374" s="133"/>
      <c r="AU374" s="133"/>
      <c r="AV374" s="133"/>
      <c r="AW374" s="133"/>
      <c r="AX374" s="133"/>
      <c r="AY374" s="132"/>
      <c r="AZ374" s="1"/>
      <c r="BA374" s="1"/>
    </row>
    <row r="375" spans="1:53" ht="12.75" customHeight="1">
      <c r="A375" s="27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9"/>
      <c r="O375" s="127"/>
      <c r="P375" s="127"/>
      <c r="Q375" s="127"/>
      <c r="R375" s="127"/>
      <c r="S375" s="127"/>
      <c r="T375" s="124"/>
      <c r="U375" s="124"/>
      <c r="V375" s="124"/>
      <c r="W375" s="265"/>
      <c r="X375" s="124"/>
      <c r="Y375" s="124"/>
      <c r="Z375" s="124"/>
      <c r="AA375" s="131"/>
      <c r="AB375" s="124"/>
      <c r="AC375" s="124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"/>
      <c r="AO375" s="1"/>
      <c r="AP375" s="1"/>
      <c r="AQ375" s="133"/>
      <c r="AR375" s="133"/>
      <c r="AS375" s="133"/>
      <c r="AT375" s="133"/>
      <c r="AU375" s="133"/>
      <c r="AV375" s="133"/>
      <c r="AW375" s="133"/>
      <c r="AX375" s="133"/>
      <c r="AY375" s="132"/>
      <c r="AZ375" s="1"/>
      <c r="BA375" s="1"/>
    </row>
    <row r="376" spans="1:53" ht="12.75" customHeight="1">
      <c r="A376" s="27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9"/>
      <c r="O376" s="127"/>
      <c r="P376" s="127"/>
      <c r="Q376" s="127"/>
      <c r="R376" s="127"/>
      <c r="S376" s="127"/>
      <c r="T376" s="124"/>
      <c r="U376" s="124"/>
      <c r="V376" s="124"/>
      <c r="W376" s="265"/>
      <c r="X376" s="124"/>
      <c r="Y376" s="124"/>
      <c r="Z376" s="124"/>
      <c r="AA376" s="131"/>
      <c r="AB376" s="124"/>
      <c r="AC376" s="124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"/>
      <c r="AO376" s="1"/>
      <c r="AP376" s="1"/>
      <c r="AQ376" s="133"/>
      <c r="AR376" s="133"/>
      <c r="AS376" s="133"/>
      <c r="AT376" s="133"/>
      <c r="AU376" s="133"/>
      <c r="AV376" s="133"/>
      <c r="AW376" s="133"/>
      <c r="AX376" s="133"/>
      <c r="AY376" s="132"/>
      <c r="AZ376" s="1"/>
      <c r="BA376" s="1"/>
    </row>
    <row r="377" spans="1:53" ht="12.75" customHeight="1">
      <c r="A377" s="27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9"/>
      <c r="O377" s="127"/>
      <c r="P377" s="127"/>
      <c r="Q377" s="127"/>
      <c r="R377" s="127"/>
      <c r="S377" s="127"/>
      <c r="T377" s="124"/>
      <c r="U377" s="124"/>
      <c r="V377" s="124"/>
      <c r="W377" s="265"/>
      <c r="X377" s="124"/>
      <c r="Y377" s="124"/>
      <c r="Z377" s="124"/>
      <c r="AA377" s="131"/>
      <c r="AB377" s="124"/>
      <c r="AC377" s="124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"/>
      <c r="AO377" s="1"/>
      <c r="AP377" s="1"/>
      <c r="AQ377" s="133"/>
      <c r="AR377" s="133"/>
      <c r="AS377" s="133"/>
      <c r="AT377" s="133"/>
      <c r="AU377" s="133"/>
      <c r="AV377" s="133"/>
      <c r="AW377" s="133"/>
      <c r="AX377" s="133"/>
      <c r="AY377" s="132"/>
      <c r="AZ377" s="1"/>
      <c r="BA377" s="1"/>
    </row>
    <row r="378" spans="1:53" ht="12.75" customHeight="1">
      <c r="A378" s="27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9"/>
      <c r="O378" s="127"/>
      <c r="P378" s="127"/>
      <c r="Q378" s="127"/>
      <c r="R378" s="127"/>
      <c r="S378" s="127"/>
      <c r="T378" s="124"/>
      <c r="U378" s="124"/>
      <c r="V378" s="124"/>
      <c r="W378" s="265"/>
      <c r="X378" s="124"/>
      <c r="Y378" s="124"/>
      <c r="Z378" s="124"/>
      <c r="AA378" s="131"/>
      <c r="AB378" s="124"/>
      <c r="AC378" s="124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"/>
      <c r="AO378" s="1"/>
      <c r="AP378" s="1"/>
      <c r="AQ378" s="133"/>
      <c r="AR378" s="133"/>
      <c r="AS378" s="133"/>
      <c r="AT378" s="133"/>
      <c r="AU378" s="133"/>
      <c r="AV378" s="133"/>
      <c r="AW378" s="133"/>
      <c r="AX378" s="133"/>
      <c r="AY378" s="132"/>
      <c r="AZ378" s="1"/>
      <c r="BA378" s="1"/>
    </row>
    <row r="379" spans="1:53" ht="12.75" customHeight="1">
      <c r="A379" s="27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9"/>
      <c r="O379" s="127"/>
      <c r="P379" s="127"/>
      <c r="Q379" s="127"/>
      <c r="R379" s="127"/>
      <c r="S379" s="127"/>
      <c r="T379" s="124"/>
      <c r="U379" s="124"/>
      <c r="V379" s="124"/>
      <c r="W379" s="265"/>
      <c r="X379" s="124"/>
      <c r="Y379" s="124"/>
      <c r="Z379" s="124"/>
      <c r="AA379" s="131"/>
      <c r="AB379" s="124"/>
      <c r="AC379" s="124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"/>
      <c r="AO379" s="1"/>
      <c r="AP379" s="1"/>
      <c r="AQ379" s="133"/>
      <c r="AR379" s="133"/>
      <c r="AS379" s="133"/>
      <c r="AT379" s="133"/>
      <c r="AU379" s="133"/>
      <c r="AV379" s="133"/>
      <c r="AW379" s="133"/>
      <c r="AX379" s="133"/>
      <c r="AY379" s="132"/>
      <c r="AZ379" s="1"/>
      <c r="BA379" s="1"/>
    </row>
    <row r="380" spans="1:53" ht="12.75" customHeight="1">
      <c r="A380" s="27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9"/>
      <c r="O380" s="127"/>
      <c r="P380" s="127"/>
      <c r="Q380" s="127"/>
      <c r="R380" s="127"/>
      <c r="S380" s="127"/>
      <c r="T380" s="124"/>
      <c r="U380" s="124"/>
      <c r="V380" s="124"/>
      <c r="W380" s="265"/>
      <c r="X380" s="124"/>
      <c r="Y380" s="124"/>
      <c r="Z380" s="124"/>
      <c r="AA380" s="131"/>
      <c r="AB380" s="124"/>
      <c r="AC380" s="124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"/>
      <c r="AO380" s="1"/>
      <c r="AP380" s="1"/>
      <c r="AQ380" s="133"/>
      <c r="AR380" s="133"/>
      <c r="AS380" s="133"/>
      <c r="AT380" s="133"/>
      <c r="AU380" s="133"/>
      <c r="AV380" s="133"/>
      <c r="AW380" s="133"/>
      <c r="AX380" s="133"/>
      <c r="AY380" s="132"/>
      <c r="AZ380" s="1"/>
      <c r="BA380" s="1"/>
    </row>
    <row r="381" spans="1:53" ht="12.75" customHeight="1">
      <c r="A381" s="27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9"/>
      <c r="O381" s="127"/>
      <c r="P381" s="127"/>
      <c r="Q381" s="127"/>
      <c r="R381" s="127"/>
      <c r="S381" s="127"/>
      <c r="T381" s="124"/>
      <c r="U381" s="124"/>
      <c r="V381" s="124"/>
      <c r="W381" s="265"/>
      <c r="X381" s="124"/>
      <c r="Y381" s="124"/>
      <c r="Z381" s="124"/>
      <c r="AA381" s="131"/>
      <c r="AB381" s="124"/>
      <c r="AC381" s="124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"/>
      <c r="AO381" s="1"/>
      <c r="AP381" s="1"/>
      <c r="AQ381" s="133"/>
      <c r="AR381" s="133"/>
      <c r="AS381" s="133"/>
      <c r="AT381" s="133"/>
      <c r="AU381" s="133"/>
      <c r="AV381" s="133"/>
      <c r="AW381" s="133"/>
      <c r="AX381" s="133"/>
      <c r="AY381" s="132"/>
      <c r="AZ381" s="1"/>
      <c r="BA381" s="1"/>
    </row>
    <row r="382" spans="1:53" ht="12.75" customHeight="1">
      <c r="A382" s="27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9"/>
      <c r="O382" s="127"/>
      <c r="P382" s="127"/>
      <c r="Q382" s="127"/>
      <c r="R382" s="127"/>
      <c r="S382" s="127"/>
      <c r="T382" s="124"/>
      <c r="U382" s="124"/>
      <c r="V382" s="124"/>
      <c r="W382" s="265"/>
      <c r="X382" s="124"/>
      <c r="Y382" s="124"/>
      <c r="Z382" s="124"/>
      <c r="AA382" s="131"/>
      <c r="AB382" s="124"/>
      <c r="AC382" s="124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"/>
      <c r="AO382" s="1"/>
      <c r="AP382" s="1"/>
      <c r="AQ382" s="133"/>
      <c r="AR382" s="133"/>
      <c r="AS382" s="133"/>
      <c r="AT382" s="133"/>
      <c r="AU382" s="133"/>
      <c r="AV382" s="133"/>
      <c r="AW382" s="133"/>
      <c r="AX382" s="133"/>
      <c r="AY382" s="132"/>
      <c r="AZ382" s="1"/>
      <c r="BA382" s="1"/>
    </row>
    <row r="383" spans="1:53" ht="12.75" customHeight="1">
      <c r="A383" s="27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9"/>
      <c r="O383" s="127"/>
      <c r="P383" s="127"/>
      <c r="Q383" s="127"/>
      <c r="R383" s="127"/>
      <c r="S383" s="127"/>
      <c r="T383" s="124"/>
      <c r="U383" s="124"/>
      <c r="V383" s="124"/>
      <c r="W383" s="265"/>
      <c r="X383" s="124"/>
      <c r="Y383" s="124"/>
      <c r="Z383" s="124"/>
      <c r="AA383" s="131"/>
      <c r="AB383" s="124"/>
      <c r="AC383" s="124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"/>
      <c r="AO383" s="1"/>
      <c r="AP383" s="1"/>
      <c r="AQ383" s="133"/>
      <c r="AR383" s="133"/>
      <c r="AS383" s="133"/>
      <c r="AT383" s="133"/>
      <c r="AU383" s="133"/>
      <c r="AV383" s="133"/>
      <c r="AW383" s="133"/>
      <c r="AX383" s="133"/>
      <c r="AY383" s="132"/>
      <c r="AZ383" s="1"/>
      <c r="BA383" s="1"/>
    </row>
    <row r="384" spans="1:53" ht="12.75" customHeight="1">
      <c r="A384" s="27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9"/>
      <c r="O384" s="127"/>
      <c r="P384" s="127"/>
      <c r="Q384" s="127"/>
      <c r="R384" s="127"/>
      <c r="S384" s="127"/>
      <c r="T384" s="124"/>
      <c r="U384" s="124"/>
      <c r="V384" s="124"/>
      <c r="W384" s="265"/>
      <c r="X384" s="124"/>
      <c r="Y384" s="124"/>
      <c r="Z384" s="124"/>
      <c r="AA384" s="131"/>
      <c r="AB384" s="124"/>
      <c r="AC384" s="124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"/>
      <c r="AO384" s="1"/>
      <c r="AP384" s="1"/>
      <c r="AQ384" s="133"/>
      <c r="AR384" s="133"/>
      <c r="AS384" s="133"/>
      <c r="AT384" s="133"/>
      <c r="AU384" s="133"/>
      <c r="AV384" s="133"/>
      <c r="AW384" s="133"/>
      <c r="AX384" s="133"/>
      <c r="AY384" s="132"/>
      <c r="AZ384" s="1"/>
      <c r="BA384" s="1"/>
    </row>
    <row r="385" spans="1:53" ht="12.75" customHeight="1">
      <c r="A385" s="27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9"/>
      <c r="O385" s="127"/>
      <c r="P385" s="127"/>
      <c r="Q385" s="127"/>
      <c r="R385" s="127"/>
      <c r="S385" s="127"/>
      <c r="T385" s="124"/>
      <c r="U385" s="124"/>
      <c r="V385" s="124"/>
      <c r="W385" s="265"/>
      <c r="X385" s="124"/>
      <c r="Y385" s="124"/>
      <c r="Z385" s="124"/>
      <c r="AA385" s="131"/>
      <c r="AB385" s="124"/>
      <c r="AC385" s="124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"/>
      <c r="AO385" s="1"/>
      <c r="AP385" s="1"/>
      <c r="AQ385" s="133"/>
      <c r="AR385" s="133"/>
      <c r="AS385" s="133"/>
      <c r="AT385" s="133"/>
      <c r="AU385" s="133"/>
      <c r="AV385" s="133"/>
      <c r="AW385" s="133"/>
      <c r="AX385" s="133"/>
      <c r="AY385" s="132"/>
      <c r="AZ385" s="1"/>
      <c r="BA385" s="1"/>
    </row>
    <row r="386" spans="1:53" ht="12.75" customHeight="1">
      <c r="A386" s="27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9"/>
      <c r="O386" s="127"/>
      <c r="P386" s="127"/>
      <c r="Q386" s="127"/>
      <c r="R386" s="127"/>
      <c r="S386" s="127"/>
      <c r="T386" s="124"/>
      <c r="U386" s="124"/>
      <c r="V386" s="124"/>
      <c r="W386" s="265"/>
      <c r="X386" s="124"/>
      <c r="Y386" s="124"/>
      <c r="Z386" s="124"/>
      <c r="AA386" s="131"/>
      <c r="AB386" s="124"/>
      <c r="AC386" s="124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"/>
      <c r="AO386" s="1"/>
      <c r="AP386" s="1"/>
      <c r="AQ386" s="133"/>
      <c r="AR386" s="133"/>
      <c r="AS386" s="133"/>
      <c r="AT386" s="133"/>
      <c r="AU386" s="133"/>
      <c r="AV386" s="133"/>
      <c r="AW386" s="133"/>
      <c r="AX386" s="133"/>
      <c r="AY386" s="132"/>
      <c r="AZ386" s="1"/>
      <c r="BA386" s="1"/>
    </row>
    <row r="387" spans="1:53" ht="12.75" customHeight="1">
      <c r="A387" s="27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9"/>
      <c r="O387" s="127"/>
      <c r="P387" s="127"/>
      <c r="Q387" s="127"/>
      <c r="R387" s="127"/>
      <c r="S387" s="127"/>
      <c r="T387" s="124"/>
      <c r="U387" s="124"/>
      <c r="V387" s="124"/>
      <c r="W387" s="265"/>
      <c r="X387" s="124"/>
      <c r="Y387" s="124"/>
      <c r="Z387" s="124"/>
      <c r="AA387" s="131"/>
      <c r="AB387" s="124"/>
      <c r="AC387" s="124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"/>
      <c r="AO387" s="1"/>
      <c r="AP387" s="1"/>
      <c r="AQ387" s="133"/>
      <c r="AR387" s="133"/>
      <c r="AS387" s="133"/>
      <c r="AT387" s="133"/>
      <c r="AU387" s="133"/>
      <c r="AV387" s="133"/>
      <c r="AW387" s="133"/>
      <c r="AX387" s="133"/>
      <c r="AY387" s="132"/>
      <c r="AZ387" s="1"/>
      <c r="BA387" s="1"/>
    </row>
    <row r="388" spans="1:53" ht="12.75" customHeight="1">
      <c r="A388" s="27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9"/>
      <c r="O388" s="127"/>
      <c r="P388" s="127"/>
      <c r="Q388" s="127"/>
      <c r="R388" s="127"/>
      <c r="S388" s="127"/>
      <c r="T388" s="124"/>
      <c r="U388" s="124"/>
      <c r="V388" s="124"/>
      <c r="W388" s="265"/>
      <c r="X388" s="124"/>
      <c r="Y388" s="124"/>
      <c r="Z388" s="124"/>
      <c r="AA388" s="131"/>
      <c r="AB388" s="124"/>
      <c r="AC388" s="124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"/>
      <c r="AO388" s="1"/>
      <c r="AP388" s="1"/>
      <c r="AQ388" s="133"/>
      <c r="AR388" s="133"/>
      <c r="AS388" s="133"/>
      <c r="AT388" s="133"/>
      <c r="AU388" s="133"/>
      <c r="AV388" s="133"/>
      <c r="AW388" s="133"/>
      <c r="AX388" s="133"/>
      <c r="AY388" s="132"/>
      <c r="AZ388" s="1"/>
      <c r="BA388" s="1"/>
    </row>
    <row r="389" spans="1:53" ht="12.75" customHeight="1">
      <c r="A389" s="27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9"/>
      <c r="O389" s="127"/>
      <c r="P389" s="127"/>
      <c r="Q389" s="127"/>
      <c r="R389" s="127"/>
      <c r="S389" s="127"/>
      <c r="T389" s="124"/>
      <c r="U389" s="124"/>
      <c r="V389" s="124"/>
      <c r="W389" s="265"/>
      <c r="X389" s="124"/>
      <c r="Y389" s="124"/>
      <c r="Z389" s="124"/>
      <c r="AA389" s="131"/>
      <c r="AB389" s="124"/>
      <c r="AC389" s="124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"/>
      <c r="AO389" s="1"/>
      <c r="AP389" s="1"/>
      <c r="AQ389" s="133"/>
      <c r="AR389" s="133"/>
      <c r="AS389" s="133"/>
      <c r="AT389" s="133"/>
      <c r="AU389" s="133"/>
      <c r="AV389" s="133"/>
      <c r="AW389" s="133"/>
      <c r="AX389" s="133"/>
      <c r="AY389" s="132"/>
      <c r="AZ389" s="1"/>
      <c r="BA389" s="1"/>
    </row>
    <row r="390" spans="1:53" ht="12.75" customHeight="1">
      <c r="A390" s="27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9"/>
      <c r="O390" s="127"/>
      <c r="P390" s="127"/>
      <c r="Q390" s="127"/>
      <c r="R390" s="127"/>
      <c r="S390" s="127"/>
      <c r="T390" s="124"/>
      <c r="U390" s="124"/>
      <c r="V390" s="124"/>
      <c r="W390" s="265"/>
      <c r="X390" s="124"/>
      <c r="Y390" s="124"/>
      <c r="Z390" s="124"/>
      <c r="AA390" s="131"/>
      <c r="AB390" s="124"/>
      <c r="AC390" s="124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"/>
      <c r="AO390" s="1"/>
      <c r="AP390" s="1"/>
      <c r="AQ390" s="133"/>
      <c r="AR390" s="133"/>
      <c r="AS390" s="133"/>
      <c r="AT390" s="133"/>
      <c r="AU390" s="133"/>
      <c r="AV390" s="133"/>
      <c r="AW390" s="133"/>
      <c r="AX390" s="133"/>
      <c r="AY390" s="132"/>
      <c r="AZ390" s="1"/>
      <c r="BA390" s="1"/>
    </row>
    <row r="391" spans="1:53" ht="12.75" customHeight="1">
      <c r="A391" s="27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9"/>
      <c r="O391" s="127"/>
      <c r="P391" s="127"/>
      <c r="Q391" s="127"/>
      <c r="R391" s="127"/>
      <c r="S391" s="127"/>
      <c r="T391" s="124"/>
      <c r="U391" s="124"/>
      <c r="V391" s="124"/>
      <c r="W391" s="265"/>
      <c r="X391" s="124"/>
      <c r="Y391" s="124"/>
      <c r="Z391" s="124"/>
      <c r="AA391" s="131"/>
      <c r="AB391" s="124"/>
      <c r="AC391" s="124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"/>
      <c r="AO391" s="1"/>
      <c r="AP391" s="1"/>
      <c r="AQ391" s="133"/>
      <c r="AR391" s="133"/>
      <c r="AS391" s="133"/>
      <c r="AT391" s="133"/>
      <c r="AU391" s="133"/>
      <c r="AV391" s="133"/>
      <c r="AW391" s="133"/>
      <c r="AX391" s="133"/>
      <c r="AY391" s="132"/>
      <c r="AZ391" s="1"/>
      <c r="BA391" s="1"/>
    </row>
    <row r="392" spans="1:53" ht="12.75" customHeight="1">
      <c r="A392" s="27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9"/>
      <c r="O392" s="127"/>
      <c r="P392" s="127"/>
      <c r="Q392" s="127"/>
      <c r="R392" s="127"/>
      <c r="S392" s="127"/>
      <c r="T392" s="124"/>
      <c r="U392" s="124"/>
      <c r="V392" s="124"/>
      <c r="W392" s="265"/>
      <c r="X392" s="124"/>
      <c r="Y392" s="124"/>
      <c r="Z392" s="124"/>
      <c r="AA392" s="131"/>
      <c r="AB392" s="124"/>
      <c r="AC392" s="124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"/>
      <c r="AO392" s="1"/>
      <c r="AP392" s="1"/>
      <c r="AQ392" s="133"/>
      <c r="AR392" s="133"/>
      <c r="AS392" s="133"/>
      <c r="AT392" s="133"/>
      <c r="AU392" s="133"/>
      <c r="AV392" s="133"/>
      <c r="AW392" s="133"/>
      <c r="AX392" s="133"/>
      <c r="AY392" s="132"/>
      <c r="AZ392" s="1"/>
      <c r="BA392" s="1"/>
    </row>
    <row r="393" spans="1:53" ht="12.75" customHeight="1">
      <c r="A393" s="27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9"/>
      <c r="O393" s="127"/>
      <c r="P393" s="127"/>
      <c r="Q393" s="127"/>
      <c r="R393" s="127"/>
      <c r="S393" s="127"/>
      <c r="T393" s="124"/>
      <c r="U393" s="124"/>
      <c r="V393" s="124"/>
      <c r="W393" s="265"/>
      <c r="X393" s="124"/>
      <c r="Y393" s="124"/>
      <c r="Z393" s="124"/>
      <c r="AA393" s="131"/>
      <c r="AB393" s="124"/>
      <c r="AC393" s="124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"/>
      <c r="AO393" s="1"/>
      <c r="AP393" s="1"/>
      <c r="AQ393" s="133"/>
      <c r="AR393" s="133"/>
      <c r="AS393" s="133"/>
      <c r="AT393" s="133"/>
      <c r="AU393" s="133"/>
      <c r="AV393" s="133"/>
      <c r="AW393" s="133"/>
      <c r="AX393" s="133"/>
      <c r="AY393" s="132"/>
      <c r="AZ393" s="1"/>
      <c r="BA393" s="1"/>
    </row>
    <row r="394" spans="1:53" ht="12.75" customHeight="1">
      <c r="A394" s="27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9"/>
      <c r="O394" s="127"/>
      <c r="P394" s="127"/>
      <c r="Q394" s="127"/>
      <c r="R394" s="127"/>
      <c r="S394" s="127"/>
      <c r="T394" s="124"/>
      <c r="U394" s="124"/>
      <c r="V394" s="124"/>
      <c r="W394" s="265"/>
      <c r="X394" s="124"/>
      <c r="Y394" s="124"/>
      <c r="Z394" s="124"/>
      <c r="AA394" s="131"/>
      <c r="AB394" s="124"/>
      <c r="AC394" s="124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"/>
      <c r="AO394" s="1"/>
      <c r="AP394" s="1"/>
      <c r="AQ394" s="133"/>
      <c r="AR394" s="133"/>
      <c r="AS394" s="133"/>
      <c r="AT394" s="133"/>
      <c r="AU394" s="133"/>
      <c r="AV394" s="133"/>
      <c r="AW394" s="133"/>
      <c r="AX394" s="133"/>
      <c r="AY394" s="132"/>
      <c r="AZ394" s="1"/>
      <c r="BA394" s="1"/>
    </row>
    <row r="395" spans="1:53" ht="12.75" customHeight="1">
      <c r="A395" s="27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9"/>
      <c r="O395" s="127"/>
      <c r="P395" s="127"/>
      <c r="Q395" s="127"/>
      <c r="R395" s="127"/>
      <c r="S395" s="127"/>
      <c r="T395" s="124"/>
      <c r="U395" s="124"/>
      <c r="V395" s="124"/>
      <c r="W395" s="265"/>
      <c r="X395" s="124"/>
      <c r="Y395" s="124"/>
      <c r="Z395" s="124"/>
      <c r="AA395" s="131"/>
      <c r="AB395" s="124"/>
      <c r="AC395" s="124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"/>
      <c r="AO395" s="1"/>
      <c r="AP395" s="1"/>
      <c r="AQ395" s="133"/>
      <c r="AR395" s="133"/>
      <c r="AS395" s="133"/>
      <c r="AT395" s="133"/>
      <c r="AU395" s="133"/>
      <c r="AV395" s="133"/>
      <c r="AW395" s="133"/>
      <c r="AX395" s="133"/>
      <c r="AY395" s="132"/>
      <c r="AZ395" s="1"/>
      <c r="BA395" s="1"/>
    </row>
    <row r="396" spans="1:53" ht="12.75" customHeight="1">
      <c r="A396" s="27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9"/>
      <c r="O396" s="127"/>
      <c r="P396" s="127"/>
      <c r="Q396" s="127"/>
      <c r="R396" s="127"/>
      <c r="S396" s="127"/>
      <c r="T396" s="124"/>
      <c r="U396" s="124"/>
      <c r="V396" s="124"/>
      <c r="W396" s="265"/>
      <c r="X396" s="124"/>
      <c r="Y396" s="124"/>
      <c r="Z396" s="124"/>
      <c r="AA396" s="131"/>
      <c r="AB396" s="124"/>
      <c r="AC396" s="124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"/>
      <c r="AO396" s="1"/>
      <c r="AP396" s="1"/>
      <c r="AQ396" s="133"/>
      <c r="AR396" s="133"/>
      <c r="AS396" s="133"/>
      <c r="AT396" s="133"/>
      <c r="AU396" s="133"/>
      <c r="AV396" s="133"/>
      <c r="AW396" s="133"/>
      <c r="AX396" s="133"/>
      <c r="AY396" s="132"/>
      <c r="AZ396" s="1"/>
      <c r="BA396" s="1"/>
    </row>
    <row r="397" spans="1:53" ht="12.75" customHeight="1">
      <c r="A397" s="27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9"/>
      <c r="O397" s="127"/>
      <c r="P397" s="127"/>
      <c r="Q397" s="127"/>
      <c r="R397" s="127"/>
      <c r="S397" s="127"/>
      <c r="T397" s="124"/>
      <c r="U397" s="124"/>
      <c r="V397" s="124"/>
      <c r="W397" s="265"/>
      <c r="X397" s="124"/>
      <c r="Y397" s="124"/>
      <c r="Z397" s="124"/>
      <c r="AA397" s="131"/>
      <c r="AB397" s="124"/>
      <c r="AC397" s="124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"/>
      <c r="AO397" s="1"/>
      <c r="AP397" s="1"/>
      <c r="AQ397" s="133"/>
      <c r="AR397" s="133"/>
      <c r="AS397" s="133"/>
      <c r="AT397" s="133"/>
      <c r="AU397" s="133"/>
      <c r="AV397" s="133"/>
      <c r="AW397" s="133"/>
      <c r="AX397" s="133"/>
      <c r="AY397" s="132"/>
      <c r="AZ397" s="1"/>
      <c r="BA397" s="1"/>
    </row>
    <row r="398" spans="1:53" ht="12.75" customHeight="1">
      <c r="A398" s="27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9"/>
      <c r="O398" s="127"/>
      <c r="P398" s="127"/>
      <c r="Q398" s="127"/>
      <c r="R398" s="127"/>
      <c r="S398" s="127"/>
      <c r="T398" s="124"/>
      <c r="U398" s="124"/>
      <c r="V398" s="124"/>
      <c r="W398" s="265"/>
      <c r="X398" s="124"/>
      <c r="Y398" s="124"/>
      <c r="Z398" s="124"/>
      <c r="AA398" s="131"/>
      <c r="AB398" s="124"/>
      <c r="AC398" s="124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"/>
      <c r="AO398" s="1"/>
      <c r="AP398" s="1"/>
      <c r="AQ398" s="133"/>
      <c r="AR398" s="133"/>
      <c r="AS398" s="133"/>
      <c r="AT398" s="133"/>
      <c r="AU398" s="133"/>
      <c r="AV398" s="133"/>
      <c r="AW398" s="133"/>
      <c r="AX398" s="133"/>
      <c r="AY398" s="132"/>
      <c r="AZ398" s="1"/>
      <c r="BA398" s="1"/>
    </row>
    <row r="399" spans="1:53" ht="12.75" customHeight="1">
      <c r="A399" s="27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9"/>
      <c r="O399" s="127"/>
      <c r="P399" s="127"/>
      <c r="Q399" s="127"/>
      <c r="R399" s="127"/>
      <c r="S399" s="127"/>
      <c r="T399" s="124"/>
      <c r="U399" s="124"/>
      <c r="V399" s="124"/>
      <c r="W399" s="265"/>
      <c r="X399" s="124"/>
      <c r="Y399" s="124"/>
      <c r="Z399" s="124"/>
      <c r="AA399" s="131"/>
      <c r="AB399" s="124"/>
      <c r="AC399" s="124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"/>
      <c r="AO399" s="1"/>
      <c r="AP399" s="1"/>
      <c r="AQ399" s="133"/>
      <c r="AR399" s="133"/>
      <c r="AS399" s="133"/>
      <c r="AT399" s="133"/>
      <c r="AU399" s="133"/>
      <c r="AV399" s="133"/>
      <c r="AW399" s="133"/>
      <c r="AX399" s="133"/>
      <c r="AY399" s="132"/>
      <c r="AZ399" s="1"/>
      <c r="BA399" s="1"/>
    </row>
    <row r="400" spans="1:53" ht="12.75" customHeight="1">
      <c r="A400" s="27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9"/>
      <c r="O400" s="127"/>
      <c r="P400" s="127"/>
      <c r="Q400" s="127"/>
      <c r="R400" s="127"/>
      <c r="S400" s="127"/>
      <c r="T400" s="124"/>
      <c r="U400" s="124"/>
      <c r="V400" s="124"/>
      <c r="W400" s="265"/>
      <c r="X400" s="124"/>
      <c r="Y400" s="124"/>
      <c r="Z400" s="124"/>
      <c r="AA400" s="131"/>
      <c r="AB400" s="124"/>
      <c r="AC400" s="124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"/>
      <c r="AO400" s="1"/>
      <c r="AP400" s="1"/>
      <c r="AQ400" s="133"/>
      <c r="AR400" s="133"/>
      <c r="AS400" s="133"/>
      <c r="AT400" s="133"/>
      <c r="AU400" s="133"/>
      <c r="AV400" s="133"/>
      <c r="AW400" s="133"/>
      <c r="AX400" s="133"/>
      <c r="AY400" s="132"/>
      <c r="AZ400" s="1"/>
      <c r="BA400" s="1"/>
    </row>
    <row r="401" spans="1:53" ht="12.75" customHeight="1">
      <c r="A401" s="27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9"/>
      <c r="O401" s="127"/>
      <c r="P401" s="127"/>
      <c r="Q401" s="127"/>
      <c r="R401" s="127"/>
      <c r="S401" s="127"/>
      <c r="T401" s="124"/>
      <c r="U401" s="124"/>
      <c r="V401" s="124"/>
      <c r="W401" s="265"/>
      <c r="X401" s="124"/>
      <c r="Y401" s="124"/>
      <c r="Z401" s="124"/>
      <c r="AA401" s="131"/>
      <c r="AB401" s="124"/>
      <c r="AC401" s="124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"/>
      <c r="AO401" s="1"/>
      <c r="AP401" s="1"/>
      <c r="AQ401" s="133"/>
      <c r="AR401" s="133"/>
      <c r="AS401" s="133"/>
      <c r="AT401" s="133"/>
      <c r="AU401" s="133"/>
      <c r="AV401" s="133"/>
      <c r="AW401" s="133"/>
      <c r="AX401" s="133"/>
      <c r="AY401" s="132"/>
      <c r="AZ401" s="1"/>
      <c r="BA401" s="1"/>
    </row>
    <row r="402" spans="1:53" ht="12.75" customHeight="1">
      <c r="A402" s="27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9"/>
      <c r="O402" s="127"/>
      <c r="P402" s="127"/>
      <c r="Q402" s="127"/>
      <c r="R402" s="127"/>
      <c r="S402" s="127"/>
      <c r="T402" s="124"/>
      <c r="U402" s="124"/>
      <c r="V402" s="124"/>
      <c r="W402" s="265"/>
      <c r="X402" s="124"/>
      <c r="Y402" s="124"/>
      <c r="Z402" s="124"/>
      <c r="AA402" s="131"/>
      <c r="AB402" s="124"/>
      <c r="AC402" s="124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"/>
      <c r="AO402" s="1"/>
      <c r="AP402" s="1"/>
      <c r="AQ402" s="133"/>
      <c r="AR402" s="133"/>
      <c r="AS402" s="133"/>
      <c r="AT402" s="133"/>
      <c r="AU402" s="133"/>
      <c r="AV402" s="133"/>
      <c r="AW402" s="133"/>
      <c r="AX402" s="133"/>
      <c r="AY402" s="132"/>
      <c r="AZ402" s="1"/>
      <c r="BA402" s="1"/>
    </row>
    <row r="403" spans="1:53" ht="12.75" customHeight="1">
      <c r="A403" s="27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9"/>
      <c r="O403" s="127"/>
      <c r="P403" s="127"/>
      <c r="Q403" s="127"/>
      <c r="R403" s="127"/>
      <c r="S403" s="127"/>
      <c r="T403" s="124"/>
      <c r="U403" s="124"/>
      <c r="V403" s="124"/>
      <c r="W403" s="265"/>
      <c r="X403" s="124"/>
      <c r="Y403" s="124"/>
      <c r="Z403" s="124"/>
      <c r="AA403" s="131"/>
      <c r="AB403" s="124"/>
      <c r="AC403" s="124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"/>
      <c r="AO403" s="1"/>
      <c r="AP403" s="1"/>
      <c r="AQ403" s="133"/>
      <c r="AR403" s="133"/>
      <c r="AS403" s="133"/>
      <c r="AT403" s="133"/>
      <c r="AU403" s="133"/>
      <c r="AV403" s="133"/>
      <c r="AW403" s="133"/>
      <c r="AX403" s="133"/>
      <c r="AY403" s="132"/>
      <c r="AZ403" s="1"/>
      <c r="BA403" s="1"/>
    </row>
    <row r="404" spans="1:53" ht="12.75" customHeight="1">
      <c r="A404" s="27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9"/>
      <c r="O404" s="127"/>
      <c r="P404" s="127"/>
      <c r="Q404" s="127"/>
      <c r="R404" s="127"/>
      <c r="S404" s="127"/>
      <c r="T404" s="124"/>
      <c r="U404" s="124"/>
      <c r="V404" s="124"/>
      <c r="W404" s="265"/>
      <c r="X404" s="124"/>
      <c r="Y404" s="124"/>
      <c r="Z404" s="124"/>
      <c r="AA404" s="131"/>
      <c r="AB404" s="124"/>
      <c r="AC404" s="124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"/>
      <c r="AO404" s="1"/>
      <c r="AP404" s="1"/>
      <c r="AQ404" s="133"/>
      <c r="AR404" s="133"/>
      <c r="AS404" s="133"/>
      <c r="AT404" s="133"/>
      <c r="AU404" s="133"/>
      <c r="AV404" s="133"/>
      <c r="AW404" s="133"/>
      <c r="AX404" s="133"/>
      <c r="AY404" s="132"/>
      <c r="AZ404" s="1"/>
      <c r="BA404" s="1"/>
    </row>
    <row r="405" spans="1:53" ht="12.75" customHeight="1">
      <c r="A405" s="27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9"/>
      <c r="O405" s="127"/>
      <c r="P405" s="127"/>
      <c r="Q405" s="127"/>
      <c r="R405" s="127"/>
      <c r="S405" s="127"/>
      <c r="T405" s="124"/>
      <c r="U405" s="124"/>
      <c r="V405" s="124"/>
      <c r="W405" s="131"/>
      <c r="X405" s="124"/>
      <c r="Y405" s="124"/>
      <c r="Z405" s="124"/>
      <c r="AA405" s="131"/>
      <c r="AB405" s="124"/>
      <c r="AC405" s="124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"/>
      <c r="AO405" s="1"/>
      <c r="AP405" s="1"/>
      <c r="AQ405" s="133"/>
      <c r="AR405" s="133"/>
      <c r="AS405" s="133"/>
      <c r="AT405" s="133"/>
      <c r="AU405" s="133"/>
      <c r="AV405" s="133"/>
      <c r="AW405" s="133"/>
      <c r="AX405" s="133"/>
      <c r="AY405" s="132"/>
      <c r="AZ405" s="1"/>
      <c r="BA405" s="1"/>
    </row>
    <row r="406" spans="1:53" ht="12.75" customHeight="1">
      <c r="A406" s="27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9"/>
      <c r="O406" s="127"/>
      <c r="P406" s="127"/>
      <c r="Q406" s="127"/>
      <c r="R406" s="127"/>
      <c r="S406" s="127"/>
      <c r="T406" s="124"/>
      <c r="U406" s="124"/>
      <c r="V406" s="124"/>
      <c r="W406" s="131"/>
      <c r="X406" s="124"/>
      <c r="Y406" s="124"/>
      <c r="Z406" s="124"/>
      <c r="AA406" s="131"/>
      <c r="AB406" s="124"/>
      <c r="AC406" s="124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"/>
      <c r="AO406" s="1"/>
      <c r="AP406" s="1"/>
      <c r="AQ406" s="133"/>
      <c r="AR406" s="133"/>
      <c r="AS406" s="133"/>
      <c r="AT406" s="133"/>
      <c r="AU406" s="133"/>
      <c r="AV406" s="133"/>
      <c r="AW406" s="133"/>
      <c r="AX406" s="133"/>
      <c r="AY406" s="132"/>
      <c r="AZ406" s="1"/>
      <c r="BA406" s="1"/>
    </row>
    <row r="407" spans="1:53" ht="12.75" customHeight="1">
      <c r="A407" s="27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9"/>
      <c r="O407" s="127"/>
      <c r="P407" s="127"/>
      <c r="Q407" s="127"/>
      <c r="R407" s="127"/>
      <c r="S407" s="127"/>
      <c r="T407" s="124"/>
      <c r="U407" s="124"/>
      <c r="V407" s="124"/>
      <c r="W407" s="131"/>
      <c r="X407" s="124"/>
      <c r="Y407" s="124"/>
      <c r="Z407" s="124"/>
      <c r="AA407" s="131"/>
      <c r="AB407" s="124"/>
      <c r="AC407" s="124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"/>
      <c r="AO407" s="1"/>
      <c r="AP407" s="1"/>
      <c r="AQ407" s="133"/>
      <c r="AR407" s="133"/>
      <c r="AS407" s="133"/>
      <c r="AT407" s="133"/>
      <c r="AU407" s="133"/>
      <c r="AV407" s="133"/>
      <c r="AW407" s="133"/>
      <c r="AX407" s="133"/>
      <c r="AY407" s="132"/>
      <c r="AZ407" s="1"/>
      <c r="BA407" s="1"/>
    </row>
    <row r="408" spans="1:53" ht="12.75" customHeight="1">
      <c r="A408" s="27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9"/>
      <c r="O408" s="127"/>
      <c r="P408" s="127"/>
      <c r="Q408" s="127"/>
      <c r="R408" s="127"/>
      <c r="S408" s="127"/>
      <c r="T408" s="124"/>
      <c r="U408" s="124"/>
      <c r="V408" s="124"/>
      <c r="W408" s="131"/>
      <c r="X408" s="124"/>
      <c r="Y408" s="124"/>
      <c r="Z408" s="124"/>
      <c r="AA408" s="131"/>
      <c r="AB408" s="124"/>
      <c r="AC408" s="124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"/>
      <c r="AO408" s="1"/>
      <c r="AP408" s="1"/>
      <c r="AQ408" s="133"/>
      <c r="AR408" s="133"/>
      <c r="AS408" s="133"/>
      <c r="AT408" s="133"/>
      <c r="AU408" s="133"/>
      <c r="AV408" s="133"/>
      <c r="AW408" s="133"/>
      <c r="AX408" s="133"/>
      <c r="AY408" s="132"/>
      <c r="AZ408" s="1"/>
      <c r="BA408" s="1"/>
    </row>
    <row r="409" spans="1:53" ht="12.75" customHeight="1">
      <c r="A409" s="27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9"/>
      <c r="O409" s="127"/>
      <c r="P409" s="127"/>
      <c r="Q409" s="127"/>
      <c r="R409" s="127"/>
      <c r="S409" s="127"/>
      <c r="T409" s="124"/>
      <c r="U409" s="124"/>
      <c r="V409" s="124"/>
      <c r="W409" s="131"/>
      <c r="X409" s="124"/>
      <c r="Y409" s="124"/>
      <c r="Z409" s="124"/>
      <c r="AA409" s="131"/>
      <c r="AB409" s="124"/>
      <c r="AC409" s="124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"/>
      <c r="AO409" s="1"/>
      <c r="AP409" s="1"/>
      <c r="AQ409" s="133"/>
      <c r="AR409" s="133"/>
      <c r="AS409" s="133"/>
      <c r="AT409" s="133"/>
      <c r="AU409" s="133"/>
      <c r="AV409" s="133"/>
      <c r="AW409" s="133"/>
      <c r="AX409" s="133"/>
      <c r="AY409" s="132"/>
      <c r="AZ409" s="1"/>
      <c r="BA409" s="1"/>
    </row>
    <row r="410" spans="1:53" ht="12.75" customHeight="1">
      <c r="A410" s="27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9"/>
      <c r="O410" s="127"/>
      <c r="P410" s="127"/>
      <c r="Q410" s="127"/>
      <c r="R410" s="127"/>
      <c r="S410" s="127"/>
      <c r="T410" s="124"/>
      <c r="U410" s="124"/>
      <c r="V410" s="124"/>
      <c r="W410" s="131"/>
      <c r="X410" s="124"/>
      <c r="Y410" s="124"/>
      <c r="Z410" s="124"/>
      <c r="AA410" s="131"/>
      <c r="AB410" s="124"/>
      <c r="AC410" s="124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"/>
      <c r="AO410" s="1"/>
      <c r="AP410" s="1"/>
      <c r="AQ410" s="133"/>
      <c r="AR410" s="133"/>
      <c r="AS410" s="133"/>
      <c r="AT410" s="133"/>
      <c r="AU410" s="133"/>
      <c r="AV410" s="133"/>
      <c r="AW410" s="133"/>
      <c r="AX410" s="133"/>
      <c r="AY410" s="132"/>
      <c r="AZ410" s="1"/>
      <c r="BA410" s="1"/>
    </row>
    <row r="411" spans="1:53" ht="12.75" customHeight="1">
      <c r="A411" s="27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9"/>
      <c r="O411" s="127"/>
      <c r="P411" s="127"/>
      <c r="Q411" s="127"/>
      <c r="R411" s="127"/>
      <c r="S411" s="127"/>
      <c r="T411" s="124"/>
      <c r="U411" s="124"/>
      <c r="V411" s="124"/>
      <c r="W411" s="131"/>
      <c r="X411" s="124"/>
      <c r="Y411" s="124"/>
      <c r="Z411" s="124"/>
      <c r="AA411" s="131"/>
      <c r="AB411" s="124"/>
      <c r="AC411" s="124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"/>
      <c r="AO411" s="1"/>
      <c r="AP411" s="1"/>
      <c r="AQ411" s="133"/>
      <c r="AR411" s="133"/>
      <c r="AS411" s="133"/>
      <c r="AT411" s="133"/>
      <c r="AU411" s="133"/>
      <c r="AV411" s="133"/>
      <c r="AW411" s="133"/>
      <c r="AX411" s="133"/>
      <c r="AY411" s="132"/>
      <c r="AZ411" s="1"/>
      <c r="BA411" s="1"/>
    </row>
    <row r="412" spans="1:53" ht="12.75" customHeight="1">
      <c r="A412" s="27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9"/>
      <c r="O412" s="127"/>
      <c r="P412" s="127"/>
      <c r="Q412" s="127"/>
      <c r="R412" s="127"/>
      <c r="S412" s="127"/>
      <c r="T412" s="124"/>
      <c r="U412" s="124"/>
      <c r="V412" s="124"/>
      <c r="W412" s="131"/>
      <c r="X412" s="124"/>
      <c r="Y412" s="124"/>
      <c r="Z412" s="124"/>
      <c r="AA412" s="131"/>
      <c r="AB412" s="124"/>
      <c r="AC412" s="124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"/>
      <c r="AO412" s="1"/>
      <c r="AP412" s="1"/>
      <c r="AQ412" s="133"/>
      <c r="AR412" s="133"/>
      <c r="AS412" s="133"/>
      <c r="AT412" s="133"/>
      <c r="AU412" s="133"/>
      <c r="AV412" s="133"/>
      <c r="AW412" s="133"/>
      <c r="AX412" s="133"/>
      <c r="AY412" s="132"/>
      <c r="AZ412" s="1"/>
      <c r="BA412" s="1"/>
    </row>
    <row r="413" spans="1:53" ht="12.75" customHeight="1">
      <c r="A413" s="27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9"/>
      <c r="O413" s="127"/>
      <c r="P413" s="127"/>
      <c r="Q413" s="127"/>
      <c r="R413" s="127"/>
      <c r="S413" s="127"/>
      <c r="T413" s="124"/>
      <c r="U413" s="124"/>
      <c r="V413" s="124"/>
      <c r="W413" s="131"/>
      <c r="X413" s="124"/>
      <c r="Y413" s="124"/>
      <c r="Z413" s="124"/>
      <c r="AA413" s="131"/>
      <c r="AB413" s="124"/>
      <c r="AC413" s="124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"/>
      <c r="AO413" s="1"/>
      <c r="AP413" s="1"/>
      <c r="AQ413" s="133"/>
      <c r="AR413" s="133"/>
      <c r="AS413" s="133"/>
      <c r="AT413" s="133"/>
      <c r="AU413" s="133"/>
      <c r="AV413" s="133"/>
      <c r="AW413" s="133"/>
      <c r="AX413" s="133"/>
      <c r="AY413" s="132"/>
      <c r="AZ413" s="1"/>
      <c r="BA413" s="1"/>
    </row>
    <row r="414" spans="1:53" ht="12.75" customHeight="1">
      <c r="A414" s="27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9"/>
      <c r="O414" s="127"/>
      <c r="P414" s="127"/>
      <c r="Q414" s="127"/>
      <c r="R414" s="127"/>
      <c r="S414" s="127"/>
      <c r="T414" s="124"/>
      <c r="U414" s="124"/>
      <c r="V414" s="124"/>
      <c r="W414" s="131"/>
      <c r="X414" s="124"/>
      <c r="Y414" s="124"/>
      <c r="Z414" s="124"/>
      <c r="AA414" s="131"/>
      <c r="AB414" s="124"/>
      <c r="AC414" s="124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"/>
      <c r="AO414" s="1"/>
      <c r="AP414" s="1"/>
      <c r="AQ414" s="133"/>
      <c r="AR414" s="133"/>
      <c r="AS414" s="133"/>
      <c r="AT414" s="133"/>
      <c r="AU414" s="133"/>
      <c r="AV414" s="133"/>
      <c r="AW414" s="133"/>
      <c r="AX414" s="133"/>
      <c r="AY414" s="132"/>
      <c r="AZ414" s="1"/>
      <c r="BA414" s="1"/>
    </row>
    <row r="415" spans="1:53" ht="12.75" customHeight="1">
      <c r="A415" s="27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9"/>
      <c r="O415" s="127"/>
      <c r="P415" s="127"/>
      <c r="Q415" s="127"/>
      <c r="R415" s="127"/>
      <c r="S415" s="127"/>
      <c r="T415" s="124"/>
      <c r="U415" s="124"/>
      <c r="V415" s="124"/>
      <c r="W415" s="131"/>
      <c r="X415" s="124"/>
      <c r="Y415" s="124"/>
      <c r="Z415" s="124"/>
      <c r="AA415" s="131"/>
      <c r="AB415" s="124"/>
      <c r="AC415" s="124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"/>
      <c r="AO415" s="1"/>
      <c r="AP415" s="1"/>
      <c r="AQ415" s="133"/>
      <c r="AR415" s="133"/>
      <c r="AS415" s="133"/>
      <c r="AT415" s="133"/>
      <c r="AU415" s="133"/>
      <c r="AV415" s="133"/>
      <c r="AW415" s="133"/>
      <c r="AX415" s="133"/>
      <c r="AY415" s="132"/>
      <c r="AZ415" s="1"/>
      <c r="BA415" s="1"/>
    </row>
    <row r="416" spans="1:53" ht="12.75" customHeight="1">
      <c r="A416" s="27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9"/>
      <c r="O416" s="127"/>
      <c r="P416" s="127"/>
      <c r="Q416" s="127"/>
      <c r="R416" s="127"/>
      <c r="S416" s="127"/>
      <c r="T416" s="124"/>
      <c r="U416" s="124"/>
      <c r="V416" s="124"/>
      <c r="W416" s="131"/>
      <c r="X416" s="124"/>
      <c r="Y416" s="124"/>
      <c r="Z416" s="124"/>
      <c r="AA416" s="131"/>
      <c r="AB416" s="124"/>
      <c r="AC416" s="124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"/>
      <c r="AO416" s="1"/>
      <c r="AP416" s="1"/>
      <c r="AQ416" s="133"/>
      <c r="AR416" s="133"/>
      <c r="AS416" s="133"/>
      <c r="AT416" s="133"/>
      <c r="AU416" s="133"/>
      <c r="AV416" s="133"/>
      <c r="AW416" s="133"/>
      <c r="AX416" s="133"/>
      <c r="AY416" s="132"/>
      <c r="AZ416" s="1"/>
      <c r="BA416" s="1"/>
    </row>
    <row r="417" spans="1:53" ht="12.75" customHeight="1">
      <c r="A417" s="27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9"/>
      <c r="O417" s="127"/>
      <c r="P417" s="127"/>
      <c r="Q417" s="127"/>
      <c r="R417" s="127"/>
      <c r="S417" s="127"/>
      <c r="T417" s="124"/>
      <c r="U417" s="124"/>
      <c r="V417" s="124"/>
      <c r="W417" s="131"/>
      <c r="X417" s="124"/>
      <c r="Y417" s="124"/>
      <c r="Z417" s="124"/>
      <c r="AA417" s="131"/>
      <c r="AB417" s="124"/>
      <c r="AC417" s="124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"/>
      <c r="AO417" s="1"/>
      <c r="AP417" s="1"/>
      <c r="AQ417" s="133"/>
      <c r="AR417" s="133"/>
      <c r="AS417" s="133"/>
      <c r="AT417" s="133"/>
      <c r="AU417" s="133"/>
      <c r="AV417" s="133"/>
      <c r="AW417" s="133"/>
      <c r="AX417" s="133"/>
      <c r="AY417" s="132"/>
      <c r="AZ417" s="1"/>
      <c r="BA417" s="1"/>
    </row>
    <row r="418" spans="1:53" ht="12.75" customHeight="1">
      <c r="A418" s="27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9"/>
      <c r="O418" s="127"/>
      <c r="P418" s="127"/>
      <c r="Q418" s="127"/>
      <c r="R418" s="127"/>
      <c r="S418" s="127"/>
      <c r="T418" s="124"/>
      <c r="U418" s="124"/>
      <c r="V418" s="124"/>
      <c r="W418" s="131"/>
      <c r="X418" s="124"/>
      <c r="Y418" s="124"/>
      <c r="Z418" s="124"/>
      <c r="AA418" s="131"/>
      <c r="AB418" s="124"/>
      <c r="AC418" s="124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"/>
      <c r="AO418" s="1"/>
      <c r="AP418" s="1"/>
      <c r="AQ418" s="133"/>
      <c r="AR418" s="133"/>
      <c r="AS418" s="133"/>
      <c r="AT418" s="133"/>
      <c r="AU418" s="133"/>
      <c r="AV418" s="133"/>
      <c r="AW418" s="133"/>
      <c r="AX418" s="133"/>
      <c r="AY418" s="132"/>
      <c r="AZ418" s="1"/>
      <c r="BA418" s="1"/>
    </row>
    <row r="419" spans="1:53" ht="12.75" customHeight="1">
      <c r="A419" s="27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9"/>
      <c r="O419" s="127"/>
      <c r="P419" s="127"/>
      <c r="Q419" s="127"/>
      <c r="R419" s="127"/>
      <c r="S419" s="127"/>
      <c r="T419" s="124"/>
      <c r="U419" s="124"/>
      <c r="V419" s="124"/>
      <c r="W419" s="131"/>
      <c r="X419" s="124"/>
      <c r="Y419" s="124"/>
      <c r="Z419" s="124"/>
      <c r="AA419" s="131"/>
      <c r="AB419" s="124"/>
      <c r="AC419" s="124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"/>
      <c r="AO419" s="1"/>
      <c r="AP419" s="1"/>
      <c r="AQ419" s="133"/>
      <c r="AR419" s="133"/>
      <c r="AS419" s="133"/>
      <c r="AT419" s="133"/>
      <c r="AU419" s="133"/>
      <c r="AV419" s="133"/>
      <c r="AW419" s="133"/>
      <c r="AX419" s="133"/>
      <c r="AY419" s="132"/>
      <c r="AZ419" s="1"/>
      <c r="BA419" s="1"/>
    </row>
    <row r="420" spans="1:53" ht="12.75" customHeight="1">
      <c r="A420" s="27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9"/>
      <c r="O420" s="127"/>
      <c r="P420" s="127"/>
      <c r="Q420" s="127"/>
      <c r="R420" s="127"/>
      <c r="S420" s="127"/>
      <c r="T420" s="124"/>
      <c r="U420" s="124"/>
      <c r="V420" s="124"/>
      <c r="W420" s="131"/>
      <c r="X420" s="124"/>
      <c r="Y420" s="124"/>
      <c r="Z420" s="124"/>
      <c r="AA420" s="131"/>
      <c r="AB420" s="124"/>
      <c r="AC420" s="124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"/>
      <c r="AO420" s="1"/>
      <c r="AP420" s="1"/>
      <c r="AQ420" s="133"/>
      <c r="AR420" s="133"/>
      <c r="AS420" s="133"/>
      <c r="AT420" s="133"/>
      <c r="AU420" s="133"/>
      <c r="AV420" s="133"/>
      <c r="AW420" s="133"/>
      <c r="AX420" s="133"/>
      <c r="AY420" s="132"/>
      <c r="AZ420" s="1"/>
      <c r="BA420" s="1"/>
    </row>
    <row r="421" spans="1:53" ht="12.75" customHeight="1">
      <c r="A421" s="27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9"/>
      <c r="O421" s="127"/>
      <c r="P421" s="127"/>
      <c r="Q421" s="127"/>
      <c r="R421" s="127"/>
      <c r="S421" s="127"/>
      <c r="T421" s="124"/>
      <c r="U421" s="124"/>
      <c r="V421" s="124"/>
      <c r="W421" s="131"/>
      <c r="X421" s="124"/>
      <c r="Y421" s="124"/>
      <c r="Z421" s="124"/>
      <c r="AA421" s="131"/>
      <c r="AB421" s="124"/>
      <c r="AC421" s="124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"/>
      <c r="AO421" s="1"/>
      <c r="AP421" s="1"/>
      <c r="AQ421" s="133"/>
      <c r="AR421" s="133"/>
      <c r="AS421" s="133"/>
      <c r="AT421" s="133"/>
      <c r="AU421" s="133"/>
      <c r="AV421" s="133"/>
      <c r="AW421" s="133"/>
      <c r="AX421" s="133"/>
      <c r="AY421" s="132"/>
      <c r="AZ421" s="1"/>
      <c r="BA421" s="1"/>
    </row>
    <row r="422" spans="1:53" ht="12.75" customHeight="1">
      <c r="A422" s="27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9"/>
      <c r="O422" s="127"/>
      <c r="P422" s="127"/>
      <c r="Q422" s="127"/>
      <c r="R422" s="127"/>
      <c r="S422" s="127"/>
      <c r="T422" s="124"/>
      <c r="U422" s="124"/>
      <c r="V422" s="124"/>
      <c r="W422" s="131"/>
      <c r="X422" s="124"/>
      <c r="Y422" s="124"/>
      <c r="Z422" s="124"/>
      <c r="AA422" s="131"/>
      <c r="AB422" s="124"/>
      <c r="AC422" s="124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"/>
      <c r="AO422" s="1"/>
      <c r="AP422" s="1"/>
      <c r="AQ422" s="133"/>
      <c r="AR422" s="133"/>
      <c r="AS422" s="133"/>
      <c r="AT422" s="133"/>
      <c r="AU422" s="133"/>
      <c r="AV422" s="133"/>
      <c r="AW422" s="133"/>
      <c r="AX422" s="133"/>
      <c r="AY422" s="132"/>
      <c r="AZ422" s="1"/>
      <c r="BA422" s="1"/>
    </row>
    <row r="423" spans="1:53" ht="12.75" customHeight="1">
      <c r="A423" s="27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9"/>
      <c r="O423" s="127"/>
      <c r="P423" s="127"/>
      <c r="Q423" s="127"/>
      <c r="R423" s="127"/>
      <c r="S423" s="127"/>
      <c r="T423" s="124"/>
      <c r="U423" s="124"/>
      <c r="V423" s="124"/>
      <c r="W423" s="131"/>
      <c r="X423" s="124"/>
      <c r="Y423" s="124"/>
      <c r="Z423" s="124"/>
      <c r="AA423" s="131"/>
      <c r="AB423" s="124"/>
      <c r="AC423" s="124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"/>
      <c r="AO423" s="1"/>
      <c r="AP423" s="1"/>
      <c r="AQ423" s="133"/>
      <c r="AR423" s="133"/>
      <c r="AS423" s="133"/>
      <c r="AT423" s="133"/>
      <c r="AU423" s="133"/>
      <c r="AV423" s="133"/>
      <c r="AW423" s="133"/>
      <c r="AX423" s="133"/>
      <c r="AY423" s="132"/>
      <c r="AZ423" s="1"/>
      <c r="BA423" s="1"/>
    </row>
    <row r="424" spans="1:53" ht="12.75" customHeight="1">
      <c r="A424" s="27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9"/>
      <c r="O424" s="127"/>
      <c r="P424" s="127"/>
      <c r="Q424" s="127"/>
      <c r="R424" s="127"/>
      <c r="S424" s="127"/>
      <c r="T424" s="124"/>
      <c r="U424" s="124"/>
      <c r="V424" s="124"/>
      <c r="W424" s="131"/>
      <c r="X424" s="124"/>
      <c r="Y424" s="124"/>
      <c r="Z424" s="124"/>
      <c r="AA424" s="131"/>
      <c r="AB424" s="124"/>
      <c r="AC424" s="124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"/>
      <c r="AO424" s="1"/>
      <c r="AP424" s="1"/>
      <c r="AQ424" s="133"/>
      <c r="AR424" s="133"/>
      <c r="AS424" s="133"/>
      <c r="AT424" s="133"/>
      <c r="AU424" s="133"/>
      <c r="AV424" s="133"/>
      <c r="AW424" s="133"/>
      <c r="AX424" s="133"/>
      <c r="AY424" s="132"/>
      <c r="AZ424" s="1"/>
      <c r="BA424" s="1"/>
    </row>
    <row r="425" spans="1:53" ht="12.75" customHeight="1">
      <c r="A425" s="27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9"/>
      <c r="O425" s="127"/>
      <c r="P425" s="127"/>
      <c r="Q425" s="127"/>
      <c r="R425" s="127"/>
      <c r="S425" s="127"/>
      <c r="T425" s="124"/>
      <c r="U425" s="124"/>
      <c r="V425" s="124"/>
      <c r="W425" s="131"/>
      <c r="X425" s="124"/>
      <c r="Y425" s="124"/>
      <c r="Z425" s="124"/>
      <c r="AA425" s="131"/>
      <c r="AB425" s="124"/>
      <c r="AC425" s="124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"/>
      <c r="AO425" s="1"/>
      <c r="AP425" s="1"/>
      <c r="AQ425" s="133"/>
      <c r="AR425" s="133"/>
      <c r="AS425" s="133"/>
      <c r="AT425" s="133"/>
      <c r="AU425" s="133"/>
      <c r="AV425" s="133"/>
      <c r="AW425" s="133"/>
      <c r="AX425" s="133"/>
      <c r="AY425" s="132"/>
      <c r="AZ425" s="1"/>
      <c r="BA425" s="1"/>
    </row>
    <row r="426" spans="1:53" ht="12.75" customHeight="1">
      <c r="A426" s="27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9"/>
      <c r="O426" s="127"/>
      <c r="P426" s="127"/>
      <c r="Q426" s="127"/>
      <c r="R426" s="127"/>
      <c r="S426" s="127"/>
      <c r="T426" s="124"/>
      <c r="U426" s="124"/>
      <c r="V426" s="124"/>
      <c r="W426" s="131"/>
      <c r="X426" s="124"/>
      <c r="Y426" s="124"/>
      <c r="Z426" s="124"/>
      <c r="AA426" s="131"/>
      <c r="AB426" s="124"/>
      <c r="AC426" s="124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"/>
      <c r="AO426" s="1"/>
      <c r="AP426" s="1"/>
      <c r="AQ426" s="133"/>
      <c r="AR426" s="133"/>
      <c r="AS426" s="133"/>
      <c r="AT426" s="133"/>
      <c r="AU426" s="133"/>
      <c r="AV426" s="133"/>
      <c r="AW426" s="133"/>
      <c r="AX426" s="133"/>
      <c r="AY426" s="132"/>
      <c r="AZ426" s="1"/>
      <c r="BA426" s="1"/>
    </row>
    <row r="427" spans="1:53" ht="12.75" customHeight="1">
      <c r="A427" s="27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9"/>
      <c r="O427" s="127"/>
      <c r="P427" s="127"/>
      <c r="Q427" s="127"/>
      <c r="R427" s="127"/>
      <c r="S427" s="127"/>
      <c r="T427" s="124"/>
      <c r="U427" s="124"/>
      <c r="V427" s="124"/>
      <c r="W427" s="131"/>
      <c r="X427" s="124"/>
      <c r="Y427" s="124"/>
      <c r="Z427" s="124"/>
      <c r="AA427" s="131"/>
      <c r="AB427" s="124"/>
      <c r="AC427" s="124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"/>
      <c r="AO427" s="1"/>
      <c r="AP427" s="1"/>
      <c r="AQ427" s="133"/>
      <c r="AR427" s="133"/>
      <c r="AS427" s="133"/>
      <c r="AT427" s="133"/>
      <c r="AU427" s="133"/>
      <c r="AV427" s="133"/>
      <c r="AW427" s="133"/>
      <c r="AX427" s="133"/>
      <c r="AY427" s="132"/>
      <c r="AZ427" s="1"/>
      <c r="BA427" s="1"/>
    </row>
    <row r="428" spans="1:53" ht="12.75" customHeight="1">
      <c r="A428" s="27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9"/>
      <c r="O428" s="127"/>
      <c r="P428" s="127"/>
      <c r="Q428" s="127"/>
      <c r="R428" s="127"/>
      <c r="S428" s="127"/>
      <c r="T428" s="124"/>
      <c r="U428" s="124"/>
      <c r="V428" s="124"/>
      <c r="W428" s="131"/>
      <c r="X428" s="124"/>
      <c r="Y428" s="124"/>
      <c r="Z428" s="124"/>
      <c r="AA428" s="131"/>
      <c r="AB428" s="124"/>
      <c r="AC428" s="124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"/>
      <c r="AO428" s="1"/>
      <c r="AP428" s="1"/>
      <c r="AQ428" s="133"/>
      <c r="AR428" s="133"/>
      <c r="AS428" s="133"/>
      <c r="AT428" s="133"/>
      <c r="AU428" s="133"/>
      <c r="AV428" s="133"/>
      <c r="AW428" s="133"/>
      <c r="AX428" s="133"/>
      <c r="AY428" s="132"/>
      <c r="AZ428" s="1"/>
      <c r="BA428" s="1"/>
    </row>
    <row r="429" spans="1:53" ht="12.75" customHeight="1">
      <c r="A429" s="27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9"/>
      <c r="O429" s="127"/>
      <c r="P429" s="127"/>
      <c r="Q429" s="127"/>
      <c r="R429" s="127"/>
      <c r="S429" s="127"/>
      <c r="T429" s="124"/>
      <c r="U429" s="124"/>
      <c r="V429" s="124"/>
      <c r="W429" s="131"/>
      <c r="X429" s="124"/>
      <c r="Y429" s="124"/>
      <c r="Z429" s="124"/>
      <c r="AA429" s="131"/>
      <c r="AB429" s="124"/>
      <c r="AC429" s="124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"/>
      <c r="AO429" s="1"/>
      <c r="AP429" s="1"/>
      <c r="AQ429" s="133"/>
      <c r="AR429" s="133"/>
      <c r="AS429" s="133"/>
      <c r="AT429" s="133"/>
      <c r="AU429" s="133"/>
      <c r="AV429" s="133"/>
      <c r="AW429" s="133"/>
      <c r="AX429" s="133"/>
      <c r="AY429" s="132"/>
      <c r="AZ429" s="1"/>
      <c r="BA429" s="1"/>
    </row>
    <row r="430" spans="1:53" ht="12.75" customHeight="1">
      <c r="A430" s="27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9"/>
      <c r="O430" s="127"/>
      <c r="P430" s="127"/>
      <c r="Q430" s="127"/>
      <c r="R430" s="127"/>
      <c r="S430" s="127"/>
      <c r="T430" s="124"/>
      <c r="U430" s="124"/>
      <c r="V430" s="124"/>
      <c r="W430" s="131"/>
      <c r="X430" s="124"/>
      <c r="Y430" s="124"/>
      <c r="Z430" s="124"/>
      <c r="AA430" s="131"/>
      <c r="AB430" s="124"/>
      <c r="AC430" s="124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"/>
      <c r="AO430" s="1"/>
      <c r="AP430" s="1"/>
      <c r="AQ430" s="133"/>
      <c r="AR430" s="133"/>
      <c r="AS430" s="133"/>
      <c r="AT430" s="133"/>
      <c r="AU430" s="133"/>
      <c r="AV430" s="133"/>
      <c r="AW430" s="133"/>
      <c r="AX430" s="133"/>
      <c r="AY430" s="132"/>
      <c r="AZ430" s="1"/>
      <c r="BA430" s="1"/>
    </row>
    <row r="431" spans="1:53" ht="12.75" customHeight="1">
      <c r="A431" s="27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9"/>
      <c r="O431" s="127"/>
      <c r="P431" s="127"/>
      <c r="Q431" s="127"/>
      <c r="R431" s="127"/>
      <c r="S431" s="127"/>
      <c r="T431" s="124"/>
      <c r="U431" s="124"/>
      <c r="V431" s="124"/>
      <c r="W431" s="131"/>
      <c r="X431" s="124"/>
      <c r="Y431" s="124"/>
      <c r="Z431" s="124"/>
      <c r="AA431" s="131"/>
      <c r="AB431" s="124"/>
      <c r="AC431" s="124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"/>
      <c r="AO431" s="1"/>
      <c r="AP431" s="1"/>
      <c r="AQ431" s="133"/>
      <c r="AR431" s="133"/>
      <c r="AS431" s="133"/>
      <c r="AT431" s="133"/>
      <c r="AU431" s="133"/>
      <c r="AV431" s="133"/>
      <c r="AW431" s="133"/>
      <c r="AX431" s="133"/>
      <c r="AY431" s="132"/>
      <c r="AZ431" s="1"/>
      <c r="BA431" s="1"/>
    </row>
    <row r="432" spans="1:53" ht="12.75" customHeight="1">
      <c r="A432" s="27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9"/>
      <c r="O432" s="127"/>
      <c r="P432" s="127"/>
      <c r="Q432" s="127"/>
      <c r="R432" s="127"/>
      <c r="S432" s="127"/>
      <c r="T432" s="124"/>
      <c r="U432" s="124"/>
      <c r="V432" s="124"/>
      <c r="W432" s="131"/>
      <c r="X432" s="124"/>
      <c r="Y432" s="124"/>
      <c r="Z432" s="124"/>
      <c r="AA432" s="131"/>
      <c r="AB432" s="124"/>
      <c r="AC432" s="124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"/>
      <c r="AO432" s="1"/>
      <c r="AP432" s="1"/>
      <c r="AQ432" s="133"/>
      <c r="AR432" s="133"/>
      <c r="AS432" s="133"/>
      <c r="AT432" s="133"/>
      <c r="AU432" s="133"/>
      <c r="AV432" s="133"/>
      <c r="AW432" s="133"/>
      <c r="AX432" s="133"/>
      <c r="AY432" s="132"/>
      <c r="AZ432" s="1"/>
      <c r="BA432" s="1"/>
    </row>
    <row r="433" spans="1:53" ht="12.75" customHeight="1">
      <c r="A433" s="27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9"/>
      <c r="O433" s="127"/>
      <c r="P433" s="127"/>
      <c r="Q433" s="127"/>
      <c r="R433" s="127"/>
      <c r="S433" s="127"/>
      <c r="T433" s="124"/>
      <c r="U433" s="124"/>
      <c r="V433" s="124"/>
      <c r="W433" s="131"/>
      <c r="X433" s="124"/>
      <c r="Y433" s="124"/>
      <c r="Z433" s="124"/>
      <c r="AA433" s="131"/>
      <c r="AB433" s="124"/>
      <c r="AC433" s="124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"/>
      <c r="AO433" s="1"/>
      <c r="AP433" s="1"/>
      <c r="AQ433" s="133"/>
      <c r="AR433" s="133"/>
      <c r="AS433" s="133"/>
      <c r="AT433" s="133"/>
      <c r="AU433" s="133"/>
      <c r="AV433" s="133"/>
      <c r="AW433" s="133"/>
      <c r="AX433" s="133"/>
      <c r="AY433" s="132"/>
      <c r="AZ433" s="1"/>
      <c r="BA433" s="1"/>
    </row>
    <row r="434" spans="1:53" ht="12.75" customHeight="1">
      <c r="A434" s="27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9"/>
      <c r="O434" s="127"/>
      <c r="P434" s="127"/>
      <c r="Q434" s="127"/>
      <c r="R434" s="127"/>
      <c r="S434" s="127"/>
      <c r="T434" s="124"/>
      <c r="U434" s="124"/>
      <c r="V434" s="124"/>
      <c r="W434" s="131"/>
      <c r="X434" s="124"/>
      <c r="Y434" s="124"/>
      <c r="Z434" s="124"/>
      <c r="AA434" s="131"/>
      <c r="AB434" s="124"/>
      <c r="AC434" s="124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"/>
      <c r="AO434" s="1"/>
      <c r="AP434" s="1"/>
      <c r="AQ434" s="133"/>
      <c r="AR434" s="133"/>
      <c r="AS434" s="133"/>
      <c r="AT434" s="133"/>
      <c r="AU434" s="133"/>
      <c r="AV434" s="133"/>
      <c r="AW434" s="133"/>
      <c r="AX434" s="133"/>
      <c r="AY434" s="132"/>
      <c r="AZ434" s="1"/>
      <c r="BA434" s="1"/>
    </row>
    <row r="435" spans="1:53" ht="12.75" customHeight="1">
      <c r="A435" s="27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9"/>
      <c r="O435" s="127"/>
      <c r="P435" s="127"/>
      <c r="Q435" s="127"/>
      <c r="R435" s="127"/>
      <c r="S435" s="127"/>
      <c r="T435" s="124"/>
      <c r="U435" s="124"/>
      <c r="V435" s="124"/>
      <c r="W435" s="131"/>
      <c r="X435" s="124"/>
      <c r="Y435" s="124"/>
      <c r="Z435" s="124"/>
      <c r="AA435" s="131"/>
      <c r="AB435" s="124"/>
      <c r="AC435" s="124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"/>
      <c r="AO435" s="1"/>
      <c r="AP435" s="1"/>
      <c r="AQ435" s="133"/>
      <c r="AR435" s="133"/>
      <c r="AS435" s="133"/>
      <c r="AT435" s="133"/>
      <c r="AU435" s="133"/>
      <c r="AV435" s="133"/>
      <c r="AW435" s="133"/>
      <c r="AX435" s="133"/>
      <c r="AY435" s="132"/>
      <c r="AZ435" s="1"/>
      <c r="BA435" s="1"/>
    </row>
    <row r="436" spans="1:53" ht="12.75" customHeight="1">
      <c r="A436" s="27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9"/>
      <c r="O436" s="127"/>
      <c r="P436" s="127"/>
      <c r="Q436" s="127"/>
      <c r="R436" s="127"/>
      <c r="S436" s="127"/>
      <c r="T436" s="124"/>
      <c r="U436" s="124"/>
      <c r="V436" s="124"/>
      <c r="W436" s="131"/>
      <c r="X436" s="124"/>
      <c r="Y436" s="124"/>
      <c r="Z436" s="124"/>
      <c r="AA436" s="131"/>
      <c r="AB436" s="124"/>
      <c r="AC436" s="124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"/>
      <c r="AO436" s="1"/>
      <c r="AP436" s="1"/>
      <c r="AQ436" s="133"/>
      <c r="AR436" s="133"/>
      <c r="AS436" s="133"/>
      <c r="AT436" s="133"/>
      <c r="AU436" s="133"/>
      <c r="AV436" s="133"/>
      <c r="AW436" s="133"/>
      <c r="AX436" s="133"/>
      <c r="AY436" s="132"/>
      <c r="AZ436" s="1"/>
      <c r="BA436" s="1"/>
    </row>
    <row r="437" spans="1:53" ht="12.75" customHeight="1">
      <c r="A437" s="27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9"/>
      <c r="O437" s="127"/>
      <c r="P437" s="127"/>
      <c r="Q437" s="127"/>
      <c r="R437" s="127"/>
      <c r="S437" s="127"/>
      <c r="T437" s="124"/>
      <c r="U437" s="124"/>
      <c r="V437" s="124"/>
      <c r="W437" s="131"/>
      <c r="X437" s="124"/>
      <c r="Y437" s="124"/>
      <c r="Z437" s="124"/>
      <c r="AA437" s="131"/>
      <c r="AB437" s="124"/>
      <c r="AC437" s="124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"/>
      <c r="AO437" s="1"/>
      <c r="AP437" s="1"/>
      <c r="AQ437" s="133"/>
      <c r="AR437" s="133"/>
      <c r="AS437" s="133"/>
      <c r="AT437" s="133"/>
      <c r="AU437" s="133"/>
      <c r="AV437" s="133"/>
      <c r="AW437" s="133"/>
      <c r="AX437" s="133"/>
      <c r="AY437" s="132"/>
      <c r="AZ437" s="1"/>
      <c r="BA437" s="1"/>
    </row>
    <row r="438" spans="1:53" ht="12.75" customHeight="1">
      <c r="A438" s="27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9"/>
      <c r="O438" s="127"/>
      <c r="P438" s="127"/>
      <c r="Q438" s="127"/>
      <c r="R438" s="127"/>
      <c r="S438" s="127"/>
      <c r="T438" s="124"/>
      <c r="U438" s="124"/>
      <c r="V438" s="124"/>
      <c r="W438" s="131"/>
      <c r="X438" s="124"/>
      <c r="Y438" s="124"/>
      <c r="Z438" s="124"/>
      <c r="AA438" s="131"/>
      <c r="AB438" s="124"/>
      <c r="AC438" s="124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"/>
      <c r="AO438" s="1"/>
      <c r="AP438" s="1"/>
      <c r="AQ438" s="133"/>
      <c r="AR438" s="133"/>
      <c r="AS438" s="133"/>
      <c r="AT438" s="133"/>
      <c r="AU438" s="133"/>
      <c r="AV438" s="133"/>
      <c r="AW438" s="133"/>
      <c r="AX438" s="133"/>
      <c r="AY438" s="132"/>
      <c r="AZ438" s="1"/>
      <c r="BA438" s="1"/>
    </row>
    <row r="439" spans="1:53" ht="12.75" customHeight="1">
      <c r="A439" s="27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9"/>
      <c r="O439" s="127"/>
      <c r="P439" s="127"/>
      <c r="Q439" s="127"/>
      <c r="R439" s="127"/>
      <c r="S439" s="127"/>
      <c r="T439" s="124"/>
      <c r="U439" s="124"/>
      <c r="V439" s="124"/>
      <c r="W439" s="131"/>
      <c r="X439" s="124"/>
      <c r="Y439" s="124"/>
      <c r="Z439" s="124"/>
      <c r="AA439" s="131"/>
      <c r="AB439" s="124"/>
      <c r="AC439" s="124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"/>
      <c r="AO439" s="1"/>
      <c r="AP439" s="1"/>
      <c r="AQ439" s="133"/>
      <c r="AR439" s="133"/>
      <c r="AS439" s="133"/>
      <c r="AT439" s="133"/>
      <c r="AU439" s="133"/>
      <c r="AV439" s="133"/>
      <c r="AW439" s="133"/>
      <c r="AX439" s="133"/>
      <c r="AY439" s="132"/>
      <c r="AZ439" s="1"/>
      <c r="BA439" s="1"/>
    </row>
    <row r="440" spans="1:53" ht="12.75" customHeight="1">
      <c r="A440" s="27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9"/>
      <c r="O440" s="127"/>
      <c r="P440" s="127"/>
      <c r="Q440" s="127"/>
      <c r="R440" s="127"/>
      <c r="S440" s="127"/>
      <c r="T440" s="124"/>
      <c r="U440" s="124"/>
      <c r="V440" s="124"/>
      <c r="W440" s="131"/>
      <c r="X440" s="124"/>
      <c r="Y440" s="124"/>
      <c r="Z440" s="124"/>
      <c r="AA440" s="131"/>
      <c r="AB440" s="124"/>
      <c r="AC440" s="124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"/>
      <c r="AO440" s="1"/>
      <c r="AP440" s="1"/>
      <c r="AQ440" s="133"/>
      <c r="AR440" s="133"/>
      <c r="AS440" s="133"/>
      <c r="AT440" s="133"/>
      <c r="AU440" s="133"/>
      <c r="AV440" s="133"/>
      <c r="AW440" s="133"/>
      <c r="AX440" s="133"/>
      <c r="AY440" s="132"/>
      <c r="AZ440" s="1"/>
      <c r="BA440" s="1"/>
    </row>
    <row r="441" spans="1:53" ht="12.75" customHeight="1">
      <c r="A441" s="27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9"/>
      <c r="O441" s="127"/>
      <c r="P441" s="127"/>
      <c r="Q441" s="127"/>
      <c r="R441" s="127"/>
      <c r="S441" s="127"/>
      <c r="T441" s="124"/>
      <c r="U441" s="124"/>
      <c r="V441" s="124"/>
      <c r="W441" s="131"/>
      <c r="X441" s="124"/>
      <c r="Y441" s="124"/>
      <c r="Z441" s="124"/>
      <c r="AA441" s="131"/>
      <c r="AB441" s="124"/>
      <c r="AC441" s="124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"/>
      <c r="AO441" s="1"/>
      <c r="AP441" s="1"/>
      <c r="AQ441" s="133"/>
      <c r="AR441" s="133"/>
      <c r="AS441" s="133"/>
      <c r="AT441" s="133"/>
      <c r="AU441" s="133"/>
      <c r="AV441" s="133"/>
      <c r="AW441" s="133"/>
      <c r="AX441" s="133"/>
      <c r="AY441" s="132"/>
      <c r="AZ441" s="1"/>
      <c r="BA441" s="1"/>
    </row>
    <row r="442" spans="1:53" ht="12.75" customHeight="1">
      <c r="A442" s="27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9"/>
      <c r="O442" s="127"/>
      <c r="P442" s="127"/>
      <c r="Q442" s="127"/>
      <c r="R442" s="127"/>
      <c r="S442" s="127"/>
      <c r="T442" s="124"/>
      <c r="U442" s="124"/>
      <c r="V442" s="124"/>
      <c r="W442" s="131"/>
      <c r="X442" s="124"/>
      <c r="Y442" s="124"/>
      <c r="Z442" s="124"/>
      <c r="AA442" s="131"/>
      <c r="AB442" s="124"/>
      <c r="AC442" s="124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"/>
      <c r="AO442" s="1"/>
      <c r="AP442" s="1"/>
      <c r="AQ442" s="133"/>
      <c r="AR442" s="133"/>
      <c r="AS442" s="133"/>
      <c r="AT442" s="133"/>
      <c r="AU442" s="133"/>
      <c r="AV442" s="133"/>
      <c r="AW442" s="133"/>
      <c r="AX442" s="133"/>
      <c r="AY442" s="132"/>
      <c r="AZ442" s="1"/>
      <c r="BA442" s="1"/>
    </row>
    <row r="443" spans="1:53" ht="12.75" customHeight="1">
      <c r="A443" s="27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9"/>
      <c r="O443" s="127"/>
      <c r="P443" s="127"/>
      <c r="Q443" s="127"/>
      <c r="R443" s="127"/>
      <c r="S443" s="127"/>
      <c r="T443" s="124"/>
      <c r="U443" s="124"/>
      <c r="V443" s="124"/>
      <c r="W443" s="131"/>
      <c r="X443" s="124"/>
      <c r="Y443" s="124"/>
      <c r="Z443" s="124"/>
      <c r="AA443" s="131"/>
      <c r="AB443" s="124"/>
      <c r="AC443" s="124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"/>
      <c r="AO443" s="1"/>
      <c r="AP443" s="1"/>
      <c r="AQ443" s="133"/>
      <c r="AR443" s="133"/>
      <c r="AS443" s="133"/>
      <c r="AT443" s="133"/>
      <c r="AU443" s="133"/>
      <c r="AV443" s="133"/>
      <c r="AW443" s="133"/>
      <c r="AX443" s="133"/>
      <c r="AY443" s="132"/>
      <c r="AZ443" s="1"/>
      <c r="BA443" s="1"/>
    </row>
    <row r="444" spans="1:53" ht="12.75" customHeight="1">
      <c r="A444" s="27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9"/>
      <c r="O444" s="127"/>
      <c r="P444" s="127"/>
      <c r="Q444" s="127"/>
      <c r="R444" s="127"/>
      <c r="S444" s="127"/>
      <c r="T444" s="124"/>
      <c r="U444" s="124"/>
      <c r="V444" s="124"/>
      <c r="W444" s="131"/>
      <c r="X444" s="124"/>
      <c r="Y444" s="124"/>
      <c r="Z444" s="124"/>
      <c r="AA444" s="131"/>
      <c r="AB444" s="124"/>
      <c r="AC444" s="124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"/>
      <c r="AO444" s="1"/>
      <c r="AP444" s="1"/>
      <c r="AQ444" s="133"/>
      <c r="AR444" s="133"/>
      <c r="AS444" s="133"/>
      <c r="AT444" s="133"/>
      <c r="AU444" s="133"/>
      <c r="AV444" s="133"/>
      <c r="AW444" s="133"/>
      <c r="AX444" s="133"/>
      <c r="AY444" s="132"/>
      <c r="AZ444" s="1"/>
      <c r="BA444" s="1"/>
    </row>
    <row r="445" spans="1:53" ht="12.75" customHeight="1">
      <c r="A445" s="27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9"/>
      <c r="O445" s="127"/>
      <c r="P445" s="127"/>
      <c r="Q445" s="127"/>
      <c r="R445" s="127"/>
      <c r="S445" s="127"/>
      <c r="T445" s="124"/>
      <c r="U445" s="124"/>
      <c r="V445" s="124"/>
      <c r="W445" s="131"/>
      <c r="X445" s="124"/>
      <c r="Y445" s="124"/>
      <c r="Z445" s="124"/>
      <c r="AA445" s="131"/>
      <c r="AB445" s="124"/>
      <c r="AC445" s="124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"/>
      <c r="AO445" s="1"/>
      <c r="AP445" s="1"/>
      <c r="AQ445" s="133"/>
      <c r="AR445" s="133"/>
      <c r="AS445" s="133"/>
      <c r="AT445" s="133"/>
      <c r="AU445" s="133"/>
      <c r="AV445" s="133"/>
      <c r="AW445" s="133"/>
      <c r="AX445" s="133"/>
      <c r="AY445" s="132"/>
      <c r="AZ445" s="1"/>
      <c r="BA445" s="1"/>
    </row>
    <row r="446" spans="1:53" ht="12.75" customHeight="1">
      <c r="A446" s="27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9"/>
      <c r="O446" s="127"/>
      <c r="P446" s="127"/>
      <c r="Q446" s="127"/>
      <c r="R446" s="127"/>
      <c r="S446" s="127"/>
      <c r="T446" s="124"/>
      <c r="U446" s="124"/>
      <c r="V446" s="124"/>
      <c r="W446" s="131"/>
      <c r="X446" s="124"/>
      <c r="Y446" s="124"/>
      <c r="Z446" s="124"/>
      <c r="AA446" s="131"/>
      <c r="AB446" s="124"/>
      <c r="AC446" s="124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"/>
      <c r="AO446" s="1"/>
      <c r="AP446" s="1"/>
      <c r="AQ446" s="133"/>
      <c r="AR446" s="133"/>
      <c r="AS446" s="133"/>
      <c r="AT446" s="133"/>
      <c r="AU446" s="133"/>
      <c r="AV446" s="133"/>
      <c r="AW446" s="133"/>
      <c r="AX446" s="133"/>
      <c r="AY446" s="132"/>
      <c r="AZ446" s="1"/>
      <c r="BA446" s="1"/>
    </row>
    <row r="447" spans="1:53" ht="12.75" customHeight="1">
      <c r="A447" s="27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9"/>
      <c r="O447" s="127"/>
      <c r="P447" s="127"/>
      <c r="Q447" s="127"/>
      <c r="R447" s="127"/>
      <c r="S447" s="127"/>
      <c r="T447" s="124"/>
      <c r="U447" s="124"/>
      <c r="V447" s="124"/>
      <c r="W447" s="131"/>
      <c r="X447" s="124"/>
      <c r="Y447" s="124"/>
      <c r="Z447" s="124"/>
      <c r="AA447" s="131"/>
      <c r="AB447" s="124"/>
      <c r="AC447" s="124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"/>
      <c r="AO447" s="1"/>
      <c r="AP447" s="1"/>
      <c r="AQ447" s="133"/>
      <c r="AR447" s="133"/>
      <c r="AS447" s="133"/>
      <c r="AT447" s="133"/>
      <c r="AU447" s="133"/>
      <c r="AV447" s="133"/>
      <c r="AW447" s="133"/>
      <c r="AX447" s="133"/>
      <c r="AY447" s="132"/>
      <c r="AZ447" s="1"/>
      <c r="BA447" s="1"/>
    </row>
    <row r="448" spans="1:53" ht="12.75" customHeight="1">
      <c r="A448" s="27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9"/>
      <c r="O448" s="127"/>
      <c r="P448" s="127"/>
      <c r="Q448" s="127"/>
      <c r="R448" s="127"/>
      <c r="S448" s="127"/>
      <c r="T448" s="124"/>
      <c r="U448" s="124"/>
      <c r="V448" s="124"/>
      <c r="W448" s="131"/>
      <c r="X448" s="124"/>
      <c r="Y448" s="124"/>
      <c r="Z448" s="124"/>
      <c r="AA448" s="131"/>
      <c r="AB448" s="124"/>
      <c r="AC448" s="124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"/>
      <c r="AO448" s="1"/>
      <c r="AP448" s="1"/>
      <c r="AQ448" s="133"/>
      <c r="AR448" s="133"/>
      <c r="AS448" s="133"/>
      <c r="AT448" s="133"/>
      <c r="AU448" s="133"/>
      <c r="AV448" s="133"/>
      <c r="AW448" s="133"/>
      <c r="AX448" s="133"/>
      <c r="AY448" s="132"/>
      <c r="AZ448" s="1"/>
      <c r="BA448" s="1"/>
    </row>
    <row r="449" spans="1:53" ht="12.75" customHeight="1">
      <c r="A449" s="27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9"/>
      <c r="O449" s="127"/>
      <c r="P449" s="127"/>
      <c r="Q449" s="127"/>
      <c r="R449" s="127"/>
      <c r="S449" s="127"/>
      <c r="T449" s="124"/>
      <c r="U449" s="124"/>
      <c r="V449" s="124"/>
      <c r="W449" s="131"/>
      <c r="X449" s="124"/>
      <c r="Y449" s="124"/>
      <c r="Z449" s="124"/>
      <c r="AA449" s="131"/>
      <c r="AB449" s="124"/>
      <c r="AC449" s="124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"/>
      <c r="AO449" s="1"/>
      <c r="AP449" s="1"/>
      <c r="AQ449" s="133"/>
      <c r="AR449" s="133"/>
      <c r="AS449" s="133"/>
      <c r="AT449" s="133"/>
      <c r="AU449" s="133"/>
      <c r="AV449" s="133"/>
      <c r="AW449" s="133"/>
      <c r="AX449" s="133"/>
      <c r="AY449" s="132"/>
      <c r="AZ449" s="1"/>
      <c r="BA449" s="1"/>
    </row>
    <row r="450" spans="1:53" ht="12.75" customHeight="1">
      <c r="A450" s="27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9"/>
      <c r="O450" s="127"/>
      <c r="P450" s="127"/>
      <c r="Q450" s="127"/>
      <c r="R450" s="127"/>
      <c r="S450" s="127"/>
      <c r="T450" s="124"/>
      <c r="U450" s="124"/>
      <c r="V450" s="124"/>
      <c r="W450" s="131"/>
      <c r="X450" s="124"/>
      <c r="Y450" s="124"/>
      <c r="Z450" s="124"/>
      <c r="AA450" s="131"/>
      <c r="AB450" s="124"/>
      <c r="AC450" s="124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"/>
      <c r="AO450" s="1"/>
      <c r="AP450" s="1"/>
      <c r="AQ450" s="133"/>
      <c r="AR450" s="133"/>
      <c r="AS450" s="133"/>
      <c r="AT450" s="133"/>
      <c r="AU450" s="133"/>
      <c r="AV450" s="133"/>
      <c r="AW450" s="133"/>
      <c r="AX450" s="133"/>
      <c r="AY450" s="132"/>
      <c r="AZ450" s="1"/>
      <c r="BA450" s="1"/>
    </row>
    <row r="451" spans="1:53" ht="12.75" customHeight="1">
      <c r="A451" s="27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9"/>
      <c r="O451" s="127"/>
      <c r="P451" s="127"/>
      <c r="Q451" s="127"/>
      <c r="R451" s="127"/>
      <c r="S451" s="127"/>
      <c r="T451" s="124"/>
      <c r="U451" s="124"/>
      <c r="V451" s="124"/>
      <c r="W451" s="131"/>
      <c r="X451" s="124"/>
      <c r="Y451" s="124"/>
      <c r="Z451" s="124"/>
      <c r="AA451" s="131"/>
      <c r="AB451" s="124"/>
      <c r="AC451" s="124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"/>
      <c r="AO451" s="1"/>
      <c r="AP451" s="1"/>
      <c r="AQ451" s="133"/>
      <c r="AR451" s="133"/>
      <c r="AS451" s="133"/>
      <c r="AT451" s="133"/>
      <c r="AU451" s="133"/>
      <c r="AV451" s="133"/>
      <c r="AW451" s="133"/>
      <c r="AX451" s="133"/>
      <c r="AY451" s="132"/>
      <c r="AZ451" s="1"/>
      <c r="BA451" s="1"/>
    </row>
    <row r="452" spans="1:53" ht="12.75" customHeight="1">
      <c r="A452" s="27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9"/>
      <c r="O452" s="127"/>
      <c r="P452" s="127"/>
      <c r="Q452" s="127"/>
      <c r="R452" s="127"/>
      <c r="S452" s="127"/>
      <c r="T452" s="124"/>
      <c r="U452" s="124"/>
      <c r="V452" s="124"/>
      <c r="W452" s="131"/>
      <c r="X452" s="124"/>
      <c r="Y452" s="124"/>
      <c r="Z452" s="124"/>
      <c r="AA452" s="131"/>
      <c r="AB452" s="124"/>
      <c r="AC452" s="124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"/>
      <c r="AO452" s="1"/>
      <c r="AP452" s="1"/>
      <c r="AQ452" s="133"/>
      <c r="AR452" s="133"/>
      <c r="AS452" s="133"/>
      <c r="AT452" s="133"/>
      <c r="AU452" s="133"/>
      <c r="AV452" s="133"/>
      <c r="AW452" s="133"/>
      <c r="AX452" s="133"/>
      <c r="AY452" s="132"/>
      <c r="AZ452" s="1"/>
      <c r="BA452" s="1"/>
    </row>
    <row r="453" spans="1:53" ht="12.75" customHeight="1">
      <c r="A453" s="27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9"/>
      <c r="O453" s="127"/>
      <c r="P453" s="127"/>
      <c r="Q453" s="127"/>
      <c r="R453" s="127"/>
      <c r="S453" s="127"/>
      <c r="T453" s="124"/>
      <c r="U453" s="124"/>
      <c r="V453" s="124"/>
      <c r="W453" s="131"/>
      <c r="X453" s="124"/>
      <c r="Y453" s="124"/>
      <c r="Z453" s="124"/>
      <c r="AA453" s="131"/>
      <c r="AB453" s="124"/>
      <c r="AC453" s="124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"/>
      <c r="AO453" s="1"/>
      <c r="AP453" s="1"/>
      <c r="AQ453" s="133"/>
      <c r="AR453" s="133"/>
      <c r="AS453" s="133"/>
      <c r="AT453" s="133"/>
      <c r="AU453" s="133"/>
      <c r="AV453" s="133"/>
      <c r="AW453" s="133"/>
      <c r="AX453" s="133"/>
      <c r="AY453" s="132"/>
      <c r="AZ453" s="1"/>
      <c r="BA453" s="1"/>
    </row>
    <row r="454" spans="1:53" ht="12.75" customHeight="1">
      <c r="A454" s="27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9"/>
      <c r="O454" s="127"/>
      <c r="P454" s="127"/>
      <c r="Q454" s="127"/>
      <c r="R454" s="127"/>
      <c r="S454" s="127"/>
      <c r="T454" s="124"/>
      <c r="U454" s="124"/>
      <c r="V454" s="124"/>
      <c r="W454" s="131"/>
      <c r="X454" s="124"/>
      <c r="Y454" s="124"/>
      <c r="Z454" s="124"/>
      <c r="AA454" s="131"/>
      <c r="AB454" s="124"/>
      <c r="AC454" s="124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"/>
      <c r="AO454" s="1"/>
      <c r="AP454" s="1"/>
      <c r="AQ454" s="133"/>
      <c r="AR454" s="133"/>
      <c r="AS454" s="133"/>
      <c r="AT454" s="133"/>
      <c r="AU454" s="133"/>
      <c r="AV454" s="133"/>
      <c r="AW454" s="133"/>
      <c r="AX454" s="133"/>
      <c r="AY454" s="132"/>
      <c r="AZ454" s="1"/>
      <c r="BA454" s="1"/>
    </row>
    <row r="455" spans="1:53" ht="12.75" customHeight="1">
      <c r="A455" s="27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9"/>
      <c r="O455" s="127"/>
      <c r="P455" s="127"/>
      <c r="Q455" s="127"/>
      <c r="R455" s="127"/>
      <c r="S455" s="127"/>
      <c r="T455" s="124"/>
      <c r="U455" s="124"/>
      <c r="V455" s="124"/>
      <c r="W455" s="131"/>
      <c r="X455" s="124"/>
      <c r="Y455" s="124"/>
      <c r="Z455" s="124"/>
      <c r="AA455" s="131"/>
      <c r="AB455" s="124"/>
      <c r="AC455" s="124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"/>
      <c r="AO455" s="1"/>
      <c r="AP455" s="1"/>
      <c r="AQ455" s="133"/>
      <c r="AR455" s="133"/>
      <c r="AS455" s="133"/>
      <c r="AT455" s="133"/>
      <c r="AU455" s="133"/>
      <c r="AV455" s="133"/>
      <c r="AW455" s="133"/>
      <c r="AX455" s="133"/>
      <c r="AY455" s="132"/>
      <c r="AZ455" s="1"/>
      <c r="BA455" s="1"/>
    </row>
    <row r="456" spans="1:53" ht="12.75" customHeight="1">
      <c r="A456" s="27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9"/>
      <c r="O456" s="127"/>
      <c r="P456" s="127"/>
      <c r="Q456" s="127"/>
      <c r="R456" s="127"/>
      <c r="S456" s="127"/>
      <c r="T456" s="124"/>
      <c r="U456" s="124"/>
      <c r="V456" s="124"/>
      <c r="W456" s="131"/>
      <c r="X456" s="124"/>
      <c r="Y456" s="124"/>
      <c r="Z456" s="124"/>
      <c r="AA456" s="131"/>
      <c r="AB456" s="124"/>
      <c r="AC456" s="124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"/>
      <c r="AO456" s="1"/>
      <c r="AP456" s="1"/>
      <c r="AQ456" s="133"/>
      <c r="AR456" s="133"/>
      <c r="AS456" s="133"/>
      <c r="AT456" s="133"/>
      <c r="AU456" s="133"/>
      <c r="AV456" s="133"/>
      <c r="AW456" s="133"/>
      <c r="AX456" s="133"/>
      <c r="AY456" s="132"/>
      <c r="AZ456" s="1"/>
      <c r="BA456" s="1"/>
    </row>
    <row r="457" spans="1:53" ht="12.75" customHeight="1">
      <c r="A457" s="27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9"/>
      <c r="O457" s="127"/>
      <c r="P457" s="127"/>
      <c r="Q457" s="127"/>
      <c r="R457" s="127"/>
      <c r="S457" s="127"/>
      <c r="T457" s="124"/>
      <c r="U457" s="124"/>
      <c r="V457" s="124"/>
      <c r="W457" s="131"/>
      <c r="X457" s="124"/>
      <c r="Y457" s="124"/>
      <c r="Z457" s="124"/>
      <c r="AA457" s="131"/>
      <c r="AB457" s="124"/>
      <c r="AC457" s="124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"/>
      <c r="AO457" s="1"/>
      <c r="AP457" s="1"/>
      <c r="AQ457" s="133"/>
      <c r="AR457" s="133"/>
      <c r="AS457" s="133"/>
      <c r="AT457" s="133"/>
      <c r="AU457" s="133"/>
      <c r="AV457" s="133"/>
      <c r="AW457" s="133"/>
      <c r="AX457" s="133"/>
      <c r="AY457" s="132"/>
      <c r="AZ457" s="1"/>
      <c r="BA457" s="1"/>
    </row>
    <row r="458" spans="1:53" ht="12.75" customHeight="1">
      <c r="A458" s="27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9"/>
      <c r="O458" s="127"/>
      <c r="P458" s="127"/>
      <c r="Q458" s="127"/>
      <c r="R458" s="127"/>
      <c r="S458" s="127"/>
      <c r="T458" s="124"/>
      <c r="U458" s="124"/>
      <c r="V458" s="124"/>
      <c r="W458" s="131"/>
      <c r="X458" s="124"/>
      <c r="Y458" s="124"/>
      <c r="Z458" s="124"/>
      <c r="AA458" s="131"/>
      <c r="AB458" s="124"/>
      <c r="AC458" s="124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"/>
      <c r="AO458" s="1"/>
      <c r="AP458" s="1"/>
      <c r="AQ458" s="133"/>
      <c r="AR458" s="133"/>
      <c r="AS458" s="133"/>
      <c r="AT458" s="133"/>
      <c r="AU458" s="133"/>
      <c r="AV458" s="133"/>
      <c r="AW458" s="133"/>
      <c r="AX458" s="133"/>
      <c r="AY458" s="132"/>
      <c r="AZ458" s="1"/>
      <c r="BA458" s="1"/>
    </row>
    <row r="459" spans="1:53" ht="12.75" customHeight="1">
      <c r="A459" s="27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9"/>
      <c r="O459" s="127"/>
      <c r="P459" s="127"/>
      <c r="Q459" s="127"/>
      <c r="R459" s="127"/>
      <c r="S459" s="127"/>
      <c r="T459" s="124"/>
      <c r="U459" s="124"/>
      <c r="V459" s="124"/>
      <c r="W459" s="131"/>
      <c r="X459" s="124"/>
      <c r="Y459" s="124"/>
      <c r="Z459" s="124"/>
      <c r="AA459" s="131"/>
      <c r="AB459" s="124"/>
      <c r="AC459" s="124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"/>
      <c r="AO459" s="1"/>
      <c r="AP459" s="1"/>
      <c r="AQ459" s="133"/>
      <c r="AR459" s="133"/>
      <c r="AS459" s="133"/>
      <c r="AT459" s="133"/>
      <c r="AU459" s="133"/>
      <c r="AV459" s="133"/>
      <c r="AW459" s="133"/>
      <c r="AX459" s="133"/>
      <c r="AY459" s="132"/>
      <c r="AZ459" s="1"/>
      <c r="BA459" s="1"/>
    </row>
    <row r="460" spans="1:53" ht="12.75" customHeight="1">
      <c r="A460" s="27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9"/>
      <c r="O460" s="127"/>
      <c r="P460" s="127"/>
      <c r="Q460" s="127"/>
      <c r="R460" s="127"/>
      <c r="S460" s="127"/>
      <c r="T460" s="124"/>
      <c r="U460" s="124"/>
      <c r="V460" s="124"/>
      <c r="W460" s="131"/>
      <c r="X460" s="124"/>
      <c r="Y460" s="124"/>
      <c r="Z460" s="124"/>
      <c r="AA460" s="131"/>
      <c r="AB460" s="124"/>
      <c r="AC460" s="124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"/>
      <c r="AO460" s="1"/>
      <c r="AP460" s="1"/>
      <c r="AQ460" s="133"/>
      <c r="AR460" s="133"/>
      <c r="AS460" s="133"/>
      <c r="AT460" s="133"/>
      <c r="AU460" s="133"/>
      <c r="AV460" s="133"/>
      <c r="AW460" s="133"/>
      <c r="AX460" s="133"/>
      <c r="AY460" s="132"/>
      <c r="AZ460" s="1"/>
      <c r="BA460" s="1"/>
    </row>
    <row r="461" spans="1:53" ht="12.75" customHeight="1">
      <c r="A461" s="27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9"/>
      <c r="O461" s="127"/>
      <c r="P461" s="127"/>
      <c r="Q461" s="127"/>
      <c r="R461" s="127"/>
      <c r="S461" s="127"/>
      <c r="T461" s="124"/>
      <c r="U461" s="124"/>
      <c r="V461" s="124"/>
      <c r="W461" s="131"/>
      <c r="X461" s="124"/>
      <c r="Y461" s="124"/>
      <c r="Z461" s="124"/>
      <c r="AA461" s="131"/>
      <c r="AB461" s="124"/>
      <c r="AC461" s="124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"/>
      <c r="AO461" s="1"/>
      <c r="AP461" s="1"/>
      <c r="AQ461" s="133"/>
      <c r="AR461" s="133"/>
      <c r="AS461" s="133"/>
      <c r="AT461" s="133"/>
      <c r="AU461" s="133"/>
      <c r="AV461" s="133"/>
      <c r="AW461" s="133"/>
      <c r="AX461" s="133"/>
      <c r="AY461" s="132"/>
      <c r="AZ461" s="1"/>
      <c r="BA461" s="1"/>
    </row>
    <row r="462" spans="1:53" ht="12.75" customHeight="1">
      <c r="A462" s="27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9"/>
      <c r="O462" s="127"/>
      <c r="P462" s="127"/>
      <c r="Q462" s="127"/>
      <c r="R462" s="127"/>
      <c r="S462" s="127"/>
      <c r="T462" s="124"/>
      <c r="U462" s="124"/>
      <c r="V462" s="124"/>
      <c r="W462" s="131"/>
      <c r="X462" s="124"/>
      <c r="Y462" s="124"/>
      <c r="Z462" s="124"/>
      <c r="AA462" s="131"/>
      <c r="AB462" s="124"/>
      <c r="AC462" s="124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"/>
      <c r="AO462" s="1"/>
      <c r="AP462" s="1"/>
      <c r="AQ462" s="133"/>
      <c r="AR462" s="133"/>
      <c r="AS462" s="133"/>
      <c r="AT462" s="133"/>
      <c r="AU462" s="133"/>
      <c r="AV462" s="133"/>
      <c r="AW462" s="133"/>
      <c r="AX462" s="133"/>
      <c r="AY462" s="132"/>
      <c r="AZ462" s="1"/>
      <c r="BA462" s="1"/>
    </row>
    <row r="463" spans="1:53" ht="12.75" customHeight="1">
      <c r="A463" s="27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9"/>
      <c r="O463" s="127"/>
      <c r="P463" s="127"/>
      <c r="Q463" s="127"/>
      <c r="R463" s="127"/>
      <c r="S463" s="127"/>
      <c r="T463" s="124"/>
      <c r="U463" s="124"/>
      <c r="V463" s="124"/>
      <c r="W463" s="131"/>
      <c r="X463" s="124"/>
      <c r="Y463" s="124"/>
      <c r="Z463" s="124"/>
      <c r="AA463" s="131"/>
      <c r="AB463" s="124"/>
      <c r="AC463" s="124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"/>
      <c r="AO463" s="1"/>
      <c r="AP463" s="1"/>
      <c r="AQ463" s="133"/>
      <c r="AR463" s="133"/>
      <c r="AS463" s="133"/>
      <c r="AT463" s="133"/>
      <c r="AU463" s="133"/>
      <c r="AV463" s="133"/>
      <c r="AW463" s="133"/>
      <c r="AX463" s="133"/>
      <c r="AY463" s="132"/>
      <c r="AZ463" s="1"/>
      <c r="BA463" s="1"/>
    </row>
    <row r="464" spans="1:53" ht="12.75" customHeight="1">
      <c r="A464" s="27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9"/>
      <c r="O464" s="127"/>
      <c r="P464" s="127"/>
      <c r="Q464" s="127"/>
      <c r="R464" s="127"/>
      <c r="S464" s="127"/>
      <c r="T464" s="124"/>
      <c r="U464" s="124"/>
      <c r="V464" s="124"/>
      <c r="W464" s="131"/>
      <c r="X464" s="124"/>
      <c r="Y464" s="124"/>
      <c r="Z464" s="124"/>
      <c r="AA464" s="131"/>
      <c r="AB464" s="124"/>
      <c r="AC464" s="124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"/>
      <c r="AO464" s="1"/>
      <c r="AP464" s="1"/>
      <c r="AQ464" s="133"/>
      <c r="AR464" s="133"/>
      <c r="AS464" s="133"/>
      <c r="AT464" s="133"/>
      <c r="AU464" s="133"/>
      <c r="AV464" s="133"/>
      <c r="AW464" s="133"/>
      <c r="AX464" s="133"/>
      <c r="AY464" s="132"/>
      <c r="AZ464" s="1"/>
      <c r="BA464" s="1"/>
    </row>
    <row r="465" spans="1:53" ht="12.75" customHeight="1">
      <c r="A465" s="27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9"/>
      <c r="O465" s="127"/>
      <c r="P465" s="127"/>
      <c r="Q465" s="127"/>
      <c r="R465" s="127"/>
      <c r="S465" s="127"/>
      <c r="T465" s="124"/>
      <c r="U465" s="124"/>
      <c r="V465" s="124"/>
      <c r="W465" s="131"/>
      <c r="X465" s="124"/>
      <c r="Y465" s="124"/>
      <c r="Z465" s="124"/>
      <c r="AA465" s="131"/>
      <c r="AB465" s="124"/>
      <c r="AC465" s="124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"/>
      <c r="AO465" s="1"/>
      <c r="AP465" s="1"/>
      <c r="AQ465" s="133"/>
      <c r="AR465" s="133"/>
      <c r="AS465" s="133"/>
      <c r="AT465" s="133"/>
      <c r="AU465" s="133"/>
      <c r="AV465" s="133"/>
      <c r="AW465" s="133"/>
      <c r="AX465" s="133"/>
      <c r="AY465" s="132"/>
      <c r="AZ465" s="1"/>
      <c r="BA465" s="1"/>
    </row>
    <row r="466" spans="1:53" ht="12.75" customHeight="1">
      <c r="A466" s="27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9"/>
      <c r="O466" s="127"/>
      <c r="P466" s="127"/>
      <c r="Q466" s="127"/>
      <c r="R466" s="127"/>
      <c r="S466" s="127"/>
      <c r="T466" s="124"/>
      <c r="U466" s="124"/>
      <c r="V466" s="124"/>
      <c r="W466" s="131"/>
      <c r="X466" s="124"/>
      <c r="Y466" s="124"/>
      <c r="Z466" s="124"/>
      <c r="AA466" s="131"/>
      <c r="AB466" s="124"/>
      <c r="AC466" s="124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"/>
      <c r="AO466" s="1"/>
      <c r="AP466" s="1"/>
      <c r="AQ466" s="133"/>
      <c r="AR466" s="133"/>
      <c r="AS466" s="133"/>
      <c r="AT466" s="133"/>
      <c r="AU466" s="133"/>
      <c r="AV466" s="133"/>
      <c r="AW466" s="133"/>
      <c r="AX466" s="133"/>
      <c r="AY466" s="132"/>
      <c r="AZ466" s="1"/>
      <c r="BA466" s="1"/>
    </row>
    <row r="467" spans="1:53" ht="12.75" customHeight="1">
      <c r="A467" s="27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9"/>
      <c r="O467" s="127"/>
      <c r="P467" s="127"/>
      <c r="Q467" s="127"/>
      <c r="R467" s="127"/>
      <c r="S467" s="127"/>
      <c r="T467" s="124"/>
      <c r="U467" s="124"/>
      <c r="V467" s="124"/>
      <c r="W467" s="131"/>
      <c r="X467" s="124"/>
      <c r="Y467" s="124"/>
      <c r="Z467" s="124"/>
      <c r="AA467" s="131"/>
      <c r="AB467" s="124"/>
      <c r="AC467" s="124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"/>
      <c r="AO467" s="1"/>
      <c r="AP467" s="1"/>
      <c r="AQ467" s="133"/>
      <c r="AR467" s="133"/>
      <c r="AS467" s="133"/>
      <c r="AT467" s="133"/>
      <c r="AU467" s="133"/>
      <c r="AV467" s="133"/>
      <c r="AW467" s="133"/>
      <c r="AX467" s="133"/>
      <c r="AY467" s="132"/>
      <c r="AZ467" s="1"/>
      <c r="BA467" s="1"/>
    </row>
    <row r="468" spans="1:53" ht="12.75" customHeight="1">
      <c r="A468" s="27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9"/>
      <c r="O468" s="127"/>
      <c r="P468" s="127"/>
      <c r="Q468" s="127"/>
      <c r="R468" s="127"/>
      <c r="S468" s="127"/>
      <c r="T468" s="124"/>
      <c r="U468" s="124"/>
      <c r="V468" s="124"/>
      <c r="W468" s="131"/>
      <c r="X468" s="124"/>
      <c r="Y468" s="124"/>
      <c r="Z468" s="124"/>
      <c r="AA468" s="131"/>
      <c r="AB468" s="124"/>
      <c r="AC468" s="124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"/>
      <c r="AO468" s="1"/>
      <c r="AP468" s="1"/>
      <c r="AQ468" s="133"/>
      <c r="AR468" s="133"/>
      <c r="AS468" s="133"/>
      <c r="AT468" s="133"/>
      <c r="AU468" s="133"/>
      <c r="AV468" s="133"/>
      <c r="AW468" s="133"/>
      <c r="AX468" s="133"/>
      <c r="AY468" s="132"/>
      <c r="AZ468" s="1"/>
      <c r="BA468" s="1"/>
    </row>
    <row r="469" spans="1:53" ht="12.75" customHeight="1">
      <c r="A469" s="27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9"/>
      <c r="O469" s="127"/>
      <c r="P469" s="127"/>
      <c r="Q469" s="127"/>
      <c r="R469" s="127"/>
      <c r="S469" s="127"/>
      <c r="T469" s="124"/>
      <c r="U469" s="124"/>
      <c r="V469" s="124"/>
      <c r="W469" s="131"/>
      <c r="X469" s="124"/>
      <c r="Y469" s="124"/>
      <c r="Z469" s="124"/>
      <c r="AA469" s="131"/>
      <c r="AB469" s="124"/>
      <c r="AC469" s="124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"/>
      <c r="AO469" s="1"/>
      <c r="AP469" s="1"/>
      <c r="AQ469" s="133"/>
      <c r="AR469" s="133"/>
      <c r="AS469" s="133"/>
      <c r="AT469" s="133"/>
      <c r="AU469" s="133"/>
      <c r="AV469" s="133"/>
      <c r="AW469" s="133"/>
      <c r="AX469" s="133"/>
      <c r="AY469" s="132"/>
      <c r="AZ469" s="1"/>
      <c r="BA469" s="1"/>
    </row>
    <row r="470" spans="1:53" ht="12.75" customHeight="1">
      <c r="A470" s="27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9"/>
      <c r="O470" s="127"/>
      <c r="P470" s="127"/>
      <c r="Q470" s="127"/>
      <c r="R470" s="127"/>
      <c r="S470" s="127"/>
      <c r="T470" s="124"/>
      <c r="U470" s="124"/>
      <c r="V470" s="124"/>
      <c r="W470" s="131"/>
      <c r="X470" s="124"/>
      <c r="Y470" s="124"/>
      <c r="Z470" s="124"/>
      <c r="AA470" s="131"/>
      <c r="AB470" s="124"/>
      <c r="AC470" s="124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"/>
      <c r="AO470" s="1"/>
      <c r="AP470" s="1"/>
      <c r="AQ470" s="133"/>
      <c r="AR470" s="133"/>
      <c r="AS470" s="133"/>
      <c r="AT470" s="133"/>
      <c r="AU470" s="133"/>
      <c r="AV470" s="133"/>
      <c r="AW470" s="133"/>
      <c r="AX470" s="133"/>
      <c r="AY470" s="132"/>
      <c r="AZ470" s="1"/>
      <c r="BA470" s="1"/>
    </row>
    <row r="471" spans="1:53" ht="12.75" customHeight="1">
      <c r="A471" s="27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9"/>
      <c r="O471" s="127"/>
      <c r="P471" s="127"/>
      <c r="Q471" s="127"/>
      <c r="R471" s="127"/>
      <c r="S471" s="127"/>
      <c r="T471" s="124"/>
      <c r="U471" s="124"/>
      <c r="V471" s="124"/>
      <c r="W471" s="131"/>
      <c r="X471" s="124"/>
      <c r="Y471" s="124"/>
      <c r="Z471" s="124"/>
      <c r="AA471" s="131"/>
      <c r="AB471" s="124"/>
      <c r="AC471" s="124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"/>
      <c r="AO471" s="1"/>
      <c r="AP471" s="1"/>
      <c r="AQ471" s="133"/>
      <c r="AR471" s="133"/>
      <c r="AS471" s="133"/>
      <c r="AT471" s="133"/>
      <c r="AU471" s="133"/>
      <c r="AV471" s="133"/>
      <c r="AW471" s="133"/>
      <c r="AX471" s="133"/>
      <c r="AY471" s="132"/>
      <c r="AZ471" s="1"/>
      <c r="BA471" s="1"/>
    </row>
    <row r="472" spans="1:53" ht="12.75" customHeight="1">
      <c r="A472" s="27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9"/>
      <c r="O472" s="127"/>
      <c r="P472" s="127"/>
      <c r="Q472" s="127"/>
      <c r="R472" s="127"/>
      <c r="S472" s="127"/>
      <c r="T472" s="124"/>
      <c r="U472" s="124"/>
      <c r="V472" s="124"/>
      <c r="W472" s="131"/>
      <c r="X472" s="124"/>
      <c r="Y472" s="124"/>
      <c r="Z472" s="124"/>
      <c r="AA472" s="131"/>
      <c r="AB472" s="124"/>
      <c r="AC472" s="124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"/>
      <c r="AO472" s="1"/>
      <c r="AP472" s="1"/>
      <c r="AQ472" s="133"/>
      <c r="AR472" s="133"/>
      <c r="AS472" s="133"/>
      <c r="AT472" s="133"/>
      <c r="AU472" s="133"/>
      <c r="AV472" s="133"/>
      <c r="AW472" s="133"/>
      <c r="AX472" s="133"/>
      <c r="AY472" s="132"/>
      <c r="AZ472" s="1"/>
      <c r="BA472" s="1"/>
    </row>
    <row r="473" spans="1:53" ht="12.75" customHeight="1">
      <c r="A473" s="27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9"/>
      <c r="O473" s="127"/>
      <c r="P473" s="127"/>
      <c r="Q473" s="127"/>
      <c r="R473" s="127"/>
      <c r="S473" s="127"/>
      <c r="T473" s="124"/>
      <c r="U473" s="124"/>
      <c r="V473" s="124"/>
      <c r="W473" s="131"/>
      <c r="X473" s="124"/>
      <c r="Y473" s="124"/>
      <c r="Z473" s="124"/>
      <c r="AA473" s="131"/>
      <c r="AB473" s="124"/>
      <c r="AC473" s="124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"/>
      <c r="AO473" s="1"/>
      <c r="AP473" s="1"/>
      <c r="AQ473" s="133"/>
      <c r="AR473" s="133"/>
      <c r="AS473" s="133"/>
      <c r="AT473" s="133"/>
      <c r="AU473" s="133"/>
      <c r="AV473" s="133"/>
      <c r="AW473" s="133"/>
      <c r="AX473" s="133"/>
      <c r="AY473" s="132"/>
      <c r="AZ473" s="1"/>
      <c r="BA473" s="1"/>
    </row>
    <row r="474" spans="1:53" ht="12.75" customHeight="1">
      <c r="A474" s="27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9"/>
      <c r="O474" s="127"/>
      <c r="P474" s="127"/>
      <c r="Q474" s="127"/>
      <c r="R474" s="127"/>
      <c r="S474" s="127"/>
      <c r="T474" s="124"/>
      <c r="U474" s="124"/>
      <c r="V474" s="124"/>
      <c r="W474" s="131"/>
      <c r="X474" s="124"/>
      <c r="Y474" s="124"/>
      <c r="Z474" s="124"/>
      <c r="AA474" s="131"/>
      <c r="AB474" s="124"/>
      <c r="AC474" s="124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"/>
      <c r="AO474" s="1"/>
      <c r="AP474" s="1"/>
      <c r="AQ474" s="133"/>
      <c r="AR474" s="133"/>
      <c r="AS474" s="133"/>
      <c r="AT474" s="133"/>
      <c r="AU474" s="133"/>
      <c r="AV474" s="133"/>
      <c r="AW474" s="133"/>
      <c r="AX474" s="133"/>
      <c r="AY474" s="132"/>
      <c r="AZ474" s="1"/>
      <c r="BA474" s="1"/>
    </row>
    <row r="475" spans="1:53" ht="12.75" customHeight="1">
      <c r="A475" s="27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9"/>
      <c r="O475" s="127"/>
      <c r="P475" s="127"/>
      <c r="Q475" s="127"/>
      <c r="R475" s="127"/>
      <c r="S475" s="127"/>
      <c r="T475" s="124"/>
      <c r="U475" s="124"/>
      <c r="V475" s="124"/>
      <c r="W475" s="131"/>
      <c r="X475" s="124"/>
      <c r="Y475" s="124"/>
      <c r="Z475" s="124"/>
      <c r="AA475" s="131"/>
      <c r="AB475" s="124"/>
      <c r="AC475" s="124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"/>
      <c r="AO475" s="1"/>
      <c r="AP475" s="1"/>
      <c r="AQ475" s="133"/>
      <c r="AR475" s="133"/>
      <c r="AS475" s="133"/>
      <c r="AT475" s="133"/>
      <c r="AU475" s="133"/>
      <c r="AV475" s="133"/>
      <c r="AW475" s="133"/>
      <c r="AX475" s="133"/>
      <c r="AY475" s="132"/>
      <c r="AZ475" s="1"/>
      <c r="BA475" s="1"/>
    </row>
    <row r="476" spans="1:53" ht="12.75" customHeight="1">
      <c r="A476" s="27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9"/>
      <c r="O476" s="127"/>
      <c r="P476" s="127"/>
      <c r="Q476" s="127"/>
      <c r="R476" s="127"/>
      <c r="S476" s="127"/>
      <c r="T476" s="124"/>
      <c r="U476" s="124"/>
      <c r="V476" s="124"/>
      <c r="W476" s="131"/>
      <c r="X476" s="124"/>
      <c r="Y476" s="124"/>
      <c r="Z476" s="124"/>
      <c r="AA476" s="131"/>
      <c r="AB476" s="124"/>
      <c r="AC476" s="124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"/>
      <c r="AO476" s="1"/>
      <c r="AP476" s="1"/>
      <c r="AQ476" s="133"/>
      <c r="AR476" s="133"/>
      <c r="AS476" s="133"/>
      <c r="AT476" s="133"/>
      <c r="AU476" s="133"/>
      <c r="AV476" s="133"/>
      <c r="AW476" s="133"/>
      <c r="AX476" s="133"/>
      <c r="AY476" s="132"/>
      <c r="AZ476" s="1"/>
      <c r="BA476" s="1"/>
    </row>
    <row r="477" spans="1:53" ht="12.75" customHeight="1">
      <c r="A477" s="27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9"/>
      <c r="O477" s="127"/>
      <c r="P477" s="127"/>
      <c r="Q477" s="127"/>
      <c r="R477" s="127"/>
      <c r="S477" s="127"/>
      <c r="T477" s="124"/>
      <c r="U477" s="124"/>
      <c r="V477" s="124"/>
      <c r="W477" s="131"/>
      <c r="X477" s="124"/>
      <c r="Y477" s="124"/>
      <c r="Z477" s="124"/>
      <c r="AA477" s="131"/>
      <c r="AB477" s="124"/>
      <c r="AC477" s="124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"/>
      <c r="AO477" s="1"/>
      <c r="AP477" s="1"/>
      <c r="AQ477" s="133"/>
      <c r="AR477" s="133"/>
      <c r="AS477" s="133"/>
      <c r="AT477" s="133"/>
      <c r="AU477" s="133"/>
      <c r="AV477" s="133"/>
      <c r="AW477" s="133"/>
      <c r="AX477" s="133"/>
      <c r="AY477" s="132"/>
      <c r="AZ477" s="1"/>
      <c r="BA477" s="1"/>
    </row>
    <row r="478" spans="1:53" ht="12.75" customHeight="1">
      <c r="A478" s="27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9"/>
      <c r="O478" s="127"/>
      <c r="P478" s="127"/>
      <c r="Q478" s="127"/>
      <c r="R478" s="127"/>
      <c r="S478" s="127"/>
      <c r="T478" s="124"/>
      <c r="U478" s="124"/>
      <c r="V478" s="124"/>
      <c r="W478" s="131"/>
      <c r="X478" s="124"/>
      <c r="Y478" s="124"/>
      <c r="Z478" s="124"/>
      <c r="AA478" s="131"/>
      <c r="AB478" s="124"/>
      <c r="AC478" s="124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"/>
      <c r="AO478" s="1"/>
      <c r="AP478" s="1"/>
      <c r="AQ478" s="133"/>
      <c r="AR478" s="133"/>
      <c r="AS478" s="133"/>
      <c r="AT478" s="133"/>
      <c r="AU478" s="133"/>
      <c r="AV478" s="133"/>
      <c r="AW478" s="133"/>
      <c r="AX478" s="133"/>
      <c r="AY478" s="132"/>
      <c r="AZ478" s="1"/>
      <c r="BA478" s="1"/>
    </row>
    <row r="479" spans="1:53" ht="12.75" customHeight="1">
      <c r="A479" s="27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9"/>
      <c r="O479" s="127"/>
      <c r="P479" s="127"/>
      <c r="Q479" s="127"/>
      <c r="R479" s="127"/>
      <c r="S479" s="127"/>
      <c r="T479" s="124"/>
      <c r="U479" s="124"/>
      <c r="V479" s="124"/>
      <c r="W479" s="131"/>
      <c r="X479" s="124"/>
      <c r="Y479" s="124"/>
      <c r="Z479" s="124"/>
      <c r="AA479" s="131"/>
      <c r="AB479" s="124"/>
      <c r="AC479" s="124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"/>
      <c r="AO479" s="1"/>
      <c r="AP479" s="1"/>
      <c r="AQ479" s="133"/>
      <c r="AR479" s="133"/>
      <c r="AS479" s="133"/>
      <c r="AT479" s="133"/>
      <c r="AU479" s="133"/>
      <c r="AV479" s="133"/>
      <c r="AW479" s="133"/>
      <c r="AX479" s="133"/>
      <c r="AY479" s="132"/>
      <c r="AZ479" s="1"/>
      <c r="BA479" s="1"/>
    </row>
    <row r="480" spans="1:53" ht="12.75" customHeight="1">
      <c r="A480" s="27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9"/>
      <c r="O480" s="127"/>
      <c r="P480" s="127"/>
      <c r="Q480" s="127"/>
      <c r="R480" s="127"/>
      <c r="S480" s="127"/>
      <c r="T480" s="124"/>
      <c r="U480" s="124"/>
      <c r="V480" s="124"/>
      <c r="W480" s="131"/>
      <c r="X480" s="124"/>
      <c r="Y480" s="124"/>
      <c r="Z480" s="124"/>
      <c r="AA480" s="131"/>
      <c r="AB480" s="124"/>
      <c r="AC480" s="124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"/>
      <c r="AO480" s="1"/>
      <c r="AP480" s="1"/>
      <c r="AQ480" s="133"/>
      <c r="AR480" s="133"/>
      <c r="AS480" s="133"/>
      <c r="AT480" s="133"/>
      <c r="AU480" s="133"/>
      <c r="AV480" s="133"/>
      <c r="AW480" s="133"/>
      <c r="AX480" s="133"/>
      <c r="AY480" s="132"/>
      <c r="AZ480" s="1"/>
      <c r="BA480" s="1"/>
    </row>
    <row r="481" spans="1:53" ht="12.75" customHeight="1">
      <c r="A481" s="27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9"/>
      <c r="O481" s="127"/>
      <c r="P481" s="127"/>
      <c r="Q481" s="127"/>
      <c r="R481" s="127"/>
      <c r="S481" s="127"/>
      <c r="T481" s="124"/>
      <c r="U481" s="124"/>
      <c r="V481" s="124"/>
      <c r="W481" s="131"/>
      <c r="X481" s="124"/>
      <c r="Y481" s="124"/>
      <c r="Z481" s="124"/>
      <c r="AA481" s="131"/>
      <c r="AB481" s="124"/>
      <c r="AC481" s="124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"/>
      <c r="AO481" s="1"/>
      <c r="AP481" s="1"/>
      <c r="AQ481" s="133"/>
      <c r="AR481" s="133"/>
      <c r="AS481" s="133"/>
      <c r="AT481" s="133"/>
      <c r="AU481" s="133"/>
      <c r="AV481" s="133"/>
      <c r="AW481" s="133"/>
      <c r="AX481" s="133"/>
      <c r="AY481" s="132"/>
      <c r="AZ481" s="1"/>
      <c r="BA481" s="1"/>
    </row>
    <row r="482" spans="1:53" ht="12.75" customHeight="1">
      <c r="A482" s="27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9"/>
      <c r="O482" s="127"/>
      <c r="P482" s="127"/>
      <c r="Q482" s="127"/>
      <c r="R482" s="127"/>
      <c r="S482" s="127"/>
      <c r="T482" s="124"/>
      <c r="U482" s="124"/>
      <c r="V482" s="124"/>
      <c r="W482" s="131"/>
      <c r="X482" s="124"/>
      <c r="Y482" s="124"/>
      <c r="Z482" s="124"/>
      <c r="AA482" s="131"/>
      <c r="AB482" s="124"/>
      <c r="AC482" s="124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"/>
      <c r="AO482" s="1"/>
      <c r="AP482" s="1"/>
      <c r="AQ482" s="133"/>
      <c r="AR482" s="133"/>
      <c r="AS482" s="133"/>
      <c r="AT482" s="133"/>
      <c r="AU482" s="133"/>
      <c r="AV482" s="133"/>
      <c r="AW482" s="133"/>
      <c r="AX482" s="133"/>
      <c r="AY482" s="132"/>
      <c r="AZ482" s="1"/>
      <c r="BA482" s="1"/>
    </row>
    <row r="483" spans="1:53" ht="12.75" customHeight="1">
      <c r="A483" s="27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9"/>
      <c r="O483" s="127"/>
      <c r="P483" s="127"/>
      <c r="Q483" s="127"/>
      <c r="R483" s="127"/>
      <c r="S483" s="127"/>
      <c r="T483" s="124"/>
      <c r="U483" s="124"/>
      <c r="V483" s="124"/>
      <c r="W483" s="131"/>
      <c r="X483" s="124"/>
      <c r="Y483" s="124"/>
      <c r="Z483" s="124"/>
      <c r="AA483" s="131"/>
      <c r="AB483" s="124"/>
      <c r="AC483" s="124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"/>
      <c r="AO483" s="1"/>
      <c r="AP483" s="1"/>
      <c r="AQ483" s="133"/>
      <c r="AR483" s="133"/>
      <c r="AS483" s="133"/>
      <c r="AT483" s="133"/>
      <c r="AU483" s="133"/>
      <c r="AV483" s="133"/>
      <c r="AW483" s="133"/>
      <c r="AX483" s="133"/>
      <c r="AY483" s="132"/>
      <c r="AZ483" s="1"/>
      <c r="BA483" s="1"/>
    </row>
    <row r="484" spans="1:53" ht="12.75" customHeight="1">
      <c r="A484" s="27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9"/>
      <c r="O484" s="127"/>
      <c r="P484" s="127"/>
      <c r="Q484" s="127"/>
      <c r="R484" s="127"/>
      <c r="S484" s="127"/>
      <c r="T484" s="124"/>
      <c r="U484" s="124"/>
      <c r="V484" s="124"/>
      <c r="W484" s="131"/>
      <c r="X484" s="124"/>
      <c r="Y484" s="124"/>
      <c r="Z484" s="124"/>
      <c r="AA484" s="131"/>
      <c r="AB484" s="124"/>
      <c r="AC484" s="124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"/>
      <c r="AO484" s="1"/>
      <c r="AP484" s="1"/>
      <c r="AQ484" s="133"/>
      <c r="AR484" s="133"/>
      <c r="AS484" s="133"/>
      <c r="AT484" s="133"/>
      <c r="AU484" s="133"/>
      <c r="AV484" s="133"/>
      <c r="AW484" s="133"/>
      <c r="AX484" s="133"/>
      <c r="AY484" s="132"/>
      <c r="AZ484" s="1"/>
      <c r="BA484" s="1"/>
    </row>
    <row r="485" spans="1:53" ht="12.75" customHeight="1">
      <c r="A485" s="27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9"/>
      <c r="O485" s="127"/>
      <c r="P485" s="127"/>
      <c r="Q485" s="127"/>
      <c r="R485" s="127"/>
      <c r="S485" s="127"/>
      <c r="T485" s="124"/>
      <c r="U485" s="124"/>
      <c r="V485" s="124"/>
      <c r="W485" s="131"/>
      <c r="X485" s="124"/>
      <c r="Y485" s="124"/>
      <c r="Z485" s="124"/>
      <c r="AA485" s="131"/>
      <c r="AB485" s="124"/>
      <c r="AC485" s="124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"/>
      <c r="AO485" s="1"/>
      <c r="AP485" s="1"/>
      <c r="AQ485" s="133"/>
      <c r="AR485" s="133"/>
      <c r="AS485" s="133"/>
      <c r="AT485" s="133"/>
      <c r="AU485" s="133"/>
      <c r="AV485" s="133"/>
      <c r="AW485" s="133"/>
      <c r="AX485" s="133"/>
      <c r="AY485" s="132"/>
      <c r="AZ485" s="1"/>
      <c r="BA485" s="1"/>
    </row>
    <row r="486" spans="1:53" ht="12.75" customHeight="1">
      <c r="A486" s="27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9"/>
      <c r="O486" s="127"/>
      <c r="P486" s="127"/>
      <c r="Q486" s="127"/>
      <c r="R486" s="127"/>
      <c r="S486" s="127"/>
      <c r="T486" s="124"/>
      <c r="U486" s="124"/>
      <c r="V486" s="124"/>
      <c r="W486" s="131"/>
      <c r="X486" s="124"/>
      <c r="Y486" s="124"/>
      <c r="Z486" s="124"/>
      <c r="AA486" s="131"/>
      <c r="AB486" s="124"/>
      <c r="AC486" s="124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"/>
      <c r="AO486" s="1"/>
      <c r="AP486" s="1"/>
      <c r="AQ486" s="133"/>
      <c r="AR486" s="133"/>
      <c r="AS486" s="133"/>
      <c r="AT486" s="133"/>
      <c r="AU486" s="133"/>
      <c r="AV486" s="133"/>
      <c r="AW486" s="133"/>
      <c r="AX486" s="133"/>
      <c r="AY486" s="132"/>
      <c r="AZ486" s="1"/>
      <c r="BA486" s="1"/>
    </row>
    <row r="487" spans="1:53" ht="12.75" customHeight="1">
      <c r="A487" s="27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9"/>
      <c r="O487" s="127"/>
      <c r="P487" s="127"/>
      <c r="Q487" s="127"/>
      <c r="R487" s="127"/>
      <c r="S487" s="127"/>
      <c r="T487" s="124"/>
      <c r="U487" s="124"/>
      <c r="V487" s="124"/>
      <c r="W487" s="131"/>
      <c r="X487" s="124"/>
      <c r="Y487" s="124"/>
      <c r="Z487" s="124"/>
      <c r="AA487" s="131"/>
      <c r="AB487" s="124"/>
      <c r="AC487" s="124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"/>
      <c r="AO487" s="1"/>
      <c r="AP487" s="1"/>
      <c r="AQ487" s="133"/>
      <c r="AR487" s="133"/>
      <c r="AS487" s="133"/>
      <c r="AT487" s="133"/>
      <c r="AU487" s="133"/>
      <c r="AV487" s="133"/>
      <c r="AW487" s="133"/>
      <c r="AX487" s="133"/>
      <c r="AY487" s="132"/>
      <c r="AZ487" s="1"/>
      <c r="BA487" s="1"/>
    </row>
    <row r="488" spans="1:53" ht="12.75" customHeight="1">
      <c r="A488" s="27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9"/>
      <c r="O488" s="127"/>
      <c r="P488" s="127"/>
      <c r="Q488" s="127"/>
      <c r="R488" s="127"/>
      <c r="S488" s="127"/>
      <c r="T488" s="124"/>
      <c r="U488" s="124"/>
      <c r="V488" s="124"/>
      <c r="W488" s="131"/>
      <c r="X488" s="124"/>
      <c r="Y488" s="124"/>
      <c r="Z488" s="124"/>
      <c r="AA488" s="131"/>
      <c r="AB488" s="124"/>
      <c r="AC488" s="124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"/>
      <c r="AO488" s="1"/>
      <c r="AP488" s="1"/>
      <c r="AQ488" s="133"/>
      <c r="AR488" s="133"/>
      <c r="AS488" s="133"/>
      <c r="AT488" s="133"/>
      <c r="AU488" s="133"/>
      <c r="AV488" s="133"/>
      <c r="AW488" s="133"/>
      <c r="AX488" s="133"/>
      <c r="AY488" s="132"/>
      <c r="AZ488" s="1"/>
      <c r="BA488" s="1"/>
    </row>
    <row r="489" spans="1:53" ht="12.75" customHeight="1">
      <c r="A489" s="27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9"/>
      <c r="O489" s="127"/>
      <c r="P489" s="127"/>
      <c r="Q489" s="127"/>
      <c r="R489" s="127"/>
      <c r="S489" s="127"/>
      <c r="T489" s="124"/>
      <c r="U489" s="124"/>
      <c r="V489" s="124"/>
      <c r="W489" s="131"/>
      <c r="X489" s="124"/>
      <c r="Y489" s="124"/>
      <c r="Z489" s="124"/>
      <c r="AA489" s="131"/>
      <c r="AB489" s="124"/>
      <c r="AC489" s="124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"/>
      <c r="AO489" s="1"/>
      <c r="AP489" s="1"/>
      <c r="AQ489" s="133"/>
      <c r="AR489" s="133"/>
      <c r="AS489" s="133"/>
      <c r="AT489" s="133"/>
      <c r="AU489" s="133"/>
      <c r="AV489" s="133"/>
      <c r="AW489" s="133"/>
      <c r="AX489" s="133"/>
      <c r="AY489" s="132"/>
      <c r="AZ489" s="1"/>
      <c r="BA489" s="1"/>
    </row>
    <row r="490" spans="1:53" ht="12.75" customHeight="1">
      <c r="A490" s="27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9"/>
      <c r="O490" s="127"/>
      <c r="P490" s="127"/>
      <c r="Q490" s="127"/>
      <c r="R490" s="127"/>
      <c r="S490" s="127"/>
      <c r="T490" s="124"/>
      <c r="U490" s="124"/>
      <c r="V490" s="124"/>
      <c r="W490" s="131"/>
      <c r="X490" s="124"/>
      <c r="Y490" s="124"/>
      <c r="Z490" s="124"/>
      <c r="AA490" s="131"/>
      <c r="AB490" s="124"/>
      <c r="AC490" s="124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"/>
      <c r="AO490" s="1"/>
      <c r="AP490" s="1"/>
      <c r="AQ490" s="133"/>
      <c r="AR490" s="133"/>
      <c r="AS490" s="133"/>
      <c r="AT490" s="133"/>
      <c r="AU490" s="133"/>
      <c r="AV490" s="133"/>
      <c r="AW490" s="133"/>
      <c r="AX490" s="133"/>
      <c r="AY490" s="132"/>
      <c r="AZ490" s="1"/>
      <c r="BA490" s="1"/>
    </row>
    <row r="491" spans="1:53" ht="12.75" customHeight="1">
      <c r="A491" s="27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9"/>
      <c r="O491" s="127"/>
      <c r="P491" s="127"/>
      <c r="Q491" s="127"/>
      <c r="R491" s="127"/>
      <c r="S491" s="127"/>
      <c r="T491" s="124"/>
      <c r="U491" s="124"/>
      <c r="V491" s="124"/>
      <c r="W491" s="131"/>
      <c r="X491" s="124"/>
      <c r="Y491" s="124"/>
      <c r="Z491" s="124"/>
      <c r="AA491" s="131"/>
      <c r="AB491" s="124"/>
      <c r="AC491" s="124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"/>
      <c r="AO491" s="1"/>
      <c r="AP491" s="1"/>
      <c r="AQ491" s="133"/>
      <c r="AR491" s="133"/>
      <c r="AS491" s="133"/>
      <c r="AT491" s="133"/>
      <c r="AU491" s="133"/>
      <c r="AV491" s="133"/>
      <c r="AW491" s="133"/>
      <c r="AX491" s="133"/>
      <c r="AY491" s="132"/>
      <c r="AZ491" s="1"/>
      <c r="BA491" s="1"/>
    </row>
    <row r="492" spans="1:53" ht="12.75" customHeight="1">
      <c r="A492" s="27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9"/>
      <c r="O492" s="127"/>
      <c r="P492" s="127"/>
      <c r="Q492" s="127"/>
      <c r="R492" s="127"/>
      <c r="S492" s="127"/>
      <c r="T492" s="124"/>
      <c r="U492" s="124"/>
      <c r="V492" s="124"/>
      <c r="W492" s="131"/>
      <c r="X492" s="124"/>
      <c r="Y492" s="124"/>
      <c r="Z492" s="124"/>
      <c r="AA492" s="131"/>
      <c r="AB492" s="124"/>
      <c r="AC492" s="124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"/>
      <c r="AO492" s="1"/>
      <c r="AP492" s="1"/>
      <c r="AQ492" s="133"/>
      <c r="AR492" s="133"/>
      <c r="AS492" s="133"/>
      <c r="AT492" s="133"/>
      <c r="AU492" s="133"/>
      <c r="AV492" s="133"/>
      <c r="AW492" s="133"/>
      <c r="AX492" s="133"/>
      <c r="AY492" s="132"/>
      <c r="AZ492" s="1"/>
      <c r="BA492" s="1"/>
    </row>
    <row r="493" spans="1:53" ht="12.75" customHeight="1">
      <c r="A493" s="27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9"/>
      <c r="O493" s="127"/>
      <c r="P493" s="127"/>
      <c r="Q493" s="127"/>
      <c r="R493" s="127"/>
      <c r="S493" s="127"/>
      <c r="T493" s="124"/>
      <c r="U493" s="124"/>
      <c r="V493" s="124"/>
      <c r="W493" s="131"/>
      <c r="X493" s="124"/>
      <c r="Y493" s="124"/>
      <c r="Z493" s="124"/>
      <c r="AA493" s="131"/>
      <c r="AB493" s="124"/>
      <c r="AC493" s="124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"/>
      <c r="AO493" s="1"/>
      <c r="AP493" s="1"/>
      <c r="AQ493" s="133"/>
      <c r="AR493" s="133"/>
      <c r="AS493" s="133"/>
      <c r="AT493" s="133"/>
      <c r="AU493" s="133"/>
      <c r="AV493" s="133"/>
      <c r="AW493" s="133"/>
      <c r="AX493" s="133"/>
      <c r="AY493" s="132"/>
      <c r="AZ493" s="1"/>
      <c r="BA493" s="1"/>
    </row>
    <row r="494" spans="1:53" ht="12.75" customHeight="1">
      <c r="A494" s="27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9"/>
      <c r="O494" s="127"/>
      <c r="P494" s="127"/>
      <c r="Q494" s="127"/>
      <c r="R494" s="127"/>
      <c r="S494" s="127"/>
      <c r="T494" s="124"/>
      <c r="U494" s="124"/>
      <c r="V494" s="124"/>
      <c r="W494" s="131"/>
      <c r="X494" s="124"/>
      <c r="Y494" s="124"/>
      <c r="Z494" s="124"/>
      <c r="AA494" s="131"/>
      <c r="AB494" s="124"/>
      <c r="AC494" s="124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"/>
      <c r="AO494" s="1"/>
      <c r="AP494" s="1"/>
      <c r="AQ494" s="133"/>
      <c r="AR494" s="133"/>
      <c r="AS494" s="133"/>
      <c r="AT494" s="133"/>
      <c r="AU494" s="133"/>
      <c r="AV494" s="133"/>
      <c r="AW494" s="133"/>
      <c r="AX494" s="133"/>
      <c r="AY494" s="132"/>
      <c r="AZ494" s="1"/>
      <c r="BA494" s="1"/>
    </row>
    <row r="495" spans="1:53" ht="12.75" customHeight="1">
      <c r="A495" s="27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9"/>
      <c r="O495" s="127"/>
      <c r="P495" s="127"/>
      <c r="Q495" s="127"/>
      <c r="R495" s="127"/>
      <c r="S495" s="127"/>
      <c r="T495" s="124"/>
      <c r="U495" s="124"/>
      <c r="V495" s="124"/>
      <c r="W495" s="131"/>
      <c r="X495" s="124"/>
      <c r="Y495" s="124"/>
      <c r="Z495" s="124"/>
      <c r="AA495" s="131"/>
      <c r="AB495" s="124"/>
      <c r="AC495" s="124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"/>
      <c r="AO495" s="1"/>
      <c r="AP495" s="1"/>
      <c r="AQ495" s="133"/>
      <c r="AR495" s="133"/>
      <c r="AS495" s="133"/>
      <c r="AT495" s="133"/>
      <c r="AU495" s="133"/>
      <c r="AV495" s="133"/>
      <c r="AW495" s="133"/>
      <c r="AX495" s="133"/>
      <c r="AY495" s="132"/>
      <c r="AZ495" s="1"/>
      <c r="BA495" s="1"/>
    </row>
    <row r="496" spans="1:53" ht="12.75" customHeight="1">
      <c r="A496" s="27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9"/>
      <c r="O496" s="127"/>
      <c r="P496" s="127"/>
      <c r="Q496" s="127"/>
      <c r="R496" s="127"/>
      <c r="S496" s="127"/>
      <c r="T496" s="124"/>
      <c r="U496" s="124"/>
      <c r="V496" s="124"/>
      <c r="W496" s="131"/>
      <c r="X496" s="124"/>
      <c r="Y496" s="124"/>
      <c r="Z496" s="124"/>
      <c r="AA496" s="131"/>
      <c r="AB496" s="124"/>
      <c r="AC496" s="124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"/>
      <c r="AO496" s="1"/>
      <c r="AP496" s="1"/>
      <c r="AQ496" s="133"/>
      <c r="AR496" s="133"/>
      <c r="AS496" s="133"/>
      <c r="AT496" s="133"/>
      <c r="AU496" s="133"/>
      <c r="AV496" s="133"/>
      <c r="AW496" s="133"/>
      <c r="AX496" s="133"/>
      <c r="AY496" s="132"/>
      <c r="AZ496" s="1"/>
      <c r="BA496" s="1"/>
    </row>
    <row r="497" spans="1:53" ht="12.75" customHeight="1">
      <c r="A497" s="27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9"/>
      <c r="O497" s="127"/>
      <c r="P497" s="127"/>
      <c r="Q497" s="127"/>
      <c r="R497" s="127"/>
      <c r="S497" s="127"/>
      <c r="T497" s="124"/>
      <c r="U497" s="124"/>
      <c r="V497" s="124"/>
      <c r="W497" s="131"/>
      <c r="X497" s="124"/>
      <c r="Y497" s="124"/>
      <c r="Z497" s="124"/>
      <c r="AA497" s="131"/>
      <c r="AB497" s="124"/>
      <c r="AC497" s="124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"/>
      <c r="AO497" s="1"/>
      <c r="AP497" s="1"/>
      <c r="AQ497" s="133"/>
      <c r="AR497" s="133"/>
      <c r="AS497" s="133"/>
      <c r="AT497" s="133"/>
      <c r="AU497" s="133"/>
      <c r="AV497" s="133"/>
      <c r="AW497" s="133"/>
      <c r="AX497" s="133"/>
      <c r="AY497" s="132"/>
      <c r="AZ497" s="1"/>
      <c r="BA497" s="1"/>
    </row>
    <row r="498" spans="1:53" ht="12.75" customHeight="1">
      <c r="A498" s="27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9"/>
      <c r="O498" s="127"/>
      <c r="P498" s="127"/>
      <c r="Q498" s="127"/>
      <c r="R498" s="127"/>
      <c r="S498" s="127"/>
      <c r="T498" s="124"/>
      <c r="U498" s="124"/>
      <c r="V498" s="124"/>
      <c r="W498" s="131"/>
      <c r="X498" s="124"/>
      <c r="Y498" s="124"/>
      <c r="Z498" s="124"/>
      <c r="AA498" s="131"/>
      <c r="AB498" s="124"/>
      <c r="AC498" s="124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"/>
      <c r="AO498" s="1"/>
      <c r="AP498" s="1"/>
      <c r="AQ498" s="133"/>
      <c r="AR498" s="133"/>
      <c r="AS498" s="133"/>
      <c r="AT498" s="133"/>
      <c r="AU498" s="133"/>
      <c r="AV498" s="133"/>
      <c r="AW498" s="133"/>
      <c r="AX498" s="133"/>
      <c r="AY498" s="132"/>
      <c r="AZ498" s="1"/>
      <c r="BA498" s="1"/>
    </row>
    <row r="499" spans="1:53" ht="12.75" customHeight="1">
      <c r="A499" s="27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9"/>
      <c r="O499" s="127"/>
      <c r="P499" s="127"/>
      <c r="Q499" s="127"/>
      <c r="R499" s="127"/>
      <c r="S499" s="127"/>
      <c r="T499" s="124"/>
      <c r="U499" s="124"/>
      <c r="V499" s="124"/>
      <c r="W499" s="131"/>
      <c r="X499" s="124"/>
      <c r="Y499" s="124"/>
      <c r="Z499" s="124"/>
      <c r="AA499" s="131"/>
      <c r="AB499" s="124"/>
      <c r="AC499" s="124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"/>
      <c r="AO499" s="1"/>
      <c r="AP499" s="1"/>
      <c r="AQ499" s="133"/>
      <c r="AR499" s="133"/>
      <c r="AS499" s="133"/>
      <c r="AT499" s="133"/>
      <c r="AU499" s="133"/>
      <c r="AV499" s="133"/>
      <c r="AW499" s="133"/>
      <c r="AX499" s="133"/>
      <c r="AY499" s="132"/>
      <c r="AZ499" s="1"/>
      <c r="BA499" s="1"/>
    </row>
    <row r="500" spans="1:53" ht="12.75" customHeight="1">
      <c r="A500" s="27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9"/>
      <c r="O500" s="127"/>
      <c r="P500" s="127"/>
      <c r="Q500" s="127"/>
      <c r="R500" s="127"/>
      <c r="S500" s="127"/>
      <c r="T500" s="124"/>
      <c r="U500" s="124"/>
      <c r="V500" s="124"/>
      <c r="W500" s="131"/>
      <c r="X500" s="124"/>
      <c r="Y500" s="124"/>
      <c r="Z500" s="124"/>
      <c r="AA500" s="131"/>
      <c r="AB500" s="124"/>
      <c r="AC500" s="124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"/>
      <c r="AO500" s="1"/>
      <c r="AP500" s="1"/>
      <c r="AQ500" s="133"/>
      <c r="AR500" s="133"/>
      <c r="AS500" s="133"/>
      <c r="AT500" s="133"/>
      <c r="AU500" s="133"/>
      <c r="AV500" s="133"/>
      <c r="AW500" s="133"/>
      <c r="AX500" s="133"/>
      <c r="AY500" s="132"/>
      <c r="AZ500" s="1"/>
      <c r="BA500" s="1"/>
    </row>
    <row r="501" spans="1:53" ht="12.75" customHeight="1">
      <c r="A501" s="27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9"/>
      <c r="O501" s="127"/>
      <c r="P501" s="127"/>
      <c r="Q501" s="127"/>
      <c r="R501" s="127"/>
      <c r="S501" s="127"/>
      <c r="T501" s="124"/>
      <c r="U501" s="124"/>
      <c r="V501" s="124"/>
      <c r="W501" s="131"/>
      <c r="X501" s="124"/>
      <c r="Y501" s="124"/>
      <c r="Z501" s="124"/>
      <c r="AA501" s="131"/>
      <c r="AB501" s="124"/>
      <c r="AC501" s="124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"/>
      <c r="AO501" s="1"/>
      <c r="AP501" s="1"/>
      <c r="AQ501" s="133"/>
      <c r="AR501" s="133"/>
      <c r="AS501" s="133"/>
      <c r="AT501" s="133"/>
      <c r="AU501" s="133"/>
      <c r="AV501" s="133"/>
      <c r="AW501" s="133"/>
      <c r="AX501" s="133"/>
      <c r="AY501" s="132"/>
      <c r="AZ501" s="1"/>
      <c r="BA501" s="1"/>
    </row>
    <row r="502" spans="1:53" ht="12.75" customHeight="1">
      <c r="A502" s="27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9"/>
      <c r="O502" s="127"/>
      <c r="P502" s="127"/>
      <c r="Q502" s="127"/>
      <c r="R502" s="127"/>
      <c r="S502" s="127"/>
      <c r="T502" s="124"/>
      <c r="U502" s="124"/>
      <c r="V502" s="124"/>
      <c r="W502" s="131"/>
      <c r="X502" s="124"/>
      <c r="Y502" s="124"/>
      <c r="Z502" s="124"/>
      <c r="AA502" s="131"/>
      <c r="AB502" s="124"/>
      <c r="AC502" s="124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"/>
      <c r="AO502" s="1"/>
      <c r="AP502" s="1"/>
      <c r="AQ502" s="133"/>
      <c r="AR502" s="133"/>
      <c r="AS502" s="133"/>
      <c r="AT502" s="133"/>
      <c r="AU502" s="133"/>
      <c r="AV502" s="133"/>
      <c r="AW502" s="133"/>
      <c r="AX502" s="133"/>
      <c r="AY502" s="132"/>
      <c r="AZ502" s="1"/>
      <c r="BA502" s="1"/>
    </row>
    <row r="503" spans="1:53" ht="12.75" customHeight="1">
      <c r="A503" s="27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9"/>
      <c r="O503" s="127"/>
      <c r="P503" s="127"/>
      <c r="Q503" s="127"/>
      <c r="R503" s="127"/>
      <c r="S503" s="127"/>
      <c r="T503" s="124"/>
      <c r="U503" s="124"/>
      <c r="V503" s="124"/>
      <c r="W503" s="131"/>
      <c r="X503" s="124"/>
      <c r="Y503" s="124"/>
      <c r="Z503" s="124"/>
      <c r="AA503" s="131"/>
      <c r="AB503" s="124"/>
      <c r="AC503" s="124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"/>
      <c r="AO503" s="1"/>
      <c r="AP503" s="1"/>
      <c r="AQ503" s="133"/>
      <c r="AR503" s="133"/>
      <c r="AS503" s="133"/>
      <c r="AT503" s="133"/>
      <c r="AU503" s="133"/>
      <c r="AV503" s="133"/>
      <c r="AW503" s="133"/>
      <c r="AX503" s="133"/>
      <c r="AY503" s="132"/>
      <c r="AZ503" s="1"/>
      <c r="BA503" s="1"/>
    </row>
    <row r="504" spans="1:53" ht="12.75" customHeight="1">
      <c r="A504" s="27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9"/>
      <c r="O504" s="127"/>
      <c r="P504" s="127"/>
      <c r="Q504" s="127"/>
      <c r="R504" s="127"/>
      <c r="S504" s="127"/>
      <c r="T504" s="124"/>
      <c r="U504" s="124"/>
      <c r="V504" s="124"/>
      <c r="W504" s="131"/>
      <c r="X504" s="124"/>
      <c r="Y504" s="124"/>
      <c r="Z504" s="124"/>
      <c r="AA504" s="131"/>
      <c r="AB504" s="124"/>
      <c r="AC504" s="124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"/>
      <c r="AO504" s="1"/>
      <c r="AP504" s="1"/>
      <c r="AQ504" s="133"/>
      <c r="AR504" s="133"/>
      <c r="AS504" s="133"/>
      <c r="AT504" s="133"/>
      <c r="AU504" s="133"/>
      <c r="AV504" s="133"/>
      <c r="AW504" s="133"/>
      <c r="AX504" s="133"/>
      <c r="AY504" s="132"/>
      <c r="AZ504" s="1"/>
      <c r="BA504" s="1"/>
    </row>
    <row r="505" spans="1:53" ht="12.75" customHeight="1">
      <c r="A505" s="27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9"/>
      <c r="O505" s="127"/>
      <c r="P505" s="127"/>
      <c r="Q505" s="127"/>
      <c r="R505" s="127"/>
      <c r="S505" s="127"/>
      <c r="T505" s="124"/>
      <c r="U505" s="124"/>
      <c r="V505" s="124"/>
      <c r="W505" s="131"/>
      <c r="X505" s="124"/>
      <c r="Y505" s="124"/>
      <c r="Z505" s="124"/>
      <c r="AA505" s="131"/>
      <c r="AB505" s="124"/>
      <c r="AC505" s="124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"/>
      <c r="AO505" s="1"/>
      <c r="AP505" s="1"/>
      <c r="AQ505" s="133"/>
      <c r="AR505" s="133"/>
      <c r="AS505" s="133"/>
      <c r="AT505" s="133"/>
      <c r="AU505" s="133"/>
      <c r="AV505" s="133"/>
      <c r="AW505" s="133"/>
      <c r="AX505" s="133"/>
      <c r="AY505" s="132"/>
      <c r="AZ505" s="1"/>
      <c r="BA505" s="1"/>
    </row>
    <row r="506" spans="1:53" ht="12.75" customHeight="1">
      <c r="A506" s="27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9"/>
      <c r="O506" s="127"/>
      <c r="P506" s="127"/>
      <c r="Q506" s="127"/>
      <c r="R506" s="127"/>
      <c r="S506" s="127"/>
      <c r="T506" s="124"/>
      <c r="U506" s="124"/>
      <c r="V506" s="124"/>
      <c r="W506" s="131"/>
      <c r="X506" s="124"/>
      <c r="Y506" s="124"/>
      <c r="Z506" s="124"/>
      <c r="AA506" s="131"/>
      <c r="AB506" s="124"/>
      <c r="AC506" s="124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"/>
      <c r="AO506" s="1"/>
      <c r="AP506" s="1"/>
      <c r="AQ506" s="133"/>
      <c r="AR506" s="133"/>
      <c r="AS506" s="133"/>
      <c r="AT506" s="133"/>
      <c r="AU506" s="133"/>
      <c r="AV506" s="133"/>
      <c r="AW506" s="133"/>
      <c r="AX506" s="133"/>
      <c r="AY506" s="132"/>
      <c r="AZ506" s="1"/>
      <c r="BA506" s="1"/>
    </row>
    <row r="507" spans="1:53" ht="12.75" customHeight="1">
      <c r="A507" s="27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9"/>
      <c r="O507" s="127"/>
      <c r="P507" s="127"/>
      <c r="Q507" s="127"/>
      <c r="R507" s="127"/>
      <c r="S507" s="127"/>
      <c r="T507" s="124"/>
      <c r="U507" s="124"/>
      <c r="V507" s="124"/>
      <c r="W507" s="131"/>
      <c r="X507" s="124"/>
      <c r="Y507" s="124"/>
      <c r="Z507" s="124"/>
      <c r="AA507" s="131"/>
      <c r="AB507" s="124"/>
      <c r="AC507" s="124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"/>
      <c r="AO507" s="1"/>
      <c r="AP507" s="1"/>
      <c r="AQ507" s="133"/>
      <c r="AR507" s="133"/>
      <c r="AS507" s="133"/>
      <c r="AT507" s="133"/>
      <c r="AU507" s="133"/>
      <c r="AV507" s="133"/>
      <c r="AW507" s="133"/>
      <c r="AX507" s="133"/>
      <c r="AY507" s="132"/>
      <c r="AZ507" s="1"/>
      <c r="BA507" s="1"/>
    </row>
    <row r="508" spans="1:53" ht="12.75" customHeight="1">
      <c r="A508" s="27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9"/>
      <c r="O508" s="127"/>
      <c r="P508" s="127"/>
      <c r="Q508" s="127"/>
      <c r="R508" s="127"/>
      <c r="S508" s="127"/>
      <c r="T508" s="124"/>
      <c r="U508" s="124"/>
      <c r="V508" s="124"/>
      <c r="W508" s="131"/>
      <c r="X508" s="124"/>
      <c r="Y508" s="124"/>
      <c r="Z508" s="124"/>
      <c r="AA508" s="131"/>
      <c r="AB508" s="124"/>
      <c r="AC508" s="124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"/>
      <c r="AO508" s="1"/>
      <c r="AP508" s="1"/>
      <c r="AQ508" s="133"/>
      <c r="AR508" s="133"/>
      <c r="AS508" s="133"/>
      <c r="AT508" s="133"/>
      <c r="AU508" s="133"/>
      <c r="AV508" s="133"/>
      <c r="AW508" s="133"/>
      <c r="AX508" s="133"/>
      <c r="AY508" s="132"/>
      <c r="AZ508" s="1"/>
      <c r="BA508" s="1"/>
    </row>
    <row r="509" spans="1:53" ht="12.75" customHeight="1">
      <c r="A509" s="27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9"/>
      <c r="O509" s="127"/>
      <c r="P509" s="127"/>
      <c r="Q509" s="127"/>
      <c r="R509" s="127"/>
      <c r="S509" s="127"/>
      <c r="T509" s="124"/>
      <c r="U509" s="124"/>
      <c r="V509" s="124"/>
      <c r="W509" s="131"/>
      <c r="X509" s="124"/>
      <c r="Y509" s="124"/>
      <c r="Z509" s="124"/>
      <c r="AA509" s="131"/>
      <c r="AB509" s="124"/>
      <c r="AC509" s="124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"/>
      <c r="AO509" s="1"/>
      <c r="AP509" s="1"/>
      <c r="AQ509" s="133"/>
      <c r="AR509" s="133"/>
      <c r="AS509" s="133"/>
      <c r="AT509" s="133"/>
      <c r="AU509" s="133"/>
      <c r="AV509" s="133"/>
      <c r="AW509" s="133"/>
      <c r="AX509" s="133"/>
      <c r="AY509" s="132"/>
      <c r="AZ509" s="1"/>
      <c r="BA509" s="1"/>
    </row>
    <row r="510" spans="1:53" ht="12.75" customHeight="1">
      <c r="A510" s="27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9"/>
      <c r="O510" s="127"/>
      <c r="P510" s="127"/>
      <c r="Q510" s="127"/>
      <c r="R510" s="127"/>
      <c r="S510" s="127"/>
      <c r="T510" s="124"/>
      <c r="U510" s="124"/>
      <c r="V510" s="124"/>
      <c r="W510" s="131"/>
      <c r="X510" s="124"/>
      <c r="Y510" s="124"/>
      <c r="Z510" s="124"/>
      <c r="AA510" s="131"/>
      <c r="AB510" s="124"/>
      <c r="AC510" s="124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"/>
      <c r="AO510" s="1"/>
      <c r="AP510" s="1"/>
      <c r="AQ510" s="133"/>
      <c r="AR510" s="133"/>
      <c r="AS510" s="133"/>
      <c r="AT510" s="133"/>
      <c r="AU510" s="133"/>
      <c r="AV510" s="133"/>
      <c r="AW510" s="133"/>
      <c r="AX510" s="133"/>
      <c r="AY510" s="132"/>
      <c r="AZ510" s="1"/>
      <c r="BA510" s="1"/>
    </row>
    <row r="511" spans="1:53" ht="12.75" customHeight="1">
      <c r="A511" s="27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9"/>
      <c r="O511" s="127"/>
      <c r="P511" s="127"/>
      <c r="Q511" s="127"/>
      <c r="R511" s="127"/>
      <c r="S511" s="127"/>
      <c r="T511" s="124"/>
      <c r="U511" s="124"/>
      <c r="V511" s="124"/>
      <c r="W511" s="131"/>
      <c r="X511" s="124"/>
      <c r="Y511" s="124"/>
      <c r="Z511" s="124"/>
      <c r="AA511" s="131"/>
      <c r="AB511" s="124"/>
      <c r="AC511" s="124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"/>
      <c r="AO511" s="1"/>
      <c r="AP511" s="1"/>
      <c r="AQ511" s="133"/>
      <c r="AR511" s="133"/>
      <c r="AS511" s="133"/>
      <c r="AT511" s="133"/>
      <c r="AU511" s="133"/>
      <c r="AV511" s="133"/>
      <c r="AW511" s="133"/>
      <c r="AX511" s="133"/>
      <c r="AY511" s="132"/>
      <c r="AZ511" s="1"/>
      <c r="BA511" s="1"/>
    </row>
    <row r="512" spans="1:53" ht="12.75" customHeight="1">
      <c r="A512" s="27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9"/>
      <c r="O512" s="127"/>
      <c r="P512" s="127"/>
      <c r="Q512" s="127"/>
      <c r="R512" s="127"/>
      <c r="S512" s="127"/>
      <c r="T512" s="124"/>
      <c r="U512" s="124"/>
      <c r="V512" s="124"/>
      <c r="W512" s="131"/>
      <c r="X512" s="124"/>
      <c r="Y512" s="124"/>
      <c r="Z512" s="124"/>
      <c r="AA512" s="131"/>
      <c r="AB512" s="124"/>
      <c r="AC512" s="124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"/>
      <c r="AO512" s="1"/>
      <c r="AP512" s="1"/>
      <c r="AQ512" s="133"/>
      <c r="AR512" s="133"/>
      <c r="AS512" s="133"/>
      <c r="AT512" s="133"/>
      <c r="AU512" s="133"/>
      <c r="AV512" s="133"/>
      <c r="AW512" s="133"/>
      <c r="AX512" s="133"/>
      <c r="AY512" s="132"/>
      <c r="AZ512" s="1"/>
      <c r="BA512" s="1"/>
    </row>
    <row r="513" spans="1:53" ht="12.75" customHeight="1">
      <c r="A513" s="27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9"/>
      <c r="O513" s="127"/>
      <c r="P513" s="127"/>
      <c r="Q513" s="127"/>
      <c r="R513" s="127"/>
      <c r="S513" s="127"/>
      <c r="T513" s="124"/>
      <c r="U513" s="124"/>
      <c r="V513" s="124"/>
      <c r="W513" s="131"/>
      <c r="X513" s="124"/>
      <c r="Y513" s="124"/>
      <c r="Z513" s="124"/>
      <c r="AA513" s="131"/>
      <c r="AB513" s="124"/>
      <c r="AC513" s="124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"/>
      <c r="AO513" s="1"/>
      <c r="AP513" s="1"/>
      <c r="AQ513" s="133"/>
      <c r="AR513" s="133"/>
      <c r="AS513" s="133"/>
      <c r="AT513" s="133"/>
      <c r="AU513" s="133"/>
      <c r="AV513" s="133"/>
      <c r="AW513" s="133"/>
      <c r="AX513" s="133"/>
      <c r="AY513" s="132"/>
      <c r="AZ513" s="1"/>
      <c r="BA513" s="1"/>
    </row>
    <row r="514" spans="1:53" ht="12.75" customHeight="1">
      <c r="A514" s="27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9"/>
      <c r="O514" s="127"/>
      <c r="P514" s="127"/>
      <c r="Q514" s="127"/>
      <c r="R514" s="127"/>
      <c r="S514" s="127"/>
      <c r="T514" s="124"/>
      <c r="U514" s="124"/>
      <c r="V514" s="124"/>
      <c r="W514" s="131"/>
      <c r="X514" s="124"/>
      <c r="Y514" s="124"/>
      <c r="Z514" s="124"/>
      <c r="AA514" s="131"/>
      <c r="AB514" s="124"/>
      <c r="AC514" s="124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"/>
      <c r="AO514" s="1"/>
      <c r="AP514" s="1"/>
      <c r="AQ514" s="133"/>
      <c r="AR514" s="133"/>
      <c r="AS514" s="133"/>
      <c r="AT514" s="133"/>
      <c r="AU514" s="133"/>
      <c r="AV514" s="133"/>
      <c r="AW514" s="133"/>
      <c r="AX514" s="133"/>
      <c r="AY514" s="132"/>
      <c r="AZ514" s="1"/>
      <c r="BA514" s="1"/>
    </row>
    <row r="515" spans="1:53" ht="12.75" customHeight="1">
      <c r="A515" s="27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9"/>
      <c r="O515" s="127"/>
      <c r="P515" s="127"/>
      <c r="Q515" s="127"/>
      <c r="R515" s="127"/>
      <c r="S515" s="127"/>
      <c r="T515" s="124"/>
      <c r="U515" s="124"/>
      <c r="V515" s="124"/>
      <c r="W515" s="131"/>
      <c r="X515" s="124"/>
      <c r="Y515" s="124"/>
      <c r="Z515" s="124"/>
      <c r="AA515" s="131"/>
      <c r="AB515" s="124"/>
      <c r="AC515" s="124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"/>
      <c r="AO515" s="1"/>
      <c r="AP515" s="1"/>
      <c r="AQ515" s="133"/>
      <c r="AR515" s="133"/>
      <c r="AS515" s="133"/>
      <c r="AT515" s="133"/>
      <c r="AU515" s="133"/>
      <c r="AV515" s="133"/>
      <c r="AW515" s="133"/>
      <c r="AX515" s="133"/>
      <c r="AY515" s="132"/>
      <c r="AZ515" s="1"/>
      <c r="BA515" s="1"/>
    </row>
    <row r="516" spans="1:53" ht="12.75" customHeight="1">
      <c r="A516" s="27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9"/>
      <c r="O516" s="127"/>
      <c r="P516" s="127"/>
      <c r="Q516" s="127"/>
      <c r="R516" s="127"/>
      <c r="S516" s="127"/>
      <c r="T516" s="124"/>
      <c r="U516" s="124"/>
      <c r="V516" s="124"/>
      <c r="W516" s="131"/>
      <c r="X516" s="124"/>
      <c r="Y516" s="124"/>
      <c r="Z516" s="124"/>
      <c r="AA516" s="131"/>
      <c r="AB516" s="124"/>
      <c r="AC516" s="124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"/>
      <c r="AO516" s="1"/>
      <c r="AP516" s="1"/>
      <c r="AQ516" s="133"/>
      <c r="AR516" s="133"/>
      <c r="AS516" s="133"/>
      <c r="AT516" s="133"/>
      <c r="AU516" s="133"/>
      <c r="AV516" s="133"/>
      <c r="AW516" s="133"/>
      <c r="AX516" s="133"/>
      <c r="AY516" s="132"/>
      <c r="AZ516" s="1"/>
      <c r="BA516" s="1"/>
    </row>
    <row r="517" spans="1:53" ht="12.75" customHeight="1">
      <c r="A517" s="27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9"/>
      <c r="O517" s="127"/>
      <c r="P517" s="127"/>
      <c r="Q517" s="127"/>
      <c r="R517" s="127"/>
      <c r="S517" s="127"/>
      <c r="T517" s="124"/>
      <c r="U517" s="124"/>
      <c r="V517" s="124"/>
      <c r="W517" s="131"/>
      <c r="X517" s="124"/>
      <c r="Y517" s="124"/>
      <c r="Z517" s="124"/>
      <c r="AA517" s="131"/>
      <c r="AB517" s="124"/>
      <c r="AC517" s="124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"/>
      <c r="AO517" s="1"/>
      <c r="AP517" s="1"/>
      <c r="AQ517" s="133"/>
      <c r="AR517" s="133"/>
      <c r="AS517" s="133"/>
      <c r="AT517" s="133"/>
      <c r="AU517" s="133"/>
      <c r="AV517" s="133"/>
      <c r="AW517" s="133"/>
      <c r="AX517" s="133"/>
      <c r="AY517" s="132"/>
      <c r="AZ517" s="1"/>
      <c r="BA517" s="1"/>
    </row>
    <row r="518" spans="1:53" ht="12.75" customHeight="1">
      <c r="A518" s="27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9"/>
      <c r="O518" s="127"/>
      <c r="P518" s="127"/>
      <c r="Q518" s="127"/>
      <c r="R518" s="127"/>
      <c r="S518" s="127"/>
      <c r="T518" s="124"/>
      <c r="U518" s="124"/>
      <c r="V518" s="124"/>
      <c r="W518" s="131"/>
      <c r="X518" s="124"/>
      <c r="Y518" s="124"/>
      <c r="Z518" s="124"/>
      <c r="AA518" s="131"/>
      <c r="AB518" s="124"/>
      <c r="AC518" s="124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"/>
      <c r="AO518" s="1"/>
      <c r="AP518" s="1"/>
      <c r="AQ518" s="133"/>
      <c r="AR518" s="133"/>
      <c r="AS518" s="133"/>
      <c r="AT518" s="133"/>
      <c r="AU518" s="133"/>
      <c r="AV518" s="133"/>
      <c r="AW518" s="133"/>
      <c r="AX518" s="133"/>
      <c r="AY518" s="132"/>
      <c r="AZ518" s="1"/>
      <c r="BA518" s="1"/>
    </row>
    <row r="519" spans="1:53" ht="12.75" customHeight="1">
      <c r="A519" s="27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9"/>
      <c r="O519" s="127"/>
      <c r="P519" s="127"/>
      <c r="Q519" s="127"/>
      <c r="R519" s="127"/>
      <c r="S519" s="127"/>
      <c r="T519" s="124"/>
      <c r="U519" s="124"/>
      <c r="V519" s="124"/>
      <c r="W519" s="131"/>
      <c r="X519" s="124"/>
      <c r="Y519" s="124"/>
      <c r="Z519" s="124"/>
      <c r="AA519" s="131"/>
      <c r="AB519" s="124"/>
      <c r="AC519" s="124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"/>
      <c r="AO519" s="1"/>
      <c r="AP519" s="1"/>
      <c r="AQ519" s="133"/>
      <c r="AR519" s="133"/>
      <c r="AS519" s="133"/>
      <c r="AT519" s="133"/>
      <c r="AU519" s="133"/>
      <c r="AV519" s="133"/>
      <c r="AW519" s="133"/>
      <c r="AX519" s="133"/>
      <c r="AY519" s="132"/>
      <c r="AZ519" s="1"/>
      <c r="BA519" s="1"/>
    </row>
    <row r="520" spans="1:53" ht="12.75" customHeight="1">
      <c r="A520" s="27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9"/>
      <c r="O520" s="127"/>
      <c r="P520" s="127"/>
      <c r="Q520" s="127"/>
      <c r="R520" s="127"/>
      <c r="S520" s="127"/>
      <c r="T520" s="124"/>
      <c r="U520" s="124"/>
      <c r="V520" s="124"/>
      <c r="W520" s="131"/>
      <c r="X520" s="124"/>
      <c r="Y520" s="124"/>
      <c r="Z520" s="124"/>
      <c r="AA520" s="131"/>
      <c r="AB520" s="124"/>
      <c r="AC520" s="124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"/>
      <c r="AO520" s="1"/>
      <c r="AP520" s="1"/>
      <c r="AQ520" s="133"/>
      <c r="AR520" s="133"/>
      <c r="AS520" s="133"/>
      <c r="AT520" s="133"/>
      <c r="AU520" s="133"/>
      <c r="AV520" s="133"/>
      <c r="AW520" s="133"/>
      <c r="AX520" s="133"/>
      <c r="AY520" s="132"/>
      <c r="AZ520" s="1"/>
      <c r="BA520" s="1"/>
    </row>
    <row r="521" spans="1:53" ht="12.75" customHeight="1">
      <c r="A521" s="27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9"/>
      <c r="O521" s="127"/>
      <c r="P521" s="127"/>
      <c r="Q521" s="127"/>
      <c r="R521" s="127"/>
      <c r="S521" s="127"/>
      <c r="T521" s="124"/>
      <c r="U521" s="124"/>
      <c r="V521" s="124"/>
      <c r="W521" s="131"/>
      <c r="X521" s="124"/>
      <c r="Y521" s="124"/>
      <c r="Z521" s="124"/>
      <c r="AA521" s="131"/>
      <c r="AB521" s="124"/>
      <c r="AC521" s="124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"/>
      <c r="AO521" s="1"/>
      <c r="AP521" s="1"/>
      <c r="AQ521" s="133"/>
      <c r="AR521" s="133"/>
      <c r="AS521" s="133"/>
      <c r="AT521" s="133"/>
      <c r="AU521" s="133"/>
      <c r="AV521" s="133"/>
      <c r="AW521" s="133"/>
      <c r="AX521" s="133"/>
      <c r="AY521" s="132"/>
      <c r="AZ521" s="1"/>
      <c r="BA521" s="1"/>
    </row>
    <row r="522" spans="1:53" ht="12.75" customHeight="1">
      <c r="A522" s="27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9"/>
      <c r="O522" s="127"/>
      <c r="P522" s="127"/>
      <c r="Q522" s="127"/>
      <c r="R522" s="127"/>
      <c r="S522" s="127"/>
      <c r="T522" s="124"/>
      <c r="U522" s="124"/>
      <c r="V522" s="124"/>
      <c r="W522" s="131"/>
      <c r="X522" s="124"/>
      <c r="Y522" s="124"/>
      <c r="Z522" s="124"/>
      <c r="AA522" s="131"/>
      <c r="AB522" s="124"/>
      <c r="AC522" s="124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"/>
      <c r="AO522" s="1"/>
      <c r="AP522" s="1"/>
      <c r="AQ522" s="133"/>
      <c r="AR522" s="133"/>
      <c r="AS522" s="133"/>
      <c r="AT522" s="133"/>
      <c r="AU522" s="133"/>
      <c r="AV522" s="133"/>
      <c r="AW522" s="133"/>
      <c r="AX522" s="133"/>
      <c r="AY522" s="132"/>
      <c r="AZ522" s="1"/>
      <c r="BA522" s="1"/>
    </row>
    <row r="523" spans="1:53" ht="12.75" customHeight="1">
      <c r="A523" s="27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9"/>
      <c r="O523" s="127"/>
      <c r="P523" s="127"/>
      <c r="Q523" s="127"/>
      <c r="R523" s="127"/>
      <c r="S523" s="127"/>
      <c r="T523" s="124"/>
      <c r="U523" s="124"/>
      <c r="V523" s="124"/>
      <c r="W523" s="131"/>
      <c r="X523" s="124"/>
      <c r="Y523" s="124"/>
      <c r="Z523" s="124"/>
      <c r="AA523" s="131"/>
      <c r="AB523" s="124"/>
      <c r="AC523" s="124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"/>
      <c r="AO523" s="1"/>
      <c r="AP523" s="1"/>
      <c r="AQ523" s="133"/>
      <c r="AR523" s="133"/>
      <c r="AS523" s="133"/>
      <c r="AT523" s="133"/>
      <c r="AU523" s="133"/>
      <c r="AV523" s="133"/>
      <c r="AW523" s="133"/>
      <c r="AX523" s="133"/>
      <c r="AY523" s="132"/>
      <c r="AZ523" s="1"/>
      <c r="BA523" s="1"/>
    </row>
    <row r="524" spans="1:53" ht="12.75" customHeight="1">
      <c r="A524" s="27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9"/>
      <c r="O524" s="127"/>
      <c r="P524" s="127"/>
      <c r="Q524" s="127"/>
      <c r="R524" s="127"/>
      <c r="S524" s="127"/>
      <c r="T524" s="124"/>
      <c r="U524" s="124"/>
      <c r="V524" s="124"/>
      <c r="W524" s="131"/>
      <c r="X524" s="124"/>
      <c r="Y524" s="124"/>
      <c r="Z524" s="124"/>
      <c r="AA524" s="131"/>
      <c r="AB524" s="124"/>
      <c r="AC524" s="124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"/>
      <c r="AO524" s="1"/>
      <c r="AP524" s="1"/>
      <c r="AQ524" s="133"/>
      <c r="AR524" s="133"/>
      <c r="AS524" s="133"/>
      <c r="AT524" s="133"/>
      <c r="AU524" s="133"/>
      <c r="AV524" s="133"/>
      <c r="AW524" s="133"/>
      <c r="AX524" s="133"/>
      <c r="AY524" s="132"/>
      <c r="AZ524" s="1"/>
      <c r="BA524" s="1"/>
    </row>
    <row r="525" spans="1:53" ht="12.75" customHeight="1">
      <c r="A525" s="27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9"/>
      <c r="O525" s="127"/>
      <c r="P525" s="127"/>
      <c r="Q525" s="127"/>
      <c r="R525" s="127"/>
      <c r="S525" s="127"/>
      <c r="T525" s="124"/>
      <c r="U525" s="124"/>
      <c r="V525" s="124"/>
      <c r="W525" s="131"/>
      <c r="X525" s="124"/>
      <c r="Y525" s="124"/>
      <c r="Z525" s="124"/>
      <c r="AA525" s="131"/>
      <c r="AB525" s="124"/>
      <c r="AC525" s="124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"/>
      <c r="AO525" s="1"/>
      <c r="AP525" s="1"/>
      <c r="AQ525" s="133"/>
      <c r="AR525" s="133"/>
      <c r="AS525" s="133"/>
      <c r="AT525" s="133"/>
      <c r="AU525" s="133"/>
      <c r="AV525" s="133"/>
      <c r="AW525" s="133"/>
      <c r="AX525" s="133"/>
      <c r="AY525" s="132"/>
      <c r="AZ525" s="1"/>
      <c r="BA525" s="1"/>
    </row>
    <row r="526" spans="1:53" ht="12.75" customHeight="1">
      <c r="A526" s="27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9"/>
      <c r="O526" s="127"/>
      <c r="P526" s="127"/>
      <c r="Q526" s="127"/>
      <c r="R526" s="127"/>
      <c r="S526" s="127"/>
      <c r="T526" s="124"/>
      <c r="U526" s="124"/>
      <c r="V526" s="124"/>
      <c r="W526" s="131"/>
      <c r="X526" s="124"/>
      <c r="Y526" s="124"/>
      <c r="Z526" s="124"/>
      <c r="AA526" s="131"/>
      <c r="AB526" s="124"/>
      <c r="AC526" s="124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"/>
      <c r="AO526" s="1"/>
      <c r="AP526" s="1"/>
      <c r="AQ526" s="133"/>
      <c r="AR526" s="133"/>
      <c r="AS526" s="133"/>
      <c r="AT526" s="133"/>
      <c r="AU526" s="133"/>
      <c r="AV526" s="133"/>
      <c r="AW526" s="133"/>
      <c r="AX526" s="133"/>
      <c r="AY526" s="132"/>
      <c r="AZ526" s="1"/>
      <c r="BA526" s="1"/>
    </row>
    <row r="527" spans="1:53" ht="12.75" customHeight="1">
      <c r="A527" s="27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9"/>
      <c r="O527" s="127"/>
      <c r="P527" s="127"/>
      <c r="Q527" s="127"/>
      <c r="R527" s="127"/>
      <c r="S527" s="127"/>
      <c r="T527" s="124"/>
      <c r="U527" s="124"/>
      <c r="V527" s="124"/>
      <c r="W527" s="131"/>
      <c r="X527" s="124"/>
      <c r="Y527" s="124"/>
      <c r="Z527" s="124"/>
      <c r="AA527" s="131"/>
      <c r="AB527" s="124"/>
      <c r="AC527" s="124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"/>
      <c r="AO527" s="1"/>
      <c r="AP527" s="1"/>
      <c r="AQ527" s="133"/>
      <c r="AR527" s="133"/>
      <c r="AS527" s="133"/>
      <c r="AT527" s="133"/>
      <c r="AU527" s="133"/>
      <c r="AV527" s="133"/>
      <c r="AW527" s="133"/>
      <c r="AX527" s="133"/>
      <c r="AY527" s="132"/>
      <c r="AZ527" s="1"/>
      <c r="BA527" s="1"/>
    </row>
    <row r="528" spans="1:53" ht="12.75" customHeight="1">
      <c r="A528" s="27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9"/>
      <c r="O528" s="127"/>
      <c r="P528" s="127"/>
      <c r="Q528" s="127"/>
      <c r="R528" s="127"/>
      <c r="S528" s="127"/>
      <c r="T528" s="124"/>
      <c r="U528" s="124"/>
      <c r="V528" s="124"/>
      <c r="W528" s="131"/>
      <c r="X528" s="124"/>
      <c r="Y528" s="124"/>
      <c r="Z528" s="124"/>
      <c r="AA528" s="131"/>
      <c r="AB528" s="124"/>
      <c r="AC528" s="124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"/>
      <c r="AO528" s="1"/>
      <c r="AP528" s="1"/>
      <c r="AQ528" s="133"/>
      <c r="AR528" s="133"/>
      <c r="AS528" s="133"/>
      <c r="AT528" s="133"/>
      <c r="AU528" s="133"/>
      <c r="AV528" s="133"/>
      <c r="AW528" s="133"/>
      <c r="AX528" s="133"/>
      <c r="AY528" s="132"/>
      <c r="AZ528" s="1"/>
      <c r="BA528" s="1"/>
    </row>
    <row r="529" spans="1:53" ht="12.75" customHeight="1">
      <c r="A529" s="27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9"/>
      <c r="O529" s="127"/>
      <c r="P529" s="127"/>
      <c r="Q529" s="127"/>
      <c r="R529" s="127"/>
      <c r="S529" s="127"/>
      <c r="T529" s="124"/>
      <c r="U529" s="124"/>
      <c r="V529" s="124"/>
      <c r="W529" s="131"/>
      <c r="X529" s="124"/>
      <c r="Y529" s="124"/>
      <c r="Z529" s="124"/>
      <c r="AA529" s="131"/>
      <c r="AB529" s="124"/>
      <c r="AC529" s="124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"/>
      <c r="AO529" s="1"/>
      <c r="AP529" s="1"/>
      <c r="AQ529" s="133"/>
      <c r="AR529" s="133"/>
      <c r="AS529" s="133"/>
      <c r="AT529" s="133"/>
      <c r="AU529" s="133"/>
      <c r="AV529" s="133"/>
      <c r="AW529" s="133"/>
      <c r="AX529" s="133"/>
      <c r="AY529" s="132"/>
      <c r="AZ529" s="1"/>
      <c r="BA529" s="1"/>
    </row>
    <row r="530" spans="1:53" ht="12.75" customHeight="1">
      <c r="A530" s="27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9"/>
      <c r="O530" s="127"/>
      <c r="P530" s="127"/>
      <c r="Q530" s="127"/>
      <c r="R530" s="127"/>
      <c r="S530" s="127"/>
      <c r="T530" s="124"/>
      <c r="U530" s="124"/>
      <c r="V530" s="124"/>
      <c r="W530" s="131"/>
      <c r="X530" s="124"/>
      <c r="Y530" s="124"/>
      <c r="Z530" s="124"/>
      <c r="AA530" s="131"/>
      <c r="AB530" s="124"/>
      <c r="AC530" s="124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"/>
      <c r="AO530" s="1"/>
      <c r="AP530" s="1"/>
      <c r="AQ530" s="133"/>
      <c r="AR530" s="133"/>
      <c r="AS530" s="133"/>
      <c r="AT530" s="133"/>
      <c r="AU530" s="133"/>
      <c r="AV530" s="133"/>
      <c r="AW530" s="133"/>
      <c r="AX530" s="133"/>
      <c r="AY530" s="132"/>
      <c r="AZ530" s="1"/>
      <c r="BA530" s="1"/>
    </row>
    <row r="531" spans="1:53" ht="12.75" customHeight="1">
      <c r="A531" s="27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9"/>
      <c r="O531" s="127"/>
      <c r="P531" s="127"/>
      <c r="Q531" s="127"/>
      <c r="R531" s="127"/>
      <c r="S531" s="127"/>
      <c r="T531" s="124"/>
      <c r="U531" s="124"/>
      <c r="V531" s="124"/>
      <c r="W531" s="131"/>
      <c r="X531" s="124"/>
      <c r="Y531" s="124"/>
      <c r="Z531" s="124"/>
      <c r="AA531" s="131"/>
      <c r="AB531" s="124"/>
      <c r="AC531" s="124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"/>
      <c r="AO531" s="1"/>
      <c r="AP531" s="1"/>
      <c r="AQ531" s="133"/>
      <c r="AR531" s="133"/>
      <c r="AS531" s="133"/>
      <c r="AT531" s="133"/>
      <c r="AU531" s="133"/>
      <c r="AV531" s="133"/>
      <c r="AW531" s="133"/>
      <c r="AX531" s="133"/>
      <c r="AY531" s="132"/>
      <c r="AZ531" s="1"/>
      <c r="BA531" s="1"/>
    </row>
    <row r="532" spans="1:53" ht="12.75" customHeight="1">
      <c r="A532" s="27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9"/>
      <c r="O532" s="127"/>
      <c r="P532" s="127"/>
      <c r="Q532" s="127"/>
      <c r="R532" s="127"/>
      <c r="S532" s="127"/>
      <c r="T532" s="124"/>
      <c r="U532" s="124"/>
      <c r="V532" s="124"/>
      <c r="W532" s="131"/>
      <c r="X532" s="124"/>
      <c r="Y532" s="124"/>
      <c r="Z532" s="124"/>
      <c r="AA532" s="131"/>
      <c r="AB532" s="124"/>
      <c r="AC532" s="124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"/>
      <c r="AO532" s="1"/>
      <c r="AP532" s="1"/>
      <c r="AQ532" s="133"/>
      <c r="AR532" s="133"/>
      <c r="AS532" s="133"/>
      <c r="AT532" s="133"/>
      <c r="AU532" s="133"/>
      <c r="AV532" s="133"/>
      <c r="AW532" s="133"/>
      <c r="AX532" s="133"/>
      <c r="AY532" s="132"/>
      <c r="AZ532" s="1"/>
      <c r="BA532" s="1"/>
    </row>
    <row r="533" spans="1:53" ht="12.75" customHeight="1">
      <c r="A533" s="27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9"/>
      <c r="O533" s="127"/>
      <c r="P533" s="127"/>
      <c r="Q533" s="127"/>
      <c r="R533" s="127"/>
      <c r="S533" s="127"/>
      <c r="T533" s="124"/>
      <c r="U533" s="124"/>
      <c r="V533" s="124"/>
      <c r="W533" s="131"/>
      <c r="X533" s="124"/>
      <c r="Y533" s="124"/>
      <c r="Z533" s="124"/>
      <c r="AA533" s="131"/>
      <c r="AB533" s="124"/>
      <c r="AC533" s="124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"/>
      <c r="AO533" s="1"/>
      <c r="AP533" s="1"/>
      <c r="AQ533" s="133"/>
      <c r="AR533" s="133"/>
      <c r="AS533" s="133"/>
      <c r="AT533" s="133"/>
      <c r="AU533" s="133"/>
      <c r="AV533" s="133"/>
      <c r="AW533" s="133"/>
      <c r="AX533" s="133"/>
      <c r="AY533" s="132"/>
      <c r="AZ533" s="1"/>
      <c r="BA533" s="1"/>
    </row>
    <row r="534" spans="1:53" ht="12.75" customHeight="1">
      <c r="A534" s="27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9"/>
      <c r="O534" s="127"/>
      <c r="P534" s="127"/>
      <c r="Q534" s="127"/>
      <c r="R534" s="127"/>
      <c r="S534" s="127"/>
      <c r="T534" s="124"/>
      <c r="U534" s="124"/>
      <c r="V534" s="124"/>
      <c r="W534" s="131"/>
      <c r="X534" s="124"/>
      <c r="Y534" s="124"/>
      <c r="Z534" s="124"/>
      <c r="AA534" s="131"/>
      <c r="AB534" s="124"/>
      <c r="AC534" s="124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"/>
      <c r="AO534" s="1"/>
      <c r="AP534" s="1"/>
      <c r="AQ534" s="133"/>
      <c r="AR534" s="133"/>
      <c r="AS534" s="133"/>
      <c r="AT534" s="133"/>
      <c r="AU534" s="133"/>
      <c r="AV534" s="133"/>
      <c r="AW534" s="133"/>
      <c r="AX534" s="133"/>
      <c r="AY534" s="132"/>
      <c r="AZ534" s="1"/>
      <c r="BA534" s="1"/>
    </row>
    <row r="535" spans="1:53" ht="12.75" customHeight="1">
      <c r="A535" s="27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9"/>
      <c r="O535" s="127"/>
      <c r="P535" s="127"/>
      <c r="Q535" s="127"/>
      <c r="R535" s="127"/>
      <c r="S535" s="127"/>
      <c r="T535" s="124"/>
      <c r="U535" s="124"/>
      <c r="V535" s="124"/>
      <c r="W535" s="131"/>
      <c r="X535" s="124"/>
      <c r="Y535" s="124"/>
      <c r="Z535" s="124"/>
      <c r="AA535" s="131"/>
      <c r="AB535" s="124"/>
      <c r="AC535" s="124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"/>
      <c r="AO535" s="1"/>
      <c r="AP535" s="1"/>
      <c r="AQ535" s="133"/>
      <c r="AR535" s="133"/>
      <c r="AS535" s="133"/>
      <c r="AT535" s="133"/>
      <c r="AU535" s="133"/>
      <c r="AV535" s="133"/>
      <c r="AW535" s="133"/>
      <c r="AX535" s="133"/>
      <c r="AY535" s="132"/>
      <c r="AZ535" s="1"/>
      <c r="BA535" s="1"/>
    </row>
    <row r="536" spans="1:53" ht="12.75" customHeight="1">
      <c r="A536" s="27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9"/>
      <c r="O536" s="127"/>
      <c r="P536" s="127"/>
      <c r="Q536" s="127"/>
      <c r="R536" s="127"/>
      <c r="S536" s="127"/>
      <c r="T536" s="124"/>
      <c r="U536" s="124"/>
      <c r="V536" s="124"/>
      <c r="W536" s="131"/>
      <c r="X536" s="124"/>
      <c r="Y536" s="124"/>
      <c r="Z536" s="124"/>
      <c r="AA536" s="131"/>
      <c r="AB536" s="124"/>
      <c r="AC536" s="124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"/>
      <c r="AO536" s="1"/>
      <c r="AP536" s="1"/>
      <c r="AQ536" s="133"/>
      <c r="AR536" s="133"/>
      <c r="AS536" s="133"/>
      <c r="AT536" s="133"/>
      <c r="AU536" s="133"/>
      <c r="AV536" s="133"/>
      <c r="AW536" s="133"/>
      <c r="AX536" s="133"/>
      <c r="AY536" s="132"/>
      <c r="AZ536" s="1"/>
      <c r="BA536" s="1"/>
    </row>
    <row r="537" spans="1:53" ht="12.75" customHeight="1">
      <c r="A537" s="27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9"/>
      <c r="O537" s="127"/>
      <c r="P537" s="127"/>
      <c r="Q537" s="127"/>
      <c r="R537" s="127"/>
      <c r="S537" s="127"/>
      <c r="T537" s="124"/>
      <c r="U537" s="124"/>
      <c r="V537" s="124"/>
      <c r="W537" s="131"/>
      <c r="X537" s="124"/>
      <c r="Y537" s="124"/>
      <c r="Z537" s="124"/>
      <c r="AA537" s="131"/>
      <c r="AB537" s="124"/>
      <c r="AC537" s="124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"/>
      <c r="AO537" s="1"/>
      <c r="AP537" s="1"/>
      <c r="AQ537" s="133"/>
      <c r="AR537" s="133"/>
      <c r="AS537" s="133"/>
      <c r="AT537" s="133"/>
      <c r="AU537" s="133"/>
      <c r="AV537" s="133"/>
      <c r="AW537" s="133"/>
      <c r="AX537" s="133"/>
      <c r="AY537" s="132"/>
      <c r="AZ537" s="1"/>
      <c r="BA537" s="1"/>
    </row>
    <row r="538" spans="1:53" ht="12.75" customHeight="1">
      <c r="A538" s="27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9"/>
      <c r="O538" s="127"/>
      <c r="P538" s="127"/>
      <c r="Q538" s="127"/>
      <c r="R538" s="127"/>
      <c r="S538" s="127"/>
      <c r="T538" s="124"/>
      <c r="U538" s="124"/>
      <c r="V538" s="124"/>
      <c r="W538" s="131"/>
      <c r="X538" s="124"/>
      <c r="Y538" s="124"/>
      <c r="Z538" s="124"/>
      <c r="AA538" s="131"/>
      <c r="AB538" s="124"/>
      <c r="AC538" s="124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"/>
      <c r="AO538" s="1"/>
      <c r="AP538" s="1"/>
      <c r="AQ538" s="133"/>
      <c r="AR538" s="133"/>
      <c r="AS538" s="133"/>
      <c r="AT538" s="133"/>
      <c r="AU538" s="133"/>
      <c r="AV538" s="133"/>
      <c r="AW538" s="133"/>
      <c r="AX538" s="133"/>
      <c r="AY538" s="132"/>
      <c r="AZ538" s="1"/>
      <c r="BA538" s="1"/>
    </row>
    <row r="539" spans="1:53" ht="12.75" customHeight="1">
      <c r="A539" s="27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9"/>
      <c r="O539" s="127"/>
      <c r="P539" s="127"/>
      <c r="Q539" s="127"/>
      <c r="R539" s="127"/>
      <c r="S539" s="127"/>
      <c r="T539" s="124"/>
      <c r="U539" s="124"/>
      <c r="V539" s="124"/>
      <c r="W539" s="131"/>
      <c r="X539" s="124"/>
      <c r="Y539" s="124"/>
      <c r="Z539" s="124"/>
      <c r="AA539" s="131"/>
      <c r="AB539" s="124"/>
      <c r="AC539" s="124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"/>
      <c r="AO539" s="1"/>
      <c r="AP539" s="1"/>
      <c r="AQ539" s="133"/>
      <c r="AR539" s="133"/>
      <c r="AS539" s="133"/>
      <c r="AT539" s="133"/>
      <c r="AU539" s="133"/>
      <c r="AV539" s="133"/>
      <c r="AW539" s="133"/>
      <c r="AX539" s="133"/>
      <c r="AY539" s="132"/>
      <c r="AZ539" s="1"/>
      <c r="BA539" s="1"/>
    </row>
    <row r="540" spans="1:53" ht="12.75" customHeight="1">
      <c r="A540" s="27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9"/>
      <c r="O540" s="127"/>
      <c r="P540" s="127"/>
      <c r="Q540" s="127"/>
      <c r="R540" s="127"/>
      <c r="S540" s="127"/>
      <c r="T540" s="124"/>
      <c r="U540" s="124"/>
      <c r="V540" s="124"/>
      <c r="W540" s="131"/>
      <c r="X540" s="124"/>
      <c r="Y540" s="124"/>
      <c r="Z540" s="124"/>
      <c r="AA540" s="131"/>
      <c r="AB540" s="124"/>
      <c r="AC540" s="124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"/>
      <c r="AO540" s="1"/>
      <c r="AP540" s="1"/>
      <c r="AQ540" s="133"/>
      <c r="AR540" s="133"/>
      <c r="AS540" s="133"/>
      <c r="AT540" s="133"/>
      <c r="AU540" s="133"/>
      <c r="AV540" s="133"/>
      <c r="AW540" s="133"/>
      <c r="AX540" s="133"/>
      <c r="AY540" s="132"/>
      <c r="AZ540" s="1"/>
      <c r="BA540" s="1"/>
    </row>
    <row r="541" spans="1:53" ht="12.75" customHeight="1">
      <c r="A541" s="27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9"/>
      <c r="O541" s="127"/>
      <c r="P541" s="127"/>
      <c r="Q541" s="127"/>
      <c r="R541" s="127"/>
      <c r="S541" s="127"/>
      <c r="T541" s="124"/>
      <c r="U541" s="124"/>
      <c r="V541" s="124"/>
      <c r="W541" s="131"/>
      <c r="X541" s="124"/>
      <c r="Y541" s="124"/>
      <c r="Z541" s="124"/>
      <c r="AA541" s="131"/>
      <c r="AB541" s="124"/>
      <c r="AC541" s="124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"/>
      <c r="AO541" s="1"/>
      <c r="AP541" s="1"/>
      <c r="AQ541" s="133"/>
      <c r="AR541" s="133"/>
      <c r="AS541" s="133"/>
      <c r="AT541" s="133"/>
      <c r="AU541" s="133"/>
      <c r="AV541" s="133"/>
      <c r="AW541" s="133"/>
      <c r="AX541" s="133"/>
      <c r="AY541" s="132"/>
      <c r="AZ541" s="1"/>
      <c r="BA541" s="1"/>
    </row>
    <row r="542" spans="1:53" ht="12.75" customHeight="1">
      <c r="A542" s="27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9"/>
      <c r="O542" s="127"/>
      <c r="P542" s="127"/>
      <c r="Q542" s="127"/>
      <c r="R542" s="127"/>
      <c r="S542" s="127"/>
      <c r="T542" s="124"/>
      <c r="U542" s="124"/>
      <c r="V542" s="124"/>
      <c r="W542" s="131"/>
      <c r="X542" s="124"/>
      <c r="Y542" s="124"/>
      <c r="Z542" s="124"/>
      <c r="AA542" s="131"/>
      <c r="AB542" s="124"/>
      <c r="AC542" s="124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"/>
      <c r="AO542" s="1"/>
      <c r="AP542" s="1"/>
      <c r="AQ542" s="133"/>
      <c r="AR542" s="133"/>
      <c r="AS542" s="133"/>
      <c r="AT542" s="133"/>
      <c r="AU542" s="133"/>
      <c r="AV542" s="133"/>
      <c r="AW542" s="133"/>
      <c r="AX542" s="133"/>
      <c r="AY542" s="132"/>
      <c r="AZ542" s="1"/>
      <c r="BA542" s="1"/>
    </row>
    <row r="543" spans="1:53" ht="12.75" customHeight="1">
      <c r="A543" s="27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9"/>
      <c r="O543" s="127"/>
      <c r="P543" s="127"/>
      <c r="Q543" s="127"/>
      <c r="R543" s="127"/>
      <c r="S543" s="127"/>
      <c r="T543" s="124"/>
      <c r="U543" s="124"/>
      <c r="V543" s="124"/>
      <c r="W543" s="131"/>
      <c r="X543" s="124"/>
      <c r="Y543" s="124"/>
      <c r="Z543" s="124"/>
      <c r="AA543" s="131"/>
      <c r="AB543" s="124"/>
      <c r="AC543" s="124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"/>
      <c r="AO543" s="1"/>
      <c r="AP543" s="1"/>
      <c r="AQ543" s="133"/>
      <c r="AR543" s="133"/>
      <c r="AS543" s="133"/>
      <c r="AT543" s="133"/>
      <c r="AU543" s="133"/>
      <c r="AV543" s="133"/>
      <c r="AW543" s="133"/>
      <c r="AX543" s="133"/>
      <c r="AY543" s="132"/>
      <c r="AZ543" s="1"/>
      <c r="BA543" s="1"/>
    </row>
    <row r="544" spans="1:53" ht="12.75" customHeight="1">
      <c r="A544" s="27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9"/>
      <c r="O544" s="127"/>
      <c r="P544" s="127"/>
      <c r="Q544" s="127"/>
      <c r="R544" s="127"/>
      <c r="S544" s="127"/>
      <c r="T544" s="124"/>
      <c r="U544" s="124"/>
      <c r="V544" s="124"/>
      <c r="W544" s="131"/>
      <c r="X544" s="124"/>
      <c r="Y544" s="124"/>
      <c r="Z544" s="124"/>
      <c r="AA544" s="131"/>
      <c r="AB544" s="124"/>
      <c r="AC544" s="124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"/>
      <c r="AO544" s="1"/>
      <c r="AP544" s="1"/>
      <c r="AQ544" s="133"/>
      <c r="AR544" s="133"/>
      <c r="AS544" s="133"/>
      <c r="AT544" s="133"/>
      <c r="AU544" s="133"/>
      <c r="AV544" s="133"/>
      <c r="AW544" s="133"/>
      <c r="AX544" s="133"/>
      <c r="AY544" s="132"/>
      <c r="AZ544" s="1"/>
      <c r="BA544" s="1"/>
    </row>
    <row r="545" spans="1:53" ht="12.75" customHeight="1">
      <c r="A545" s="27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9"/>
      <c r="O545" s="127"/>
      <c r="P545" s="127"/>
      <c r="Q545" s="127"/>
      <c r="R545" s="127"/>
      <c r="S545" s="127"/>
      <c r="T545" s="124"/>
      <c r="U545" s="124"/>
      <c r="V545" s="124"/>
      <c r="W545" s="131"/>
      <c r="X545" s="124"/>
      <c r="Y545" s="124"/>
      <c r="Z545" s="124"/>
      <c r="AA545" s="131"/>
      <c r="AB545" s="124"/>
      <c r="AC545" s="124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"/>
      <c r="AO545" s="1"/>
      <c r="AP545" s="1"/>
      <c r="AQ545" s="133"/>
      <c r="AR545" s="133"/>
      <c r="AS545" s="133"/>
      <c r="AT545" s="133"/>
      <c r="AU545" s="133"/>
      <c r="AV545" s="133"/>
      <c r="AW545" s="133"/>
      <c r="AX545" s="133"/>
      <c r="AY545" s="132"/>
      <c r="AZ545" s="1"/>
      <c r="BA545" s="1"/>
    </row>
    <row r="546" spans="1:53" ht="12.75" customHeight="1">
      <c r="A546" s="27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9"/>
      <c r="O546" s="127"/>
      <c r="P546" s="127"/>
      <c r="Q546" s="127"/>
      <c r="R546" s="127"/>
      <c r="S546" s="127"/>
      <c r="T546" s="124"/>
      <c r="U546" s="124"/>
      <c r="V546" s="124"/>
      <c r="W546" s="131"/>
      <c r="X546" s="124"/>
      <c r="Y546" s="124"/>
      <c r="Z546" s="124"/>
      <c r="AA546" s="131"/>
      <c r="AB546" s="124"/>
      <c r="AC546" s="124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"/>
      <c r="AO546" s="1"/>
      <c r="AP546" s="1"/>
      <c r="AQ546" s="133"/>
      <c r="AR546" s="133"/>
      <c r="AS546" s="133"/>
      <c r="AT546" s="133"/>
      <c r="AU546" s="133"/>
      <c r="AV546" s="133"/>
      <c r="AW546" s="133"/>
      <c r="AX546" s="133"/>
      <c r="AY546" s="132"/>
      <c r="AZ546" s="1"/>
      <c r="BA546" s="1"/>
    </row>
    <row r="547" spans="1:53" ht="12.75" customHeight="1">
      <c r="A547" s="27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9"/>
      <c r="O547" s="127"/>
      <c r="P547" s="127"/>
      <c r="Q547" s="127"/>
      <c r="R547" s="127"/>
      <c r="S547" s="127"/>
      <c r="T547" s="124"/>
      <c r="U547" s="124"/>
      <c r="V547" s="124"/>
      <c r="W547" s="131"/>
      <c r="X547" s="124"/>
      <c r="Y547" s="124"/>
      <c r="Z547" s="124"/>
      <c r="AA547" s="131"/>
      <c r="AB547" s="124"/>
      <c r="AC547" s="124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"/>
      <c r="AO547" s="1"/>
      <c r="AP547" s="1"/>
      <c r="AQ547" s="133"/>
      <c r="AR547" s="133"/>
      <c r="AS547" s="133"/>
      <c r="AT547" s="133"/>
      <c r="AU547" s="133"/>
      <c r="AV547" s="133"/>
      <c r="AW547" s="133"/>
      <c r="AX547" s="133"/>
      <c r="AY547" s="132"/>
      <c r="AZ547" s="1"/>
      <c r="BA547" s="1"/>
    </row>
    <row r="548" spans="1:53" ht="12.75" customHeight="1">
      <c r="A548" s="27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9"/>
      <c r="O548" s="127"/>
      <c r="P548" s="127"/>
      <c r="Q548" s="127"/>
      <c r="R548" s="127"/>
      <c r="S548" s="127"/>
      <c r="T548" s="124"/>
      <c r="U548" s="124"/>
      <c r="V548" s="124"/>
      <c r="W548" s="131"/>
      <c r="X548" s="124"/>
      <c r="Y548" s="124"/>
      <c r="Z548" s="124"/>
      <c r="AA548" s="131"/>
      <c r="AB548" s="124"/>
      <c r="AC548" s="124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"/>
      <c r="AO548" s="1"/>
      <c r="AP548" s="1"/>
      <c r="AQ548" s="133"/>
      <c r="AR548" s="133"/>
      <c r="AS548" s="133"/>
      <c r="AT548" s="133"/>
      <c r="AU548" s="133"/>
      <c r="AV548" s="133"/>
      <c r="AW548" s="133"/>
      <c r="AX548" s="133"/>
      <c r="AY548" s="132"/>
      <c r="AZ548" s="1"/>
      <c r="BA548" s="1"/>
    </row>
    <row r="549" spans="1:53" ht="12.75" customHeight="1">
      <c r="A549" s="27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9"/>
      <c r="O549" s="127"/>
      <c r="P549" s="127"/>
      <c r="Q549" s="127"/>
      <c r="R549" s="127"/>
      <c r="S549" s="127"/>
      <c r="T549" s="124"/>
      <c r="U549" s="124"/>
      <c r="V549" s="124"/>
      <c r="W549" s="131"/>
      <c r="X549" s="124"/>
      <c r="Y549" s="124"/>
      <c r="Z549" s="124"/>
      <c r="AA549" s="131"/>
      <c r="AB549" s="124"/>
      <c r="AC549" s="124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"/>
      <c r="AO549" s="1"/>
      <c r="AP549" s="1"/>
      <c r="AQ549" s="133"/>
      <c r="AR549" s="133"/>
      <c r="AS549" s="133"/>
      <c r="AT549" s="133"/>
      <c r="AU549" s="133"/>
      <c r="AV549" s="133"/>
      <c r="AW549" s="133"/>
      <c r="AX549" s="133"/>
      <c r="AY549" s="132"/>
      <c r="AZ549" s="1"/>
      <c r="BA549" s="1"/>
    </row>
    <row r="550" spans="1:53" ht="12.75" customHeight="1">
      <c r="A550" s="27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9"/>
      <c r="O550" s="127"/>
      <c r="P550" s="127"/>
      <c r="Q550" s="127"/>
      <c r="R550" s="127"/>
      <c r="S550" s="127"/>
      <c r="T550" s="124"/>
      <c r="U550" s="124"/>
      <c r="V550" s="124"/>
      <c r="W550" s="131"/>
      <c r="X550" s="124"/>
      <c r="Y550" s="124"/>
      <c r="Z550" s="124"/>
      <c r="AA550" s="131"/>
      <c r="AB550" s="124"/>
      <c r="AC550" s="124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"/>
      <c r="AO550" s="1"/>
      <c r="AP550" s="1"/>
      <c r="AQ550" s="133"/>
      <c r="AR550" s="133"/>
      <c r="AS550" s="133"/>
      <c r="AT550" s="133"/>
      <c r="AU550" s="133"/>
      <c r="AV550" s="133"/>
      <c r="AW550" s="133"/>
      <c r="AX550" s="133"/>
      <c r="AY550" s="132"/>
      <c r="AZ550" s="1"/>
      <c r="BA550" s="1"/>
    </row>
    <row r="551" spans="1:53" ht="12.75" customHeight="1">
      <c r="A551" s="27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9"/>
      <c r="O551" s="127"/>
      <c r="P551" s="127"/>
      <c r="Q551" s="127"/>
      <c r="R551" s="127"/>
      <c r="S551" s="127"/>
      <c r="T551" s="124"/>
      <c r="U551" s="124"/>
      <c r="V551" s="124"/>
      <c r="W551" s="131"/>
      <c r="X551" s="124"/>
      <c r="Y551" s="124"/>
      <c r="Z551" s="124"/>
      <c r="AA551" s="131"/>
      <c r="AB551" s="124"/>
      <c r="AC551" s="124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"/>
      <c r="AO551" s="1"/>
      <c r="AP551" s="1"/>
      <c r="AQ551" s="133"/>
      <c r="AR551" s="133"/>
      <c r="AS551" s="133"/>
      <c r="AT551" s="133"/>
      <c r="AU551" s="133"/>
      <c r="AV551" s="133"/>
      <c r="AW551" s="133"/>
      <c r="AX551" s="133"/>
      <c r="AY551" s="132"/>
      <c r="AZ551" s="1"/>
      <c r="BA551" s="1"/>
    </row>
    <row r="552" spans="1:53" ht="12.75" customHeight="1">
      <c r="A552" s="27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9"/>
      <c r="O552" s="127"/>
      <c r="P552" s="127"/>
      <c r="Q552" s="127"/>
      <c r="R552" s="127"/>
      <c r="S552" s="127"/>
      <c r="T552" s="124"/>
      <c r="U552" s="124"/>
      <c r="V552" s="124"/>
      <c r="W552" s="131"/>
      <c r="X552" s="124"/>
      <c r="Y552" s="124"/>
      <c r="Z552" s="124"/>
      <c r="AA552" s="131"/>
      <c r="AB552" s="124"/>
      <c r="AC552" s="124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"/>
      <c r="AO552" s="1"/>
      <c r="AP552" s="1"/>
      <c r="AQ552" s="133"/>
      <c r="AR552" s="133"/>
      <c r="AS552" s="133"/>
      <c r="AT552" s="133"/>
      <c r="AU552" s="133"/>
      <c r="AV552" s="133"/>
      <c r="AW552" s="133"/>
      <c r="AX552" s="133"/>
      <c r="AY552" s="132"/>
      <c r="AZ552" s="1"/>
      <c r="BA552" s="1"/>
    </row>
    <row r="553" spans="1:53" ht="12.75" customHeight="1">
      <c r="A553" s="27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9"/>
      <c r="O553" s="127"/>
      <c r="P553" s="127"/>
      <c r="Q553" s="127"/>
      <c r="R553" s="127"/>
      <c r="S553" s="127"/>
      <c r="T553" s="124"/>
      <c r="U553" s="124"/>
      <c r="V553" s="124"/>
      <c r="W553" s="131"/>
      <c r="X553" s="124"/>
      <c r="Y553" s="124"/>
      <c r="Z553" s="124"/>
      <c r="AA553" s="131"/>
      <c r="AB553" s="124"/>
      <c r="AC553" s="124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"/>
      <c r="AO553" s="1"/>
      <c r="AP553" s="1"/>
      <c r="AQ553" s="133"/>
      <c r="AR553" s="133"/>
      <c r="AS553" s="133"/>
      <c r="AT553" s="133"/>
      <c r="AU553" s="133"/>
      <c r="AV553" s="133"/>
      <c r="AW553" s="133"/>
      <c r="AX553" s="133"/>
      <c r="AY553" s="132"/>
      <c r="AZ553" s="1"/>
      <c r="BA553" s="1"/>
    </row>
    <row r="554" spans="1:53" ht="12.75" customHeight="1">
      <c r="A554" s="27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9"/>
      <c r="O554" s="127"/>
      <c r="P554" s="127"/>
      <c r="Q554" s="127"/>
      <c r="R554" s="127"/>
      <c r="S554" s="127"/>
      <c r="T554" s="124"/>
      <c r="U554" s="124"/>
      <c r="V554" s="124"/>
      <c r="W554" s="131"/>
      <c r="X554" s="124"/>
      <c r="Y554" s="124"/>
      <c r="Z554" s="124"/>
      <c r="AA554" s="131"/>
      <c r="AB554" s="124"/>
      <c r="AC554" s="124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"/>
      <c r="AO554" s="1"/>
      <c r="AP554" s="1"/>
      <c r="AQ554" s="133"/>
      <c r="AR554" s="133"/>
      <c r="AS554" s="133"/>
      <c r="AT554" s="133"/>
      <c r="AU554" s="133"/>
      <c r="AV554" s="133"/>
      <c r="AW554" s="133"/>
      <c r="AX554" s="133"/>
      <c r="AY554" s="132"/>
      <c r="AZ554" s="1"/>
      <c r="BA554" s="1"/>
    </row>
    <row r="555" spans="1:53" ht="12.75" customHeight="1">
      <c r="A555" s="27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9"/>
      <c r="O555" s="127"/>
      <c r="P555" s="127"/>
      <c r="Q555" s="127"/>
      <c r="R555" s="127"/>
      <c r="S555" s="127"/>
      <c r="T555" s="124"/>
      <c r="U555" s="124"/>
      <c r="V555" s="124"/>
      <c r="W555" s="131"/>
      <c r="X555" s="124"/>
      <c r="Y555" s="124"/>
      <c r="Z555" s="124"/>
      <c r="AA555" s="131"/>
      <c r="AB555" s="124"/>
      <c r="AC555" s="124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"/>
      <c r="AO555" s="1"/>
      <c r="AP555" s="1"/>
      <c r="AQ555" s="133"/>
      <c r="AR555" s="133"/>
      <c r="AS555" s="133"/>
      <c r="AT555" s="133"/>
      <c r="AU555" s="133"/>
      <c r="AV555" s="133"/>
      <c r="AW555" s="133"/>
      <c r="AX555" s="133"/>
      <c r="AY555" s="132"/>
      <c r="AZ555" s="1"/>
      <c r="BA555" s="1"/>
    </row>
    <row r="556" spans="1:53" ht="12.75" customHeight="1">
      <c r="A556" s="27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9"/>
      <c r="O556" s="127"/>
      <c r="P556" s="127"/>
      <c r="Q556" s="127"/>
      <c r="R556" s="127"/>
      <c r="S556" s="127"/>
      <c r="T556" s="124"/>
      <c r="U556" s="124"/>
      <c r="V556" s="124"/>
      <c r="W556" s="131"/>
      <c r="X556" s="124"/>
      <c r="Y556" s="124"/>
      <c r="Z556" s="124"/>
      <c r="AA556" s="131"/>
      <c r="AB556" s="124"/>
      <c r="AC556" s="124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"/>
      <c r="AO556" s="1"/>
      <c r="AP556" s="1"/>
      <c r="AQ556" s="133"/>
      <c r="AR556" s="133"/>
      <c r="AS556" s="133"/>
      <c r="AT556" s="133"/>
      <c r="AU556" s="133"/>
      <c r="AV556" s="133"/>
      <c r="AW556" s="133"/>
      <c r="AX556" s="133"/>
      <c r="AY556" s="132"/>
      <c r="AZ556" s="1"/>
      <c r="BA556" s="1"/>
    </row>
    <row r="557" spans="1:53" ht="12.75" customHeight="1">
      <c r="A557" s="27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9"/>
      <c r="O557" s="127"/>
      <c r="P557" s="127"/>
      <c r="Q557" s="127"/>
      <c r="R557" s="127"/>
      <c r="S557" s="127"/>
      <c r="T557" s="124"/>
      <c r="U557" s="124"/>
      <c r="V557" s="124"/>
      <c r="W557" s="131"/>
      <c r="X557" s="124"/>
      <c r="Y557" s="124"/>
      <c r="Z557" s="124"/>
      <c r="AA557" s="131"/>
      <c r="AB557" s="124"/>
      <c r="AC557" s="124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"/>
      <c r="AO557" s="1"/>
      <c r="AP557" s="1"/>
      <c r="AQ557" s="133"/>
      <c r="AR557" s="133"/>
      <c r="AS557" s="133"/>
      <c r="AT557" s="133"/>
      <c r="AU557" s="133"/>
      <c r="AV557" s="133"/>
      <c r="AW557" s="133"/>
      <c r="AX557" s="133"/>
      <c r="AY557" s="132"/>
      <c r="AZ557" s="1"/>
      <c r="BA557" s="1"/>
    </row>
    <row r="558" spans="1:53" ht="12.75" customHeight="1">
      <c r="A558" s="27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9"/>
      <c r="O558" s="127"/>
      <c r="P558" s="127"/>
      <c r="Q558" s="127"/>
      <c r="R558" s="127"/>
      <c r="S558" s="127"/>
      <c r="T558" s="124"/>
      <c r="U558" s="124"/>
      <c r="V558" s="124"/>
      <c r="W558" s="131"/>
      <c r="X558" s="124"/>
      <c r="Y558" s="124"/>
      <c r="Z558" s="124"/>
      <c r="AA558" s="131"/>
      <c r="AB558" s="124"/>
      <c r="AC558" s="124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"/>
      <c r="AO558" s="1"/>
      <c r="AP558" s="1"/>
      <c r="AQ558" s="133"/>
      <c r="AR558" s="133"/>
      <c r="AS558" s="133"/>
      <c r="AT558" s="133"/>
      <c r="AU558" s="133"/>
      <c r="AV558" s="133"/>
      <c r="AW558" s="133"/>
      <c r="AX558" s="133"/>
      <c r="AY558" s="132"/>
      <c r="AZ558" s="1"/>
      <c r="BA558" s="1"/>
    </row>
    <row r="559" spans="1:53" ht="12.75" customHeight="1">
      <c r="A559" s="27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9"/>
      <c r="O559" s="127"/>
      <c r="P559" s="127"/>
      <c r="Q559" s="127"/>
      <c r="R559" s="127"/>
      <c r="S559" s="127"/>
      <c r="T559" s="124"/>
      <c r="U559" s="124"/>
      <c r="V559" s="124"/>
      <c r="W559" s="131"/>
      <c r="X559" s="124"/>
      <c r="Y559" s="124"/>
      <c r="Z559" s="124"/>
      <c r="AA559" s="131"/>
      <c r="AB559" s="124"/>
      <c r="AC559" s="124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"/>
      <c r="AO559" s="1"/>
      <c r="AP559" s="1"/>
      <c r="AQ559" s="133"/>
      <c r="AR559" s="133"/>
      <c r="AS559" s="133"/>
      <c r="AT559" s="133"/>
      <c r="AU559" s="133"/>
      <c r="AV559" s="133"/>
      <c r="AW559" s="133"/>
      <c r="AX559" s="133"/>
      <c r="AY559" s="132"/>
      <c r="AZ559" s="1"/>
      <c r="BA559" s="1"/>
    </row>
    <row r="560" spans="1:53" ht="12.75" customHeight="1">
      <c r="A560" s="27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9"/>
      <c r="O560" s="127"/>
      <c r="P560" s="127"/>
      <c r="Q560" s="127"/>
      <c r="R560" s="127"/>
      <c r="S560" s="127"/>
      <c r="T560" s="124"/>
      <c r="U560" s="124"/>
      <c r="V560" s="124"/>
      <c r="W560" s="131"/>
      <c r="X560" s="124"/>
      <c r="Y560" s="124"/>
      <c r="Z560" s="124"/>
      <c r="AA560" s="131"/>
      <c r="AB560" s="124"/>
      <c r="AC560" s="124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"/>
      <c r="AO560" s="1"/>
      <c r="AP560" s="1"/>
      <c r="AQ560" s="133"/>
      <c r="AR560" s="133"/>
      <c r="AS560" s="133"/>
      <c r="AT560" s="133"/>
      <c r="AU560" s="133"/>
      <c r="AV560" s="133"/>
      <c r="AW560" s="133"/>
      <c r="AX560" s="133"/>
      <c r="AY560" s="132"/>
      <c r="AZ560" s="1"/>
      <c r="BA560" s="1"/>
    </row>
    <row r="561" spans="1:53" ht="12.75" customHeight="1">
      <c r="A561" s="27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9"/>
      <c r="O561" s="127"/>
      <c r="P561" s="127"/>
      <c r="Q561" s="127"/>
      <c r="R561" s="127"/>
      <c r="S561" s="127"/>
      <c r="T561" s="124"/>
      <c r="U561" s="124"/>
      <c r="V561" s="124"/>
      <c r="W561" s="131"/>
      <c r="X561" s="124"/>
      <c r="Y561" s="124"/>
      <c r="Z561" s="124"/>
      <c r="AA561" s="131"/>
      <c r="AB561" s="124"/>
      <c r="AC561" s="124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"/>
      <c r="AO561" s="1"/>
      <c r="AP561" s="1"/>
      <c r="AQ561" s="133"/>
      <c r="AR561" s="133"/>
      <c r="AS561" s="133"/>
      <c r="AT561" s="133"/>
      <c r="AU561" s="133"/>
      <c r="AV561" s="133"/>
      <c r="AW561" s="133"/>
      <c r="AX561" s="133"/>
      <c r="AY561" s="132"/>
      <c r="AZ561" s="1"/>
      <c r="BA561" s="1"/>
    </row>
    <row r="562" spans="1:53" ht="12.75" customHeight="1">
      <c r="A562" s="27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9"/>
      <c r="O562" s="127"/>
      <c r="P562" s="127"/>
      <c r="Q562" s="127"/>
      <c r="R562" s="127"/>
      <c r="S562" s="127"/>
      <c r="T562" s="124"/>
      <c r="U562" s="124"/>
      <c r="V562" s="124"/>
      <c r="W562" s="131"/>
      <c r="X562" s="124"/>
      <c r="Y562" s="124"/>
      <c r="Z562" s="124"/>
      <c r="AA562" s="131"/>
      <c r="AB562" s="124"/>
      <c r="AC562" s="124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"/>
      <c r="AO562" s="1"/>
      <c r="AP562" s="1"/>
      <c r="AQ562" s="133"/>
      <c r="AR562" s="133"/>
      <c r="AS562" s="133"/>
      <c r="AT562" s="133"/>
      <c r="AU562" s="133"/>
      <c r="AV562" s="133"/>
      <c r="AW562" s="133"/>
      <c r="AX562" s="133"/>
      <c r="AY562" s="132"/>
      <c r="AZ562" s="1"/>
      <c r="BA562" s="1"/>
    </row>
    <row r="563" spans="1:53" ht="12.75" customHeight="1">
      <c r="A563" s="27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9"/>
      <c r="O563" s="127"/>
      <c r="P563" s="127"/>
      <c r="Q563" s="127"/>
      <c r="R563" s="127"/>
      <c r="S563" s="127"/>
      <c r="T563" s="124"/>
      <c r="U563" s="124"/>
      <c r="V563" s="124"/>
      <c r="W563" s="131"/>
      <c r="X563" s="124"/>
      <c r="Y563" s="124"/>
      <c r="Z563" s="124"/>
      <c r="AA563" s="131"/>
      <c r="AB563" s="124"/>
      <c r="AC563" s="124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"/>
      <c r="AO563" s="1"/>
      <c r="AP563" s="1"/>
      <c r="AQ563" s="133"/>
      <c r="AR563" s="133"/>
      <c r="AS563" s="133"/>
      <c r="AT563" s="133"/>
      <c r="AU563" s="133"/>
      <c r="AV563" s="133"/>
      <c r="AW563" s="133"/>
      <c r="AX563" s="133"/>
      <c r="AY563" s="132"/>
      <c r="AZ563" s="1"/>
      <c r="BA563" s="1"/>
    </row>
    <row r="564" spans="1:53" ht="12.75" customHeight="1">
      <c r="A564" s="27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9"/>
      <c r="O564" s="127"/>
      <c r="P564" s="127"/>
      <c r="Q564" s="127"/>
      <c r="R564" s="127"/>
      <c r="S564" s="127"/>
      <c r="T564" s="124"/>
      <c r="U564" s="124"/>
      <c r="V564" s="124"/>
      <c r="W564" s="131"/>
      <c r="X564" s="124"/>
      <c r="Y564" s="124"/>
      <c r="Z564" s="124"/>
      <c r="AA564" s="131"/>
      <c r="AB564" s="124"/>
      <c r="AC564" s="124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"/>
      <c r="AO564" s="1"/>
      <c r="AP564" s="1"/>
      <c r="AQ564" s="133"/>
      <c r="AR564" s="133"/>
      <c r="AS564" s="133"/>
      <c r="AT564" s="133"/>
      <c r="AU564" s="133"/>
      <c r="AV564" s="133"/>
      <c r="AW564" s="133"/>
      <c r="AX564" s="133"/>
      <c r="AY564" s="132"/>
      <c r="AZ564" s="1"/>
      <c r="BA564" s="1"/>
    </row>
    <row r="565" spans="1:53" ht="12.75" customHeight="1">
      <c r="A565" s="27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9"/>
      <c r="O565" s="127"/>
      <c r="P565" s="127"/>
      <c r="Q565" s="127"/>
      <c r="R565" s="127"/>
      <c r="S565" s="127"/>
      <c r="T565" s="124"/>
      <c r="U565" s="124"/>
      <c r="V565" s="124"/>
      <c r="W565" s="131"/>
      <c r="X565" s="124"/>
      <c r="Y565" s="124"/>
      <c r="Z565" s="124"/>
      <c r="AA565" s="131"/>
      <c r="AB565" s="124"/>
      <c r="AC565" s="124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"/>
      <c r="AO565" s="1"/>
      <c r="AP565" s="1"/>
      <c r="AQ565" s="133"/>
      <c r="AR565" s="133"/>
      <c r="AS565" s="133"/>
      <c r="AT565" s="133"/>
      <c r="AU565" s="133"/>
      <c r="AV565" s="133"/>
      <c r="AW565" s="133"/>
      <c r="AX565" s="133"/>
      <c r="AY565" s="132"/>
      <c r="AZ565" s="1"/>
      <c r="BA565" s="1"/>
    </row>
    <row r="566" spans="1:53" ht="12.75" customHeight="1">
      <c r="A566" s="27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9"/>
      <c r="O566" s="127"/>
      <c r="P566" s="127"/>
      <c r="Q566" s="127"/>
      <c r="R566" s="127"/>
      <c r="S566" s="127"/>
      <c r="T566" s="124"/>
      <c r="U566" s="124"/>
      <c r="V566" s="124"/>
      <c r="W566" s="131"/>
      <c r="X566" s="124"/>
      <c r="Y566" s="124"/>
      <c r="Z566" s="124"/>
      <c r="AA566" s="131"/>
      <c r="AB566" s="124"/>
      <c r="AC566" s="124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"/>
      <c r="AO566" s="1"/>
      <c r="AP566" s="1"/>
      <c r="AQ566" s="133"/>
      <c r="AR566" s="133"/>
      <c r="AS566" s="133"/>
      <c r="AT566" s="133"/>
      <c r="AU566" s="133"/>
      <c r="AV566" s="133"/>
      <c r="AW566" s="133"/>
      <c r="AX566" s="133"/>
      <c r="AY566" s="132"/>
      <c r="AZ566" s="1"/>
      <c r="BA566" s="1"/>
    </row>
    <row r="567" spans="1:53" ht="12.75" customHeight="1">
      <c r="A567" s="27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9"/>
      <c r="O567" s="127"/>
      <c r="P567" s="127"/>
      <c r="Q567" s="127"/>
      <c r="R567" s="127"/>
      <c r="S567" s="127"/>
      <c r="T567" s="124"/>
      <c r="U567" s="124"/>
      <c r="V567" s="124"/>
      <c r="W567" s="131"/>
      <c r="X567" s="124"/>
      <c r="Y567" s="124"/>
      <c r="Z567" s="124"/>
      <c r="AA567" s="131"/>
      <c r="AB567" s="124"/>
      <c r="AC567" s="124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"/>
      <c r="AO567" s="1"/>
      <c r="AP567" s="1"/>
      <c r="AQ567" s="133"/>
      <c r="AR567" s="133"/>
      <c r="AS567" s="133"/>
      <c r="AT567" s="133"/>
      <c r="AU567" s="133"/>
      <c r="AV567" s="133"/>
      <c r="AW567" s="133"/>
      <c r="AX567" s="133"/>
      <c r="AY567" s="132"/>
      <c r="AZ567" s="1"/>
      <c r="BA567" s="1"/>
    </row>
    <row r="568" spans="1:53" ht="12.75" customHeight="1">
      <c r="A568" s="27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9"/>
      <c r="O568" s="127"/>
      <c r="P568" s="127"/>
      <c r="Q568" s="127"/>
      <c r="R568" s="127"/>
      <c r="S568" s="127"/>
      <c r="T568" s="124"/>
      <c r="U568" s="124"/>
      <c r="V568" s="124"/>
      <c r="W568" s="131"/>
      <c r="X568" s="124"/>
      <c r="Y568" s="124"/>
      <c r="Z568" s="124"/>
      <c r="AA568" s="131"/>
      <c r="AB568" s="124"/>
      <c r="AC568" s="124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"/>
      <c r="AO568" s="1"/>
      <c r="AP568" s="1"/>
      <c r="AQ568" s="133"/>
      <c r="AR568" s="133"/>
      <c r="AS568" s="133"/>
      <c r="AT568" s="133"/>
      <c r="AU568" s="133"/>
      <c r="AV568" s="133"/>
      <c r="AW568" s="133"/>
      <c r="AX568" s="133"/>
      <c r="AY568" s="132"/>
      <c r="AZ568" s="1"/>
      <c r="BA568" s="1"/>
    </row>
    <row r="569" spans="1:53" ht="12.75" customHeight="1">
      <c r="A569" s="27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9"/>
      <c r="O569" s="127"/>
      <c r="P569" s="127"/>
      <c r="Q569" s="127"/>
      <c r="R569" s="127"/>
      <c r="S569" s="127"/>
      <c r="T569" s="124"/>
      <c r="U569" s="124"/>
      <c r="V569" s="124"/>
      <c r="W569" s="131"/>
      <c r="X569" s="124"/>
      <c r="Y569" s="124"/>
      <c r="Z569" s="124"/>
      <c r="AA569" s="131"/>
      <c r="AB569" s="124"/>
      <c r="AC569" s="124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"/>
      <c r="AO569" s="1"/>
      <c r="AP569" s="1"/>
      <c r="AQ569" s="133"/>
      <c r="AR569" s="133"/>
      <c r="AS569" s="133"/>
      <c r="AT569" s="133"/>
      <c r="AU569" s="133"/>
      <c r="AV569" s="133"/>
      <c r="AW569" s="133"/>
      <c r="AX569" s="133"/>
      <c r="AY569" s="132"/>
      <c r="AZ569" s="1"/>
      <c r="BA569" s="1"/>
    </row>
    <row r="570" spans="1:53" ht="12.75" customHeight="1">
      <c r="A570" s="27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9"/>
      <c r="O570" s="127"/>
      <c r="P570" s="127"/>
      <c r="Q570" s="127"/>
      <c r="R570" s="127"/>
      <c r="S570" s="127"/>
      <c r="T570" s="124"/>
      <c r="U570" s="124"/>
      <c r="V570" s="124"/>
      <c r="W570" s="131"/>
      <c r="X570" s="124"/>
      <c r="Y570" s="124"/>
      <c r="Z570" s="124"/>
      <c r="AA570" s="131"/>
      <c r="AB570" s="124"/>
      <c r="AC570" s="124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"/>
      <c r="AO570" s="1"/>
      <c r="AP570" s="1"/>
      <c r="AQ570" s="133"/>
      <c r="AR570" s="133"/>
      <c r="AS570" s="133"/>
      <c r="AT570" s="133"/>
      <c r="AU570" s="133"/>
      <c r="AV570" s="133"/>
      <c r="AW570" s="133"/>
      <c r="AX570" s="133"/>
      <c r="AY570" s="132"/>
      <c r="AZ570" s="1"/>
      <c r="BA570" s="1"/>
    </row>
    <row r="571" spans="1:53" ht="12.75" customHeight="1">
      <c r="A571" s="27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9"/>
      <c r="O571" s="127"/>
      <c r="P571" s="127"/>
      <c r="Q571" s="127"/>
      <c r="R571" s="127"/>
      <c r="S571" s="127"/>
      <c r="T571" s="124"/>
      <c r="U571" s="124"/>
      <c r="V571" s="124"/>
      <c r="W571" s="131"/>
      <c r="X571" s="124"/>
      <c r="Y571" s="124"/>
      <c r="Z571" s="124"/>
      <c r="AA571" s="131"/>
      <c r="AB571" s="124"/>
      <c r="AC571" s="124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"/>
      <c r="AO571" s="1"/>
      <c r="AP571" s="1"/>
      <c r="AQ571" s="133"/>
      <c r="AR571" s="133"/>
      <c r="AS571" s="133"/>
      <c r="AT571" s="133"/>
      <c r="AU571" s="133"/>
      <c r="AV571" s="133"/>
      <c r="AW571" s="133"/>
      <c r="AX571" s="133"/>
      <c r="AY571" s="132"/>
      <c r="AZ571" s="1"/>
      <c r="BA571" s="1"/>
    </row>
    <row r="572" spans="1:53" ht="12.75" customHeight="1">
      <c r="A572" s="27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9"/>
      <c r="O572" s="127"/>
      <c r="P572" s="127"/>
      <c r="Q572" s="127"/>
      <c r="R572" s="127"/>
      <c r="S572" s="127"/>
      <c r="T572" s="124"/>
      <c r="U572" s="124"/>
      <c r="V572" s="124"/>
      <c r="W572" s="131"/>
      <c r="X572" s="124"/>
      <c r="Y572" s="124"/>
      <c r="Z572" s="124"/>
      <c r="AA572" s="131"/>
      <c r="AB572" s="124"/>
      <c r="AC572" s="124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"/>
      <c r="AO572" s="1"/>
      <c r="AP572" s="1"/>
      <c r="AQ572" s="133"/>
      <c r="AR572" s="133"/>
      <c r="AS572" s="133"/>
      <c r="AT572" s="133"/>
      <c r="AU572" s="133"/>
      <c r="AV572" s="133"/>
      <c r="AW572" s="133"/>
      <c r="AX572" s="133"/>
      <c r="AY572" s="132"/>
      <c r="AZ572" s="1"/>
      <c r="BA572" s="1"/>
    </row>
    <row r="573" spans="1:53" ht="12.75" customHeight="1">
      <c r="A573" s="27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9"/>
      <c r="O573" s="127"/>
      <c r="P573" s="127"/>
      <c r="Q573" s="127"/>
      <c r="R573" s="127"/>
      <c r="S573" s="127"/>
      <c r="T573" s="124"/>
      <c r="U573" s="124"/>
      <c r="V573" s="124"/>
      <c r="W573" s="131"/>
      <c r="X573" s="124"/>
      <c r="Y573" s="124"/>
      <c r="Z573" s="124"/>
      <c r="AA573" s="131"/>
      <c r="AB573" s="124"/>
      <c r="AC573" s="124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"/>
      <c r="AO573" s="1"/>
      <c r="AP573" s="1"/>
      <c r="AQ573" s="133"/>
      <c r="AR573" s="133"/>
      <c r="AS573" s="133"/>
      <c r="AT573" s="133"/>
      <c r="AU573" s="133"/>
      <c r="AV573" s="133"/>
      <c r="AW573" s="133"/>
      <c r="AX573" s="133"/>
      <c r="AY573" s="132"/>
      <c r="AZ573" s="1"/>
      <c r="BA573" s="1"/>
    </row>
    <row r="574" spans="1:53" ht="12.75" customHeight="1">
      <c r="A574" s="27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9"/>
      <c r="O574" s="127"/>
      <c r="P574" s="127"/>
      <c r="Q574" s="127"/>
      <c r="R574" s="127"/>
      <c r="S574" s="127"/>
      <c r="T574" s="124"/>
      <c r="U574" s="124"/>
      <c r="V574" s="124"/>
      <c r="W574" s="131"/>
      <c r="X574" s="124"/>
      <c r="Y574" s="124"/>
      <c r="Z574" s="124"/>
      <c r="AA574" s="131"/>
      <c r="AB574" s="124"/>
      <c r="AC574" s="124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"/>
      <c r="AO574" s="1"/>
      <c r="AP574" s="1"/>
      <c r="AQ574" s="133"/>
      <c r="AR574" s="133"/>
      <c r="AS574" s="133"/>
      <c r="AT574" s="133"/>
      <c r="AU574" s="133"/>
      <c r="AV574" s="133"/>
      <c r="AW574" s="133"/>
      <c r="AX574" s="133"/>
      <c r="AY574" s="132"/>
      <c r="AZ574" s="1"/>
      <c r="BA574" s="1"/>
    </row>
    <row r="575" spans="1:53" ht="12.75" customHeight="1">
      <c r="A575" s="27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9"/>
      <c r="O575" s="127"/>
      <c r="P575" s="127"/>
      <c r="Q575" s="127"/>
      <c r="R575" s="127"/>
      <c r="S575" s="127"/>
      <c r="T575" s="124"/>
      <c r="U575" s="124"/>
      <c r="V575" s="124"/>
      <c r="W575" s="131"/>
      <c r="X575" s="124"/>
      <c r="Y575" s="124"/>
      <c r="Z575" s="124"/>
      <c r="AA575" s="131"/>
      <c r="AB575" s="124"/>
      <c r="AC575" s="124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"/>
      <c r="AO575" s="1"/>
      <c r="AP575" s="1"/>
      <c r="AQ575" s="133"/>
      <c r="AR575" s="133"/>
      <c r="AS575" s="133"/>
      <c r="AT575" s="133"/>
      <c r="AU575" s="133"/>
      <c r="AV575" s="133"/>
      <c r="AW575" s="133"/>
      <c r="AX575" s="133"/>
      <c r="AY575" s="132"/>
      <c r="AZ575" s="1"/>
      <c r="BA575" s="1"/>
    </row>
    <row r="576" spans="1:53" ht="12.75" customHeight="1">
      <c r="A576" s="27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9"/>
      <c r="O576" s="127"/>
      <c r="P576" s="127"/>
      <c r="Q576" s="127"/>
      <c r="R576" s="127"/>
      <c r="S576" s="127"/>
      <c r="T576" s="124"/>
      <c r="U576" s="124"/>
      <c r="V576" s="124"/>
      <c r="W576" s="131"/>
      <c r="X576" s="124"/>
      <c r="Y576" s="124"/>
      <c r="Z576" s="124"/>
      <c r="AA576" s="131"/>
      <c r="AB576" s="124"/>
      <c r="AC576" s="124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"/>
      <c r="AO576" s="1"/>
      <c r="AP576" s="1"/>
      <c r="AQ576" s="133"/>
      <c r="AR576" s="133"/>
      <c r="AS576" s="133"/>
      <c r="AT576" s="133"/>
      <c r="AU576" s="133"/>
      <c r="AV576" s="133"/>
      <c r="AW576" s="133"/>
      <c r="AX576" s="133"/>
      <c r="AY576" s="132"/>
      <c r="AZ576" s="1"/>
      <c r="BA576" s="1"/>
    </row>
    <row r="577" spans="1:53" ht="12.75" customHeight="1">
      <c r="A577" s="27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9"/>
      <c r="O577" s="127"/>
      <c r="P577" s="127"/>
      <c r="Q577" s="127"/>
      <c r="R577" s="127"/>
      <c r="S577" s="127"/>
      <c r="T577" s="124"/>
      <c r="U577" s="124"/>
      <c r="V577" s="124"/>
      <c r="W577" s="131"/>
      <c r="X577" s="124"/>
      <c r="Y577" s="124"/>
      <c r="Z577" s="124"/>
      <c r="AA577" s="131"/>
      <c r="AB577" s="124"/>
      <c r="AC577" s="124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"/>
      <c r="AO577" s="1"/>
      <c r="AP577" s="1"/>
      <c r="AQ577" s="133"/>
      <c r="AR577" s="133"/>
      <c r="AS577" s="133"/>
      <c r="AT577" s="133"/>
      <c r="AU577" s="133"/>
      <c r="AV577" s="133"/>
      <c r="AW577" s="133"/>
      <c r="AX577" s="133"/>
      <c r="AY577" s="132"/>
      <c r="AZ577" s="1"/>
      <c r="BA577" s="1"/>
    </row>
    <row r="578" spans="1:53" ht="12.75" customHeight="1">
      <c r="A578" s="27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9"/>
      <c r="O578" s="127"/>
      <c r="P578" s="127"/>
      <c r="Q578" s="127"/>
      <c r="R578" s="127"/>
      <c r="S578" s="127"/>
      <c r="T578" s="124"/>
      <c r="U578" s="124"/>
      <c r="V578" s="124"/>
      <c r="W578" s="131"/>
      <c r="X578" s="124"/>
      <c r="Y578" s="124"/>
      <c r="Z578" s="124"/>
      <c r="AA578" s="131"/>
      <c r="AB578" s="124"/>
      <c r="AC578" s="124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"/>
      <c r="AO578" s="1"/>
      <c r="AP578" s="1"/>
      <c r="AQ578" s="133"/>
      <c r="AR578" s="133"/>
      <c r="AS578" s="133"/>
      <c r="AT578" s="133"/>
      <c r="AU578" s="133"/>
      <c r="AV578" s="133"/>
      <c r="AW578" s="133"/>
      <c r="AX578" s="133"/>
      <c r="AY578" s="132"/>
      <c r="AZ578" s="1"/>
      <c r="BA578" s="1"/>
    </row>
    <row r="579" spans="1:53" ht="12.75" customHeight="1">
      <c r="A579" s="27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9"/>
      <c r="O579" s="127"/>
      <c r="P579" s="127"/>
      <c r="Q579" s="127"/>
      <c r="R579" s="127"/>
      <c r="S579" s="127"/>
      <c r="T579" s="124"/>
      <c r="U579" s="124"/>
      <c r="V579" s="124"/>
      <c r="W579" s="131"/>
      <c r="X579" s="124"/>
      <c r="Y579" s="124"/>
      <c r="Z579" s="124"/>
      <c r="AA579" s="131"/>
      <c r="AB579" s="124"/>
      <c r="AC579" s="124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"/>
      <c r="AO579" s="1"/>
      <c r="AP579" s="1"/>
      <c r="AQ579" s="133"/>
      <c r="AR579" s="133"/>
      <c r="AS579" s="133"/>
      <c r="AT579" s="133"/>
      <c r="AU579" s="133"/>
      <c r="AV579" s="133"/>
      <c r="AW579" s="133"/>
      <c r="AX579" s="133"/>
      <c r="AY579" s="132"/>
      <c r="AZ579" s="1"/>
      <c r="BA579" s="1"/>
    </row>
    <row r="580" spans="1:53" ht="12.75" customHeight="1">
      <c r="A580" s="27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9"/>
      <c r="O580" s="127"/>
      <c r="P580" s="127"/>
      <c r="Q580" s="127"/>
      <c r="R580" s="127"/>
      <c r="S580" s="127"/>
      <c r="T580" s="124"/>
      <c r="U580" s="124"/>
      <c r="V580" s="124"/>
      <c r="W580" s="131"/>
      <c r="X580" s="124"/>
      <c r="Y580" s="124"/>
      <c r="Z580" s="124"/>
      <c r="AA580" s="131"/>
      <c r="AB580" s="124"/>
      <c r="AC580" s="124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"/>
      <c r="AO580" s="1"/>
      <c r="AP580" s="1"/>
      <c r="AQ580" s="133"/>
      <c r="AR580" s="133"/>
      <c r="AS580" s="133"/>
      <c r="AT580" s="133"/>
      <c r="AU580" s="133"/>
      <c r="AV580" s="133"/>
      <c r="AW580" s="133"/>
      <c r="AX580" s="133"/>
      <c r="AY580" s="132"/>
      <c r="AZ580" s="1"/>
      <c r="BA580" s="1"/>
    </row>
    <row r="581" spans="1:53" ht="12.75" customHeight="1">
      <c r="A581" s="27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9"/>
      <c r="O581" s="127"/>
      <c r="P581" s="127"/>
      <c r="Q581" s="127"/>
      <c r="R581" s="127"/>
      <c r="S581" s="127"/>
      <c r="T581" s="124"/>
      <c r="U581" s="124"/>
      <c r="V581" s="124"/>
      <c r="W581" s="131"/>
      <c r="X581" s="124"/>
      <c r="Y581" s="124"/>
      <c r="Z581" s="124"/>
      <c r="AA581" s="131"/>
      <c r="AB581" s="124"/>
      <c r="AC581" s="124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"/>
      <c r="AO581" s="1"/>
      <c r="AP581" s="1"/>
      <c r="AQ581" s="133"/>
      <c r="AR581" s="133"/>
      <c r="AS581" s="133"/>
      <c r="AT581" s="133"/>
      <c r="AU581" s="133"/>
      <c r="AV581" s="133"/>
      <c r="AW581" s="133"/>
      <c r="AX581" s="133"/>
      <c r="AY581" s="132"/>
      <c r="AZ581" s="1"/>
      <c r="BA581" s="1"/>
    </row>
    <row r="582" spans="1:53" ht="12.75" customHeight="1">
      <c r="A582" s="27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9"/>
      <c r="O582" s="127"/>
      <c r="P582" s="127"/>
      <c r="Q582" s="127"/>
      <c r="R582" s="127"/>
      <c r="S582" s="127"/>
      <c r="T582" s="124"/>
      <c r="U582" s="124"/>
      <c r="V582" s="124"/>
      <c r="W582" s="131"/>
      <c r="X582" s="124"/>
      <c r="Y582" s="124"/>
      <c r="Z582" s="124"/>
      <c r="AA582" s="131"/>
      <c r="AB582" s="124"/>
      <c r="AC582" s="124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"/>
      <c r="AO582" s="1"/>
      <c r="AP582" s="1"/>
      <c r="AQ582" s="133"/>
      <c r="AR582" s="133"/>
      <c r="AS582" s="133"/>
      <c r="AT582" s="133"/>
      <c r="AU582" s="133"/>
      <c r="AV582" s="133"/>
      <c r="AW582" s="133"/>
      <c r="AX582" s="133"/>
      <c r="AY582" s="132"/>
      <c r="AZ582" s="1"/>
      <c r="BA582" s="1"/>
    </row>
    <row r="583" spans="1:53" ht="12.75" customHeight="1">
      <c r="A583" s="27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9"/>
      <c r="O583" s="127"/>
      <c r="P583" s="127"/>
      <c r="Q583" s="127"/>
      <c r="R583" s="127"/>
      <c r="S583" s="127"/>
      <c r="T583" s="124"/>
      <c r="U583" s="124"/>
      <c r="V583" s="124"/>
      <c r="W583" s="131"/>
      <c r="X583" s="124"/>
      <c r="Y583" s="124"/>
      <c r="Z583" s="124"/>
      <c r="AA583" s="131"/>
      <c r="AB583" s="124"/>
      <c r="AC583" s="124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"/>
      <c r="AO583" s="1"/>
      <c r="AP583" s="1"/>
      <c r="AQ583" s="133"/>
      <c r="AR583" s="133"/>
      <c r="AS583" s="133"/>
      <c r="AT583" s="133"/>
      <c r="AU583" s="133"/>
      <c r="AV583" s="133"/>
      <c r="AW583" s="133"/>
      <c r="AX583" s="133"/>
      <c r="AY583" s="132"/>
      <c r="AZ583" s="1"/>
      <c r="BA583" s="1"/>
    </row>
    <row r="584" spans="1:53" ht="12.75" customHeight="1">
      <c r="A584" s="27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9"/>
      <c r="O584" s="127"/>
      <c r="P584" s="127"/>
      <c r="Q584" s="127"/>
      <c r="R584" s="127"/>
      <c r="S584" s="127"/>
      <c r="T584" s="124"/>
      <c r="U584" s="124"/>
      <c r="V584" s="124"/>
      <c r="W584" s="131"/>
      <c r="X584" s="124"/>
      <c r="Y584" s="124"/>
      <c r="Z584" s="124"/>
      <c r="AA584" s="131"/>
      <c r="AB584" s="124"/>
      <c r="AC584" s="124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"/>
      <c r="AO584" s="1"/>
      <c r="AP584" s="1"/>
      <c r="AQ584" s="133"/>
      <c r="AR584" s="133"/>
      <c r="AS584" s="133"/>
      <c r="AT584" s="133"/>
      <c r="AU584" s="133"/>
      <c r="AV584" s="133"/>
      <c r="AW584" s="133"/>
      <c r="AX584" s="133"/>
      <c r="AY584" s="132"/>
      <c r="AZ584" s="1"/>
      <c r="BA584" s="1"/>
    </row>
    <row r="585" spans="1:53" ht="12.75" customHeight="1">
      <c r="A585" s="27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9"/>
      <c r="O585" s="127"/>
      <c r="P585" s="127"/>
      <c r="Q585" s="127"/>
      <c r="R585" s="127"/>
      <c r="S585" s="127"/>
      <c r="T585" s="124"/>
      <c r="U585" s="124"/>
      <c r="V585" s="124"/>
      <c r="W585" s="131"/>
      <c r="X585" s="124"/>
      <c r="Y585" s="124"/>
      <c r="Z585" s="124"/>
      <c r="AA585" s="131"/>
      <c r="AB585" s="124"/>
      <c r="AC585" s="124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"/>
      <c r="AO585" s="1"/>
      <c r="AP585" s="1"/>
      <c r="AQ585" s="133"/>
      <c r="AR585" s="133"/>
      <c r="AS585" s="133"/>
      <c r="AT585" s="133"/>
      <c r="AU585" s="133"/>
      <c r="AV585" s="133"/>
      <c r="AW585" s="133"/>
      <c r="AX585" s="133"/>
      <c r="AY585" s="132"/>
      <c r="AZ585" s="1"/>
      <c r="BA585" s="1"/>
    </row>
    <row r="586" spans="1:53" ht="12.75" customHeight="1">
      <c r="A586" s="27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9"/>
      <c r="O586" s="127"/>
      <c r="P586" s="127"/>
      <c r="Q586" s="127"/>
      <c r="R586" s="127"/>
      <c r="S586" s="127"/>
      <c r="T586" s="124"/>
      <c r="U586" s="124"/>
      <c r="V586" s="124"/>
      <c r="W586" s="131"/>
      <c r="X586" s="124"/>
      <c r="Y586" s="124"/>
      <c r="Z586" s="124"/>
      <c r="AA586" s="131"/>
      <c r="AB586" s="124"/>
      <c r="AC586" s="124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"/>
      <c r="AO586" s="1"/>
      <c r="AP586" s="1"/>
      <c r="AQ586" s="133"/>
      <c r="AR586" s="133"/>
      <c r="AS586" s="133"/>
      <c r="AT586" s="133"/>
      <c r="AU586" s="133"/>
      <c r="AV586" s="133"/>
      <c r="AW586" s="133"/>
      <c r="AX586" s="133"/>
      <c r="AY586" s="132"/>
      <c r="AZ586" s="1"/>
      <c r="BA586" s="1"/>
    </row>
    <row r="587" spans="1:53" ht="12.75" customHeight="1">
      <c r="A587" s="27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9"/>
      <c r="O587" s="127"/>
      <c r="P587" s="127"/>
      <c r="Q587" s="127"/>
      <c r="R587" s="127"/>
      <c r="S587" s="127"/>
      <c r="T587" s="124"/>
      <c r="U587" s="124"/>
      <c r="V587" s="124"/>
      <c r="W587" s="131"/>
      <c r="X587" s="124"/>
      <c r="Y587" s="124"/>
      <c r="Z587" s="124"/>
      <c r="AA587" s="131"/>
      <c r="AB587" s="124"/>
      <c r="AC587" s="124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"/>
      <c r="AO587" s="1"/>
      <c r="AP587" s="1"/>
      <c r="AQ587" s="133"/>
      <c r="AR587" s="133"/>
      <c r="AS587" s="133"/>
      <c r="AT587" s="133"/>
      <c r="AU587" s="133"/>
      <c r="AV587" s="133"/>
      <c r="AW587" s="133"/>
      <c r="AX587" s="133"/>
      <c r="AY587" s="132"/>
      <c r="AZ587" s="1"/>
      <c r="BA587" s="1"/>
    </row>
    <row r="588" spans="1:53" ht="12.75" customHeight="1">
      <c r="A588" s="27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9"/>
      <c r="O588" s="127"/>
      <c r="P588" s="127"/>
      <c r="Q588" s="127"/>
      <c r="R588" s="127"/>
      <c r="S588" s="127"/>
      <c r="T588" s="124"/>
      <c r="U588" s="124"/>
      <c r="V588" s="124"/>
      <c r="W588" s="131"/>
      <c r="X588" s="124"/>
      <c r="Y588" s="124"/>
      <c r="Z588" s="124"/>
      <c r="AA588" s="131"/>
      <c r="AB588" s="124"/>
      <c r="AC588" s="124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"/>
      <c r="AO588" s="1"/>
      <c r="AP588" s="1"/>
      <c r="AQ588" s="133"/>
      <c r="AR588" s="133"/>
      <c r="AS588" s="133"/>
      <c r="AT588" s="133"/>
      <c r="AU588" s="133"/>
      <c r="AV588" s="133"/>
      <c r="AW588" s="133"/>
      <c r="AX588" s="133"/>
      <c r="AY588" s="132"/>
      <c r="AZ588" s="1"/>
      <c r="BA588" s="1"/>
    </row>
    <row r="589" spans="1:53" ht="12.75" customHeight="1">
      <c r="A589" s="27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9"/>
      <c r="O589" s="127"/>
      <c r="P589" s="127"/>
      <c r="Q589" s="127"/>
      <c r="R589" s="127"/>
      <c r="S589" s="127"/>
      <c r="T589" s="124"/>
      <c r="U589" s="124"/>
      <c r="V589" s="124"/>
      <c r="W589" s="131"/>
      <c r="X589" s="124"/>
      <c r="Y589" s="124"/>
      <c r="Z589" s="124"/>
      <c r="AA589" s="131"/>
      <c r="AB589" s="124"/>
      <c r="AC589" s="124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"/>
      <c r="AO589" s="1"/>
      <c r="AP589" s="1"/>
      <c r="AQ589" s="133"/>
      <c r="AR589" s="133"/>
      <c r="AS589" s="133"/>
      <c r="AT589" s="133"/>
      <c r="AU589" s="133"/>
      <c r="AV589" s="133"/>
      <c r="AW589" s="133"/>
      <c r="AX589" s="133"/>
      <c r="AY589" s="132"/>
      <c r="AZ589" s="1"/>
      <c r="BA589" s="1"/>
    </row>
    <row r="590" spans="1:53" ht="12.75" customHeight="1">
      <c r="A590" s="27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9"/>
      <c r="O590" s="127"/>
      <c r="P590" s="127"/>
      <c r="Q590" s="127"/>
      <c r="R590" s="127"/>
      <c r="S590" s="127"/>
      <c r="T590" s="124"/>
      <c r="U590" s="124"/>
      <c r="V590" s="124"/>
      <c r="W590" s="131"/>
      <c r="X590" s="124"/>
      <c r="Y590" s="124"/>
      <c r="Z590" s="124"/>
      <c r="AA590" s="131"/>
      <c r="AB590" s="124"/>
      <c r="AC590" s="124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"/>
      <c r="AO590" s="1"/>
      <c r="AP590" s="1"/>
      <c r="AQ590" s="133"/>
      <c r="AR590" s="133"/>
      <c r="AS590" s="133"/>
      <c r="AT590" s="133"/>
      <c r="AU590" s="133"/>
      <c r="AV590" s="133"/>
      <c r="AW590" s="133"/>
      <c r="AX590" s="133"/>
      <c r="AY590" s="132"/>
      <c r="AZ590" s="1"/>
      <c r="BA590" s="1"/>
    </row>
    <row r="591" spans="1:53" ht="12.75" customHeight="1">
      <c r="A591" s="27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9"/>
      <c r="O591" s="127"/>
      <c r="P591" s="127"/>
      <c r="Q591" s="127"/>
      <c r="R591" s="127"/>
      <c r="S591" s="127"/>
      <c r="T591" s="124"/>
      <c r="U591" s="124"/>
      <c r="V591" s="124"/>
      <c r="W591" s="131"/>
      <c r="X591" s="124"/>
      <c r="Y591" s="124"/>
      <c r="Z591" s="124"/>
      <c r="AA591" s="131"/>
      <c r="AB591" s="124"/>
      <c r="AC591" s="124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"/>
      <c r="AO591" s="1"/>
      <c r="AP591" s="1"/>
      <c r="AQ591" s="133"/>
      <c r="AR591" s="133"/>
      <c r="AS591" s="133"/>
      <c r="AT591" s="133"/>
      <c r="AU591" s="133"/>
      <c r="AV591" s="133"/>
      <c r="AW591" s="133"/>
      <c r="AX591" s="133"/>
      <c r="AY591" s="132"/>
      <c r="AZ591" s="1"/>
      <c r="BA591" s="1"/>
    </row>
    <row r="592" spans="1:53" ht="12.75" customHeight="1">
      <c r="A592" s="27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9"/>
      <c r="O592" s="127"/>
      <c r="P592" s="127"/>
      <c r="Q592" s="127"/>
      <c r="R592" s="127"/>
      <c r="S592" s="127"/>
      <c r="T592" s="124"/>
      <c r="U592" s="124"/>
      <c r="V592" s="124"/>
      <c r="W592" s="131"/>
      <c r="X592" s="124"/>
      <c r="Y592" s="124"/>
      <c r="Z592" s="124"/>
      <c r="AA592" s="131"/>
      <c r="AB592" s="124"/>
      <c r="AC592" s="124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"/>
      <c r="AO592" s="1"/>
      <c r="AP592" s="1"/>
      <c r="AQ592" s="133"/>
      <c r="AR592" s="133"/>
      <c r="AS592" s="133"/>
      <c r="AT592" s="133"/>
      <c r="AU592" s="133"/>
      <c r="AV592" s="133"/>
      <c r="AW592" s="133"/>
      <c r="AX592" s="133"/>
      <c r="AY592" s="132"/>
      <c r="AZ592" s="1"/>
      <c r="BA592" s="1"/>
    </row>
    <row r="593" spans="1:53" ht="12.75" customHeight="1">
      <c r="A593" s="27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9"/>
      <c r="O593" s="127"/>
      <c r="P593" s="127"/>
      <c r="Q593" s="127"/>
      <c r="R593" s="127"/>
      <c r="S593" s="127"/>
      <c r="T593" s="124"/>
      <c r="U593" s="124"/>
      <c r="V593" s="124"/>
      <c r="W593" s="131"/>
      <c r="X593" s="124"/>
      <c r="Y593" s="124"/>
      <c r="Z593" s="124"/>
      <c r="AA593" s="131"/>
      <c r="AB593" s="124"/>
      <c r="AC593" s="124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"/>
      <c r="AO593" s="1"/>
      <c r="AP593" s="1"/>
      <c r="AQ593" s="133"/>
      <c r="AR593" s="133"/>
      <c r="AS593" s="133"/>
      <c r="AT593" s="133"/>
      <c r="AU593" s="133"/>
      <c r="AV593" s="133"/>
      <c r="AW593" s="133"/>
      <c r="AX593" s="133"/>
      <c r="AY593" s="132"/>
      <c r="AZ593" s="1"/>
      <c r="BA593" s="1"/>
    </row>
    <row r="594" spans="1:53" ht="12.75" customHeight="1">
      <c r="A594" s="27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9"/>
      <c r="O594" s="127"/>
      <c r="P594" s="127"/>
      <c r="Q594" s="127"/>
      <c r="R594" s="127"/>
      <c r="S594" s="127"/>
      <c r="T594" s="124"/>
      <c r="U594" s="124"/>
      <c r="V594" s="124"/>
      <c r="W594" s="131"/>
      <c r="X594" s="124"/>
      <c r="Y594" s="124"/>
      <c r="Z594" s="124"/>
      <c r="AA594" s="131"/>
      <c r="AB594" s="124"/>
      <c r="AC594" s="124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"/>
      <c r="AO594" s="1"/>
      <c r="AP594" s="1"/>
      <c r="AQ594" s="133"/>
      <c r="AR594" s="133"/>
      <c r="AS594" s="133"/>
      <c r="AT594" s="133"/>
      <c r="AU594" s="133"/>
      <c r="AV594" s="133"/>
      <c r="AW594" s="133"/>
      <c r="AX594" s="133"/>
      <c r="AY594" s="132"/>
      <c r="AZ594" s="1"/>
      <c r="BA594" s="1"/>
    </row>
    <row r="595" spans="1:53" ht="12.75" customHeight="1">
      <c r="A595" s="27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9"/>
      <c r="O595" s="127"/>
      <c r="P595" s="127"/>
      <c r="Q595" s="127"/>
      <c r="R595" s="127"/>
      <c r="S595" s="127"/>
      <c r="T595" s="124"/>
      <c r="U595" s="124"/>
      <c r="V595" s="124"/>
      <c r="W595" s="131"/>
      <c r="X595" s="124"/>
      <c r="Y595" s="124"/>
      <c r="Z595" s="124"/>
      <c r="AA595" s="131"/>
      <c r="AB595" s="124"/>
      <c r="AC595" s="124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"/>
      <c r="AO595" s="1"/>
      <c r="AP595" s="1"/>
      <c r="AQ595" s="133"/>
      <c r="AR595" s="133"/>
      <c r="AS595" s="133"/>
      <c r="AT595" s="133"/>
      <c r="AU595" s="133"/>
      <c r="AV595" s="133"/>
      <c r="AW595" s="133"/>
      <c r="AX595" s="133"/>
      <c r="AY595" s="132"/>
      <c r="AZ595" s="1"/>
      <c r="BA595" s="1"/>
    </row>
    <row r="596" spans="1:53" ht="12.75" customHeight="1">
      <c r="A596" s="27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9"/>
      <c r="O596" s="127"/>
      <c r="P596" s="127"/>
      <c r="Q596" s="127"/>
      <c r="R596" s="127"/>
      <c r="S596" s="127"/>
      <c r="T596" s="124"/>
      <c r="U596" s="124"/>
      <c r="V596" s="124"/>
      <c r="W596" s="131"/>
      <c r="X596" s="124"/>
      <c r="Y596" s="124"/>
      <c r="Z596" s="124"/>
      <c r="AA596" s="131"/>
      <c r="AB596" s="124"/>
      <c r="AC596" s="124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"/>
      <c r="AO596" s="1"/>
      <c r="AP596" s="1"/>
      <c r="AQ596" s="133"/>
      <c r="AR596" s="133"/>
      <c r="AS596" s="133"/>
      <c r="AT596" s="133"/>
      <c r="AU596" s="133"/>
      <c r="AV596" s="133"/>
      <c r="AW596" s="133"/>
      <c r="AX596" s="133"/>
      <c r="AY596" s="132"/>
      <c r="AZ596" s="1"/>
      <c r="BA596" s="1"/>
    </row>
    <row r="597" spans="1:53" ht="12.75" customHeight="1">
      <c r="A597" s="27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9"/>
      <c r="O597" s="127"/>
      <c r="P597" s="127"/>
      <c r="Q597" s="127"/>
      <c r="R597" s="127"/>
      <c r="S597" s="127"/>
      <c r="T597" s="124"/>
      <c r="U597" s="124"/>
      <c r="V597" s="124"/>
      <c r="W597" s="131"/>
      <c r="X597" s="124"/>
      <c r="Y597" s="124"/>
      <c r="Z597" s="124"/>
      <c r="AA597" s="131"/>
      <c r="AB597" s="124"/>
      <c r="AC597" s="124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"/>
      <c r="AO597" s="1"/>
      <c r="AP597" s="1"/>
      <c r="AQ597" s="133"/>
      <c r="AR597" s="133"/>
      <c r="AS597" s="133"/>
      <c r="AT597" s="133"/>
      <c r="AU597" s="133"/>
      <c r="AV597" s="133"/>
      <c r="AW597" s="133"/>
      <c r="AX597" s="133"/>
      <c r="AY597" s="132"/>
      <c r="AZ597" s="1"/>
      <c r="BA597" s="1"/>
    </row>
    <row r="598" spans="1:53" ht="12.75" customHeight="1">
      <c r="A598" s="27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9"/>
      <c r="O598" s="127"/>
      <c r="P598" s="127"/>
      <c r="Q598" s="127"/>
      <c r="R598" s="127"/>
      <c r="S598" s="127"/>
      <c r="T598" s="124"/>
      <c r="U598" s="124"/>
      <c r="V598" s="124"/>
      <c r="W598" s="131"/>
      <c r="X598" s="124"/>
      <c r="Y598" s="124"/>
      <c r="Z598" s="124"/>
      <c r="AA598" s="131"/>
      <c r="AB598" s="124"/>
      <c r="AC598" s="124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"/>
      <c r="AO598" s="1"/>
      <c r="AP598" s="1"/>
      <c r="AQ598" s="133"/>
      <c r="AR598" s="133"/>
      <c r="AS598" s="133"/>
      <c r="AT598" s="133"/>
      <c r="AU598" s="133"/>
      <c r="AV598" s="133"/>
      <c r="AW598" s="133"/>
      <c r="AX598" s="133"/>
      <c r="AY598" s="132"/>
      <c r="AZ598" s="1"/>
      <c r="BA598" s="1"/>
    </row>
    <row r="599" spans="1:53" ht="12.75" customHeight="1">
      <c r="A599" s="27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9"/>
      <c r="O599" s="127"/>
      <c r="P599" s="127"/>
      <c r="Q599" s="127"/>
      <c r="R599" s="127"/>
      <c r="S599" s="127"/>
      <c r="T599" s="124"/>
      <c r="U599" s="124"/>
      <c r="V599" s="124"/>
      <c r="W599" s="131"/>
      <c r="X599" s="124"/>
      <c r="Y599" s="124"/>
      <c r="Z599" s="124"/>
      <c r="AA599" s="131"/>
      <c r="AB599" s="124"/>
      <c r="AC599" s="124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"/>
      <c r="AO599" s="1"/>
      <c r="AP599" s="1"/>
      <c r="AQ599" s="133"/>
      <c r="AR599" s="133"/>
      <c r="AS599" s="133"/>
      <c r="AT599" s="133"/>
      <c r="AU599" s="133"/>
      <c r="AV599" s="133"/>
      <c r="AW599" s="133"/>
      <c r="AX599" s="133"/>
      <c r="AY599" s="132"/>
      <c r="AZ599" s="1"/>
      <c r="BA599" s="1"/>
    </row>
    <row r="600" spans="1:53" ht="12.75" customHeight="1">
      <c r="A600" s="27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9"/>
      <c r="O600" s="127"/>
      <c r="P600" s="127"/>
      <c r="Q600" s="127"/>
      <c r="R600" s="127"/>
      <c r="S600" s="127"/>
      <c r="T600" s="124"/>
      <c r="U600" s="124"/>
      <c r="V600" s="124"/>
      <c r="W600" s="131"/>
      <c r="X600" s="124"/>
      <c r="Y600" s="124"/>
      <c r="Z600" s="124"/>
      <c r="AA600" s="131"/>
      <c r="AB600" s="124"/>
      <c r="AC600" s="124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"/>
      <c r="AO600" s="1"/>
      <c r="AP600" s="1"/>
      <c r="AQ600" s="133"/>
      <c r="AR600" s="133"/>
      <c r="AS600" s="133"/>
      <c r="AT600" s="133"/>
      <c r="AU600" s="133"/>
      <c r="AV600" s="133"/>
      <c r="AW600" s="133"/>
      <c r="AX600" s="133"/>
      <c r="AY600" s="132"/>
      <c r="AZ600" s="1"/>
      <c r="BA600" s="1"/>
    </row>
    <row r="601" spans="1:53" ht="12.75" customHeight="1">
      <c r="A601" s="27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9"/>
      <c r="O601" s="127"/>
      <c r="P601" s="127"/>
      <c r="Q601" s="127"/>
      <c r="R601" s="127"/>
      <c r="S601" s="127"/>
      <c r="T601" s="124"/>
      <c r="U601" s="124"/>
      <c r="V601" s="124"/>
      <c r="W601" s="131"/>
      <c r="X601" s="124"/>
      <c r="Y601" s="124"/>
      <c r="Z601" s="124"/>
      <c r="AA601" s="131"/>
      <c r="AB601" s="124"/>
      <c r="AC601" s="124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"/>
      <c r="AO601" s="1"/>
      <c r="AP601" s="1"/>
      <c r="AQ601" s="133"/>
      <c r="AR601" s="133"/>
      <c r="AS601" s="133"/>
      <c r="AT601" s="133"/>
      <c r="AU601" s="133"/>
      <c r="AV601" s="133"/>
      <c r="AW601" s="133"/>
      <c r="AX601" s="133"/>
      <c r="AY601" s="132"/>
      <c r="AZ601" s="1"/>
      <c r="BA601" s="1"/>
    </row>
    <row r="602" spans="1:53" ht="12.75" customHeight="1">
      <c r="A602" s="27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9"/>
      <c r="O602" s="127"/>
      <c r="P602" s="127"/>
      <c r="Q602" s="127"/>
      <c r="R602" s="127"/>
      <c r="S602" s="127"/>
      <c r="T602" s="124"/>
      <c r="U602" s="124"/>
      <c r="V602" s="124"/>
      <c r="W602" s="131"/>
      <c r="X602" s="124"/>
      <c r="Y602" s="124"/>
      <c r="Z602" s="124"/>
      <c r="AA602" s="131"/>
      <c r="AB602" s="124"/>
      <c r="AC602" s="124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"/>
      <c r="AO602" s="1"/>
      <c r="AP602" s="1"/>
      <c r="AQ602" s="133"/>
      <c r="AR602" s="133"/>
      <c r="AS602" s="133"/>
      <c r="AT602" s="133"/>
      <c r="AU602" s="133"/>
      <c r="AV602" s="133"/>
      <c r="AW602" s="133"/>
      <c r="AX602" s="133"/>
      <c r="AY602" s="132"/>
      <c r="AZ602" s="1"/>
      <c r="BA602" s="1"/>
    </row>
    <row r="603" spans="1:53" ht="12.75" customHeight="1">
      <c r="A603" s="27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9"/>
      <c r="O603" s="127"/>
      <c r="P603" s="127"/>
      <c r="Q603" s="127"/>
      <c r="R603" s="127"/>
      <c r="S603" s="127"/>
      <c r="T603" s="124"/>
      <c r="U603" s="124"/>
      <c r="V603" s="124"/>
      <c r="W603" s="131"/>
      <c r="X603" s="124"/>
      <c r="Y603" s="124"/>
      <c r="Z603" s="124"/>
      <c r="AA603" s="131"/>
      <c r="AB603" s="124"/>
      <c r="AC603" s="124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"/>
      <c r="AO603" s="1"/>
      <c r="AP603" s="1"/>
      <c r="AQ603" s="133"/>
      <c r="AR603" s="133"/>
      <c r="AS603" s="133"/>
      <c r="AT603" s="133"/>
      <c r="AU603" s="133"/>
      <c r="AV603" s="133"/>
      <c r="AW603" s="133"/>
      <c r="AX603" s="133"/>
      <c r="AY603" s="132"/>
      <c r="AZ603" s="1"/>
      <c r="BA603" s="1"/>
    </row>
    <row r="604" spans="1:53" ht="12.75" customHeight="1">
      <c r="A604" s="27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9"/>
      <c r="O604" s="127"/>
      <c r="P604" s="127"/>
      <c r="Q604" s="127"/>
      <c r="R604" s="127"/>
      <c r="S604" s="127"/>
      <c r="T604" s="124"/>
      <c r="U604" s="124"/>
      <c r="V604" s="124"/>
      <c r="W604" s="131"/>
      <c r="X604" s="124"/>
      <c r="Y604" s="124"/>
      <c r="Z604" s="124"/>
      <c r="AA604" s="131"/>
      <c r="AB604" s="124"/>
      <c r="AC604" s="124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"/>
      <c r="AO604" s="1"/>
      <c r="AP604" s="1"/>
      <c r="AQ604" s="133"/>
      <c r="AR604" s="133"/>
      <c r="AS604" s="133"/>
      <c r="AT604" s="133"/>
      <c r="AU604" s="133"/>
      <c r="AV604" s="133"/>
      <c r="AW604" s="133"/>
      <c r="AX604" s="133"/>
      <c r="AY604" s="132"/>
      <c r="AZ604" s="1"/>
      <c r="BA604" s="1"/>
    </row>
    <row r="605" spans="1:53" ht="12.75" customHeight="1">
      <c r="A605" s="27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9"/>
      <c r="O605" s="127"/>
      <c r="P605" s="127"/>
      <c r="Q605" s="127"/>
      <c r="R605" s="127"/>
      <c r="S605" s="127"/>
      <c r="T605" s="124"/>
      <c r="U605" s="124"/>
      <c r="V605" s="124"/>
      <c r="W605" s="131"/>
      <c r="X605" s="124"/>
      <c r="Y605" s="124"/>
      <c r="Z605" s="124"/>
      <c r="AA605" s="131"/>
      <c r="AB605" s="124"/>
      <c r="AC605" s="124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"/>
      <c r="AO605" s="1"/>
      <c r="AP605" s="1"/>
      <c r="AQ605" s="133"/>
      <c r="AR605" s="133"/>
      <c r="AS605" s="133"/>
      <c r="AT605" s="133"/>
      <c r="AU605" s="133"/>
      <c r="AV605" s="133"/>
      <c r="AW605" s="133"/>
      <c r="AX605" s="133"/>
      <c r="AY605" s="132"/>
      <c r="AZ605" s="1"/>
      <c r="BA605" s="1"/>
    </row>
    <row r="606" spans="1:53" ht="12.75" customHeight="1">
      <c r="A606" s="27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9"/>
      <c r="O606" s="127"/>
      <c r="P606" s="127"/>
      <c r="Q606" s="127"/>
      <c r="R606" s="127"/>
      <c r="S606" s="127"/>
      <c r="T606" s="124"/>
      <c r="U606" s="124"/>
      <c r="V606" s="124"/>
      <c r="W606" s="131"/>
      <c r="X606" s="124"/>
      <c r="Y606" s="124"/>
      <c r="Z606" s="124"/>
      <c r="AA606" s="131"/>
      <c r="AB606" s="124"/>
      <c r="AC606" s="124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"/>
      <c r="AO606" s="1"/>
      <c r="AP606" s="1"/>
      <c r="AQ606" s="133"/>
      <c r="AR606" s="133"/>
      <c r="AS606" s="133"/>
      <c r="AT606" s="133"/>
      <c r="AU606" s="133"/>
      <c r="AV606" s="133"/>
      <c r="AW606" s="133"/>
      <c r="AX606" s="133"/>
      <c r="AY606" s="132"/>
      <c r="AZ606" s="1"/>
      <c r="BA606" s="1"/>
    </row>
    <row r="607" spans="1:53" ht="12.75" customHeight="1">
      <c r="A607" s="27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9"/>
      <c r="O607" s="127"/>
      <c r="P607" s="127"/>
      <c r="Q607" s="127"/>
      <c r="R607" s="127"/>
      <c r="S607" s="127"/>
      <c r="T607" s="124"/>
      <c r="U607" s="124"/>
      <c r="V607" s="124"/>
      <c r="W607" s="131"/>
      <c r="X607" s="124"/>
      <c r="Y607" s="124"/>
      <c r="Z607" s="124"/>
      <c r="AA607" s="131"/>
      <c r="AB607" s="124"/>
      <c r="AC607" s="124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"/>
      <c r="AO607" s="1"/>
      <c r="AP607" s="1"/>
      <c r="AQ607" s="133"/>
      <c r="AR607" s="133"/>
      <c r="AS607" s="133"/>
      <c r="AT607" s="133"/>
      <c r="AU607" s="133"/>
      <c r="AV607" s="133"/>
      <c r="AW607" s="133"/>
      <c r="AX607" s="133"/>
      <c r="AY607" s="132"/>
      <c r="AZ607" s="1"/>
      <c r="BA607" s="1"/>
    </row>
    <row r="608" spans="1:53" ht="12.75" customHeight="1">
      <c r="A608" s="27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9"/>
      <c r="O608" s="127"/>
      <c r="P608" s="127"/>
      <c r="Q608" s="127"/>
      <c r="R608" s="127"/>
      <c r="S608" s="127"/>
      <c r="T608" s="124"/>
      <c r="U608" s="124"/>
      <c r="V608" s="124"/>
      <c r="W608" s="131"/>
      <c r="X608" s="124"/>
      <c r="Y608" s="124"/>
      <c r="Z608" s="124"/>
      <c r="AA608" s="131"/>
      <c r="AB608" s="124"/>
      <c r="AC608" s="124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"/>
      <c r="AO608" s="1"/>
      <c r="AP608" s="1"/>
      <c r="AQ608" s="133"/>
      <c r="AR608" s="133"/>
      <c r="AS608" s="133"/>
      <c r="AT608" s="133"/>
      <c r="AU608" s="133"/>
      <c r="AV608" s="133"/>
      <c r="AW608" s="133"/>
      <c r="AX608" s="133"/>
      <c r="AY608" s="132"/>
      <c r="AZ608" s="1"/>
      <c r="BA608" s="1"/>
    </row>
    <row r="609" spans="1:53" ht="12.75" customHeight="1">
      <c r="A609" s="27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9"/>
      <c r="O609" s="127"/>
      <c r="P609" s="127"/>
      <c r="Q609" s="127"/>
      <c r="R609" s="127"/>
      <c r="S609" s="127"/>
      <c r="T609" s="124"/>
      <c r="U609" s="124"/>
      <c r="V609" s="124"/>
      <c r="W609" s="131"/>
      <c r="X609" s="124"/>
      <c r="Y609" s="124"/>
      <c r="Z609" s="124"/>
      <c r="AA609" s="131"/>
      <c r="AB609" s="124"/>
      <c r="AC609" s="124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"/>
      <c r="AO609" s="1"/>
      <c r="AP609" s="1"/>
      <c r="AQ609" s="133"/>
      <c r="AR609" s="133"/>
      <c r="AS609" s="133"/>
      <c r="AT609" s="133"/>
      <c r="AU609" s="133"/>
      <c r="AV609" s="133"/>
      <c r="AW609" s="133"/>
      <c r="AX609" s="133"/>
      <c r="AY609" s="132"/>
      <c r="AZ609" s="1"/>
      <c r="BA609" s="1"/>
    </row>
    <row r="610" spans="1:53" ht="12.75" customHeight="1">
      <c r="A610" s="27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9"/>
      <c r="O610" s="127"/>
      <c r="P610" s="127"/>
      <c r="Q610" s="127"/>
      <c r="R610" s="127"/>
      <c r="S610" s="127"/>
      <c r="T610" s="124"/>
      <c r="U610" s="124"/>
      <c r="V610" s="124"/>
      <c r="W610" s="131"/>
      <c r="X610" s="124"/>
      <c r="Y610" s="124"/>
      <c r="Z610" s="124"/>
      <c r="AA610" s="131"/>
      <c r="AB610" s="124"/>
      <c r="AC610" s="124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"/>
      <c r="AO610" s="1"/>
      <c r="AP610" s="1"/>
      <c r="AQ610" s="133"/>
      <c r="AR610" s="133"/>
      <c r="AS610" s="133"/>
      <c r="AT610" s="133"/>
      <c r="AU610" s="133"/>
      <c r="AV610" s="133"/>
      <c r="AW610" s="133"/>
      <c r="AX610" s="133"/>
      <c r="AY610" s="132"/>
      <c r="AZ610" s="1"/>
      <c r="BA610" s="1"/>
    </row>
    <row r="611" spans="1:53" ht="12.75" customHeight="1">
      <c r="A611" s="27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9"/>
      <c r="O611" s="127"/>
      <c r="P611" s="127"/>
      <c r="Q611" s="127"/>
      <c r="R611" s="127"/>
      <c r="S611" s="127"/>
      <c r="T611" s="124"/>
      <c r="U611" s="124"/>
      <c r="V611" s="124"/>
      <c r="W611" s="131"/>
      <c r="X611" s="124"/>
      <c r="Y611" s="124"/>
      <c r="Z611" s="124"/>
      <c r="AA611" s="131"/>
      <c r="AB611" s="124"/>
      <c r="AC611" s="124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"/>
      <c r="AO611" s="1"/>
      <c r="AP611" s="1"/>
      <c r="AQ611" s="133"/>
      <c r="AR611" s="133"/>
      <c r="AS611" s="133"/>
      <c r="AT611" s="133"/>
      <c r="AU611" s="133"/>
      <c r="AV611" s="133"/>
      <c r="AW611" s="133"/>
      <c r="AX611" s="133"/>
      <c r="AY611" s="132"/>
      <c r="AZ611" s="1"/>
      <c r="BA611" s="1"/>
    </row>
    <row r="612" spans="1:53" ht="12.75" customHeight="1">
      <c r="A612" s="27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9"/>
      <c r="O612" s="127"/>
      <c r="P612" s="127"/>
      <c r="Q612" s="127"/>
      <c r="R612" s="127"/>
      <c r="S612" s="127"/>
      <c r="T612" s="124"/>
      <c r="U612" s="124"/>
      <c r="V612" s="124"/>
      <c r="W612" s="131"/>
      <c r="X612" s="124"/>
      <c r="Y612" s="124"/>
      <c r="Z612" s="124"/>
      <c r="AA612" s="131"/>
      <c r="AB612" s="124"/>
      <c r="AC612" s="124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"/>
      <c r="AO612" s="1"/>
      <c r="AP612" s="1"/>
      <c r="AQ612" s="133"/>
      <c r="AR612" s="133"/>
      <c r="AS612" s="133"/>
      <c r="AT612" s="133"/>
      <c r="AU612" s="133"/>
      <c r="AV612" s="133"/>
      <c r="AW612" s="133"/>
      <c r="AX612" s="133"/>
      <c r="AY612" s="132"/>
      <c r="AZ612" s="1"/>
      <c r="BA612" s="1"/>
    </row>
    <row r="613" spans="1:53" ht="12.75" customHeight="1">
      <c r="A613" s="27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9"/>
      <c r="O613" s="127"/>
      <c r="P613" s="127"/>
      <c r="Q613" s="127"/>
      <c r="R613" s="127"/>
      <c r="S613" s="127"/>
      <c r="T613" s="124"/>
      <c r="U613" s="124"/>
      <c r="V613" s="124"/>
      <c r="W613" s="131"/>
      <c r="X613" s="124"/>
      <c r="Y613" s="124"/>
      <c r="Z613" s="124"/>
      <c r="AA613" s="131"/>
      <c r="AB613" s="124"/>
      <c r="AC613" s="124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"/>
      <c r="AO613" s="1"/>
      <c r="AP613" s="1"/>
      <c r="AQ613" s="133"/>
      <c r="AR613" s="133"/>
      <c r="AS613" s="133"/>
      <c r="AT613" s="133"/>
      <c r="AU613" s="133"/>
      <c r="AV613" s="133"/>
      <c r="AW613" s="133"/>
      <c r="AX613" s="133"/>
      <c r="AY613" s="132"/>
      <c r="AZ613" s="1"/>
      <c r="BA613" s="1"/>
    </row>
    <row r="614" spans="1:53" ht="12.75" customHeight="1">
      <c r="A614" s="27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9"/>
      <c r="O614" s="127"/>
      <c r="P614" s="127"/>
      <c r="Q614" s="127"/>
      <c r="R614" s="127"/>
      <c r="S614" s="127"/>
      <c r="T614" s="124"/>
      <c r="U614" s="124"/>
      <c r="V614" s="124"/>
      <c r="W614" s="131"/>
      <c r="X614" s="124"/>
      <c r="Y614" s="124"/>
      <c r="Z614" s="124"/>
      <c r="AA614" s="131"/>
      <c r="AB614" s="124"/>
      <c r="AC614" s="124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"/>
      <c r="AO614" s="1"/>
      <c r="AP614" s="1"/>
      <c r="AQ614" s="133"/>
      <c r="AR614" s="133"/>
      <c r="AS614" s="133"/>
      <c r="AT614" s="133"/>
      <c r="AU614" s="133"/>
      <c r="AV614" s="133"/>
      <c r="AW614" s="133"/>
      <c r="AX614" s="133"/>
      <c r="AY614" s="132"/>
      <c r="AZ614" s="1"/>
      <c r="BA614" s="1"/>
    </row>
    <row r="615" spans="1:53" ht="12.75" customHeight="1">
      <c r="A615" s="27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9"/>
      <c r="O615" s="127"/>
      <c r="P615" s="127"/>
      <c r="Q615" s="127"/>
      <c r="R615" s="127"/>
      <c r="S615" s="127"/>
      <c r="T615" s="124"/>
      <c r="U615" s="124"/>
      <c r="V615" s="124"/>
      <c r="W615" s="131"/>
      <c r="X615" s="124"/>
      <c r="Y615" s="124"/>
      <c r="Z615" s="124"/>
      <c r="AA615" s="131"/>
      <c r="AB615" s="124"/>
      <c r="AC615" s="124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"/>
      <c r="AO615" s="1"/>
      <c r="AP615" s="1"/>
      <c r="AQ615" s="133"/>
      <c r="AR615" s="133"/>
      <c r="AS615" s="133"/>
      <c r="AT615" s="133"/>
      <c r="AU615" s="133"/>
      <c r="AV615" s="133"/>
      <c r="AW615" s="133"/>
      <c r="AX615" s="133"/>
      <c r="AY615" s="132"/>
      <c r="AZ615" s="1"/>
      <c r="BA615" s="1"/>
    </row>
    <row r="616" spans="1:53" ht="12.75" customHeight="1">
      <c r="A616" s="27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9"/>
      <c r="O616" s="127"/>
      <c r="P616" s="127"/>
      <c r="Q616" s="127"/>
      <c r="R616" s="127"/>
      <c r="S616" s="127"/>
      <c r="T616" s="124"/>
      <c r="U616" s="124"/>
      <c r="V616" s="124"/>
      <c r="W616" s="131"/>
      <c r="X616" s="124"/>
      <c r="Y616" s="124"/>
      <c r="Z616" s="124"/>
      <c r="AA616" s="131"/>
      <c r="AB616" s="124"/>
      <c r="AC616" s="124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"/>
      <c r="AO616" s="1"/>
      <c r="AP616" s="1"/>
      <c r="AQ616" s="133"/>
      <c r="AR616" s="133"/>
      <c r="AS616" s="133"/>
      <c r="AT616" s="133"/>
      <c r="AU616" s="133"/>
      <c r="AV616" s="133"/>
      <c r="AW616" s="133"/>
      <c r="AX616" s="133"/>
      <c r="AY616" s="132"/>
      <c r="AZ616" s="1"/>
      <c r="BA616" s="1"/>
    </row>
    <row r="617" spans="1:53" ht="12.75" customHeight="1">
      <c r="A617" s="27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9"/>
      <c r="O617" s="127"/>
      <c r="P617" s="127"/>
      <c r="Q617" s="127"/>
      <c r="R617" s="127"/>
      <c r="S617" s="127"/>
      <c r="T617" s="124"/>
      <c r="U617" s="124"/>
      <c r="V617" s="124"/>
      <c r="W617" s="131"/>
      <c r="X617" s="124"/>
      <c r="Y617" s="124"/>
      <c r="Z617" s="124"/>
      <c r="AA617" s="131"/>
      <c r="AB617" s="124"/>
      <c r="AC617" s="124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"/>
      <c r="AO617" s="1"/>
      <c r="AP617" s="1"/>
      <c r="AQ617" s="133"/>
      <c r="AR617" s="133"/>
      <c r="AS617" s="133"/>
      <c r="AT617" s="133"/>
      <c r="AU617" s="133"/>
      <c r="AV617" s="133"/>
      <c r="AW617" s="133"/>
      <c r="AX617" s="133"/>
      <c r="AY617" s="132"/>
      <c r="AZ617" s="1"/>
      <c r="BA617" s="1"/>
    </row>
    <row r="618" spans="1:53" ht="12.75" customHeight="1">
      <c r="A618" s="27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9"/>
      <c r="O618" s="127"/>
      <c r="P618" s="127"/>
      <c r="Q618" s="127"/>
      <c r="R618" s="127"/>
      <c r="S618" s="127"/>
      <c r="T618" s="124"/>
      <c r="U618" s="124"/>
      <c r="V618" s="124"/>
      <c r="W618" s="131"/>
      <c r="X618" s="124"/>
      <c r="Y618" s="124"/>
      <c r="Z618" s="124"/>
      <c r="AA618" s="131"/>
      <c r="AB618" s="124"/>
      <c r="AC618" s="124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"/>
      <c r="AO618" s="1"/>
      <c r="AP618" s="1"/>
      <c r="AQ618" s="133"/>
      <c r="AR618" s="133"/>
      <c r="AS618" s="133"/>
      <c r="AT618" s="133"/>
      <c r="AU618" s="133"/>
      <c r="AV618" s="133"/>
      <c r="AW618" s="133"/>
      <c r="AX618" s="133"/>
      <c r="AY618" s="132"/>
      <c r="AZ618" s="1"/>
      <c r="BA618" s="1"/>
    </row>
    <row r="619" spans="1:53" ht="12.75" customHeight="1">
      <c r="A619" s="27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9"/>
      <c r="O619" s="127"/>
      <c r="P619" s="127"/>
      <c r="Q619" s="127"/>
      <c r="R619" s="127"/>
      <c r="S619" s="127"/>
      <c r="T619" s="124"/>
      <c r="U619" s="124"/>
      <c r="V619" s="124"/>
      <c r="W619" s="131"/>
      <c r="X619" s="124"/>
      <c r="Y619" s="124"/>
      <c r="Z619" s="124"/>
      <c r="AA619" s="131"/>
      <c r="AB619" s="124"/>
      <c r="AC619" s="124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"/>
      <c r="AO619" s="1"/>
      <c r="AP619" s="1"/>
      <c r="AQ619" s="133"/>
      <c r="AR619" s="133"/>
      <c r="AS619" s="133"/>
      <c r="AT619" s="133"/>
      <c r="AU619" s="133"/>
      <c r="AV619" s="133"/>
      <c r="AW619" s="133"/>
      <c r="AX619" s="133"/>
      <c r="AY619" s="132"/>
      <c r="AZ619" s="1"/>
      <c r="BA619" s="1"/>
    </row>
    <row r="620" spans="1:53" ht="12.75" customHeight="1">
      <c r="A620" s="27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9"/>
      <c r="O620" s="127"/>
      <c r="P620" s="127"/>
      <c r="Q620" s="127"/>
      <c r="R620" s="127"/>
      <c r="S620" s="127"/>
      <c r="T620" s="124"/>
      <c r="U620" s="124"/>
      <c r="V620" s="124"/>
      <c r="W620" s="131"/>
      <c r="X620" s="124"/>
      <c r="Y620" s="124"/>
      <c r="Z620" s="124"/>
      <c r="AA620" s="131"/>
      <c r="AB620" s="124"/>
      <c r="AC620" s="124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"/>
      <c r="AO620" s="1"/>
      <c r="AP620" s="1"/>
      <c r="AQ620" s="133"/>
      <c r="AR620" s="133"/>
      <c r="AS620" s="133"/>
      <c r="AT620" s="133"/>
      <c r="AU620" s="133"/>
      <c r="AV620" s="133"/>
      <c r="AW620" s="133"/>
      <c r="AX620" s="133"/>
      <c r="AY620" s="132"/>
      <c r="AZ620" s="1"/>
      <c r="BA620" s="1"/>
    </row>
    <row r="621" spans="1:53" ht="12.75" customHeight="1">
      <c r="A621" s="27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9"/>
      <c r="O621" s="127"/>
      <c r="P621" s="127"/>
      <c r="Q621" s="127"/>
      <c r="R621" s="127"/>
      <c r="S621" s="127"/>
      <c r="T621" s="124"/>
      <c r="U621" s="124"/>
      <c r="V621" s="124"/>
      <c r="W621" s="131"/>
      <c r="X621" s="124"/>
      <c r="Y621" s="124"/>
      <c r="Z621" s="124"/>
      <c r="AA621" s="131"/>
      <c r="AB621" s="124"/>
      <c r="AC621" s="124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"/>
      <c r="AO621" s="1"/>
      <c r="AP621" s="1"/>
      <c r="AQ621" s="133"/>
      <c r="AR621" s="133"/>
      <c r="AS621" s="133"/>
      <c r="AT621" s="133"/>
      <c r="AU621" s="133"/>
      <c r="AV621" s="133"/>
      <c r="AW621" s="133"/>
      <c r="AX621" s="133"/>
      <c r="AY621" s="132"/>
      <c r="AZ621" s="1"/>
      <c r="BA621" s="1"/>
    </row>
    <row r="622" spans="1:53" ht="12.75" customHeight="1">
      <c r="A622" s="27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9"/>
      <c r="O622" s="127"/>
      <c r="P622" s="127"/>
      <c r="Q622" s="127"/>
      <c r="R622" s="127"/>
      <c r="S622" s="127"/>
      <c r="T622" s="124"/>
      <c r="U622" s="124"/>
      <c r="V622" s="124"/>
      <c r="W622" s="131"/>
      <c r="X622" s="124"/>
      <c r="Y622" s="124"/>
      <c r="Z622" s="124"/>
      <c r="AA622" s="131"/>
      <c r="AB622" s="124"/>
      <c r="AC622" s="124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"/>
      <c r="AO622" s="1"/>
      <c r="AP622" s="1"/>
      <c r="AQ622" s="133"/>
      <c r="AR622" s="133"/>
      <c r="AS622" s="133"/>
      <c r="AT622" s="133"/>
      <c r="AU622" s="133"/>
      <c r="AV622" s="133"/>
      <c r="AW622" s="133"/>
      <c r="AX622" s="133"/>
      <c r="AY622" s="132"/>
      <c r="AZ622" s="1"/>
      <c r="BA622" s="1"/>
    </row>
    <row r="623" spans="1:53" ht="12.75" customHeight="1">
      <c r="A623" s="27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9"/>
      <c r="O623" s="127"/>
      <c r="P623" s="127"/>
      <c r="Q623" s="127"/>
      <c r="R623" s="127"/>
      <c r="S623" s="127"/>
      <c r="T623" s="124"/>
      <c r="U623" s="124"/>
      <c r="V623" s="124"/>
      <c r="W623" s="131"/>
      <c r="X623" s="124"/>
      <c r="Y623" s="124"/>
      <c r="Z623" s="124"/>
      <c r="AA623" s="131"/>
      <c r="AB623" s="124"/>
      <c r="AC623" s="124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"/>
      <c r="AO623" s="1"/>
      <c r="AP623" s="1"/>
      <c r="AQ623" s="133"/>
      <c r="AR623" s="133"/>
      <c r="AS623" s="133"/>
      <c r="AT623" s="133"/>
      <c r="AU623" s="133"/>
      <c r="AV623" s="133"/>
      <c r="AW623" s="133"/>
      <c r="AX623" s="133"/>
      <c r="AY623" s="132"/>
      <c r="AZ623" s="1"/>
      <c r="BA623" s="1"/>
    </row>
    <row r="624" spans="1:53" ht="12.75" customHeight="1">
      <c r="A624" s="27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9"/>
      <c r="O624" s="127"/>
      <c r="P624" s="127"/>
      <c r="Q624" s="127"/>
      <c r="R624" s="127"/>
      <c r="S624" s="127"/>
      <c r="T624" s="124"/>
      <c r="U624" s="124"/>
      <c r="V624" s="124"/>
      <c r="W624" s="131"/>
      <c r="X624" s="124"/>
      <c r="Y624" s="124"/>
      <c r="Z624" s="124"/>
      <c r="AA624" s="131"/>
      <c r="AB624" s="124"/>
      <c r="AC624" s="124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"/>
      <c r="AO624" s="1"/>
      <c r="AP624" s="1"/>
      <c r="AQ624" s="133"/>
      <c r="AR624" s="133"/>
      <c r="AS624" s="133"/>
      <c r="AT624" s="133"/>
      <c r="AU624" s="133"/>
      <c r="AV624" s="133"/>
      <c r="AW624" s="133"/>
      <c r="AX624" s="133"/>
      <c r="AY624" s="132"/>
      <c r="AZ624" s="1"/>
      <c r="BA624" s="1"/>
    </row>
    <row r="625" spans="1:53" ht="12.75" customHeight="1">
      <c r="A625" s="27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9"/>
      <c r="O625" s="127"/>
      <c r="P625" s="127"/>
      <c r="Q625" s="127"/>
      <c r="R625" s="127"/>
      <c r="S625" s="127"/>
      <c r="T625" s="124"/>
      <c r="U625" s="124"/>
      <c r="V625" s="124"/>
      <c r="W625" s="131"/>
      <c r="X625" s="124"/>
      <c r="Y625" s="124"/>
      <c r="Z625" s="124"/>
      <c r="AA625" s="131"/>
      <c r="AB625" s="124"/>
      <c r="AC625" s="124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"/>
      <c r="AO625" s="1"/>
      <c r="AP625" s="1"/>
      <c r="AQ625" s="133"/>
      <c r="AR625" s="133"/>
      <c r="AS625" s="133"/>
      <c r="AT625" s="133"/>
      <c r="AU625" s="133"/>
      <c r="AV625" s="133"/>
      <c r="AW625" s="133"/>
      <c r="AX625" s="133"/>
      <c r="AY625" s="132"/>
      <c r="AZ625" s="1"/>
      <c r="BA625" s="1"/>
    </row>
    <row r="626" spans="1:53" ht="12.75" customHeight="1">
      <c r="A626" s="27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9"/>
      <c r="O626" s="127"/>
      <c r="P626" s="127"/>
      <c r="Q626" s="127"/>
      <c r="R626" s="127"/>
      <c r="S626" s="127"/>
      <c r="T626" s="124"/>
      <c r="U626" s="124"/>
      <c r="V626" s="124"/>
      <c r="W626" s="131"/>
      <c r="X626" s="124"/>
      <c r="Y626" s="124"/>
      <c r="Z626" s="124"/>
      <c r="AA626" s="131"/>
      <c r="AB626" s="124"/>
      <c r="AC626" s="124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"/>
      <c r="AO626" s="1"/>
      <c r="AP626" s="1"/>
      <c r="AQ626" s="133"/>
      <c r="AR626" s="133"/>
      <c r="AS626" s="133"/>
      <c r="AT626" s="133"/>
      <c r="AU626" s="133"/>
      <c r="AV626" s="133"/>
      <c r="AW626" s="133"/>
      <c r="AX626" s="133"/>
      <c r="AY626" s="132"/>
      <c r="AZ626" s="1"/>
      <c r="BA626" s="1"/>
    </row>
    <row r="627" spans="1:53" ht="12.75" customHeight="1">
      <c r="A627" s="27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9"/>
      <c r="O627" s="127"/>
      <c r="P627" s="127"/>
      <c r="Q627" s="127"/>
      <c r="R627" s="127"/>
      <c r="S627" s="127"/>
      <c r="T627" s="124"/>
      <c r="U627" s="124"/>
      <c r="V627" s="124"/>
      <c r="W627" s="131"/>
      <c r="X627" s="124"/>
      <c r="Y627" s="124"/>
      <c r="Z627" s="124"/>
      <c r="AA627" s="131"/>
      <c r="AB627" s="124"/>
      <c r="AC627" s="124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"/>
      <c r="AO627" s="1"/>
      <c r="AP627" s="1"/>
      <c r="AQ627" s="133"/>
      <c r="AR627" s="133"/>
      <c r="AS627" s="133"/>
      <c r="AT627" s="133"/>
      <c r="AU627" s="133"/>
      <c r="AV627" s="133"/>
      <c r="AW627" s="133"/>
      <c r="AX627" s="133"/>
      <c r="AY627" s="132"/>
      <c r="AZ627" s="1"/>
      <c r="BA627" s="1"/>
    </row>
    <row r="628" spans="1:53" ht="12.75" customHeight="1">
      <c r="A628" s="27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9"/>
      <c r="O628" s="127"/>
      <c r="P628" s="127"/>
      <c r="Q628" s="127"/>
      <c r="R628" s="127"/>
      <c r="S628" s="127"/>
      <c r="T628" s="124"/>
      <c r="U628" s="124"/>
      <c r="V628" s="124"/>
      <c r="W628" s="131"/>
      <c r="X628" s="124"/>
      <c r="Y628" s="124"/>
      <c r="Z628" s="124"/>
      <c r="AA628" s="131"/>
      <c r="AB628" s="124"/>
      <c r="AC628" s="124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"/>
      <c r="AO628" s="1"/>
      <c r="AP628" s="1"/>
      <c r="AQ628" s="133"/>
      <c r="AR628" s="133"/>
      <c r="AS628" s="133"/>
      <c r="AT628" s="133"/>
      <c r="AU628" s="133"/>
      <c r="AV628" s="133"/>
      <c r="AW628" s="133"/>
      <c r="AX628" s="133"/>
      <c r="AY628" s="132"/>
      <c r="AZ628" s="1"/>
      <c r="BA628" s="1"/>
    </row>
    <row r="629" spans="1:53" ht="12.75" customHeight="1">
      <c r="A629" s="27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9"/>
      <c r="O629" s="127"/>
      <c r="P629" s="127"/>
      <c r="Q629" s="127"/>
      <c r="R629" s="127"/>
      <c r="S629" s="127"/>
      <c r="T629" s="124"/>
      <c r="U629" s="124"/>
      <c r="V629" s="124"/>
      <c r="W629" s="131"/>
      <c r="X629" s="124"/>
      <c r="Y629" s="124"/>
      <c r="Z629" s="124"/>
      <c r="AA629" s="131"/>
      <c r="AB629" s="124"/>
      <c r="AC629" s="124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"/>
      <c r="AO629" s="1"/>
      <c r="AP629" s="1"/>
      <c r="AQ629" s="133"/>
      <c r="AR629" s="133"/>
      <c r="AS629" s="133"/>
      <c r="AT629" s="133"/>
      <c r="AU629" s="133"/>
      <c r="AV629" s="133"/>
      <c r="AW629" s="133"/>
      <c r="AX629" s="133"/>
      <c r="AY629" s="132"/>
      <c r="AZ629" s="1"/>
      <c r="BA629" s="1"/>
    </row>
    <row r="630" spans="1:53" ht="12.75" customHeight="1">
      <c r="A630" s="27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9"/>
      <c r="O630" s="127"/>
      <c r="P630" s="127"/>
      <c r="Q630" s="127"/>
      <c r="R630" s="127"/>
      <c r="S630" s="127"/>
      <c r="T630" s="124"/>
      <c r="U630" s="124"/>
      <c r="V630" s="124"/>
      <c r="W630" s="131"/>
      <c r="X630" s="124"/>
      <c r="Y630" s="124"/>
      <c r="Z630" s="124"/>
      <c r="AA630" s="131"/>
      <c r="AB630" s="124"/>
      <c r="AC630" s="124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"/>
      <c r="AO630" s="1"/>
      <c r="AP630" s="1"/>
      <c r="AQ630" s="133"/>
      <c r="AR630" s="133"/>
      <c r="AS630" s="133"/>
      <c r="AT630" s="133"/>
      <c r="AU630" s="133"/>
      <c r="AV630" s="133"/>
      <c r="AW630" s="133"/>
      <c r="AX630" s="133"/>
      <c r="AY630" s="132"/>
      <c r="AZ630" s="1"/>
      <c r="BA630" s="1"/>
    </row>
    <row r="631" spans="1:53" ht="12.75" customHeight="1">
      <c r="A631" s="27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9"/>
      <c r="O631" s="127"/>
      <c r="P631" s="127"/>
      <c r="Q631" s="127"/>
      <c r="R631" s="127"/>
      <c r="S631" s="127"/>
      <c r="T631" s="124"/>
      <c r="U631" s="124"/>
      <c r="V631" s="124"/>
      <c r="W631" s="131"/>
      <c r="X631" s="124"/>
      <c r="Y631" s="124"/>
      <c r="Z631" s="124"/>
      <c r="AA631" s="131"/>
      <c r="AB631" s="124"/>
      <c r="AC631" s="124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"/>
      <c r="AO631" s="1"/>
      <c r="AP631" s="1"/>
      <c r="AQ631" s="133"/>
      <c r="AR631" s="133"/>
      <c r="AS631" s="133"/>
      <c r="AT631" s="133"/>
      <c r="AU631" s="133"/>
      <c r="AV631" s="133"/>
      <c r="AW631" s="133"/>
      <c r="AX631" s="133"/>
      <c r="AY631" s="132"/>
      <c r="AZ631" s="1"/>
      <c r="BA631" s="1"/>
    </row>
    <row r="632" spans="1:53" ht="12.75" customHeight="1">
      <c r="A632" s="27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9"/>
      <c r="O632" s="127"/>
      <c r="P632" s="127"/>
      <c r="Q632" s="127"/>
      <c r="R632" s="127"/>
      <c r="S632" s="127"/>
      <c r="T632" s="124"/>
      <c r="U632" s="124"/>
      <c r="V632" s="124"/>
      <c r="W632" s="131"/>
      <c r="X632" s="124"/>
      <c r="Y632" s="124"/>
      <c r="Z632" s="124"/>
      <c r="AA632" s="131"/>
      <c r="AB632" s="124"/>
      <c r="AC632" s="124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"/>
      <c r="AO632" s="1"/>
      <c r="AP632" s="1"/>
      <c r="AQ632" s="133"/>
      <c r="AR632" s="133"/>
      <c r="AS632" s="133"/>
      <c r="AT632" s="133"/>
      <c r="AU632" s="133"/>
      <c r="AV632" s="133"/>
      <c r="AW632" s="133"/>
      <c r="AX632" s="133"/>
      <c r="AY632" s="132"/>
      <c r="AZ632" s="1"/>
      <c r="BA632" s="1"/>
    </row>
    <row r="633" spans="1:53" ht="12.75" customHeight="1">
      <c r="A633" s="27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9"/>
      <c r="O633" s="127"/>
      <c r="P633" s="127"/>
      <c r="Q633" s="127"/>
      <c r="R633" s="127"/>
      <c r="S633" s="127"/>
      <c r="T633" s="124"/>
      <c r="U633" s="124"/>
      <c r="V633" s="124"/>
      <c r="W633" s="131"/>
      <c r="X633" s="124"/>
      <c r="Y633" s="124"/>
      <c r="Z633" s="124"/>
      <c r="AA633" s="131"/>
      <c r="AB633" s="124"/>
      <c r="AC633" s="124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"/>
      <c r="AO633" s="1"/>
      <c r="AP633" s="1"/>
      <c r="AQ633" s="133"/>
      <c r="AR633" s="133"/>
      <c r="AS633" s="133"/>
      <c r="AT633" s="133"/>
      <c r="AU633" s="133"/>
      <c r="AV633" s="133"/>
      <c r="AW633" s="133"/>
      <c r="AX633" s="133"/>
      <c r="AY633" s="132"/>
      <c r="AZ633" s="1"/>
      <c r="BA633" s="1"/>
    </row>
    <row r="634" spans="1:53" ht="12.75" customHeight="1">
      <c r="A634" s="27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9"/>
      <c r="O634" s="127"/>
      <c r="P634" s="127"/>
      <c r="Q634" s="127"/>
      <c r="R634" s="127"/>
      <c r="S634" s="127"/>
      <c r="T634" s="124"/>
      <c r="U634" s="124"/>
      <c r="V634" s="124"/>
      <c r="W634" s="131"/>
      <c r="X634" s="124"/>
      <c r="Y634" s="124"/>
      <c r="Z634" s="124"/>
      <c r="AA634" s="131"/>
      <c r="AB634" s="124"/>
      <c r="AC634" s="124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"/>
      <c r="AO634" s="1"/>
      <c r="AP634" s="1"/>
      <c r="AQ634" s="133"/>
      <c r="AR634" s="133"/>
      <c r="AS634" s="133"/>
      <c r="AT634" s="133"/>
      <c r="AU634" s="133"/>
      <c r="AV634" s="133"/>
      <c r="AW634" s="133"/>
      <c r="AX634" s="133"/>
      <c r="AY634" s="132"/>
      <c r="AZ634" s="1"/>
      <c r="BA634" s="1"/>
    </row>
    <row r="635" spans="1:53" ht="12.75" customHeight="1">
      <c r="A635" s="27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9"/>
      <c r="O635" s="127"/>
      <c r="P635" s="127"/>
      <c r="Q635" s="127"/>
      <c r="R635" s="127"/>
      <c r="S635" s="127"/>
      <c r="T635" s="124"/>
      <c r="U635" s="124"/>
      <c r="V635" s="124"/>
      <c r="W635" s="131"/>
      <c r="X635" s="124"/>
      <c r="Y635" s="124"/>
      <c r="Z635" s="124"/>
      <c r="AA635" s="131"/>
      <c r="AB635" s="124"/>
      <c r="AC635" s="124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"/>
      <c r="AO635" s="1"/>
      <c r="AP635" s="1"/>
      <c r="AQ635" s="133"/>
      <c r="AR635" s="133"/>
      <c r="AS635" s="133"/>
      <c r="AT635" s="133"/>
      <c r="AU635" s="133"/>
      <c r="AV635" s="133"/>
      <c r="AW635" s="133"/>
      <c r="AX635" s="133"/>
      <c r="AY635" s="132"/>
      <c r="AZ635" s="1"/>
      <c r="BA635" s="1"/>
    </row>
    <row r="636" spans="1:53" ht="12.75" customHeight="1">
      <c r="A636" s="27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9"/>
      <c r="O636" s="127"/>
      <c r="P636" s="127"/>
      <c r="Q636" s="127"/>
      <c r="R636" s="127"/>
      <c r="S636" s="127"/>
      <c r="T636" s="124"/>
      <c r="U636" s="124"/>
      <c r="V636" s="124"/>
      <c r="W636" s="131"/>
      <c r="X636" s="124"/>
      <c r="Y636" s="124"/>
      <c r="Z636" s="124"/>
      <c r="AA636" s="131"/>
      <c r="AB636" s="124"/>
      <c r="AC636" s="124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"/>
      <c r="AO636" s="1"/>
      <c r="AP636" s="1"/>
      <c r="AQ636" s="133"/>
      <c r="AR636" s="133"/>
      <c r="AS636" s="133"/>
      <c r="AT636" s="133"/>
      <c r="AU636" s="133"/>
      <c r="AV636" s="133"/>
      <c r="AW636" s="133"/>
      <c r="AX636" s="133"/>
      <c r="AY636" s="132"/>
      <c r="AZ636" s="1"/>
      <c r="BA636" s="1"/>
    </row>
    <row r="637" spans="1:53" ht="12.75" customHeight="1">
      <c r="A637" s="27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9"/>
      <c r="O637" s="127"/>
      <c r="P637" s="127"/>
      <c r="Q637" s="127"/>
      <c r="R637" s="127"/>
      <c r="S637" s="127"/>
      <c r="T637" s="124"/>
      <c r="U637" s="124"/>
      <c r="V637" s="124"/>
      <c r="W637" s="131"/>
      <c r="X637" s="124"/>
      <c r="Y637" s="124"/>
      <c r="Z637" s="124"/>
      <c r="AA637" s="131"/>
      <c r="AB637" s="124"/>
      <c r="AC637" s="124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"/>
      <c r="AO637" s="1"/>
      <c r="AP637" s="1"/>
      <c r="AQ637" s="133"/>
      <c r="AR637" s="133"/>
      <c r="AS637" s="133"/>
      <c r="AT637" s="133"/>
      <c r="AU637" s="133"/>
      <c r="AV637" s="133"/>
      <c r="AW637" s="133"/>
      <c r="AX637" s="133"/>
      <c r="AY637" s="132"/>
      <c r="AZ637" s="1"/>
      <c r="BA637" s="1"/>
    </row>
    <row r="638" spans="1:53" ht="12.75" customHeight="1">
      <c r="A638" s="27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9"/>
      <c r="O638" s="127"/>
      <c r="P638" s="127"/>
      <c r="Q638" s="127"/>
      <c r="R638" s="127"/>
      <c r="S638" s="127"/>
      <c r="T638" s="124"/>
      <c r="U638" s="124"/>
      <c r="V638" s="124"/>
      <c r="W638" s="131"/>
      <c r="X638" s="124"/>
      <c r="Y638" s="124"/>
      <c r="Z638" s="124"/>
      <c r="AA638" s="131"/>
      <c r="AB638" s="124"/>
      <c r="AC638" s="124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"/>
      <c r="AO638" s="1"/>
      <c r="AP638" s="1"/>
      <c r="AQ638" s="133"/>
      <c r="AR638" s="133"/>
      <c r="AS638" s="133"/>
      <c r="AT638" s="133"/>
      <c r="AU638" s="133"/>
      <c r="AV638" s="133"/>
      <c r="AW638" s="133"/>
      <c r="AX638" s="133"/>
      <c r="AY638" s="132"/>
      <c r="AZ638" s="1"/>
      <c r="BA638" s="1"/>
    </row>
    <row r="639" spans="1:53" ht="12.75" customHeight="1">
      <c r="A639" s="27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9"/>
      <c r="O639" s="127"/>
      <c r="P639" s="127"/>
      <c r="Q639" s="127"/>
      <c r="R639" s="127"/>
      <c r="S639" s="127"/>
      <c r="T639" s="124"/>
      <c r="U639" s="124"/>
      <c r="V639" s="124"/>
      <c r="W639" s="131"/>
      <c r="X639" s="124"/>
      <c r="Y639" s="124"/>
      <c r="Z639" s="124"/>
      <c r="AA639" s="131"/>
      <c r="AB639" s="124"/>
      <c r="AC639" s="124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"/>
      <c r="AO639" s="1"/>
      <c r="AP639" s="1"/>
      <c r="AQ639" s="133"/>
      <c r="AR639" s="133"/>
      <c r="AS639" s="133"/>
      <c r="AT639" s="133"/>
      <c r="AU639" s="133"/>
      <c r="AV639" s="133"/>
      <c r="AW639" s="133"/>
      <c r="AX639" s="133"/>
      <c r="AY639" s="132"/>
      <c r="AZ639" s="1"/>
      <c r="BA639" s="1"/>
    </row>
    <row r="640" spans="1:53" ht="12.75" customHeight="1">
      <c r="A640" s="27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9"/>
      <c r="O640" s="127"/>
      <c r="P640" s="127"/>
      <c r="Q640" s="127"/>
      <c r="R640" s="127"/>
      <c r="S640" s="127"/>
      <c r="T640" s="124"/>
      <c r="U640" s="124"/>
      <c r="V640" s="124"/>
      <c r="W640" s="131"/>
      <c r="X640" s="124"/>
      <c r="Y640" s="124"/>
      <c r="Z640" s="124"/>
      <c r="AA640" s="131"/>
      <c r="AB640" s="124"/>
      <c r="AC640" s="124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"/>
      <c r="AO640" s="1"/>
      <c r="AP640" s="1"/>
      <c r="AQ640" s="133"/>
      <c r="AR640" s="133"/>
      <c r="AS640" s="133"/>
      <c r="AT640" s="133"/>
      <c r="AU640" s="133"/>
      <c r="AV640" s="133"/>
      <c r="AW640" s="133"/>
      <c r="AX640" s="133"/>
      <c r="AY640" s="132"/>
      <c r="AZ640" s="1"/>
      <c r="BA640" s="1"/>
    </row>
    <row r="641" spans="1:53" ht="12.75" customHeight="1">
      <c r="A641" s="27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9"/>
      <c r="O641" s="127"/>
      <c r="P641" s="127"/>
      <c r="Q641" s="127"/>
      <c r="R641" s="127"/>
      <c r="S641" s="127"/>
      <c r="T641" s="124"/>
      <c r="U641" s="124"/>
      <c r="V641" s="124"/>
      <c r="W641" s="131"/>
      <c r="X641" s="124"/>
      <c r="Y641" s="124"/>
      <c r="Z641" s="124"/>
      <c r="AA641" s="131"/>
      <c r="AB641" s="124"/>
      <c r="AC641" s="124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"/>
      <c r="AO641" s="1"/>
      <c r="AP641" s="1"/>
      <c r="AQ641" s="133"/>
      <c r="AR641" s="133"/>
      <c r="AS641" s="133"/>
      <c r="AT641" s="133"/>
      <c r="AU641" s="133"/>
      <c r="AV641" s="133"/>
      <c r="AW641" s="133"/>
      <c r="AX641" s="133"/>
      <c r="AY641" s="132"/>
      <c r="AZ641" s="1"/>
      <c r="BA641" s="1"/>
    </row>
    <row r="642" spans="1:53" ht="12.75" customHeight="1">
      <c r="A642" s="27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9"/>
      <c r="O642" s="127"/>
      <c r="P642" s="127"/>
      <c r="Q642" s="127"/>
      <c r="R642" s="127"/>
      <c r="S642" s="127"/>
      <c r="T642" s="124"/>
      <c r="U642" s="124"/>
      <c r="V642" s="124"/>
      <c r="W642" s="131"/>
      <c r="X642" s="124"/>
      <c r="Y642" s="124"/>
      <c r="Z642" s="124"/>
      <c r="AA642" s="131"/>
      <c r="AB642" s="124"/>
      <c r="AC642" s="124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"/>
      <c r="AO642" s="1"/>
      <c r="AP642" s="1"/>
      <c r="AQ642" s="133"/>
      <c r="AR642" s="133"/>
      <c r="AS642" s="133"/>
      <c r="AT642" s="133"/>
      <c r="AU642" s="133"/>
      <c r="AV642" s="133"/>
      <c r="AW642" s="133"/>
      <c r="AX642" s="133"/>
      <c r="AY642" s="132"/>
      <c r="AZ642" s="1"/>
      <c r="BA642" s="1"/>
    </row>
    <row r="643" spans="1:53" ht="12.75" customHeight="1">
      <c r="A643" s="27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9"/>
      <c r="O643" s="127"/>
      <c r="P643" s="127"/>
      <c r="Q643" s="127"/>
      <c r="R643" s="127"/>
      <c r="S643" s="127"/>
      <c r="T643" s="124"/>
      <c r="U643" s="124"/>
      <c r="V643" s="124"/>
      <c r="W643" s="131"/>
      <c r="X643" s="124"/>
      <c r="Y643" s="124"/>
      <c r="Z643" s="124"/>
      <c r="AA643" s="131"/>
      <c r="AB643" s="124"/>
      <c r="AC643" s="124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"/>
      <c r="AO643" s="1"/>
      <c r="AP643" s="1"/>
      <c r="AQ643" s="133"/>
      <c r="AR643" s="133"/>
      <c r="AS643" s="133"/>
      <c r="AT643" s="133"/>
      <c r="AU643" s="133"/>
      <c r="AV643" s="133"/>
      <c r="AW643" s="133"/>
      <c r="AX643" s="133"/>
      <c r="AY643" s="132"/>
      <c r="AZ643" s="1"/>
      <c r="BA643" s="1"/>
    </row>
    <row r="644" spans="1:53" ht="12.75" customHeight="1">
      <c r="A644" s="27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9"/>
      <c r="O644" s="127"/>
      <c r="P644" s="127"/>
      <c r="Q644" s="127"/>
      <c r="R644" s="127"/>
      <c r="S644" s="127"/>
      <c r="T644" s="124"/>
      <c r="U644" s="124"/>
      <c r="V644" s="124"/>
      <c r="W644" s="131"/>
      <c r="X644" s="124"/>
      <c r="Y644" s="124"/>
      <c r="Z644" s="124"/>
      <c r="AA644" s="131"/>
      <c r="AB644" s="124"/>
      <c r="AC644" s="124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"/>
      <c r="AO644" s="1"/>
      <c r="AP644" s="1"/>
      <c r="AQ644" s="133"/>
      <c r="AR644" s="133"/>
      <c r="AS644" s="133"/>
      <c r="AT644" s="133"/>
      <c r="AU644" s="133"/>
      <c r="AV644" s="133"/>
      <c r="AW644" s="133"/>
      <c r="AX644" s="133"/>
      <c r="AY644" s="132"/>
      <c r="AZ644" s="1"/>
      <c r="BA644" s="1"/>
    </row>
    <row r="645" spans="1:53" ht="12.75" customHeight="1">
      <c r="A645" s="27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9"/>
      <c r="O645" s="127"/>
      <c r="P645" s="127"/>
      <c r="Q645" s="127"/>
      <c r="R645" s="127"/>
      <c r="S645" s="127"/>
      <c r="T645" s="124"/>
      <c r="U645" s="124"/>
      <c r="V645" s="124"/>
      <c r="W645" s="131"/>
      <c r="X645" s="124"/>
      <c r="Y645" s="124"/>
      <c r="Z645" s="124"/>
      <c r="AA645" s="131"/>
      <c r="AB645" s="124"/>
      <c r="AC645" s="124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"/>
      <c r="AO645" s="1"/>
      <c r="AP645" s="1"/>
      <c r="AQ645" s="133"/>
      <c r="AR645" s="133"/>
      <c r="AS645" s="133"/>
      <c r="AT645" s="133"/>
      <c r="AU645" s="133"/>
      <c r="AV645" s="133"/>
      <c r="AW645" s="133"/>
      <c r="AX645" s="133"/>
      <c r="AY645" s="132"/>
      <c r="AZ645" s="1"/>
      <c r="BA645" s="1"/>
    </row>
    <row r="646" spans="1:53" ht="12.75" customHeight="1">
      <c r="A646" s="27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9"/>
      <c r="O646" s="127"/>
      <c r="P646" s="127"/>
      <c r="Q646" s="127"/>
      <c r="R646" s="127"/>
      <c r="S646" s="127"/>
      <c r="T646" s="124"/>
      <c r="U646" s="124"/>
      <c r="V646" s="124"/>
      <c r="W646" s="131"/>
      <c r="X646" s="124"/>
      <c r="Y646" s="124"/>
      <c r="Z646" s="124"/>
      <c r="AA646" s="131"/>
      <c r="AB646" s="124"/>
      <c r="AC646" s="124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"/>
      <c r="AO646" s="1"/>
      <c r="AP646" s="1"/>
      <c r="AQ646" s="133"/>
      <c r="AR646" s="133"/>
      <c r="AS646" s="133"/>
      <c r="AT646" s="133"/>
      <c r="AU646" s="133"/>
      <c r="AV646" s="133"/>
      <c r="AW646" s="133"/>
      <c r="AX646" s="133"/>
      <c r="AY646" s="132"/>
      <c r="AZ646" s="1"/>
      <c r="BA646" s="1"/>
    </row>
    <row r="647" spans="1:53" ht="12.75" customHeight="1">
      <c r="A647" s="27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9"/>
      <c r="O647" s="127"/>
      <c r="P647" s="127"/>
      <c r="Q647" s="127"/>
      <c r="R647" s="127"/>
      <c r="S647" s="127"/>
      <c r="T647" s="124"/>
      <c r="U647" s="124"/>
      <c r="V647" s="124"/>
      <c r="W647" s="131"/>
      <c r="X647" s="124"/>
      <c r="Y647" s="124"/>
      <c r="Z647" s="124"/>
      <c r="AA647" s="131"/>
      <c r="AB647" s="124"/>
      <c r="AC647" s="124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"/>
      <c r="AO647" s="1"/>
      <c r="AP647" s="1"/>
      <c r="AQ647" s="133"/>
      <c r="AR647" s="133"/>
      <c r="AS647" s="133"/>
      <c r="AT647" s="133"/>
      <c r="AU647" s="133"/>
      <c r="AV647" s="133"/>
      <c r="AW647" s="133"/>
      <c r="AX647" s="133"/>
      <c r="AY647" s="132"/>
      <c r="AZ647" s="1"/>
      <c r="BA647" s="1"/>
    </row>
    <row r="648" spans="1:53" ht="12.75" customHeight="1">
      <c r="A648" s="27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9"/>
      <c r="O648" s="127"/>
      <c r="P648" s="127"/>
      <c r="Q648" s="127"/>
      <c r="R648" s="127"/>
      <c r="S648" s="127"/>
      <c r="T648" s="124"/>
      <c r="U648" s="124"/>
      <c r="V648" s="124"/>
      <c r="W648" s="131"/>
      <c r="X648" s="124"/>
      <c r="Y648" s="124"/>
      <c r="Z648" s="124"/>
      <c r="AA648" s="131"/>
      <c r="AB648" s="124"/>
      <c r="AC648" s="124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"/>
      <c r="AO648" s="1"/>
      <c r="AP648" s="1"/>
      <c r="AQ648" s="133"/>
      <c r="AR648" s="133"/>
      <c r="AS648" s="133"/>
      <c r="AT648" s="133"/>
      <c r="AU648" s="133"/>
      <c r="AV648" s="133"/>
      <c r="AW648" s="133"/>
      <c r="AX648" s="133"/>
      <c r="AY648" s="132"/>
      <c r="AZ648" s="1"/>
      <c r="BA648" s="1"/>
    </row>
    <row r="649" spans="1:53" ht="12.75" customHeight="1">
      <c r="A649" s="27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9"/>
      <c r="O649" s="127"/>
      <c r="P649" s="127"/>
      <c r="Q649" s="127"/>
      <c r="R649" s="127"/>
      <c r="S649" s="127"/>
      <c r="T649" s="124"/>
      <c r="U649" s="124"/>
      <c r="V649" s="124"/>
      <c r="W649" s="131"/>
      <c r="X649" s="124"/>
      <c r="Y649" s="124"/>
      <c r="Z649" s="124"/>
      <c r="AA649" s="131"/>
      <c r="AB649" s="124"/>
      <c r="AC649" s="124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"/>
      <c r="AO649" s="1"/>
      <c r="AP649" s="1"/>
      <c r="AQ649" s="133"/>
      <c r="AR649" s="133"/>
      <c r="AS649" s="133"/>
      <c r="AT649" s="133"/>
      <c r="AU649" s="133"/>
      <c r="AV649" s="133"/>
      <c r="AW649" s="133"/>
      <c r="AX649" s="133"/>
      <c r="AY649" s="132"/>
      <c r="AZ649" s="1"/>
      <c r="BA649" s="1"/>
    </row>
    <row r="650" spans="1:53" ht="12.75" customHeight="1">
      <c r="A650" s="27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9"/>
      <c r="O650" s="127"/>
      <c r="P650" s="127"/>
      <c r="Q650" s="127"/>
      <c r="R650" s="127"/>
      <c r="S650" s="127"/>
      <c r="T650" s="124"/>
      <c r="U650" s="124"/>
      <c r="V650" s="124"/>
      <c r="W650" s="131"/>
      <c r="X650" s="124"/>
      <c r="Y650" s="124"/>
      <c r="Z650" s="124"/>
      <c r="AA650" s="131"/>
      <c r="AB650" s="124"/>
      <c r="AC650" s="124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"/>
      <c r="AO650" s="1"/>
      <c r="AP650" s="1"/>
      <c r="AQ650" s="133"/>
      <c r="AR650" s="133"/>
      <c r="AS650" s="133"/>
      <c r="AT650" s="133"/>
      <c r="AU650" s="133"/>
      <c r="AV650" s="133"/>
      <c r="AW650" s="133"/>
      <c r="AX650" s="133"/>
      <c r="AY650" s="132"/>
      <c r="AZ650" s="1"/>
      <c r="BA650" s="1"/>
    </row>
    <row r="651" spans="1:53" ht="12.75" customHeight="1">
      <c r="A651" s="27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9"/>
      <c r="O651" s="127"/>
      <c r="P651" s="127"/>
      <c r="Q651" s="127"/>
      <c r="R651" s="127"/>
      <c r="S651" s="127"/>
      <c r="T651" s="124"/>
      <c r="U651" s="124"/>
      <c r="V651" s="124"/>
      <c r="W651" s="131"/>
      <c r="X651" s="124"/>
      <c r="Y651" s="124"/>
      <c r="Z651" s="124"/>
      <c r="AA651" s="131"/>
      <c r="AB651" s="124"/>
      <c r="AC651" s="124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"/>
      <c r="AO651" s="1"/>
      <c r="AP651" s="1"/>
      <c r="AQ651" s="133"/>
      <c r="AR651" s="133"/>
      <c r="AS651" s="133"/>
      <c r="AT651" s="133"/>
      <c r="AU651" s="133"/>
      <c r="AV651" s="133"/>
      <c r="AW651" s="133"/>
      <c r="AX651" s="133"/>
      <c r="AY651" s="132"/>
      <c r="AZ651" s="1"/>
      <c r="BA651" s="1"/>
    </row>
    <row r="652" spans="1:53" ht="12.75" customHeight="1">
      <c r="A652" s="27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9"/>
      <c r="O652" s="127"/>
      <c r="P652" s="127"/>
      <c r="Q652" s="127"/>
      <c r="R652" s="127"/>
      <c r="S652" s="127"/>
      <c r="T652" s="124"/>
      <c r="U652" s="124"/>
      <c r="V652" s="124"/>
      <c r="W652" s="131"/>
      <c r="X652" s="124"/>
      <c r="Y652" s="124"/>
      <c r="Z652" s="124"/>
      <c r="AA652" s="131"/>
      <c r="AB652" s="124"/>
      <c r="AC652" s="124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"/>
      <c r="AO652" s="1"/>
      <c r="AP652" s="1"/>
      <c r="AQ652" s="133"/>
      <c r="AR652" s="133"/>
      <c r="AS652" s="133"/>
      <c r="AT652" s="133"/>
      <c r="AU652" s="133"/>
      <c r="AV652" s="133"/>
      <c r="AW652" s="133"/>
      <c r="AX652" s="133"/>
      <c r="AY652" s="132"/>
      <c r="AZ652" s="1"/>
      <c r="BA652" s="1"/>
    </row>
    <row r="653" spans="1:53" ht="12.75" customHeight="1">
      <c r="A653" s="27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9"/>
      <c r="O653" s="127"/>
      <c r="P653" s="127"/>
      <c r="Q653" s="127"/>
      <c r="R653" s="127"/>
      <c r="S653" s="127"/>
      <c r="T653" s="124"/>
      <c r="U653" s="124"/>
      <c r="V653" s="124"/>
      <c r="W653" s="131"/>
      <c r="X653" s="124"/>
      <c r="Y653" s="124"/>
      <c r="Z653" s="124"/>
      <c r="AA653" s="131"/>
      <c r="AB653" s="124"/>
      <c r="AC653" s="124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"/>
      <c r="AO653" s="1"/>
      <c r="AP653" s="1"/>
      <c r="AQ653" s="133"/>
      <c r="AR653" s="133"/>
      <c r="AS653" s="133"/>
      <c r="AT653" s="133"/>
      <c r="AU653" s="133"/>
      <c r="AV653" s="133"/>
      <c r="AW653" s="133"/>
      <c r="AX653" s="133"/>
      <c r="AY653" s="132"/>
      <c r="AZ653" s="1"/>
      <c r="BA653" s="1"/>
    </row>
    <row r="654" spans="1:53" ht="12.75" customHeight="1">
      <c r="A654" s="27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9"/>
      <c r="O654" s="127"/>
      <c r="P654" s="127"/>
      <c r="Q654" s="127"/>
      <c r="R654" s="127"/>
      <c r="S654" s="127"/>
      <c r="T654" s="124"/>
      <c r="U654" s="124"/>
      <c r="V654" s="124"/>
      <c r="W654" s="131"/>
      <c r="X654" s="124"/>
      <c r="Y654" s="124"/>
      <c r="Z654" s="124"/>
      <c r="AA654" s="131"/>
      <c r="AB654" s="124"/>
      <c r="AC654" s="124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"/>
      <c r="AO654" s="1"/>
      <c r="AP654" s="1"/>
      <c r="AQ654" s="133"/>
      <c r="AR654" s="133"/>
      <c r="AS654" s="133"/>
      <c r="AT654" s="133"/>
      <c r="AU654" s="133"/>
      <c r="AV654" s="133"/>
      <c r="AW654" s="133"/>
      <c r="AX654" s="133"/>
      <c r="AY654" s="132"/>
      <c r="AZ654" s="1"/>
      <c r="BA654" s="1"/>
    </row>
    <row r="655" spans="1:53" ht="12.75" customHeight="1">
      <c r="A655" s="27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9"/>
      <c r="O655" s="127"/>
      <c r="P655" s="127"/>
      <c r="Q655" s="127"/>
      <c r="R655" s="127"/>
      <c r="S655" s="127"/>
      <c r="T655" s="124"/>
      <c r="U655" s="124"/>
      <c r="V655" s="124"/>
      <c r="W655" s="131"/>
      <c r="X655" s="124"/>
      <c r="Y655" s="124"/>
      <c r="Z655" s="124"/>
      <c r="AA655" s="131"/>
      <c r="AB655" s="124"/>
      <c r="AC655" s="124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"/>
      <c r="AO655" s="1"/>
      <c r="AP655" s="1"/>
      <c r="AQ655" s="133"/>
      <c r="AR655" s="133"/>
      <c r="AS655" s="133"/>
      <c r="AT655" s="133"/>
      <c r="AU655" s="133"/>
      <c r="AV655" s="133"/>
      <c r="AW655" s="133"/>
      <c r="AX655" s="133"/>
      <c r="AY655" s="132"/>
      <c r="AZ655" s="1"/>
      <c r="BA655" s="1"/>
    </row>
    <row r="656" spans="1:53" ht="12.75" customHeight="1">
      <c r="A656" s="27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9"/>
      <c r="O656" s="127"/>
      <c r="P656" s="127"/>
      <c r="Q656" s="127"/>
      <c r="R656" s="127"/>
      <c r="S656" s="127"/>
      <c r="T656" s="124"/>
      <c r="U656" s="124"/>
      <c r="V656" s="124"/>
      <c r="W656" s="131"/>
      <c r="X656" s="124"/>
      <c r="Y656" s="124"/>
      <c r="Z656" s="124"/>
      <c r="AA656" s="131"/>
      <c r="AB656" s="124"/>
      <c r="AC656" s="124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"/>
      <c r="AO656" s="1"/>
      <c r="AP656" s="1"/>
      <c r="AQ656" s="133"/>
      <c r="AR656" s="133"/>
      <c r="AS656" s="133"/>
      <c r="AT656" s="133"/>
      <c r="AU656" s="133"/>
      <c r="AV656" s="133"/>
      <c r="AW656" s="133"/>
      <c r="AX656" s="133"/>
      <c r="AY656" s="132"/>
      <c r="AZ656" s="1"/>
      <c r="BA656" s="1"/>
    </row>
    <row r="657" spans="1:53" ht="12.75" customHeight="1">
      <c r="A657" s="27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9"/>
      <c r="O657" s="127"/>
      <c r="P657" s="127"/>
      <c r="Q657" s="127"/>
      <c r="R657" s="127"/>
      <c r="S657" s="127"/>
      <c r="T657" s="124"/>
      <c r="U657" s="124"/>
      <c r="V657" s="124"/>
      <c r="W657" s="131"/>
      <c r="X657" s="124"/>
      <c r="Y657" s="124"/>
      <c r="Z657" s="124"/>
      <c r="AA657" s="131"/>
      <c r="AB657" s="124"/>
      <c r="AC657" s="124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"/>
      <c r="AO657" s="1"/>
      <c r="AP657" s="1"/>
      <c r="AQ657" s="133"/>
      <c r="AR657" s="133"/>
      <c r="AS657" s="133"/>
      <c r="AT657" s="133"/>
      <c r="AU657" s="133"/>
      <c r="AV657" s="133"/>
      <c r="AW657" s="133"/>
      <c r="AX657" s="133"/>
      <c r="AY657" s="132"/>
      <c r="AZ657" s="1"/>
      <c r="BA657" s="1"/>
    </row>
    <row r="658" spans="1:53" ht="12.75" customHeight="1">
      <c r="A658" s="27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9"/>
      <c r="O658" s="127"/>
      <c r="P658" s="127"/>
      <c r="Q658" s="127"/>
      <c r="R658" s="127"/>
      <c r="S658" s="127"/>
      <c r="T658" s="124"/>
      <c r="U658" s="124"/>
      <c r="V658" s="124"/>
      <c r="W658" s="131"/>
      <c r="X658" s="124"/>
      <c r="Y658" s="124"/>
      <c r="Z658" s="124"/>
      <c r="AA658" s="131"/>
      <c r="AB658" s="124"/>
      <c r="AC658" s="124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"/>
      <c r="AO658" s="1"/>
      <c r="AP658" s="1"/>
      <c r="AQ658" s="133"/>
      <c r="AR658" s="133"/>
      <c r="AS658" s="133"/>
      <c r="AT658" s="133"/>
      <c r="AU658" s="133"/>
      <c r="AV658" s="133"/>
      <c r="AW658" s="133"/>
      <c r="AX658" s="133"/>
      <c r="AY658" s="132"/>
      <c r="AZ658" s="1"/>
      <c r="BA658" s="1"/>
    </row>
    <row r="659" spans="1:53" ht="12.75" customHeight="1">
      <c r="A659" s="27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9"/>
      <c r="O659" s="127"/>
      <c r="P659" s="127"/>
      <c r="Q659" s="127"/>
      <c r="R659" s="127"/>
      <c r="S659" s="127"/>
      <c r="T659" s="124"/>
      <c r="U659" s="124"/>
      <c r="V659" s="124"/>
      <c r="W659" s="131"/>
      <c r="X659" s="124"/>
      <c r="Y659" s="124"/>
      <c r="Z659" s="124"/>
      <c r="AA659" s="131"/>
      <c r="AB659" s="124"/>
      <c r="AC659" s="124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"/>
      <c r="AO659" s="1"/>
      <c r="AP659" s="1"/>
      <c r="AQ659" s="133"/>
      <c r="AR659" s="133"/>
      <c r="AS659" s="133"/>
      <c r="AT659" s="133"/>
      <c r="AU659" s="133"/>
      <c r="AV659" s="133"/>
      <c r="AW659" s="133"/>
      <c r="AX659" s="133"/>
      <c r="AY659" s="132"/>
      <c r="AZ659" s="1"/>
      <c r="BA659" s="1"/>
    </row>
    <row r="660" spans="1:53" ht="12.75" customHeight="1">
      <c r="A660" s="27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9"/>
      <c r="O660" s="127"/>
      <c r="P660" s="127"/>
      <c r="Q660" s="127"/>
      <c r="R660" s="127"/>
      <c r="S660" s="127"/>
      <c r="T660" s="124"/>
      <c r="U660" s="124"/>
      <c r="V660" s="124"/>
      <c r="W660" s="131"/>
      <c r="X660" s="124"/>
      <c r="Y660" s="124"/>
      <c r="Z660" s="124"/>
      <c r="AA660" s="131"/>
      <c r="AB660" s="124"/>
      <c r="AC660" s="124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"/>
      <c r="AO660" s="1"/>
      <c r="AP660" s="1"/>
      <c r="AQ660" s="133"/>
      <c r="AR660" s="133"/>
      <c r="AS660" s="133"/>
      <c r="AT660" s="133"/>
      <c r="AU660" s="133"/>
      <c r="AV660" s="133"/>
      <c r="AW660" s="133"/>
      <c r="AX660" s="133"/>
      <c r="AY660" s="132"/>
      <c r="AZ660" s="1"/>
      <c r="BA660" s="1"/>
    </row>
    <row r="661" spans="1:53" ht="12.75" customHeight="1">
      <c r="A661" s="27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9"/>
      <c r="O661" s="127"/>
      <c r="P661" s="127"/>
      <c r="Q661" s="127"/>
      <c r="R661" s="127"/>
      <c r="S661" s="127"/>
      <c r="T661" s="124"/>
      <c r="U661" s="124"/>
      <c r="V661" s="124"/>
      <c r="W661" s="131"/>
      <c r="X661" s="124"/>
      <c r="Y661" s="124"/>
      <c r="Z661" s="124"/>
      <c r="AA661" s="131"/>
      <c r="AB661" s="124"/>
      <c r="AC661" s="124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"/>
      <c r="AO661" s="1"/>
      <c r="AP661" s="1"/>
      <c r="AQ661" s="133"/>
      <c r="AR661" s="133"/>
      <c r="AS661" s="133"/>
      <c r="AT661" s="133"/>
      <c r="AU661" s="133"/>
      <c r="AV661" s="133"/>
      <c r="AW661" s="133"/>
      <c r="AX661" s="133"/>
      <c r="AY661" s="132"/>
      <c r="AZ661" s="1"/>
      <c r="BA661" s="1"/>
    </row>
    <row r="662" spans="1:53" ht="12.75" customHeight="1">
      <c r="A662" s="27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9"/>
      <c r="O662" s="127"/>
      <c r="P662" s="127"/>
      <c r="Q662" s="127"/>
      <c r="R662" s="127"/>
      <c r="S662" s="127"/>
      <c r="T662" s="124"/>
      <c r="U662" s="124"/>
      <c r="V662" s="124"/>
      <c r="W662" s="131"/>
      <c r="X662" s="124"/>
      <c r="Y662" s="124"/>
      <c r="Z662" s="124"/>
      <c r="AA662" s="131"/>
      <c r="AB662" s="124"/>
      <c r="AC662" s="124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"/>
      <c r="AO662" s="1"/>
      <c r="AP662" s="1"/>
      <c r="AQ662" s="133"/>
      <c r="AR662" s="133"/>
      <c r="AS662" s="133"/>
      <c r="AT662" s="133"/>
      <c r="AU662" s="133"/>
      <c r="AV662" s="133"/>
      <c r="AW662" s="133"/>
      <c r="AX662" s="133"/>
      <c r="AY662" s="132"/>
      <c r="AZ662" s="1"/>
      <c r="BA662" s="1"/>
    </row>
    <row r="663" spans="1:53" ht="12.75" customHeight="1">
      <c r="A663" s="27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9"/>
      <c r="O663" s="127"/>
      <c r="P663" s="127"/>
      <c r="Q663" s="127"/>
      <c r="R663" s="127"/>
      <c r="S663" s="127"/>
      <c r="T663" s="124"/>
      <c r="U663" s="124"/>
      <c r="V663" s="124"/>
      <c r="W663" s="131"/>
      <c r="X663" s="124"/>
      <c r="Y663" s="124"/>
      <c r="Z663" s="124"/>
      <c r="AA663" s="131"/>
      <c r="AB663" s="124"/>
      <c r="AC663" s="124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"/>
      <c r="AO663" s="1"/>
      <c r="AP663" s="1"/>
      <c r="AQ663" s="133"/>
      <c r="AR663" s="133"/>
      <c r="AS663" s="133"/>
      <c r="AT663" s="133"/>
      <c r="AU663" s="133"/>
      <c r="AV663" s="133"/>
      <c r="AW663" s="133"/>
      <c r="AX663" s="133"/>
      <c r="AY663" s="132"/>
      <c r="AZ663" s="1"/>
      <c r="BA663" s="1"/>
    </row>
    <row r="664" spans="1:53" ht="12.75" customHeight="1">
      <c r="A664" s="27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9"/>
      <c r="O664" s="127"/>
      <c r="P664" s="127"/>
      <c r="Q664" s="127"/>
      <c r="R664" s="127"/>
      <c r="S664" s="127"/>
      <c r="T664" s="124"/>
      <c r="U664" s="124"/>
      <c r="V664" s="124"/>
      <c r="W664" s="131"/>
      <c r="X664" s="124"/>
      <c r="Y664" s="124"/>
      <c r="Z664" s="124"/>
      <c r="AA664" s="131"/>
      <c r="AB664" s="124"/>
      <c r="AC664" s="124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"/>
      <c r="AO664" s="1"/>
      <c r="AP664" s="1"/>
      <c r="AQ664" s="133"/>
      <c r="AR664" s="133"/>
      <c r="AS664" s="133"/>
      <c r="AT664" s="133"/>
      <c r="AU664" s="133"/>
      <c r="AV664" s="133"/>
      <c r="AW664" s="133"/>
      <c r="AX664" s="133"/>
      <c r="AY664" s="132"/>
      <c r="AZ664" s="1"/>
      <c r="BA664" s="1"/>
    </row>
    <row r="665" spans="1:53" ht="12.75" customHeight="1">
      <c r="A665" s="27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9"/>
      <c r="O665" s="127"/>
      <c r="P665" s="127"/>
      <c r="Q665" s="127"/>
      <c r="R665" s="127"/>
      <c r="S665" s="127"/>
      <c r="T665" s="124"/>
      <c r="U665" s="124"/>
      <c r="V665" s="124"/>
      <c r="W665" s="131"/>
      <c r="X665" s="124"/>
      <c r="Y665" s="124"/>
      <c r="Z665" s="124"/>
      <c r="AA665" s="131"/>
      <c r="AB665" s="124"/>
      <c r="AC665" s="124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"/>
      <c r="AO665" s="1"/>
      <c r="AP665" s="1"/>
      <c r="AQ665" s="133"/>
      <c r="AR665" s="133"/>
      <c r="AS665" s="133"/>
      <c r="AT665" s="133"/>
      <c r="AU665" s="133"/>
      <c r="AV665" s="133"/>
      <c r="AW665" s="133"/>
      <c r="AX665" s="133"/>
      <c r="AY665" s="132"/>
      <c r="AZ665" s="1"/>
      <c r="BA665" s="1"/>
    </row>
    <row r="666" spans="1:53" ht="12.75" customHeight="1">
      <c r="A666" s="27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9"/>
      <c r="O666" s="127"/>
      <c r="P666" s="127"/>
      <c r="Q666" s="127"/>
      <c r="R666" s="127"/>
      <c r="S666" s="127"/>
      <c r="T666" s="124"/>
      <c r="U666" s="124"/>
      <c r="V666" s="124"/>
      <c r="W666" s="131"/>
      <c r="X666" s="124"/>
      <c r="Y666" s="124"/>
      <c r="Z666" s="124"/>
      <c r="AA666" s="131"/>
      <c r="AB666" s="124"/>
      <c r="AC666" s="124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"/>
      <c r="AO666" s="1"/>
      <c r="AP666" s="1"/>
      <c r="AQ666" s="133"/>
      <c r="AR666" s="133"/>
      <c r="AS666" s="133"/>
      <c r="AT666" s="133"/>
      <c r="AU666" s="133"/>
      <c r="AV666" s="133"/>
      <c r="AW666" s="133"/>
      <c r="AX666" s="133"/>
      <c r="AY666" s="132"/>
      <c r="AZ666" s="1"/>
      <c r="BA666" s="1"/>
    </row>
    <row r="667" spans="1:53" ht="12.75" customHeight="1">
      <c r="A667" s="27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9"/>
      <c r="O667" s="127"/>
      <c r="P667" s="127"/>
      <c r="Q667" s="127"/>
      <c r="R667" s="127"/>
      <c r="S667" s="127"/>
      <c r="T667" s="124"/>
      <c r="U667" s="124"/>
      <c r="V667" s="124"/>
      <c r="W667" s="131"/>
      <c r="X667" s="124"/>
      <c r="Y667" s="124"/>
      <c r="Z667" s="124"/>
      <c r="AA667" s="131"/>
      <c r="AB667" s="124"/>
      <c r="AC667" s="124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"/>
      <c r="AO667" s="1"/>
      <c r="AP667" s="1"/>
      <c r="AQ667" s="133"/>
      <c r="AR667" s="133"/>
      <c r="AS667" s="133"/>
      <c r="AT667" s="133"/>
      <c r="AU667" s="133"/>
      <c r="AV667" s="133"/>
      <c r="AW667" s="133"/>
      <c r="AX667" s="133"/>
      <c r="AY667" s="132"/>
      <c r="AZ667" s="1"/>
      <c r="BA667" s="1"/>
    </row>
    <row r="668" spans="1:53" ht="12.75" customHeight="1">
      <c r="A668" s="27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9"/>
      <c r="O668" s="127"/>
      <c r="P668" s="127"/>
      <c r="Q668" s="127"/>
      <c r="R668" s="127"/>
      <c r="S668" s="127"/>
      <c r="T668" s="124"/>
      <c r="U668" s="124"/>
      <c r="V668" s="124"/>
      <c r="W668" s="131"/>
      <c r="X668" s="124"/>
      <c r="Y668" s="124"/>
      <c r="Z668" s="124"/>
      <c r="AA668" s="131"/>
      <c r="AB668" s="124"/>
      <c r="AC668" s="124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"/>
      <c r="AO668" s="1"/>
      <c r="AP668" s="1"/>
      <c r="AQ668" s="133"/>
      <c r="AR668" s="133"/>
      <c r="AS668" s="133"/>
      <c r="AT668" s="133"/>
      <c r="AU668" s="133"/>
      <c r="AV668" s="133"/>
      <c r="AW668" s="133"/>
      <c r="AX668" s="133"/>
      <c r="AY668" s="132"/>
      <c r="AZ668" s="1"/>
      <c r="BA668" s="1"/>
    </row>
    <row r="669" spans="1:53" ht="12.75" customHeight="1">
      <c r="A669" s="27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9"/>
      <c r="O669" s="127"/>
      <c r="P669" s="127"/>
      <c r="Q669" s="127"/>
      <c r="R669" s="127"/>
      <c r="S669" s="127"/>
      <c r="T669" s="124"/>
      <c r="U669" s="124"/>
      <c r="V669" s="124"/>
      <c r="W669" s="131"/>
      <c r="X669" s="124"/>
      <c r="Y669" s="124"/>
      <c r="Z669" s="124"/>
      <c r="AA669" s="131"/>
      <c r="AB669" s="124"/>
      <c r="AC669" s="124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"/>
      <c r="AO669" s="1"/>
      <c r="AP669" s="1"/>
      <c r="AQ669" s="133"/>
      <c r="AR669" s="133"/>
      <c r="AS669" s="133"/>
      <c r="AT669" s="133"/>
      <c r="AU669" s="133"/>
      <c r="AV669" s="133"/>
      <c r="AW669" s="133"/>
      <c r="AX669" s="133"/>
      <c r="AY669" s="132"/>
      <c r="AZ669" s="1"/>
      <c r="BA669" s="1"/>
    </row>
    <row r="670" spans="1:53" ht="12.75" customHeight="1">
      <c r="A670" s="27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9"/>
      <c r="O670" s="127"/>
      <c r="P670" s="127"/>
      <c r="Q670" s="127"/>
      <c r="R670" s="127"/>
      <c r="S670" s="127"/>
      <c r="T670" s="124"/>
      <c r="U670" s="124"/>
      <c r="V670" s="124"/>
      <c r="W670" s="131"/>
      <c r="X670" s="124"/>
      <c r="Y670" s="124"/>
      <c r="Z670" s="124"/>
      <c r="AA670" s="131"/>
      <c r="AB670" s="124"/>
      <c r="AC670" s="124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"/>
      <c r="AO670" s="1"/>
      <c r="AP670" s="1"/>
      <c r="AQ670" s="133"/>
      <c r="AR670" s="133"/>
      <c r="AS670" s="133"/>
      <c r="AT670" s="133"/>
      <c r="AU670" s="133"/>
      <c r="AV670" s="133"/>
      <c r="AW670" s="133"/>
      <c r="AX670" s="133"/>
      <c r="AY670" s="132"/>
      <c r="AZ670" s="1"/>
      <c r="BA670" s="1"/>
    </row>
    <row r="671" spans="1:53" ht="12.75" customHeight="1">
      <c r="A671" s="27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9"/>
      <c r="O671" s="127"/>
      <c r="P671" s="127"/>
      <c r="Q671" s="127"/>
      <c r="R671" s="127"/>
      <c r="S671" s="127"/>
      <c r="T671" s="124"/>
      <c r="U671" s="124"/>
      <c r="V671" s="124"/>
      <c r="W671" s="131"/>
      <c r="X671" s="124"/>
      <c r="Y671" s="124"/>
      <c r="Z671" s="124"/>
      <c r="AA671" s="131"/>
      <c r="AB671" s="124"/>
      <c r="AC671" s="124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"/>
      <c r="AO671" s="1"/>
      <c r="AP671" s="1"/>
      <c r="AQ671" s="133"/>
      <c r="AR671" s="133"/>
      <c r="AS671" s="133"/>
      <c r="AT671" s="133"/>
      <c r="AU671" s="133"/>
      <c r="AV671" s="133"/>
      <c r="AW671" s="133"/>
      <c r="AX671" s="133"/>
      <c r="AY671" s="132"/>
      <c r="AZ671" s="1"/>
      <c r="BA671" s="1"/>
    </row>
    <row r="672" spans="1:53" ht="12.75" customHeight="1">
      <c r="A672" s="27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9"/>
      <c r="O672" s="127"/>
      <c r="P672" s="127"/>
      <c r="Q672" s="127"/>
      <c r="R672" s="127"/>
      <c r="S672" s="127"/>
      <c r="T672" s="124"/>
      <c r="U672" s="124"/>
      <c r="V672" s="124"/>
      <c r="W672" s="131"/>
      <c r="X672" s="124"/>
      <c r="Y672" s="124"/>
      <c r="Z672" s="124"/>
      <c r="AA672" s="131"/>
      <c r="AB672" s="124"/>
      <c r="AC672" s="124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"/>
      <c r="AO672" s="1"/>
      <c r="AP672" s="1"/>
      <c r="AQ672" s="133"/>
      <c r="AR672" s="133"/>
      <c r="AS672" s="133"/>
      <c r="AT672" s="133"/>
      <c r="AU672" s="133"/>
      <c r="AV672" s="133"/>
      <c r="AW672" s="133"/>
      <c r="AX672" s="133"/>
      <c r="AY672" s="132"/>
      <c r="AZ672" s="1"/>
      <c r="BA672" s="1"/>
    </row>
    <row r="673" spans="1:53" ht="12.75" customHeight="1">
      <c r="A673" s="27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9"/>
      <c r="O673" s="127"/>
      <c r="P673" s="127"/>
      <c r="Q673" s="127"/>
      <c r="R673" s="127"/>
      <c r="S673" s="127"/>
      <c r="T673" s="124"/>
      <c r="U673" s="124"/>
      <c r="V673" s="124"/>
      <c r="W673" s="131"/>
      <c r="X673" s="124"/>
      <c r="Y673" s="124"/>
      <c r="Z673" s="124"/>
      <c r="AA673" s="131"/>
      <c r="AB673" s="124"/>
      <c r="AC673" s="124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"/>
      <c r="AO673" s="1"/>
      <c r="AP673" s="1"/>
      <c r="AQ673" s="133"/>
      <c r="AR673" s="133"/>
      <c r="AS673" s="133"/>
      <c r="AT673" s="133"/>
      <c r="AU673" s="133"/>
      <c r="AV673" s="133"/>
      <c r="AW673" s="133"/>
      <c r="AX673" s="133"/>
      <c r="AY673" s="132"/>
      <c r="AZ673" s="1"/>
      <c r="BA673" s="1"/>
    </row>
    <row r="674" spans="1:53" ht="12.75" customHeight="1">
      <c r="A674" s="27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9"/>
      <c r="O674" s="127"/>
      <c r="P674" s="127"/>
      <c r="Q674" s="127"/>
      <c r="R674" s="127"/>
      <c r="S674" s="127"/>
      <c r="T674" s="124"/>
      <c r="U674" s="124"/>
      <c r="V674" s="124"/>
      <c r="W674" s="131"/>
      <c r="X674" s="124"/>
      <c r="Y674" s="124"/>
      <c r="Z674" s="124"/>
      <c r="AA674" s="131"/>
      <c r="AB674" s="124"/>
      <c r="AC674" s="124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"/>
      <c r="AO674" s="1"/>
      <c r="AP674" s="1"/>
      <c r="AQ674" s="133"/>
      <c r="AR674" s="133"/>
      <c r="AS674" s="133"/>
      <c r="AT674" s="133"/>
      <c r="AU674" s="133"/>
      <c r="AV674" s="133"/>
      <c r="AW674" s="133"/>
      <c r="AX674" s="133"/>
      <c r="AY674" s="132"/>
      <c r="AZ674" s="1"/>
      <c r="BA674" s="1"/>
    </row>
    <row r="675" spans="1:53" ht="12.75" customHeight="1">
      <c r="A675" s="27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9"/>
      <c r="O675" s="127"/>
      <c r="P675" s="127"/>
      <c r="Q675" s="127"/>
      <c r="R675" s="127"/>
      <c r="S675" s="127"/>
      <c r="T675" s="124"/>
      <c r="U675" s="124"/>
      <c r="V675" s="124"/>
      <c r="W675" s="131"/>
      <c r="X675" s="124"/>
      <c r="Y675" s="124"/>
      <c r="Z675" s="124"/>
      <c r="AA675" s="131"/>
      <c r="AB675" s="124"/>
      <c r="AC675" s="124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"/>
      <c r="AO675" s="1"/>
      <c r="AP675" s="1"/>
      <c r="AQ675" s="133"/>
      <c r="AR675" s="133"/>
      <c r="AS675" s="133"/>
      <c r="AT675" s="133"/>
      <c r="AU675" s="133"/>
      <c r="AV675" s="133"/>
      <c r="AW675" s="133"/>
      <c r="AX675" s="133"/>
      <c r="AY675" s="132"/>
      <c r="AZ675" s="1"/>
      <c r="BA675" s="1"/>
    </row>
    <row r="676" spans="1:53" ht="12.75" customHeight="1">
      <c r="A676" s="27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9"/>
      <c r="O676" s="127"/>
      <c r="P676" s="127"/>
      <c r="Q676" s="127"/>
      <c r="R676" s="127"/>
      <c r="S676" s="127"/>
      <c r="T676" s="124"/>
      <c r="U676" s="124"/>
      <c r="V676" s="124"/>
      <c r="W676" s="131"/>
      <c r="X676" s="124"/>
      <c r="Y676" s="124"/>
      <c r="Z676" s="124"/>
      <c r="AA676" s="131"/>
      <c r="AB676" s="124"/>
      <c r="AC676" s="124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"/>
      <c r="AO676" s="1"/>
      <c r="AP676" s="1"/>
      <c r="AQ676" s="133"/>
      <c r="AR676" s="133"/>
      <c r="AS676" s="133"/>
      <c r="AT676" s="133"/>
      <c r="AU676" s="133"/>
      <c r="AV676" s="133"/>
      <c r="AW676" s="133"/>
      <c r="AX676" s="133"/>
      <c r="AY676" s="132"/>
      <c r="AZ676" s="1"/>
      <c r="BA676" s="1"/>
    </row>
    <row r="677" spans="1:53" ht="12.75" customHeight="1">
      <c r="A677" s="27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9"/>
      <c r="O677" s="127"/>
      <c r="P677" s="127"/>
      <c r="Q677" s="127"/>
      <c r="R677" s="127"/>
      <c r="S677" s="127"/>
      <c r="T677" s="124"/>
      <c r="U677" s="124"/>
      <c r="V677" s="124"/>
      <c r="W677" s="131"/>
      <c r="X677" s="124"/>
      <c r="Y677" s="124"/>
      <c r="Z677" s="124"/>
      <c r="AA677" s="131"/>
      <c r="AB677" s="124"/>
      <c r="AC677" s="124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"/>
      <c r="AO677" s="1"/>
      <c r="AP677" s="1"/>
      <c r="AQ677" s="133"/>
      <c r="AR677" s="133"/>
      <c r="AS677" s="133"/>
      <c r="AT677" s="133"/>
      <c r="AU677" s="133"/>
      <c r="AV677" s="133"/>
      <c r="AW677" s="133"/>
      <c r="AX677" s="133"/>
      <c r="AY677" s="132"/>
      <c r="AZ677" s="1"/>
      <c r="BA677" s="1"/>
    </row>
    <row r="678" spans="1:53" ht="12.75" customHeight="1">
      <c r="A678" s="27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9"/>
      <c r="O678" s="127"/>
      <c r="P678" s="127"/>
      <c r="Q678" s="127"/>
      <c r="R678" s="127"/>
      <c r="S678" s="127"/>
      <c r="T678" s="124"/>
      <c r="U678" s="124"/>
      <c r="V678" s="124"/>
      <c r="W678" s="131"/>
      <c r="X678" s="124"/>
      <c r="Y678" s="124"/>
      <c r="Z678" s="124"/>
      <c r="AA678" s="131"/>
      <c r="AB678" s="124"/>
      <c r="AC678" s="124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"/>
      <c r="AO678" s="1"/>
      <c r="AP678" s="1"/>
      <c r="AQ678" s="133"/>
      <c r="AR678" s="133"/>
      <c r="AS678" s="133"/>
      <c r="AT678" s="133"/>
      <c r="AU678" s="133"/>
      <c r="AV678" s="133"/>
      <c r="AW678" s="133"/>
      <c r="AX678" s="133"/>
      <c r="AY678" s="132"/>
      <c r="AZ678" s="1"/>
      <c r="BA678" s="1"/>
    </row>
    <row r="679" spans="1:53" ht="12.75" customHeight="1">
      <c r="A679" s="27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9"/>
      <c r="O679" s="127"/>
      <c r="P679" s="127"/>
      <c r="Q679" s="127"/>
      <c r="R679" s="127"/>
      <c r="S679" s="127"/>
      <c r="T679" s="124"/>
      <c r="U679" s="124"/>
      <c r="V679" s="124"/>
      <c r="W679" s="131"/>
      <c r="X679" s="124"/>
      <c r="Y679" s="124"/>
      <c r="Z679" s="124"/>
      <c r="AA679" s="131"/>
      <c r="AB679" s="124"/>
      <c r="AC679" s="124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"/>
      <c r="AO679" s="1"/>
      <c r="AP679" s="1"/>
      <c r="AQ679" s="133"/>
      <c r="AR679" s="133"/>
      <c r="AS679" s="133"/>
      <c r="AT679" s="133"/>
      <c r="AU679" s="133"/>
      <c r="AV679" s="133"/>
      <c r="AW679" s="133"/>
      <c r="AX679" s="133"/>
      <c r="AY679" s="132"/>
      <c r="AZ679" s="1"/>
      <c r="BA679" s="1"/>
    </row>
    <row r="680" spans="1:53" ht="12.75" customHeight="1">
      <c r="A680" s="27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9"/>
      <c r="O680" s="127"/>
      <c r="P680" s="127"/>
      <c r="Q680" s="127"/>
      <c r="R680" s="127"/>
      <c r="S680" s="127"/>
      <c r="T680" s="124"/>
      <c r="U680" s="124"/>
      <c r="V680" s="124"/>
      <c r="W680" s="131"/>
      <c r="X680" s="124"/>
      <c r="Y680" s="124"/>
      <c r="Z680" s="124"/>
      <c r="AA680" s="131"/>
      <c r="AB680" s="124"/>
      <c r="AC680" s="124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"/>
      <c r="AO680" s="1"/>
      <c r="AP680" s="1"/>
      <c r="AQ680" s="133"/>
      <c r="AR680" s="133"/>
      <c r="AS680" s="133"/>
      <c r="AT680" s="133"/>
      <c r="AU680" s="133"/>
      <c r="AV680" s="133"/>
      <c r="AW680" s="133"/>
      <c r="AX680" s="133"/>
      <c r="AY680" s="132"/>
      <c r="AZ680" s="1"/>
      <c r="BA680" s="1"/>
    </row>
    <row r="681" spans="1:53" ht="12.75" customHeight="1">
      <c r="A681" s="27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9"/>
      <c r="O681" s="127"/>
      <c r="P681" s="127"/>
      <c r="Q681" s="127"/>
      <c r="R681" s="127"/>
      <c r="S681" s="127"/>
      <c r="T681" s="124"/>
      <c r="U681" s="124"/>
      <c r="V681" s="124"/>
      <c r="W681" s="131"/>
      <c r="X681" s="124"/>
      <c r="Y681" s="124"/>
      <c r="Z681" s="124"/>
      <c r="AA681" s="131"/>
      <c r="AB681" s="124"/>
      <c r="AC681" s="124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"/>
      <c r="AO681" s="1"/>
      <c r="AP681" s="1"/>
      <c r="AQ681" s="133"/>
      <c r="AR681" s="133"/>
      <c r="AS681" s="133"/>
      <c r="AT681" s="133"/>
      <c r="AU681" s="133"/>
      <c r="AV681" s="133"/>
      <c r="AW681" s="133"/>
      <c r="AX681" s="133"/>
      <c r="AY681" s="132"/>
      <c r="AZ681" s="1"/>
      <c r="BA681" s="1"/>
    </row>
    <row r="682" spans="1:53" ht="12.75" customHeight="1">
      <c r="A682" s="27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9"/>
      <c r="O682" s="127"/>
      <c r="P682" s="127"/>
      <c r="Q682" s="127"/>
      <c r="R682" s="127"/>
      <c r="S682" s="127"/>
      <c r="T682" s="124"/>
      <c r="U682" s="124"/>
      <c r="V682" s="124"/>
      <c r="W682" s="131"/>
      <c r="X682" s="124"/>
      <c r="Y682" s="124"/>
      <c r="Z682" s="124"/>
      <c r="AA682" s="131"/>
      <c r="AB682" s="124"/>
      <c r="AC682" s="124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"/>
      <c r="AO682" s="1"/>
      <c r="AP682" s="1"/>
      <c r="AQ682" s="133"/>
      <c r="AR682" s="133"/>
      <c r="AS682" s="133"/>
      <c r="AT682" s="133"/>
      <c r="AU682" s="133"/>
      <c r="AV682" s="133"/>
      <c r="AW682" s="133"/>
      <c r="AX682" s="133"/>
      <c r="AY682" s="132"/>
      <c r="AZ682" s="1"/>
      <c r="BA682" s="1"/>
    </row>
    <row r="683" spans="1:53" ht="12.75" customHeight="1">
      <c r="A683" s="27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9"/>
      <c r="O683" s="127"/>
      <c r="P683" s="127"/>
      <c r="Q683" s="127"/>
      <c r="R683" s="127"/>
      <c r="S683" s="127"/>
      <c r="T683" s="124"/>
      <c r="U683" s="124"/>
      <c r="V683" s="124"/>
      <c r="W683" s="131"/>
      <c r="X683" s="124"/>
      <c r="Y683" s="124"/>
      <c r="Z683" s="124"/>
      <c r="AA683" s="131"/>
      <c r="AB683" s="124"/>
      <c r="AC683" s="124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"/>
      <c r="AO683" s="1"/>
      <c r="AP683" s="1"/>
      <c r="AQ683" s="133"/>
      <c r="AR683" s="133"/>
      <c r="AS683" s="133"/>
      <c r="AT683" s="133"/>
      <c r="AU683" s="133"/>
      <c r="AV683" s="133"/>
      <c r="AW683" s="133"/>
      <c r="AX683" s="133"/>
      <c r="AY683" s="132"/>
      <c r="AZ683" s="1"/>
      <c r="BA683" s="1"/>
    </row>
    <row r="684" spans="1:53" ht="12.75" customHeight="1">
      <c r="A684" s="27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9"/>
      <c r="O684" s="127"/>
      <c r="P684" s="127"/>
      <c r="Q684" s="127"/>
      <c r="R684" s="127"/>
      <c r="S684" s="127"/>
      <c r="T684" s="124"/>
      <c r="U684" s="124"/>
      <c r="V684" s="124"/>
      <c r="W684" s="131"/>
      <c r="X684" s="124"/>
      <c r="Y684" s="124"/>
      <c r="Z684" s="124"/>
      <c r="AA684" s="131"/>
      <c r="AB684" s="124"/>
      <c r="AC684" s="124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"/>
      <c r="AO684" s="1"/>
      <c r="AP684" s="1"/>
      <c r="AQ684" s="133"/>
      <c r="AR684" s="133"/>
      <c r="AS684" s="133"/>
      <c r="AT684" s="133"/>
      <c r="AU684" s="133"/>
      <c r="AV684" s="133"/>
      <c r="AW684" s="133"/>
      <c r="AX684" s="133"/>
      <c r="AY684" s="132"/>
      <c r="AZ684" s="1"/>
      <c r="BA684" s="1"/>
    </row>
    <row r="685" spans="1:53" ht="12.75" customHeight="1">
      <c r="A685" s="27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9"/>
      <c r="O685" s="127"/>
      <c r="P685" s="127"/>
      <c r="Q685" s="127"/>
      <c r="R685" s="127"/>
      <c r="S685" s="127"/>
      <c r="T685" s="124"/>
      <c r="U685" s="124"/>
      <c r="V685" s="124"/>
      <c r="W685" s="131"/>
      <c r="X685" s="124"/>
      <c r="Y685" s="124"/>
      <c r="Z685" s="124"/>
      <c r="AA685" s="131"/>
      <c r="AB685" s="124"/>
      <c r="AC685" s="124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"/>
      <c r="AO685" s="1"/>
      <c r="AP685" s="1"/>
      <c r="AQ685" s="133"/>
      <c r="AR685" s="133"/>
      <c r="AS685" s="133"/>
      <c r="AT685" s="133"/>
      <c r="AU685" s="133"/>
      <c r="AV685" s="133"/>
      <c r="AW685" s="133"/>
      <c r="AX685" s="133"/>
      <c r="AY685" s="132"/>
      <c r="AZ685" s="1"/>
      <c r="BA685" s="1"/>
    </row>
    <row r="686" spans="1:53" ht="12.75" customHeight="1">
      <c r="A686" s="27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9"/>
      <c r="O686" s="127"/>
      <c r="P686" s="127"/>
      <c r="Q686" s="127"/>
      <c r="R686" s="127"/>
      <c r="S686" s="127"/>
      <c r="T686" s="124"/>
      <c r="U686" s="124"/>
      <c r="V686" s="124"/>
      <c r="W686" s="131"/>
      <c r="X686" s="124"/>
      <c r="Y686" s="124"/>
      <c r="Z686" s="124"/>
      <c r="AA686" s="131"/>
      <c r="AB686" s="124"/>
      <c r="AC686" s="124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"/>
      <c r="AO686" s="1"/>
      <c r="AP686" s="1"/>
      <c r="AQ686" s="133"/>
      <c r="AR686" s="133"/>
      <c r="AS686" s="133"/>
      <c r="AT686" s="133"/>
      <c r="AU686" s="133"/>
      <c r="AV686" s="133"/>
      <c r="AW686" s="133"/>
      <c r="AX686" s="133"/>
      <c r="AY686" s="132"/>
      <c r="AZ686" s="1"/>
      <c r="BA686" s="1"/>
    </row>
    <row r="687" spans="1:53" ht="12.75" customHeight="1">
      <c r="A687" s="27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9"/>
      <c r="O687" s="127"/>
      <c r="P687" s="127"/>
      <c r="Q687" s="127"/>
      <c r="R687" s="127"/>
      <c r="S687" s="127"/>
      <c r="T687" s="124"/>
      <c r="U687" s="124"/>
      <c r="V687" s="124"/>
      <c r="W687" s="131"/>
      <c r="X687" s="124"/>
      <c r="Y687" s="124"/>
      <c r="Z687" s="124"/>
      <c r="AA687" s="131"/>
      <c r="AB687" s="124"/>
      <c r="AC687" s="124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"/>
      <c r="AO687" s="1"/>
      <c r="AP687" s="1"/>
      <c r="AQ687" s="133"/>
      <c r="AR687" s="133"/>
      <c r="AS687" s="133"/>
      <c r="AT687" s="133"/>
      <c r="AU687" s="133"/>
      <c r="AV687" s="133"/>
      <c r="AW687" s="133"/>
      <c r="AX687" s="133"/>
      <c r="AY687" s="132"/>
      <c r="AZ687" s="1"/>
      <c r="BA687" s="1"/>
    </row>
    <row r="688" spans="1:53" ht="12.75" customHeight="1">
      <c r="A688" s="27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9"/>
      <c r="O688" s="127"/>
      <c r="P688" s="127"/>
      <c r="Q688" s="127"/>
      <c r="R688" s="127"/>
      <c r="S688" s="127"/>
      <c r="T688" s="124"/>
      <c r="U688" s="124"/>
      <c r="V688" s="124"/>
      <c r="W688" s="131"/>
      <c r="X688" s="124"/>
      <c r="Y688" s="124"/>
      <c r="Z688" s="124"/>
      <c r="AA688" s="131"/>
      <c r="AB688" s="124"/>
      <c r="AC688" s="124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"/>
      <c r="AO688" s="1"/>
      <c r="AP688" s="1"/>
      <c r="AQ688" s="133"/>
      <c r="AR688" s="133"/>
      <c r="AS688" s="133"/>
      <c r="AT688" s="133"/>
      <c r="AU688" s="133"/>
      <c r="AV688" s="133"/>
      <c r="AW688" s="133"/>
      <c r="AX688" s="133"/>
      <c r="AY688" s="132"/>
      <c r="AZ688" s="1"/>
      <c r="BA688" s="1"/>
    </row>
    <row r="689" spans="1:53" ht="12.75" customHeight="1">
      <c r="A689" s="27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9"/>
      <c r="O689" s="127"/>
      <c r="P689" s="127"/>
      <c r="Q689" s="127"/>
      <c r="R689" s="127"/>
      <c r="S689" s="127"/>
      <c r="T689" s="124"/>
      <c r="U689" s="124"/>
      <c r="V689" s="124"/>
      <c r="W689" s="131"/>
      <c r="X689" s="124"/>
      <c r="Y689" s="124"/>
      <c r="Z689" s="124"/>
      <c r="AA689" s="131"/>
      <c r="AB689" s="124"/>
      <c r="AC689" s="124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"/>
      <c r="AO689" s="1"/>
      <c r="AP689" s="1"/>
      <c r="AQ689" s="133"/>
      <c r="AR689" s="133"/>
      <c r="AS689" s="133"/>
      <c r="AT689" s="133"/>
      <c r="AU689" s="133"/>
      <c r="AV689" s="133"/>
      <c r="AW689" s="133"/>
      <c r="AX689" s="133"/>
      <c r="AY689" s="132"/>
      <c r="AZ689" s="1"/>
      <c r="BA689" s="1"/>
    </row>
    <row r="690" spans="1:53" ht="12.75" customHeight="1">
      <c r="A690" s="27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9"/>
      <c r="O690" s="127"/>
      <c r="P690" s="127"/>
      <c r="Q690" s="127"/>
      <c r="R690" s="127"/>
      <c r="S690" s="127"/>
      <c r="T690" s="124"/>
      <c r="U690" s="124"/>
      <c r="V690" s="124"/>
      <c r="W690" s="131"/>
      <c r="X690" s="124"/>
      <c r="Y690" s="124"/>
      <c r="Z690" s="124"/>
      <c r="AA690" s="131"/>
      <c r="AB690" s="124"/>
      <c r="AC690" s="124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"/>
      <c r="AO690" s="1"/>
      <c r="AP690" s="1"/>
      <c r="AQ690" s="133"/>
      <c r="AR690" s="133"/>
      <c r="AS690" s="133"/>
      <c r="AT690" s="133"/>
      <c r="AU690" s="133"/>
      <c r="AV690" s="133"/>
      <c r="AW690" s="133"/>
      <c r="AX690" s="133"/>
      <c r="AY690" s="132"/>
      <c r="AZ690" s="1"/>
      <c r="BA690" s="1"/>
    </row>
    <row r="691" spans="1:53" ht="12.75" customHeight="1">
      <c r="A691" s="27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9"/>
      <c r="O691" s="127"/>
      <c r="P691" s="127"/>
      <c r="Q691" s="127"/>
      <c r="R691" s="127"/>
      <c r="S691" s="127"/>
      <c r="T691" s="124"/>
      <c r="U691" s="124"/>
      <c r="V691" s="124"/>
      <c r="W691" s="131"/>
      <c r="X691" s="124"/>
      <c r="Y691" s="124"/>
      <c r="Z691" s="124"/>
      <c r="AA691" s="131"/>
      <c r="AB691" s="124"/>
      <c r="AC691" s="124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"/>
      <c r="AO691" s="1"/>
      <c r="AP691" s="1"/>
      <c r="AQ691" s="133"/>
      <c r="AR691" s="133"/>
      <c r="AS691" s="133"/>
      <c r="AT691" s="133"/>
      <c r="AU691" s="133"/>
      <c r="AV691" s="133"/>
      <c r="AW691" s="133"/>
      <c r="AX691" s="133"/>
      <c r="AY691" s="132"/>
      <c r="AZ691" s="1"/>
      <c r="BA691" s="1"/>
    </row>
    <row r="692" spans="1:53" ht="12.75" customHeight="1">
      <c r="A692" s="27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9"/>
      <c r="O692" s="127"/>
      <c r="P692" s="127"/>
      <c r="Q692" s="127"/>
      <c r="R692" s="127"/>
      <c r="S692" s="127"/>
      <c r="T692" s="124"/>
      <c r="U692" s="124"/>
      <c r="V692" s="124"/>
      <c r="W692" s="131"/>
      <c r="X692" s="124"/>
      <c r="Y692" s="124"/>
      <c r="Z692" s="124"/>
      <c r="AA692" s="131"/>
      <c r="AB692" s="124"/>
      <c r="AC692" s="124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"/>
      <c r="AO692" s="1"/>
      <c r="AP692" s="1"/>
      <c r="AQ692" s="133"/>
      <c r="AR692" s="133"/>
      <c r="AS692" s="133"/>
      <c r="AT692" s="133"/>
      <c r="AU692" s="133"/>
      <c r="AV692" s="133"/>
      <c r="AW692" s="133"/>
      <c r="AX692" s="133"/>
      <c r="AY692" s="132"/>
      <c r="AZ692" s="1"/>
      <c r="BA692" s="1"/>
    </row>
    <row r="693" spans="1:53" ht="12.75" customHeight="1">
      <c r="A693" s="27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9"/>
      <c r="O693" s="127"/>
      <c r="P693" s="127"/>
      <c r="Q693" s="127"/>
      <c r="R693" s="127"/>
      <c r="S693" s="127"/>
      <c r="T693" s="124"/>
      <c r="U693" s="124"/>
      <c r="V693" s="124"/>
      <c r="W693" s="131"/>
      <c r="X693" s="124"/>
      <c r="Y693" s="124"/>
      <c r="Z693" s="124"/>
      <c r="AA693" s="131"/>
      <c r="AB693" s="124"/>
      <c r="AC693" s="124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"/>
      <c r="AO693" s="1"/>
      <c r="AP693" s="1"/>
      <c r="AQ693" s="133"/>
      <c r="AR693" s="133"/>
      <c r="AS693" s="133"/>
      <c r="AT693" s="133"/>
      <c r="AU693" s="133"/>
      <c r="AV693" s="133"/>
      <c r="AW693" s="133"/>
      <c r="AX693" s="133"/>
      <c r="AY693" s="132"/>
      <c r="AZ693" s="1"/>
      <c r="BA693" s="1"/>
    </row>
    <row r="694" spans="1:53" ht="12.75" customHeight="1">
      <c r="A694" s="27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9"/>
      <c r="O694" s="127"/>
      <c r="P694" s="127"/>
      <c r="Q694" s="127"/>
      <c r="R694" s="127"/>
      <c r="S694" s="127"/>
      <c r="T694" s="124"/>
      <c r="U694" s="124"/>
      <c r="V694" s="124"/>
      <c r="W694" s="131"/>
      <c r="X694" s="124"/>
      <c r="Y694" s="124"/>
      <c r="Z694" s="124"/>
      <c r="AA694" s="131"/>
      <c r="AB694" s="124"/>
      <c r="AC694" s="124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"/>
      <c r="AO694" s="1"/>
      <c r="AP694" s="1"/>
      <c r="AQ694" s="133"/>
      <c r="AR694" s="133"/>
      <c r="AS694" s="133"/>
      <c r="AT694" s="133"/>
      <c r="AU694" s="133"/>
      <c r="AV694" s="133"/>
      <c r="AW694" s="133"/>
      <c r="AX694" s="133"/>
      <c r="AY694" s="132"/>
      <c r="AZ694" s="1"/>
      <c r="BA694" s="1"/>
    </row>
    <row r="695" spans="1:53" ht="12.75" customHeight="1">
      <c r="A695" s="27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9"/>
      <c r="O695" s="127"/>
      <c r="P695" s="127"/>
      <c r="Q695" s="127"/>
      <c r="R695" s="127"/>
      <c r="S695" s="127"/>
      <c r="T695" s="124"/>
      <c r="U695" s="124"/>
      <c r="V695" s="124"/>
      <c r="W695" s="131"/>
      <c r="X695" s="124"/>
      <c r="Y695" s="124"/>
      <c r="Z695" s="124"/>
      <c r="AA695" s="131"/>
      <c r="AB695" s="124"/>
      <c r="AC695" s="124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"/>
      <c r="AO695" s="1"/>
      <c r="AP695" s="1"/>
      <c r="AQ695" s="133"/>
      <c r="AR695" s="133"/>
      <c r="AS695" s="133"/>
      <c r="AT695" s="133"/>
      <c r="AU695" s="133"/>
      <c r="AV695" s="133"/>
      <c r="AW695" s="133"/>
      <c r="AX695" s="133"/>
      <c r="AY695" s="132"/>
      <c r="AZ695" s="1"/>
      <c r="BA695" s="1"/>
    </row>
    <row r="696" spans="1:53" ht="12.75" customHeight="1">
      <c r="A696" s="27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9"/>
      <c r="O696" s="127"/>
      <c r="P696" s="127"/>
      <c r="Q696" s="127"/>
      <c r="R696" s="127"/>
      <c r="S696" s="127"/>
      <c r="T696" s="124"/>
      <c r="U696" s="124"/>
      <c r="V696" s="124"/>
      <c r="W696" s="131"/>
      <c r="X696" s="124"/>
      <c r="Y696" s="124"/>
      <c r="Z696" s="124"/>
      <c r="AA696" s="131"/>
      <c r="AB696" s="124"/>
      <c r="AC696" s="124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"/>
      <c r="AO696" s="1"/>
      <c r="AP696" s="1"/>
      <c r="AQ696" s="133"/>
      <c r="AR696" s="133"/>
      <c r="AS696" s="133"/>
      <c r="AT696" s="133"/>
      <c r="AU696" s="133"/>
      <c r="AV696" s="133"/>
      <c r="AW696" s="133"/>
      <c r="AX696" s="133"/>
      <c r="AY696" s="132"/>
      <c r="AZ696" s="1"/>
      <c r="BA696" s="1"/>
    </row>
    <row r="697" spans="1:53" ht="12.75" customHeight="1">
      <c r="A697" s="27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9"/>
      <c r="O697" s="127"/>
      <c r="P697" s="127"/>
      <c r="Q697" s="127"/>
      <c r="R697" s="127"/>
      <c r="S697" s="127"/>
      <c r="T697" s="124"/>
      <c r="U697" s="124"/>
      <c r="V697" s="124"/>
      <c r="W697" s="131"/>
      <c r="X697" s="124"/>
      <c r="Y697" s="124"/>
      <c r="Z697" s="124"/>
      <c r="AA697" s="131"/>
      <c r="AB697" s="124"/>
      <c r="AC697" s="124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"/>
      <c r="AO697" s="1"/>
      <c r="AP697" s="1"/>
      <c r="AQ697" s="133"/>
      <c r="AR697" s="133"/>
      <c r="AS697" s="133"/>
      <c r="AT697" s="133"/>
      <c r="AU697" s="133"/>
      <c r="AV697" s="133"/>
      <c r="AW697" s="133"/>
      <c r="AX697" s="133"/>
      <c r="AY697" s="132"/>
      <c r="AZ697" s="1"/>
      <c r="BA697" s="1"/>
    </row>
    <row r="698" spans="1:53" ht="12.75" customHeight="1">
      <c r="A698" s="27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9"/>
      <c r="O698" s="127"/>
      <c r="P698" s="127"/>
      <c r="Q698" s="127"/>
      <c r="R698" s="127"/>
      <c r="S698" s="127"/>
      <c r="T698" s="124"/>
      <c r="U698" s="124"/>
      <c r="V698" s="124"/>
      <c r="W698" s="131"/>
      <c r="X698" s="124"/>
      <c r="Y698" s="124"/>
      <c r="Z698" s="124"/>
      <c r="AA698" s="131"/>
      <c r="AB698" s="124"/>
      <c r="AC698" s="124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"/>
      <c r="AO698" s="1"/>
      <c r="AP698" s="1"/>
      <c r="AQ698" s="133"/>
      <c r="AR698" s="133"/>
      <c r="AS698" s="133"/>
      <c r="AT698" s="133"/>
      <c r="AU698" s="133"/>
      <c r="AV698" s="133"/>
      <c r="AW698" s="133"/>
      <c r="AX698" s="133"/>
      <c r="AY698" s="132"/>
      <c r="AZ698" s="1"/>
      <c r="BA698" s="1"/>
    </row>
    <row r="699" spans="1:53" ht="12.75" customHeight="1">
      <c r="A699" s="27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9"/>
      <c r="O699" s="127"/>
      <c r="P699" s="127"/>
      <c r="Q699" s="127"/>
      <c r="R699" s="127"/>
      <c r="S699" s="127"/>
      <c r="T699" s="124"/>
      <c r="U699" s="124"/>
      <c r="V699" s="124"/>
      <c r="W699" s="131"/>
      <c r="X699" s="124"/>
      <c r="Y699" s="124"/>
      <c r="Z699" s="124"/>
      <c r="AA699" s="131"/>
      <c r="AB699" s="124"/>
      <c r="AC699" s="124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"/>
      <c r="AO699" s="1"/>
      <c r="AP699" s="1"/>
      <c r="AQ699" s="133"/>
      <c r="AR699" s="133"/>
      <c r="AS699" s="133"/>
      <c r="AT699" s="133"/>
      <c r="AU699" s="133"/>
      <c r="AV699" s="133"/>
      <c r="AW699" s="133"/>
      <c r="AX699" s="133"/>
      <c r="AY699" s="132"/>
      <c r="AZ699" s="1"/>
      <c r="BA699" s="1"/>
    </row>
    <row r="700" spans="1:53" ht="12.75" customHeight="1">
      <c r="A700" s="27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9"/>
      <c r="O700" s="127"/>
      <c r="P700" s="127"/>
      <c r="Q700" s="127"/>
      <c r="R700" s="127"/>
      <c r="S700" s="127"/>
      <c r="T700" s="124"/>
      <c r="U700" s="124"/>
      <c r="V700" s="124"/>
      <c r="W700" s="131"/>
      <c r="X700" s="124"/>
      <c r="Y700" s="124"/>
      <c r="Z700" s="124"/>
      <c r="AA700" s="131"/>
      <c r="AB700" s="124"/>
      <c r="AC700" s="124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"/>
      <c r="AO700" s="1"/>
      <c r="AP700" s="1"/>
      <c r="AQ700" s="133"/>
      <c r="AR700" s="133"/>
      <c r="AS700" s="133"/>
      <c r="AT700" s="133"/>
      <c r="AU700" s="133"/>
      <c r="AV700" s="133"/>
      <c r="AW700" s="133"/>
      <c r="AX700" s="133"/>
      <c r="AY700" s="132"/>
      <c r="AZ700" s="1"/>
      <c r="BA700" s="1"/>
    </row>
    <row r="701" spans="1:53" ht="12.75" customHeight="1">
      <c r="A701" s="27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9"/>
      <c r="O701" s="127"/>
      <c r="P701" s="127"/>
      <c r="Q701" s="127"/>
      <c r="R701" s="127"/>
      <c r="S701" s="127"/>
      <c r="T701" s="124"/>
      <c r="U701" s="124"/>
      <c r="V701" s="124"/>
      <c r="W701" s="131"/>
      <c r="X701" s="124"/>
      <c r="Y701" s="124"/>
      <c r="Z701" s="124"/>
      <c r="AA701" s="131"/>
      <c r="AB701" s="124"/>
      <c r="AC701" s="124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"/>
      <c r="AO701" s="1"/>
      <c r="AP701" s="1"/>
      <c r="AQ701" s="133"/>
      <c r="AR701" s="133"/>
      <c r="AS701" s="133"/>
      <c r="AT701" s="133"/>
      <c r="AU701" s="133"/>
      <c r="AV701" s="133"/>
      <c r="AW701" s="133"/>
      <c r="AX701" s="133"/>
      <c r="AY701" s="132"/>
      <c r="AZ701" s="1"/>
      <c r="BA701" s="1"/>
    </row>
    <row r="702" spans="1:53" ht="12.75" customHeight="1">
      <c r="A702" s="27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9"/>
      <c r="O702" s="127"/>
      <c r="P702" s="127"/>
      <c r="Q702" s="127"/>
      <c r="R702" s="127"/>
      <c r="S702" s="127"/>
      <c r="T702" s="124"/>
      <c r="U702" s="124"/>
      <c r="V702" s="124"/>
      <c r="W702" s="131"/>
      <c r="X702" s="124"/>
      <c r="Y702" s="124"/>
      <c r="Z702" s="124"/>
      <c r="AA702" s="131"/>
      <c r="AB702" s="124"/>
      <c r="AC702" s="124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"/>
      <c r="AO702" s="1"/>
      <c r="AP702" s="1"/>
      <c r="AQ702" s="133"/>
      <c r="AR702" s="133"/>
      <c r="AS702" s="133"/>
      <c r="AT702" s="133"/>
      <c r="AU702" s="133"/>
      <c r="AV702" s="133"/>
      <c r="AW702" s="133"/>
      <c r="AX702" s="133"/>
      <c r="AY702" s="132"/>
      <c r="AZ702" s="1"/>
      <c r="BA702" s="1"/>
    </row>
    <row r="703" spans="1:53" ht="12.75" customHeight="1">
      <c r="A703" s="27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9"/>
      <c r="O703" s="127"/>
      <c r="P703" s="127"/>
      <c r="Q703" s="127"/>
      <c r="R703" s="127"/>
      <c r="S703" s="127"/>
      <c r="T703" s="124"/>
      <c r="U703" s="124"/>
      <c r="V703" s="124"/>
      <c r="W703" s="131"/>
      <c r="X703" s="124"/>
      <c r="Y703" s="124"/>
      <c r="Z703" s="124"/>
      <c r="AA703" s="131"/>
      <c r="AB703" s="124"/>
      <c r="AC703" s="124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"/>
      <c r="AO703" s="1"/>
      <c r="AP703" s="1"/>
      <c r="AQ703" s="133"/>
      <c r="AR703" s="133"/>
      <c r="AS703" s="133"/>
      <c r="AT703" s="133"/>
      <c r="AU703" s="133"/>
      <c r="AV703" s="133"/>
      <c r="AW703" s="133"/>
      <c r="AX703" s="133"/>
      <c r="AY703" s="132"/>
      <c r="AZ703" s="1"/>
      <c r="BA703" s="1"/>
    </row>
    <row r="704" spans="1:53" ht="12.75" customHeight="1">
      <c r="A704" s="27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9"/>
      <c r="O704" s="127"/>
      <c r="P704" s="127"/>
      <c r="Q704" s="127"/>
      <c r="R704" s="127"/>
      <c r="S704" s="127"/>
      <c r="T704" s="124"/>
      <c r="U704" s="124"/>
      <c r="V704" s="124"/>
      <c r="W704" s="131"/>
      <c r="X704" s="124"/>
      <c r="Y704" s="124"/>
      <c r="Z704" s="124"/>
      <c r="AA704" s="131"/>
      <c r="AB704" s="124"/>
      <c r="AC704" s="124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"/>
      <c r="AO704" s="1"/>
      <c r="AP704" s="1"/>
      <c r="AQ704" s="133"/>
      <c r="AR704" s="133"/>
      <c r="AS704" s="133"/>
      <c r="AT704" s="133"/>
      <c r="AU704" s="133"/>
      <c r="AV704" s="133"/>
      <c r="AW704" s="133"/>
      <c r="AX704" s="133"/>
      <c r="AY704" s="132"/>
      <c r="AZ704" s="1"/>
      <c r="BA704" s="1"/>
    </row>
    <row r="705" spans="1:53" ht="12.75" customHeight="1">
      <c r="A705" s="27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9"/>
      <c r="O705" s="127"/>
      <c r="P705" s="127"/>
      <c r="Q705" s="127"/>
      <c r="R705" s="127"/>
      <c r="S705" s="127"/>
      <c r="T705" s="124"/>
      <c r="U705" s="124"/>
      <c r="V705" s="124"/>
      <c r="W705" s="131"/>
      <c r="X705" s="124"/>
      <c r="Y705" s="124"/>
      <c r="Z705" s="124"/>
      <c r="AA705" s="131"/>
      <c r="AB705" s="124"/>
      <c r="AC705" s="124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"/>
      <c r="AO705" s="1"/>
      <c r="AP705" s="1"/>
      <c r="AQ705" s="133"/>
      <c r="AR705" s="133"/>
      <c r="AS705" s="133"/>
      <c r="AT705" s="133"/>
      <c r="AU705" s="133"/>
      <c r="AV705" s="133"/>
      <c r="AW705" s="133"/>
      <c r="AX705" s="133"/>
      <c r="AY705" s="132"/>
      <c r="AZ705" s="1"/>
      <c r="BA705" s="1"/>
    </row>
    <row r="706" spans="1:53" ht="12.75" customHeight="1">
      <c r="A706" s="27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9"/>
      <c r="O706" s="127"/>
      <c r="P706" s="127"/>
      <c r="Q706" s="127"/>
      <c r="R706" s="127"/>
      <c r="S706" s="127"/>
      <c r="T706" s="124"/>
      <c r="U706" s="124"/>
      <c r="V706" s="124"/>
      <c r="W706" s="131"/>
      <c r="X706" s="124"/>
      <c r="Y706" s="124"/>
      <c r="Z706" s="124"/>
      <c r="AA706" s="131"/>
      <c r="AB706" s="124"/>
      <c r="AC706" s="124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"/>
      <c r="AO706" s="1"/>
      <c r="AP706" s="1"/>
      <c r="AQ706" s="133"/>
      <c r="AR706" s="133"/>
      <c r="AS706" s="133"/>
      <c r="AT706" s="133"/>
      <c r="AU706" s="133"/>
      <c r="AV706" s="133"/>
      <c r="AW706" s="133"/>
      <c r="AX706" s="133"/>
      <c r="AY706" s="132"/>
      <c r="AZ706" s="1"/>
      <c r="BA706" s="1"/>
    </row>
    <row r="707" spans="1:53" ht="12.75" customHeight="1">
      <c r="A707" s="27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9"/>
      <c r="O707" s="127"/>
      <c r="P707" s="127"/>
      <c r="Q707" s="127"/>
      <c r="R707" s="127"/>
      <c r="S707" s="127"/>
      <c r="T707" s="124"/>
      <c r="U707" s="124"/>
      <c r="V707" s="124"/>
      <c r="W707" s="131"/>
      <c r="X707" s="124"/>
      <c r="Y707" s="124"/>
      <c r="Z707" s="124"/>
      <c r="AA707" s="131"/>
      <c r="AB707" s="124"/>
      <c r="AC707" s="124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"/>
      <c r="AO707" s="1"/>
      <c r="AP707" s="1"/>
      <c r="AQ707" s="133"/>
      <c r="AR707" s="133"/>
      <c r="AS707" s="133"/>
      <c r="AT707" s="133"/>
      <c r="AU707" s="133"/>
      <c r="AV707" s="133"/>
      <c r="AW707" s="133"/>
      <c r="AX707" s="133"/>
      <c r="AY707" s="132"/>
      <c r="AZ707" s="1"/>
      <c r="BA707" s="1"/>
    </row>
    <row r="708" spans="1:53" ht="12.75" customHeight="1">
      <c r="A708" s="27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9"/>
      <c r="O708" s="127"/>
      <c r="P708" s="127"/>
      <c r="Q708" s="127"/>
      <c r="R708" s="127"/>
      <c r="S708" s="127"/>
      <c r="T708" s="124"/>
      <c r="U708" s="124"/>
      <c r="V708" s="124"/>
      <c r="W708" s="131"/>
      <c r="X708" s="124"/>
      <c r="Y708" s="124"/>
      <c r="Z708" s="124"/>
      <c r="AA708" s="131"/>
      <c r="AB708" s="124"/>
      <c r="AC708" s="124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"/>
      <c r="AO708" s="1"/>
      <c r="AP708" s="1"/>
      <c r="AQ708" s="133"/>
      <c r="AR708" s="133"/>
      <c r="AS708" s="133"/>
      <c r="AT708" s="133"/>
      <c r="AU708" s="133"/>
      <c r="AV708" s="133"/>
      <c r="AW708" s="133"/>
      <c r="AX708" s="133"/>
      <c r="AY708" s="132"/>
      <c r="AZ708" s="1"/>
      <c r="BA708" s="1"/>
    </row>
    <row r="709" spans="1:53" ht="12.75" customHeight="1">
      <c r="A709" s="27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9"/>
      <c r="O709" s="127"/>
      <c r="P709" s="127"/>
      <c r="Q709" s="127"/>
      <c r="R709" s="127"/>
      <c r="S709" s="127"/>
      <c r="T709" s="124"/>
      <c r="U709" s="124"/>
      <c r="V709" s="124"/>
      <c r="W709" s="131"/>
      <c r="X709" s="124"/>
      <c r="Y709" s="124"/>
      <c r="Z709" s="124"/>
      <c r="AA709" s="131"/>
      <c r="AB709" s="124"/>
      <c r="AC709" s="124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"/>
      <c r="AO709" s="1"/>
      <c r="AP709" s="1"/>
      <c r="AQ709" s="133"/>
      <c r="AR709" s="133"/>
      <c r="AS709" s="133"/>
      <c r="AT709" s="133"/>
      <c r="AU709" s="133"/>
      <c r="AV709" s="133"/>
      <c r="AW709" s="133"/>
      <c r="AX709" s="133"/>
      <c r="AY709" s="132"/>
      <c r="AZ709" s="1"/>
      <c r="BA709" s="1"/>
    </row>
    <row r="710" spans="1:53" ht="12.75" customHeight="1">
      <c r="A710" s="27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9"/>
      <c r="O710" s="127"/>
      <c r="P710" s="127"/>
      <c r="Q710" s="127"/>
      <c r="R710" s="127"/>
      <c r="S710" s="127"/>
      <c r="T710" s="124"/>
      <c r="U710" s="124"/>
      <c r="V710" s="124"/>
      <c r="W710" s="131"/>
      <c r="X710" s="124"/>
      <c r="Y710" s="124"/>
      <c r="Z710" s="124"/>
      <c r="AA710" s="131"/>
      <c r="AB710" s="124"/>
      <c r="AC710" s="124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"/>
      <c r="AO710" s="1"/>
      <c r="AP710" s="1"/>
      <c r="AQ710" s="133"/>
      <c r="AR710" s="133"/>
      <c r="AS710" s="133"/>
      <c r="AT710" s="133"/>
      <c r="AU710" s="133"/>
      <c r="AV710" s="133"/>
      <c r="AW710" s="133"/>
      <c r="AX710" s="133"/>
      <c r="AY710" s="132"/>
      <c r="AZ710" s="1"/>
      <c r="BA710" s="1"/>
    </row>
    <row r="711" spans="1:53" ht="12.75" customHeight="1">
      <c r="A711" s="27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9"/>
      <c r="O711" s="127"/>
      <c r="P711" s="127"/>
      <c r="Q711" s="127"/>
      <c r="R711" s="127"/>
      <c r="S711" s="127"/>
      <c r="T711" s="124"/>
      <c r="U711" s="124"/>
      <c r="V711" s="124"/>
      <c r="W711" s="131"/>
      <c r="X711" s="124"/>
      <c r="Y711" s="124"/>
      <c r="Z711" s="124"/>
      <c r="AA711" s="131"/>
      <c r="AB711" s="124"/>
      <c r="AC711" s="124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"/>
      <c r="AO711" s="1"/>
      <c r="AP711" s="1"/>
      <c r="AQ711" s="133"/>
      <c r="AR711" s="133"/>
      <c r="AS711" s="133"/>
      <c r="AT711" s="133"/>
      <c r="AU711" s="133"/>
      <c r="AV711" s="133"/>
      <c r="AW711" s="133"/>
      <c r="AX711" s="133"/>
      <c r="AY711" s="132"/>
      <c r="AZ711" s="1"/>
      <c r="BA711" s="1"/>
    </row>
    <row r="712" spans="1:53" ht="12.75" customHeight="1">
      <c r="A712" s="27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9"/>
      <c r="O712" s="127"/>
      <c r="P712" s="127"/>
      <c r="Q712" s="127"/>
      <c r="R712" s="127"/>
      <c r="S712" s="127"/>
      <c r="T712" s="124"/>
      <c r="U712" s="124"/>
      <c r="V712" s="124"/>
      <c r="W712" s="131"/>
      <c r="X712" s="124"/>
      <c r="Y712" s="124"/>
      <c r="Z712" s="124"/>
      <c r="AA712" s="131"/>
      <c r="AB712" s="124"/>
      <c r="AC712" s="124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"/>
      <c r="AO712" s="1"/>
      <c r="AP712" s="1"/>
      <c r="AQ712" s="133"/>
      <c r="AR712" s="133"/>
      <c r="AS712" s="133"/>
      <c r="AT712" s="133"/>
      <c r="AU712" s="133"/>
      <c r="AV712" s="133"/>
      <c r="AW712" s="133"/>
      <c r="AX712" s="133"/>
      <c r="AY712" s="132"/>
      <c r="AZ712" s="1"/>
      <c r="BA712" s="1"/>
    </row>
    <row r="713" spans="1:53" ht="12.75" customHeight="1">
      <c r="A713" s="27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9"/>
      <c r="O713" s="127"/>
      <c r="P713" s="127"/>
      <c r="Q713" s="127"/>
      <c r="R713" s="127"/>
      <c r="S713" s="127"/>
      <c r="T713" s="124"/>
      <c r="U713" s="124"/>
      <c r="V713" s="124"/>
      <c r="W713" s="131"/>
      <c r="X713" s="124"/>
      <c r="Y713" s="124"/>
      <c r="Z713" s="124"/>
      <c r="AA713" s="131"/>
      <c r="AB713" s="124"/>
      <c r="AC713" s="124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"/>
      <c r="AO713" s="1"/>
      <c r="AP713" s="1"/>
      <c r="AQ713" s="133"/>
      <c r="AR713" s="133"/>
      <c r="AS713" s="133"/>
      <c r="AT713" s="133"/>
      <c r="AU713" s="133"/>
      <c r="AV713" s="133"/>
      <c r="AW713" s="133"/>
      <c r="AX713" s="133"/>
      <c r="AY713" s="132"/>
      <c r="AZ713" s="1"/>
      <c r="BA713" s="1"/>
    </row>
    <row r="714" spans="1:53" ht="12.75" customHeight="1">
      <c r="A714" s="27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9"/>
      <c r="O714" s="127"/>
      <c r="P714" s="127"/>
      <c r="Q714" s="127"/>
      <c r="R714" s="127"/>
      <c r="S714" s="127"/>
      <c r="T714" s="124"/>
      <c r="U714" s="124"/>
      <c r="V714" s="124"/>
      <c r="W714" s="131"/>
      <c r="X714" s="124"/>
      <c r="Y714" s="124"/>
      <c r="Z714" s="124"/>
      <c r="AA714" s="131"/>
      <c r="AB714" s="124"/>
      <c r="AC714" s="124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"/>
      <c r="AO714" s="1"/>
      <c r="AP714" s="1"/>
      <c r="AQ714" s="133"/>
      <c r="AR714" s="133"/>
      <c r="AS714" s="133"/>
      <c r="AT714" s="133"/>
      <c r="AU714" s="133"/>
      <c r="AV714" s="133"/>
      <c r="AW714" s="133"/>
      <c r="AX714" s="133"/>
      <c r="AY714" s="132"/>
      <c r="AZ714" s="1"/>
      <c r="BA714" s="1"/>
    </row>
    <row r="715" spans="1:53" ht="12.75" customHeight="1">
      <c r="A715" s="27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9"/>
      <c r="O715" s="127"/>
      <c r="P715" s="127"/>
      <c r="Q715" s="127"/>
      <c r="R715" s="127"/>
      <c r="S715" s="127"/>
      <c r="T715" s="124"/>
      <c r="U715" s="124"/>
      <c r="V715" s="124"/>
      <c r="W715" s="131"/>
      <c r="X715" s="124"/>
      <c r="Y715" s="124"/>
      <c r="Z715" s="124"/>
      <c r="AA715" s="131"/>
      <c r="AB715" s="124"/>
      <c r="AC715" s="124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"/>
      <c r="AO715" s="1"/>
      <c r="AP715" s="1"/>
      <c r="AQ715" s="133"/>
      <c r="AR715" s="133"/>
      <c r="AS715" s="133"/>
      <c r="AT715" s="133"/>
      <c r="AU715" s="133"/>
      <c r="AV715" s="133"/>
      <c r="AW715" s="133"/>
      <c r="AX715" s="133"/>
      <c r="AY715" s="132"/>
      <c r="AZ715" s="1"/>
      <c r="BA715" s="1"/>
    </row>
    <row r="716" spans="1:53" ht="12.75" customHeight="1">
      <c r="A716" s="27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9"/>
      <c r="O716" s="127"/>
      <c r="P716" s="127"/>
      <c r="Q716" s="127"/>
      <c r="R716" s="127"/>
      <c r="S716" s="127"/>
      <c r="T716" s="124"/>
      <c r="U716" s="124"/>
      <c r="V716" s="124"/>
      <c r="W716" s="131"/>
      <c r="X716" s="124"/>
      <c r="Y716" s="124"/>
      <c r="Z716" s="124"/>
      <c r="AA716" s="131"/>
      <c r="AB716" s="124"/>
      <c r="AC716" s="124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"/>
      <c r="AO716" s="1"/>
      <c r="AP716" s="1"/>
      <c r="AQ716" s="133"/>
      <c r="AR716" s="133"/>
      <c r="AS716" s="133"/>
      <c r="AT716" s="133"/>
      <c r="AU716" s="133"/>
      <c r="AV716" s="133"/>
      <c r="AW716" s="133"/>
      <c r="AX716" s="133"/>
      <c r="AY716" s="132"/>
      <c r="AZ716" s="1"/>
      <c r="BA716" s="1"/>
    </row>
    <row r="717" spans="1:53" ht="12.75" customHeight="1">
      <c r="A717" s="27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9"/>
      <c r="O717" s="127"/>
      <c r="P717" s="127"/>
      <c r="Q717" s="127"/>
      <c r="R717" s="127"/>
      <c r="S717" s="127"/>
      <c r="T717" s="124"/>
      <c r="U717" s="124"/>
      <c r="V717" s="124"/>
      <c r="W717" s="131"/>
      <c r="X717" s="124"/>
      <c r="Y717" s="124"/>
      <c r="Z717" s="124"/>
      <c r="AA717" s="131"/>
      <c r="AB717" s="124"/>
      <c r="AC717" s="124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"/>
      <c r="AO717" s="1"/>
      <c r="AP717" s="1"/>
      <c r="AQ717" s="133"/>
      <c r="AR717" s="133"/>
      <c r="AS717" s="133"/>
      <c r="AT717" s="133"/>
      <c r="AU717" s="133"/>
      <c r="AV717" s="133"/>
      <c r="AW717" s="133"/>
      <c r="AX717" s="133"/>
      <c r="AY717" s="132"/>
      <c r="AZ717" s="1"/>
      <c r="BA717" s="1"/>
    </row>
    <row r="718" spans="1:53" ht="12.75" customHeight="1">
      <c r="A718" s="27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9"/>
      <c r="O718" s="127"/>
      <c r="P718" s="127"/>
      <c r="Q718" s="127"/>
      <c r="R718" s="127"/>
      <c r="S718" s="127"/>
      <c r="T718" s="124"/>
      <c r="U718" s="124"/>
      <c r="V718" s="124"/>
      <c r="W718" s="131"/>
      <c r="X718" s="124"/>
      <c r="Y718" s="124"/>
      <c r="Z718" s="124"/>
      <c r="AA718" s="131"/>
      <c r="AB718" s="124"/>
      <c r="AC718" s="124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"/>
      <c r="AO718" s="1"/>
      <c r="AP718" s="1"/>
      <c r="AQ718" s="133"/>
      <c r="AR718" s="133"/>
      <c r="AS718" s="133"/>
      <c r="AT718" s="133"/>
      <c r="AU718" s="133"/>
      <c r="AV718" s="133"/>
      <c r="AW718" s="133"/>
      <c r="AX718" s="133"/>
      <c r="AY718" s="132"/>
      <c r="AZ718" s="1"/>
      <c r="BA718" s="1"/>
    </row>
    <row r="719" spans="1:53" ht="12.75" customHeight="1">
      <c r="A719" s="27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9"/>
      <c r="O719" s="127"/>
      <c r="P719" s="127"/>
      <c r="Q719" s="127"/>
      <c r="R719" s="127"/>
      <c r="S719" s="127"/>
      <c r="T719" s="124"/>
      <c r="U719" s="124"/>
      <c r="V719" s="124"/>
      <c r="W719" s="131"/>
      <c r="X719" s="124"/>
      <c r="Y719" s="124"/>
      <c r="Z719" s="124"/>
      <c r="AA719" s="131"/>
      <c r="AB719" s="124"/>
      <c r="AC719" s="124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"/>
      <c r="AO719" s="1"/>
      <c r="AP719" s="1"/>
      <c r="AQ719" s="133"/>
      <c r="AR719" s="133"/>
      <c r="AS719" s="133"/>
      <c r="AT719" s="133"/>
      <c r="AU719" s="133"/>
      <c r="AV719" s="133"/>
      <c r="AW719" s="133"/>
      <c r="AX719" s="133"/>
      <c r="AY719" s="132"/>
      <c r="AZ719" s="1"/>
      <c r="BA719" s="1"/>
    </row>
    <row r="720" spans="1:53" ht="12.75" customHeight="1">
      <c r="A720" s="27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9"/>
      <c r="O720" s="127"/>
      <c r="P720" s="127"/>
      <c r="Q720" s="127"/>
      <c r="R720" s="127"/>
      <c r="S720" s="127"/>
      <c r="T720" s="124"/>
      <c r="U720" s="124"/>
      <c r="V720" s="124"/>
      <c r="W720" s="131"/>
      <c r="X720" s="124"/>
      <c r="Y720" s="124"/>
      <c r="Z720" s="124"/>
      <c r="AA720" s="131"/>
      <c r="AB720" s="124"/>
      <c r="AC720" s="124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"/>
      <c r="AO720" s="1"/>
      <c r="AP720" s="1"/>
      <c r="AQ720" s="133"/>
      <c r="AR720" s="133"/>
      <c r="AS720" s="133"/>
      <c r="AT720" s="133"/>
      <c r="AU720" s="133"/>
      <c r="AV720" s="133"/>
      <c r="AW720" s="133"/>
      <c r="AX720" s="133"/>
      <c r="AY720" s="132"/>
      <c r="AZ720" s="1"/>
      <c r="BA720" s="1"/>
    </row>
    <row r="721" spans="1:53" ht="12.75" customHeight="1">
      <c r="A721" s="27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9"/>
      <c r="O721" s="127"/>
      <c r="P721" s="127"/>
      <c r="Q721" s="127"/>
      <c r="R721" s="127"/>
      <c r="S721" s="127"/>
      <c r="T721" s="124"/>
      <c r="U721" s="124"/>
      <c r="V721" s="124"/>
      <c r="W721" s="131"/>
      <c r="X721" s="124"/>
      <c r="Y721" s="124"/>
      <c r="Z721" s="124"/>
      <c r="AA721" s="131"/>
      <c r="AB721" s="124"/>
      <c r="AC721" s="124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"/>
      <c r="AO721" s="1"/>
      <c r="AP721" s="1"/>
      <c r="AQ721" s="133"/>
      <c r="AR721" s="133"/>
      <c r="AS721" s="133"/>
      <c r="AT721" s="133"/>
      <c r="AU721" s="133"/>
      <c r="AV721" s="133"/>
      <c r="AW721" s="133"/>
      <c r="AX721" s="133"/>
      <c r="AY721" s="132"/>
      <c r="AZ721" s="1"/>
      <c r="BA721" s="1"/>
    </row>
    <row r="722" spans="1:53" ht="12.75" customHeight="1">
      <c r="A722" s="27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9"/>
      <c r="O722" s="127"/>
      <c r="P722" s="127"/>
      <c r="Q722" s="127"/>
      <c r="R722" s="127"/>
      <c r="S722" s="127"/>
      <c r="T722" s="124"/>
      <c r="U722" s="124"/>
      <c r="V722" s="124"/>
      <c r="W722" s="131"/>
      <c r="X722" s="124"/>
      <c r="Y722" s="124"/>
      <c r="Z722" s="124"/>
      <c r="AA722" s="131"/>
      <c r="AB722" s="124"/>
      <c r="AC722" s="124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"/>
      <c r="AO722" s="1"/>
      <c r="AP722" s="1"/>
      <c r="AQ722" s="133"/>
      <c r="AR722" s="133"/>
      <c r="AS722" s="133"/>
      <c r="AT722" s="133"/>
      <c r="AU722" s="133"/>
      <c r="AV722" s="133"/>
      <c r="AW722" s="133"/>
      <c r="AX722" s="133"/>
      <c r="AY722" s="132"/>
      <c r="AZ722" s="1"/>
      <c r="BA722" s="1"/>
    </row>
    <row r="723" spans="1:53" ht="12.75" customHeight="1">
      <c r="A723" s="27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9"/>
      <c r="O723" s="127"/>
      <c r="P723" s="127"/>
      <c r="Q723" s="127"/>
      <c r="R723" s="127"/>
      <c r="S723" s="127"/>
      <c r="T723" s="124"/>
      <c r="U723" s="124"/>
      <c r="V723" s="124"/>
      <c r="W723" s="131"/>
      <c r="X723" s="124"/>
      <c r="Y723" s="124"/>
      <c r="Z723" s="124"/>
      <c r="AA723" s="131"/>
      <c r="AB723" s="124"/>
      <c r="AC723" s="124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"/>
      <c r="AO723" s="1"/>
      <c r="AP723" s="1"/>
      <c r="AQ723" s="133"/>
      <c r="AR723" s="133"/>
      <c r="AS723" s="133"/>
      <c r="AT723" s="133"/>
      <c r="AU723" s="133"/>
      <c r="AV723" s="133"/>
      <c r="AW723" s="133"/>
      <c r="AX723" s="133"/>
      <c r="AY723" s="132"/>
      <c r="AZ723" s="1"/>
      <c r="BA723" s="1"/>
    </row>
    <row r="724" spans="1:53" ht="12.75" customHeight="1">
      <c r="A724" s="27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9"/>
      <c r="O724" s="127"/>
      <c r="P724" s="127"/>
      <c r="Q724" s="127"/>
      <c r="R724" s="127"/>
      <c r="S724" s="127"/>
      <c r="T724" s="124"/>
      <c r="U724" s="124"/>
      <c r="V724" s="124"/>
      <c r="W724" s="131"/>
      <c r="X724" s="124"/>
      <c r="Y724" s="124"/>
      <c r="Z724" s="124"/>
      <c r="AA724" s="131"/>
      <c r="AB724" s="124"/>
      <c r="AC724" s="124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"/>
      <c r="AO724" s="1"/>
      <c r="AP724" s="1"/>
      <c r="AQ724" s="133"/>
      <c r="AR724" s="133"/>
      <c r="AS724" s="133"/>
      <c r="AT724" s="133"/>
      <c r="AU724" s="133"/>
      <c r="AV724" s="133"/>
      <c r="AW724" s="133"/>
      <c r="AX724" s="133"/>
      <c r="AY724" s="132"/>
      <c r="AZ724" s="1"/>
      <c r="BA724" s="1"/>
    </row>
    <row r="725" spans="1:53" ht="12.75" customHeight="1">
      <c r="A725" s="27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9"/>
      <c r="O725" s="127"/>
      <c r="P725" s="127"/>
      <c r="Q725" s="127"/>
      <c r="R725" s="127"/>
      <c r="S725" s="127"/>
      <c r="T725" s="124"/>
      <c r="U725" s="124"/>
      <c r="V725" s="124"/>
      <c r="W725" s="131"/>
      <c r="X725" s="124"/>
      <c r="Y725" s="124"/>
      <c r="Z725" s="124"/>
      <c r="AA725" s="131"/>
      <c r="AB725" s="124"/>
      <c r="AC725" s="124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"/>
      <c r="AO725" s="1"/>
      <c r="AP725" s="1"/>
      <c r="AQ725" s="133"/>
      <c r="AR725" s="133"/>
      <c r="AS725" s="133"/>
      <c r="AT725" s="133"/>
      <c r="AU725" s="133"/>
      <c r="AV725" s="133"/>
      <c r="AW725" s="133"/>
      <c r="AX725" s="133"/>
      <c r="AY725" s="132"/>
      <c r="AZ725" s="1"/>
      <c r="BA725" s="1"/>
    </row>
    <row r="726" spans="1:53" ht="12.75" customHeight="1">
      <c r="A726" s="27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9"/>
      <c r="O726" s="127"/>
      <c r="P726" s="127"/>
      <c r="Q726" s="127"/>
      <c r="R726" s="127"/>
      <c r="S726" s="127"/>
      <c r="T726" s="124"/>
      <c r="U726" s="124"/>
      <c r="V726" s="124"/>
      <c r="W726" s="131"/>
      <c r="X726" s="124"/>
      <c r="Y726" s="124"/>
      <c r="Z726" s="124"/>
      <c r="AA726" s="131"/>
      <c r="AB726" s="124"/>
      <c r="AC726" s="124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"/>
      <c r="AO726" s="1"/>
      <c r="AP726" s="1"/>
      <c r="AQ726" s="133"/>
      <c r="AR726" s="133"/>
      <c r="AS726" s="133"/>
      <c r="AT726" s="133"/>
      <c r="AU726" s="133"/>
      <c r="AV726" s="133"/>
      <c r="AW726" s="133"/>
      <c r="AX726" s="133"/>
      <c r="AY726" s="132"/>
      <c r="AZ726" s="1"/>
      <c r="BA726" s="1"/>
    </row>
    <row r="727" spans="1:53" ht="12.75" customHeight="1">
      <c r="A727" s="27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9"/>
      <c r="O727" s="127"/>
      <c r="P727" s="127"/>
      <c r="Q727" s="127"/>
      <c r="R727" s="127"/>
      <c r="S727" s="127"/>
      <c r="T727" s="124"/>
      <c r="U727" s="124"/>
      <c r="V727" s="124"/>
      <c r="W727" s="131"/>
      <c r="X727" s="124"/>
      <c r="Y727" s="124"/>
      <c r="Z727" s="124"/>
      <c r="AA727" s="131"/>
      <c r="AB727" s="124"/>
      <c r="AC727" s="124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"/>
      <c r="AO727" s="1"/>
      <c r="AP727" s="1"/>
      <c r="AQ727" s="133"/>
      <c r="AR727" s="133"/>
      <c r="AS727" s="133"/>
      <c r="AT727" s="133"/>
      <c r="AU727" s="133"/>
      <c r="AV727" s="133"/>
      <c r="AW727" s="133"/>
      <c r="AX727" s="133"/>
      <c r="AY727" s="132"/>
      <c r="AZ727" s="1"/>
      <c r="BA727" s="1"/>
    </row>
    <row r="728" spans="1:53" ht="12.75" customHeight="1">
      <c r="A728" s="27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9"/>
      <c r="O728" s="127"/>
      <c r="P728" s="127"/>
      <c r="Q728" s="127"/>
      <c r="R728" s="127"/>
      <c r="S728" s="127"/>
      <c r="T728" s="124"/>
      <c r="U728" s="124"/>
      <c r="V728" s="124"/>
      <c r="W728" s="131"/>
      <c r="X728" s="124"/>
      <c r="Y728" s="124"/>
      <c r="Z728" s="124"/>
      <c r="AA728" s="131"/>
      <c r="AB728" s="124"/>
      <c r="AC728" s="124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"/>
      <c r="AO728" s="1"/>
      <c r="AP728" s="1"/>
      <c r="AQ728" s="133"/>
      <c r="AR728" s="133"/>
      <c r="AS728" s="133"/>
      <c r="AT728" s="133"/>
      <c r="AU728" s="133"/>
      <c r="AV728" s="133"/>
      <c r="AW728" s="133"/>
      <c r="AX728" s="133"/>
      <c r="AY728" s="132"/>
      <c r="AZ728" s="1"/>
      <c r="BA728" s="1"/>
    </row>
    <row r="729" spans="1:53" ht="12.75" customHeight="1">
      <c r="A729" s="27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9"/>
      <c r="O729" s="127"/>
      <c r="P729" s="127"/>
      <c r="Q729" s="127"/>
      <c r="R729" s="127"/>
      <c r="S729" s="127"/>
      <c r="T729" s="124"/>
      <c r="U729" s="124"/>
      <c r="V729" s="124"/>
      <c r="W729" s="131"/>
      <c r="X729" s="124"/>
      <c r="Y729" s="124"/>
      <c r="Z729" s="124"/>
      <c r="AA729" s="131"/>
      <c r="AB729" s="124"/>
      <c r="AC729" s="124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"/>
      <c r="AO729" s="1"/>
      <c r="AP729" s="1"/>
      <c r="AQ729" s="133"/>
      <c r="AR729" s="133"/>
      <c r="AS729" s="133"/>
      <c r="AT729" s="133"/>
      <c r="AU729" s="133"/>
      <c r="AV729" s="133"/>
      <c r="AW729" s="133"/>
      <c r="AX729" s="133"/>
      <c r="AY729" s="132"/>
      <c r="AZ729" s="1"/>
      <c r="BA729" s="1"/>
    </row>
    <row r="730" spans="1:53" ht="12.75" customHeight="1">
      <c r="A730" s="27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9"/>
      <c r="O730" s="127"/>
      <c r="P730" s="127"/>
      <c r="Q730" s="127"/>
      <c r="R730" s="127"/>
      <c r="S730" s="127"/>
      <c r="T730" s="124"/>
      <c r="U730" s="124"/>
      <c r="V730" s="124"/>
      <c r="W730" s="131"/>
      <c r="X730" s="124"/>
      <c r="Y730" s="124"/>
      <c r="Z730" s="124"/>
      <c r="AA730" s="131"/>
      <c r="AB730" s="124"/>
      <c r="AC730" s="124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"/>
      <c r="AO730" s="1"/>
      <c r="AP730" s="1"/>
      <c r="AQ730" s="133"/>
      <c r="AR730" s="133"/>
      <c r="AS730" s="133"/>
      <c r="AT730" s="133"/>
      <c r="AU730" s="133"/>
      <c r="AV730" s="133"/>
      <c r="AW730" s="133"/>
      <c r="AX730" s="133"/>
      <c r="AY730" s="132"/>
      <c r="AZ730" s="1"/>
      <c r="BA730" s="1"/>
    </row>
    <row r="731" spans="1:53" ht="12.75" customHeight="1">
      <c r="A731" s="27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9"/>
      <c r="O731" s="127"/>
      <c r="P731" s="127"/>
      <c r="Q731" s="127"/>
      <c r="R731" s="127"/>
      <c r="S731" s="127"/>
      <c r="T731" s="124"/>
      <c r="U731" s="124"/>
      <c r="V731" s="124"/>
      <c r="W731" s="131"/>
      <c r="X731" s="124"/>
      <c r="Y731" s="124"/>
      <c r="Z731" s="124"/>
      <c r="AA731" s="131"/>
      <c r="AB731" s="124"/>
      <c r="AC731" s="124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"/>
      <c r="AO731" s="1"/>
      <c r="AP731" s="1"/>
      <c r="AQ731" s="133"/>
      <c r="AR731" s="133"/>
      <c r="AS731" s="133"/>
      <c r="AT731" s="133"/>
      <c r="AU731" s="133"/>
      <c r="AV731" s="133"/>
      <c r="AW731" s="133"/>
      <c r="AX731" s="133"/>
      <c r="AY731" s="132"/>
      <c r="AZ731" s="1"/>
      <c r="BA731" s="1"/>
    </row>
    <row r="732" spans="1:53" ht="12.75" customHeight="1">
      <c r="A732" s="27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9"/>
      <c r="O732" s="127"/>
      <c r="P732" s="127"/>
      <c r="Q732" s="127"/>
      <c r="R732" s="127"/>
      <c r="S732" s="127"/>
      <c r="T732" s="124"/>
      <c r="U732" s="124"/>
      <c r="V732" s="124"/>
      <c r="W732" s="131"/>
      <c r="X732" s="124"/>
      <c r="Y732" s="124"/>
      <c r="Z732" s="124"/>
      <c r="AA732" s="131"/>
      <c r="AB732" s="124"/>
      <c r="AC732" s="124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"/>
      <c r="AO732" s="1"/>
      <c r="AP732" s="1"/>
      <c r="AQ732" s="133"/>
      <c r="AR732" s="133"/>
      <c r="AS732" s="133"/>
      <c r="AT732" s="133"/>
      <c r="AU732" s="133"/>
      <c r="AV732" s="133"/>
      <c r="AW732" s="133"/>
      <c r="AX732" s="133"/>
      <c r="AY732" s="132"/>
      <c r="AZ732" s="1"/>
      <c r="BA732" s="1"/>
    </row>
    <row r="733" spans="1:53" ht="12.75" customHeight="1">
      <c r="A733" s="27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9"/>
      <c r="O733" s="127"/>
      <c r="P733" s="127"/>
      <c r="Q733" s="127"/>
      <c r="R733" s="127"/>
      <c r="S733" s="127"/>
      <c r="T733" s="124"/>
      <c r="U733" s="124"/>
      <c r="V733" s="124"/>
      <c r="W733" s="131"/>
      <c r="X733" s="124"/>
      <c r="Y733" s="124"/>
      <c r="Z733" s="124"/>
      <c r="AA733" s="131"/>
      <c r="AB733" s="124"/>
      <c r="AC733" s="124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"/>
      <c r="AO733" s="1"/>
      <c r="AP733" s="1"/>
      <c r="AQ733" s="133"/>
      <c r="AR733" s="133"/>
      <c r="AS733" s="133"/>
      <c r="AT733" s="133"/>
      <c r="AU733" s="133"/>
      <c r="AV733" s="133"/>
      <c r="AW733" s="133"/>
      <c r="AX733" s="133"/>
      <c r="AY733" s="132"/>
      <c r="AZ733" s="1"/>
      <c r="BA733" s="1"/>
    </row>
    <row r="734" spans="1:53" ht="12.75" customHeight="1">
      <c r="A734" s="27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9"/>
      <c r="O734" s="127"/>
      <c r="P734" s="127"/>
      <c r="Q734" s="127"/>
      <c r="R734" s="127"/>
      <c r="S734" s="127"/>
      <c r="T734" s="124"/>
      <c r="U734" s="124"/>
      <c r="V734" s="124"/>
      <c r="W734" s="131"/>
      <c r="X734" s="124"/>
      <c r="Y734" s="124"/>
      <c r="Z734" s="124"/>
      <c r="AA734" s="131"/>
      <c r="AB734" s="124"/>
      <c r="AC734" s="124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"/>
      <c r="AO734" s="1"/>
      <c r="AP734" s="1"/>
      <c r="AQ734" s="133"/>
      <c r="AR734" s="133"/>
      <c r="AS734" s="133"/>
      <c r="AT734" s="133"/>
      <c r="AU734" s="133"/>
      <c r="AV734" s="133"/>
      <c r="AW734" s="133"/>
      <c r="AX734" s="133"/>
      <c r="AY734" s="132"/>
      <c r="AZ734" s="1"/>
      <c r="BA734" s="1"/>
    </row>
    <row r="735" spans="1:53" ht="12.75" customHeight="1">
      <c r="A735" s="27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9"/>
      <c r="O735" s="127"/>
      <c r="P735" s="127"/>
      <c r="Q735" s="127"/>
      <c r="R735" s="127"/>
      <c r="S735" s="127"/>
      <c r="T735" s="124"/>
      <c r="U735" s="124"/>
      <c r="V735" s="124"/>
      <c r="W735" s="131"/>
      <c r="X735" s="124"/>
      <c r="Y735" s="124"/>
      <c r="Z735" s="124"/>
      <c r="AA735" s="131"/>
      <c r="AB735" s="124"/>
      <c r="AC735" s="124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"/>
      <c r="AO735" s="1"/>
      <c r="AP735" s="1"/>
      <c r="AQ735" s="133"/>
      <c r="AR735" s="133"/>
      <c r="AS735" s="133"/>
      <c r="AT735" s="133"/>
      <c r="AU735" s="133"/>
      <c r="AV735" s="133"/>
      <c r="AW735" s="133"/>
      <c r="AX735" s="133"/>
      <c r="AY735" s="132"/>
      <c r="AZ735" s="1"/>
      <c r="BA735" s="1"/>
    </row>
    <row r="736" spans="1:53" ht="12.75" customHeight="1">
      <c r="A736" s="27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9"/>
      <c r="O736" s="127"/>
      <c r="P736" s="127"/>
      <c r="Q736" s="127"/>
      <c r="R736" s="127"/>
      <c r="S736" s="127"/>
      <c r="T736" s="124"/>
      <c r="U736" s="124"/>
      <c r="V736" s="124"/>
      <c r="W736" s="131"/>
      <c r="X736" s="124"/>
      <c r="Y736" s="124"/>
      <c r="Z736" s="124"/>
      <c r="AA736" s="131"/>
      <c r="AB736" s="124"/>
      <c r="AC736" s="124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"/>
      <c r="AO736" s="1"/>
      <c r="AP736" s="1"/>
      <c r="AQ736" s="133"/>
      <c r="AR736" s="133"/>
      <c r="AS736" s="133"/>
      <c r="AT736" s="133"/>
      <c r="AU736" s="133"/>
      <c r="AV736" s="133"/>
      <c r="AW736" s="133"/>
      <c r="AX736" s="133"/>
      <c r="AY736" s="132"/>
      <c r="AZ736" s="1"/>
      <c r="BA736" s="1"/>
    </row>
    <row r="737" spans="1:53" ht="12.75" customHeight="1">
      <c r="A737" s="27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9"/>
      <c r="O737" s="127"/>
      <c r="P737" s="127"/>
      <c r="Q737" s="127"/>
      <c r="R737" s="127"/>
      <c r="S737" s="127"/>
      <c r="T737" s="124"/>
      <c r="U737" s="124"/>
      <c r="V737" s="124"/>
      <c r="W737" s="131"/>
      <c r="X737" s="124"/>
      <c r="Y737" s="124"/>
      <c r="Z737" s="124"/>
      <c r="AA737" s="131"/>
      <c r="AB737" s="124"/>
      <c r="AC737" s="124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"/>
      <c r="AO737" s="1"/>
      <c r="AP737" s="1"/>
      <c r="AQ737" s="133"/>
      <c r="AR737" s="133"/>
      <c r="AS737" s="133"/>
      <c r="AT737" s="133"/>
      <c r="AU737" s="133"/>
      <c r="AV737" s="133"/>
      <c r="AW737" s="133"/>
      <c r="AX737" s="133"/>
      <c r="AY737" s="132"/>
      <c r="AZ737" s="1"/>
      <c r="BA737" s="1"/>
    </row>
    <row r="738" spans="1:53" ht="12.75" customHeight="1">
      <c r="A738" s="27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9"/>
      <c r="O738" s="127"/>
      <c r="P738" s="127"/>
      <c r="Q738" s="127"/>
      <c r="R738" s="127"/>
      <c r="S738" s="127"/>
      <c r="T738" s="124"/>
      <c r="U738" s="124"/>
      <c r="V738" s="124"/>
      <c r="W738" s="131"/>
      <c r="X738" s="124"/>
      <c r="Y738" s="124"/>
      <c r="Z738" s="124"/>
      <c r="AA738" s="131"/>
      <c r="AB738" s="124"/>
      <c r="AC738" s="124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"/>
      <c r="AO738" s="1"/>
      <c r="AP738" s="1"/>
      <c r="AQ738" s="133"/>
      <c r="AR738" s="133"/>
      <c r="AS738" s="133"/>
      <c r="AT738" s="133"/>
      <c r="AU738" s="133"/>
      <c r="AV738" s="133"/>
      <c r="AW738" s="133"/>
      <c r="AX738" s="133"/>
      <c r="AY738" s="132"/>
      <c r="AZ738" s="1"/>
      <c r="BA738" s="1"/>
    </row>
    <row r="739" spans="1:53" ht="12.75" customHeight="1">
      <c r="A739" s="27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9"/>
      <c r="O739" s="127"/>
      <c r="P739" s="127"/>
      <c r="Q739" s="127"/>
      <c r="R739" s="127"/>
      <c r="S739" s="127"/>
      <c r="T739" s="124"/>
      <c r="U739" s="124"/>
      <c r="V739" s="124"/>
      <c r="W739" s="131"/>
      <c r="X739" s="124"/>
      <c r="Y739" s="124"/>
      <c r="Z739" s="124"/>
      <c r="AA739" s="131"/>
      <c r="AB739" s="124"/>
      <c r="AC739" s="124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"/>
      <c r="AO739" s="1"/>
      <c r="AP739" s="1"/>
      <c r="AQ739" s="133"/>
      <c r="AR739" s="133"/>
      <c r="AS739" s="133"/>
      <c r="AT739" s="133"/>
      <c r="AU739" s="133"/>
      <c r="AV739" s="133"/>
      <c r="AW739" s="133"/>
      <c r="AX739" s="133"/>
      <c r="AY739" s="132"/>
      <c r="AZ739" s="1"/>
      <c r="BA739" s="1"/>
    </row>
    <row r="740" spans="1:53" ht="12.75" customHeight="1">
      <c r="A740" s="27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9"/>
      <c r="O740" s="127"/>
      <c r="P740" s="127"/>
      <c r="Q740" s="127"/>
      <c r="R740" s="127"/>
      <c r="S740" s="127"/>
      <c r="T740" s="124"/>
      <c r="U740" s="124"/>
      <c r="V740" s="124"/>
      <c r="W740" s="131"/>
      <c r="X740" s="124"/>
      <c r="Y740" s="124"/>
      <c r="Z740" s="124"/>
      <c r="AA740" s="131"/>
      <c r="AB740" s="124"/>
      <c r="AC740" s="124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"/>
      <c r="AO740" s="1"/>
      <c r="AP740" s="1"/>
      <c r="AQ740" s="133"/>
      <c r="AR740" s="133"/>
      <c r="AS740" s="133"/>
      <c r="AT740" s="133"/>
      <c r="AU740" s="133"/>
      <c r="AV740" s="133"/>
      <c r="AW740" s="133"/>
      <c r="AX740" s="133"/>
      <c r="AY740" s="132"/>
      <c r="AZ740" s="1"/>
      <c r="BA740" s="1"/>
    </row>
    <row r="741" spans="1:53" ht="12.75" customHeight="1">
      <c r="A741" s="27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9"/>
      <c r="O741" s="127"/>
      <c r="P741" s="127"/>
      <c r="Q741" s="127"/>
      <c r="R741" s="127"/>
      <c r="S741" s="127"/>
      <c r="T741" s="124"/>
      <c r="U741" s="124"/>
      <c r="V741" s="124"/>
      <c r="W741" s="131"/>
      <c r="X741" s="124"/>
      <c r="Y741" s="124"/>
      <c r="Z741" s="124"/>
      <c r="AA741" s="131"/>
      <c r="AB741" s="124"/>
      <c r="AC741" s="124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"/>
      <c r="AO741" s="1"/>
      <c r="AP741" s="1"/>
      <c r="AQ741" s="133"/>
      <c r="AR741" s="133"/>
      <c r="AS741" s="133"/>
      <c r="AT741" s="133"/>
      <c r="AU741" s="133"/>
      <c r="AV741" s="133"/>
      <c r="AW741" s="133"/>
      <c r="AX741" s="133"/>
      <c r="AY741" s="132"/>
      <c r="AZ741" s="1"/>
      <c r="BA741" s="1"/>
    </row>
    <row r="742" spans="1:53" ht="12.75" customHeight="1">
      <c r="A742" s="27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9"/>
      <c r="O742" s="127"/>
      <c r="P742" s="127"/>
      <c r="Q742" s="127"/>
      <c r="R742" s="127"/>
      <c r="S742" s="127"/>
      <c r="T742" s="124"/>
      <c r="U742" s="124"/>
      <c r="V742" s="124"/>
      <c r="W742" s="131"/>
      <c r="X742" s="124"/>
      <c r="Y742" s="124"/>
      <c r="Z742" s="124"/>
      <c r="AA742" s="131"/>
      <c r="AB742" s="124"/>
      <c r="AC742" s="124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"/>
      <c r="AO742" s="1"/>
      <c r="AP742" s="1"/>
      <c r="AQ742" s="133"/>
      <c r="AR742" s="133"/>
      <c r="AS742" s="133"/>
      <c r="AT742" s="133"/>
      <c r="AU742" s="133"/>
      <c r="AV742" s="133"/>
      <c r="AW742" s="133"/>
      <c r="AX742" s="133"/>
      <c r="AY742" s="132"/>
      <c r="AZ742" s="1"/>
      <c r="BA742" s="1"/>
    </row>
    <row r="743" spans="1:53" ht="12.75" customHeight="1">
      <c r="A743" s="27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9"/>
      <c r="O743" s="127"/>
      <c r="P743" s="127"/>
      <c r="Q743" s="127"/>
      <c r="R743" s="127"/>
      <c r="S743" s="127"/>
      <c r="T743" s="124"/>
      <c r="U743" s="124"/>
      <c r="V743" s="124"/>
      <c r="W743" s="131"/>
      <c r="X743" s="124"/>
      <c r="Y743" s="124"/>
      <c r="Z743" s="124"/>
      <c r="AA743" s="131"/>
      <c r="AB743" s="124"/>
      <c r="AC743" s="124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"/>
      <c r="AO743" s="1"/>
      <c r="AP743" s="1"/>
      <c r="AQ743" s="133"/>
      <c r="AR743" s="133"/>
      <c r="AS743" s="133"/>
      <c r="AT743" s="133"/>
      <c r="AU743" s="133"/>
      <c r="AV743" s="133"/>
      <c r="AW743" s="133"/>
      <c r="AX743" s="133"/>
      <c r="AY743" s="132"/>
      <c r="AZ743" s="1"/>
      <c r="BA743" s="1"/>
    </row>
    <row r="744" spans="1:53" ht="12.75" customHeight="1">
      <c r="A744" s="27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9"/>
      <c r="O744" s="127"/>
      <c r="P744" s="127"/>
      <c r="Q744" s="127"/>
      <c r="R744" s="127"/>
      <c r="S744" s="127"/>
      <c r="T744" s="124"/>
      <c r="U744" s="124"/>
      <c r="V744" s="124"/>
      <c r="W744" s="131"/>
      <c r="X744" s="124"/>
      <c r="Y744" s="124"/>
      <c r="Z744" s="124"/>
      <c r="AA744" s="131"/>
      <c r="AB744" s="124"/>
      <c r="AC744" s="124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"/>
      <c r="AO744" s="1"/>
      <c r="AP744" s="1"/>
      <c r="AQ744" s="133"/>
      <c r="AR744" s="133"/>
      <c r="AS744" s="133"/>
      <c r="AT744" s="133"/>
      <c r="AU744" s="133"/>
      <c r="AV744" s="133"/>
      <c r="AW744" s="133"/>
      <c r="AX744" s="133"/>
      <c r="AY744" s="132"/>
      <c r="AZ744" s="1"/>
      <c r="BA744" s="1"/>
    </row>
    <row r="745" spans="1:53" ht="12.75" customHeight="1">
      <c r="A745" s="27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9"/>
      <c r="O745" s="127"/>
      <c r="P745" s="127"/>
      <c r="Q745" s="127"/>
      <c r="R745" s="127"/>
      <c r="S745" s="127"/>
      <c r="T745" s="124"/>
      <c r="U745" s="124"/>
      <c r="V745" s="124"/>
      <c r="W745" s="131"/>
      <c r="X745" s="124"/>
      <c r="Y745" s="124"/>
      <c r="Z745" s="124"/>
      <c r="AA745" s="131"/>
      <c r="AB745" s="124"/>
      <c r="AC745" s="124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"/>
      <c r="AO745" s="1"/>
      <c r="AP745" s="1"/>
      <c r="AQ745" s="133"/>
      <c r="AR745" s="133"/>
      <c r="AS745" s="133"/>
      <c r="AT745" s="133"/>
      <c r="AU745" s="133"/>
      <c r="AV745" s="133"/>
      <c r="AW745" s="133"/>
      <c r="AX745" s="133"/>
      <c r="AY745" s="132"/>
      <c r="AZ745" s="1"/>
      <c r="BA745" s="1"/>
    </row>
    <row r="746" spans="1:53" ht="12.75" customHeight="1">
      <c r="A746" s="27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9"/>
      <c r="O746" s="127"/>
      <c r="P746" s="127"/>
      <c r="Q746" s="127"/>
      <c r="R746" s="127"/>
      <c r="S746" s="127"/>
      <c r="T746" s="124"/>
      <c r="U746" s="124"/>
      <c r="V746" s="124"/>
      <c r="W746" s="131"/>
      <c r="X746" s="124"/>
      <c r="Y746" s="124"/>
      <c r="Z746" s="124"/>
      <c r="AA746" s="131"/>
      <c r="AB746" s="124"/>
      <c r="AC746" s="124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"/>
      <c r="AO746" s="1"/>
      <c r="AP746" s="1"/>
      <c r="AQ746" s="133"/>
      <c r="AR746" s="133"/>
      <c r="AS746" s="133"/>
      <c r="AT746" s="133"/>
      <c r="AU746" s="133"/>
      <c r="AV746" s="133"/>
      <c r="AW746" s="133"/>
      <c r="AX746" s="133"/>
      <c r="AY746" s="132"/>
      <c r="AZ746" s="1"/>
      <c r="BA746" s="1"/>
    </row>
    <row r="747" spans="1:53" ht="12.75" customHeight="1">
      <c r="A747" s="27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9"/>
      <c r="O747" s="127"/>
      <c r="P747" s="127"/>
      <c r="Q747" s="127"/>
      <c r="R747" s="127"/>
      <c r="S747" s="127"/>
      <c r="T747" s="124"/>
      <c r="U747" s="124"/>
      <c r="V747" s="124"/>
      <c r="W747" s="131"/>
      <c r="X747" s="124"/>
      <c r="Y747" s="124"/>
      <c r="Z747" s="124"/>
      <c r="AA747" s="131"/>
      <c r="AB747" s="124"/>
      <c r="AC747" s="124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"/>
      <c r="AO747" s="1"/>
      <c r="AP747" s="1"/>
      <c r="AQ747" s="133"/>
      <c r="AR747" s="133"/>
      <c r="AS747" s="133"/>
      <c r="AT747" s="133"/>
      <c r="AU747" s="133"/>
      <c r="AV747" s="133"/>
      <c r="AW747" s="133"/>
      <c r="AX747" s="133"/>
      <c r="AY747" s="132"/>
      <c r="AZ747" s="1"/>
      <c r="BA747" s="1"/>
    </row>
    <row r="748" spans="1:53" ht="12.75" customHeight="1">
      <c r="A748" s="27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9"/>
      <c r="O748" s="127"/>
      <c r="P748" s="127"/>
      <c r="Q748" s="127"/>
      <c r="R748" s="127"/>
      <c r="S748" s="127"/>
      <c r="T748" s="124"/>
      <c r="U748" s="124"/>
      <c r="V748" s="124"/>
      <c r="W748" s="131"/>
      <c r="X748" s="124"/>
      <c r="Y748" s="124"/>
      <c r="Z748" s="124"/>
      <c r="AA748" s="131"/>
      <c r="AB748" s="124"/>
      <c r="AC748" s="124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"/>
      <c r="AO748" s="1"/>
      <c r="AP748" s="1"/>
      <c r="AQ748" s="133"/>
      <c r="AR748" s="133"/>
      <c r="AS748" s="133"/>
      <c r="AT748" s="133"/>
      <c r="AU748" s="133"/>
      <c r="AV748" s="133"/>
      <c r="AW748" s="133"/>
      <c r="AX748" s="133"/>
      <c r="AY748" s="132"/>
      <c r="AZ748" s="1"/>
      <c r="BA748" s="1"/>
    </row>
    <row r="749" spans="1:53" ht="12.75" customHeight="1">
      <c r="A749" s="27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9"/>
      <c r="O749" s="127"/>
      <c r="P749" s="127"/>
      <c r="Q749" s="127"/>
      <c r="R749" s="127"/>
      <c r="S749" s="127"/>
      <c r="T749" s="124"/>
      <c r="U749" s="124"/>
      <c r="V749" s="124"/>
      <c r="W749" s="131"/>
      <c r="X749" s="124"/>
      <c r="Y749" s="124"/>
      <c r="Z749" s="124"/>
      <c r="AA749" s="131"/>
      <c r="AB749" s="124"/>
      <c r="AC749" s="124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"/>
      <c r="AO749" s="1"/>
      <c r="AP749" s="1"/>
      <c r="AQ749" s="133"/>
      <c r="AR749" s="133"/>
      <c r="AS749" s="133"/>
      <c r="AT749" s="133"/>
      <c r="AU749" s="133"/>
      <c r="AV749" s="133"/>
      <c r="AW749" s="133"/>
      <c r="AX749" s="133"/>
      <c r="AY749" s="132"/>
      <c r="AZ749" s="1"/>
      <c r="BA749" s="1"/>
    </row>
    <row r="750" spans="1:53" ht="12.75" customHeight="1">
      <c r="A750" s="27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9"/>
      <c r="O750" s="127"/>
      <c r="P750" s="127"/>
      <c r="Q750" s="127"/>
      <c r="R750" s="127"/>
      <c r="S750" s="127"/>
      <c r="T750" s="124"/>
      <c r="U750" s="124"/>
      <c r="V750" s="124"/>
      <c r="W750" s="131"/>
      <c r="X750" s="124"/>
      <c r="Y750" s="124"/>
      <c r="Z750" s="124"/>
      <c r="AA750" s="131"/>
      <c r="AB750" s="124"/>
      <c r="AC750" s="124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"/>
      <c r="AO750" s="1"/>
      <c r="AP750" s="1"/>
      <c r="AQ750" s="133"/>
      <c r="AR750" s="133"/>
      <c r="AS750" s="133"/>
      <c r="AT750" s="133"/>
      <c r="AU750" s="133"/>
      <c r="AV750" s="133"/>
      <c r="AW750" s="133"/>
      <c r="AX750" s="133"/>
      <c r="AY750" s="132"/>
      <c r="AZ750" s="1"/>
      <c r="BA750" s="1"/>
    </row>
    <row r="751" spans="1:53" ht="12.75" customHeight="1">
      <c r="A751" s="27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9"/>
      <c r="O751" s="127"/>
      <c r="P751" s="127"/>
      <c r="Q751" s="127"/>
      <c r="R751" s="127"/>
      <c r="S751" s="127"/>
      <c r="T751" s="124"/>
      <c r="U751" s="124"/>
      <c r="V751" s="124"/>
      <c r="W751" s="131"/>
      <c r="X751" s="124"/>
      <c r="Y751" s="124"/>
      <c r="Z751" s="124"/>
      <c r="AA751" s="131"/>
      <c r="AB751" s="124"/>
      <c r="AC751" s="124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"/>
      <c r="AO751" s="1"/>
      <c r="AP751" s="1"/>
      <c r="AQ751" s="133"/>
      <c r="AR751" s="133"/>
      <c r="AS751" s="133"/>
      <c r="AT751" s="133"/>
      <c r="AU751" s="133"/>
      <c r="AV751" s="133"/>
      <c r="AW751" s="133"/>
      <c r="AX751" s="133"/>
      <c r="AY751" s="132"/>
      <c r="AZ751" s="1"/>
      <c r="BA751" s="1"/>
    </row>
    <row r="752" spans="1:53" ht="12.75" customHeight="1">
      <c r="A752" s="27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9"/>
      <c r="O752" s="127"/>
      <c r="P752" s="127"/>
      <c r="Q752" s="127"/>
      <c r="R752" s="127"/>
      <c r="S752" s="127"/>
      <c r="T752" s="124"/>
      <c r="U752" s="124"/>
      <c r="V752" s="124"/>
      <c r="W752" s="131"/>
      <c r="X752" s="124"/>
      <c r="Y752" s="124"/>
      <c r="Z752" s="124"/>
      <c r="AA752" s="131"/>
      <c r="AB752" s="124"/>
      <c r="AC752" s="124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"/>
      <c r="AO752" s="1"/>
      <c r="AP752" s="1"/>
      <c r="AQ752" s="133"/>
      <c r="AR752" s="133"/>
      <c r="AS752" s="133"/>
      <c r="AT752" s="133"/>
      <c r="AU752" s="133"/>
      <c r="AV752" s="133"/>
      <c r="AW752" s="133"/>
      <c r="AX752" s="133"/>
      <c r="AY752" s="132"/>
      <c r="AZ752" s="1"/>
      <c r="BA752" s="1"/>
    </row>
    <row r="753" spans="1:53" ht="12.75" customHeight="1">
      <c r="A753" s="27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9"/>
      <c r="O753" s="127"/>
      <c r="P753" s="127"/>
      <c r="Q753" s="127"/>
      <c r="R753" s="127"/>
      <c r="S753" s="127"/>
      <c r="T753" s="124"/>
      <c r="U753" s="124"/>
      <c r="V753" s="124"/>
      <c r="W753" s="131"/>
      <c r="X753" s="124"/>
      <c r="Y753" s="124"/>
      <c r="Z753" s="124"/>
      <c r="AA753" s="131"/>
      <c r="AB753" s="124"/>
      <c r="AC753" s="124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"/>
      <c r="AO753" s="1"/>
      <c r="AP753" s="1"/>
      <c r="AQ753" s="133"/>
      <c r="AR753" s="133"/>
      <c r="AS753" s="133"/>
      <c r="AT753" s="133"/>
      <c r="AU753" s="133"/>
      <c r="AV753" s="133"/>
      <c r="AW753" s="133"/>
      <c r="AX753" s="133"/>
      <c r="AY753" s="132"/>
      <c r="AZ753" s="1"/>
      <c r="BA753" s="1"/>
    </row>
    <row r="754" spans="1:53" ht="12.75" customHeight="1">
      <c r="A754" s="27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9"/>
      <c r="O754" s="127"/>
      <c r="P754" s="127"/>
      <c r="Q754" s="127"/>
      <c r="R754" s="127"/>
      <c r="S754" s="127"/>
      <c r="T754" s="124"/>
      <c r="U754" s="124"/>
      <c r="V754" s="124"/>
      <c r="W754" s="131"/>
      <c r="X754" s="124"/>
      <c r="Y754" s="124"/>
      <c r="Z754" s="124"/>
      <c r="AA754" s="131"/>
      <c r="AB754" s="124"/>
      <c r="AC754" s="124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"/>
      <c r="AO754" s="1"/>
      <c r="AP754" s="1"/>
      <c r="AQ754" s="133"/>
      <c r="AR754" s="133"/>
      <c r="AS754" s="133"/>
      <c r="AT754" s="133"/>
      <c r="AU754" s="133"/>
      <c r="AV754" s="133"/>
      <c r="AW754" s="133"/>
      <c r="AX754" s="133"/>
      <c r="AY754" s="132"/>
      <c r="AZ754" s="1"/>
      <c r="BA754" s="1"/>
    </row>
    <row r="755" spans="1:53" ht="12.75" customHeight="1">
      <c r="A755" s="27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9"/>
      <c r="O755" s="127"/>
      <c r="P755" s="127"/>
      <c r="Q755" s="127"/>
      <c r="R755" s="127"/>
      <c r="S755" s="127"/>
      <c r="T755" s="124"/>
      <c r="U755" s="124"/>
      <c r="V755" s="124"/>
      <c r="W755" s="131"/>
      <c r="X755" s="124"/>
      <c r="Y755" s="124"/>
      <c r="Z755" s="124"/>
      <c r="AA755" s="131"/>
      <c r="AB755" s="124"/>
      <c r="AC755" s="124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"/>
      <c r="AO755" s="1"/>
      <c r="AP755" s="1"/>
      <c r="AQ755" s="133"/>
      <c r="AR755" s="133"/>
      <c r="AS755" s="133"/>
      <c r="AT755" s="133"/>
      <c r="AU755" s="133"/>
      <c r="AV755" s="133"/>
      <c r="AW755" s="133"/>
      <c r="AX755" s="133"/>
      <c r="AY755" s="132"/>
      <c r="AZ755" s="1"/>
      <c r="BA755" s="1"/>
    </row>
    <row r="756" spans="1:53" ht="12.75" customHeight="1">
      <c r="A756" s="27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9"/>
      <c r="O756" s="127"/>
      <c r="P756" s="127"/>
      <c r="Q756" s="127"/>
      <c r="R756" s="127"/>
      <c r="S756" s="127"/>
      <c r="T756" s="124"/>
      <c r="U756" s="124"/>
      <c r="V756" s="124"/>
      <c r="W756" s="131"/>
      <c r="X756" s="124"/>
      <c r="Y756" s="124"/>
      <c r="Z756" s="124"/>
      <c r="AA756" s="131"/>
      <c r="AB756" s="124"/>
      <c r="AC756" s="124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"/>
      <c r="AO756" s="1"/>
      <c r="AP756" s="1"/>
      <c r="AQ756" s="133"/>
      <c r="AR756" s="133"/>
      <c r="AS756" s="133"/>
      <c r="AT756" s="133"/>
      <c r="AU756" s="133"/>
      <c r="AV756" s="133"/>
      <c r="AW756" s="133"/>
      <c r="AX756" s="133"/>
      <c r="AY756" s="132"/>
      <c r="AZ756" s="1"/>
      <c r="BA756" s="1"/>
    </row>
    <row r="757" spans="1:53" ht="12.75" customHeight="1">
      <c r="A757" s="27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9"/>
      <c r="O757" s="127"/>
      <c r="P757" s="127"/>
      <c r="Q757" s="127"/>
      <c r="R757" s="127"/>
      <c r="S757" s="127"/>
      <c r="T757" s="124"/>
      <c r="U757" s="124"/>
      <c r="V757" s="124"/>
      <c r="W757" s="131"/>
      <c r="X757" s="124"/>
      <c r="Y757" s="124"/>
      <c r="Z757" s="124"/>
      <c r="AA757" s="131"/>
      <c r="AB757" s="124"/>
      <c r="AC757" s="124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"/>
      <c r="AO757" s="1"/>
      <c r="AP757" s="1"/>
      <c r="AQ757" s="133"/>
      <c r="AR757" s="133"/>
      <c r="AS757" s="133"/>
      <c r="AT757" s="133"/>
      <c r="AU757" s="133"/>
      <c r="AV757" s="133"/>
      <c r="AW757" s="133"/>
      <c r="AX757" s="133"/>
      <c r="AY757" s="132"/>
      <c r="AZ757" s="1"/>
      <c r="BA757" s="1"/>
    </row>
    <row r="758" spans="1:53" ht="12.75" customHeight="1">
      <c r="A758" s="27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9"/>
      <c r="O758" s="127"/>
      <c r="P758" s="127"/>
      <c r="Q758" s="127"/>
      <c r="R758" s="127"/>
      <c r="S758" s="127"/>
      <c r="T758" s="124"/>
      <c r="U758" s="124"/>
      <c r="V758" s="124"/>
      <c r="W758" s="131"/>
      <c r="X758" s="124"/>
      <c r="Y758" s="124"/>
      <c r="Z758" s="124"/>
      <c r="AA758" s="131"/>
      <c r="AB758" s="124"/>
      <c r="AC758" s="124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"/>
      <c r="AO758" s="1"/>
      <c r="AP758" s="1"/>
      <c r="AQ758" s="133"/>
      <c r="AR758" s="133"/>
      <c r="AS758" s="133"/>
      <c r="AT758" s="133"/>
      <c r="AU758" s="133"/>
      <c r="AV758" s="133"/>
      <c r="AW758" s="133"/>
      <c r="AX758" s="133"/>
      <c r="AY758" s="132"/>
      <c r="AZ758" s="1"/>
      <c r="BA758" s="1"/>
    </row>
    <row r="759" spans="1:53" ht="12.75" customHeight="1">
      <c r="A759" s="27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9"/>
      <c r="O759" s="127"/>
      <c r="P759" s="127"/>
      <c r="Q759" s="127"/>
      <c r="R759" s="127"/>
      <c r="S759" s="127"/>
      <c r="T759" s="124"/>
      <c r="U759" s="124"/>
      <c r="V759" s="124"/>
      <c r="W759" s="131"/>
      <c r="X759" s="124"/>
      <c r="Y759" s="124"/>
      <c r="Z759" s="124"/>
      <c r="AA759" s="131"/>
      <c r="AB759" s="124"/>
      <c r="AC759" s="124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"/>
      <c r="AO759" s="1"/>
      <c r="AP759" s="1"/>
      <c r="AQ759" s="133"/>
      <c r="AR759" s="133"/>
      <c r="AS759" s="133"/>
      <c r="AT759" s="133"/>
      <c r="AU759" s="133"/>
      <c r="AV759" s="133"/>
      <c r="AW759" s="133"/>
      <c r="AX759" s="133"/>
      <c r="AY759" s="132"/>
      <c r="AZ759" s="1"/>
      <c r="BA759" s="1"/>
    </row>
    <row r="760" spans="1:53" ht="12.75" customHeight="1">
      <c r="A760" s="27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9"/>
      <c r="O760" s="127"/>
      <c r="P760" s="127"/>
      <c r="Q760" s="127"/>
      <c r="R760" s="127"/>
      <c r="S760" s="127"/>
      <c r="T760" s="124"/>
      <c r="U760" s="124"/>
      <c r="V760" s="124"/>
      <c r="W760" s="131"/>
      <c r="X760" s="124"/>
      <c r="Y760" s="124"/>
      <c r="Z760" s="124"/>
      <c r="AA760" s="131"/>
      <c r="AB760" s="124"/>
      <c r="AC760" s="124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"/>
      <c r="AO760" s="1"/>
      <c r="AP760" s="1"/>
      <c r="AQ760" s="133"/>
      <c r="AR760" s="133"/>
      <c r="AS760" s="133"/>
      <c r="AT760" s="133"/>
      <c r="AU760" s="133"/>
      <c r="AV760" s="133"/>
      <c r="AW760" s="133"/>
      <c r="AX760" s="133"/>
      <c r="AY760" s="132"/>
      <c r="AZ760" s="1"/>
      <c r="BA760" s="1"/>
    </row>
    <row r="761" spans="1:53" ht="12.75" customHeight="1">
      <c r="A761" s="27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9"/>
      <c r="O761" s="127"/>
      <c r="P761" s="127"/>
      <c r="Q761" s="127"/>
      <c r="R761" s="127"/>
      <c r="S761" s="127"/>
      <c r="T761" s="124"/>
      <c r="U761" s="124"/>
      <c r="V761" s="124"/>
      <c r="W761" s="131"/>
      <c r="X761" s="124"/>
      <c r="Y761" s="124"/>
      <c r="Z761" s="124"/>
      <c r="AA761" s="131"/>
      <c r="AB761" s="124"/>
      <c r="AC761" s="124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"/>
      <c r="AO761" s="1"/>
      <c r="AP761" s="1"/>
      <c r="AQ761" s="133"/>
      <c r="AR761" s="133"/>
      <c r="AS761" s="133"/>
      <c r="AT761" s="133"/>
      <c r="AU761" s="133"/>
      <c r="AV761" s="133"/>
      <c r="AW761" s="133"/>
      <c r="AX761" s="133"/>
      <c r="AY761" s="132"/>
      <c r="AZ761" s="1"/>
      <c r="BA761" s="1"/>
    </row>
    <row r="762" spans="1:53" ht="12.75" customHeight="1">
      <c r="A762" s="27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9"/>
      <c r="O762" s="127"/>
      <c r="P762" s="127"/>
      <c r="Q762" s="127"/>
      <c r="R762" s="127"/>
      <c r="S762" s="127"/>
      <c r="T762" s="124"/>
      <c r="U762" s="124"/>
      <c r="V762" s="124"/>
      <c r="W762" s="131"/>
      <c r="X762" s="124"/>
      <c r="Y762" s="124"/>
      <c r="Z762" s="124"/>
      <c r="AA762" s="131"/>
      <c r="AB762" s="124"/>
      <c r="AC762" s="124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"/>
      <c r="AO762" s="1"/>
      <c r="AP762" s="1"/>
      <c r="AQ762" s="133"/>
      <c r="AR762" s="133"/>
      <c r="AS762" s="133"/>
      <c r="AT762" s="133"/>
      <c r="AU762" s="133"/>
      <c r="AV762" s="133"/>
      <c r="AW762" s="133"/>
      <c r="AX762" s="133"/>
      <c r="AY762" s="132"/>
      <c r="AZ762" s="1"/>
      <c r="BA762" s="1"/>
    </row>
    <row r="763" spans="1:53" ht="12.75" customHeight="1">
      <c r="A763" s="27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9"/>
      <c r="O763" s="127"/>
      <c r="P763" s="127"/>
      <c r="Q763" s="127"/>
      <c r="R763" s="127"/>
      <c r="S763" s="127"/>
      <c r="T763" s="124"/>
      <c r="U763" s="124"/>
      <c r="V763" s="124"/>
      <c r="W763" s="131"/>
      <c r="X763" s="124"/>
      <c r="Y763" s="124"/>
      <c r="Z763" s="124"/>
      <c r="AA763" s="131"/>
      <c r="AB763" s="124"/>
      <c r="AC763" s="124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"/>
      <c r="AO763" s="1"/>
      <c r="AP763" s="1"/>
      <c r="AQ763" s="133"/>
      <c r="AR763" s="133"/>
      <c r="AS763" s="133"/>
      <c r="AT763" s="133"/>
      <c r="AU763" s="133"/>
      <c r="AV763" s="133"/>
      <c r="AW763" s="133"/>
      <c r="AX763" s="133"/>
      <c r="AY763" s="132"/>
      <c r="AZ763" s="1"/>
      <c r="BA763" s="1"/>
    </row>
    <row r="764" spans="1:53" ht="12.75" customHeight="1">
      <c r="A764" s="27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9"/>
      <c r="O764" s="127"/>
      <c r="P764" s="127"/>
      <c r="Q764" s="127"/>
      <c r="R764" s="127"/>
      <c r="S764" s="127"/>
      <c r="T764" s="124"/>
      <c r="U764" s="124"/>
      <c r="V764" s="124"/>
      <c r="W764" s="131"/>
      <c r="X764" s="124"/>
      <c r="Y764" s="124"/>
      <c r="Z764" s="124"/>
      <c r="AA764" s="131"/>
      <c r="AB764" s="124"/>
      <c r="AC764" s="124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"/>
      <c r="AO764" s="1"/>
      <c r="AP764" s="1"/>
      <c r="AQ764" s="133"/>
      <c r="AR764" s="133"/>
      <c r="AS764" s="133"/>
      <c r="AT764" s="133"/>
      <c r="AU764" s="133"/>
      <c r="AV764" s="133"/>
      <c r="AW764" s="133"/>
      <c r="AX764" s="133"/>
      <c r="AY764" s="132"/>
      <c r="AZ764" s="1"/>
      <c r="BA764" s="1"/>
    </row>
    <row r="765" spans="1:53" ht="12.75" customHeight="1">
      <c r="A765" s="27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9"/>
      <c r="O765" s="127"/>
      <c r="P765" s="127"/>
      <c r="Q765" s="127"/>
      <c r="R765" s="127"/>
      <c r="S765" s="127"/>
      <c r="T765" s="124"/>
      <c r="U765" s="124"/>
      <c r="V765" s="124"/>
      <c r="W765" s="131"/>
      <c r="X765" s="124"/>
      <c r="Y765" s="124"/>
      <c r="Z765" s="124"/>
      <c r="AA765" s="131"/>
      <c r="AB765" s="124"/>
      <c r="AC765" s="124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"/>
      <c r="AO765" s="1"/>
      <c r="AP765" s="1"/>
      <c r="AQ765" s="133"/>
      <c r="AR765" s="133"/>
      <c r="AS765" s="133"/>
      <c r="AT765" s="133"/>
      <c r="AU765" s="133"/>
      <c r="AV765" s="133"/>
      <c r="AW765" s="133"/>
      <c r="AX765" s="133"/>
      <c r="AY765" s="132"/>
      <c r="AZ765" s="1"/>
      <c r="BA765" s="1"/>
    </row>
    <row r="766" spans="1:53" ht="12.75" customHeight="1">
      <c r="A766" s="27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9"/>
      <c r="O766" s="127"/>
      <c r="P766" s="127"/>
      <c r="Q766" s="127"/>
      <c r="R766" s="127"/>
      <c r="S766" s="127"/>
      <c r="T766" s="124"/>
      <c r="U766" s="124"/>
      <c r="V766" s="124"/>
      <c r="W766" s="131"/>
      <c r="X766" s="124"/>
      <c r="Y766" s="124"/>
      <c r="Z766" s="124"/>
      <c r="AA766" s="131"/>
      <c r="AB766" s="124"/>
      <c r="AC766" s="124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"/>
      <c r="AO766" s="1"/>
      <c r="AP766" s="1"/>
      <c r="AQ766" s="133"/>
      <c r="AR766" s="133"/>
      <c r="AS766" s="133"/>
      <c r="AT766" s="133"/>
      <c r="AU766" s="133"/>
      <c r="AV766" s="133"/>
      <c r="AW766" s="133"/>
      <c r="AX766" s="133"/>
      <c r="AY766" s="132"/>
      <c r="AZ766" s="1"/>
      <c r="BA766" s="1"/>
    </row>
    <row r="767" spans="1:53" ht="12.75" customHeight="1">
      <c r="A767" s="27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9"/>
      <c r="O767" s="127"/>
      <c r="P767" s="127"/>
      <c r="Q767" s="127"/>
      <c r="R767" s="127"/>
      <c r="S767" s="127"/>
      <c r="T767" s="124"/>
      <c r="U767" s="124"/>
      <c r="V767" s="124"/>
      <c r="W767" s="131"/>
      <c r="X767" s="124"/>
      <c r="Y767" s="124"/>
      <c r="Z767" s="124"/>
      <c r="AA767" s="131"/>
      <c r="AB767" s="124"/>
      <c r="AC767" s="124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"/>
      <c r="AO767" s="1"/>
      <c r="AP767" s="1"/>
      <c r="AQ767" s="133"/>
      <c r="AR767" s="133"/>
      <c r="AS767" s="133"/>
      <c r="AT767" s="133"/>
      <c r="AU767" s="133"/>
      <c r="AV767" s="133"/>
      <c r="AW767" s="133"/>
      <c r="AX767" s="133"/>
      <c r="AY767" s="132"/>
      <c r="AZ767" s="1"/>
      <c r="BA767" s="1"/>
    </row>
    <row r="768" spans="1:53" ht="12.75" customHeight="1">
      <c r="A768" s="27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9"/>
      <c r="O768" s="127"/>
      <c r="P768" s="127"/>
      <c r="Q768" s="127"/>
      <c r="R768" s="127"/>
      <c r="S768" s="127"/>
      <c r="T768" s="124"/>
      <c r="U768" s="124"/>
      <c r="V768" s="124"/>
      <c r="W768" s="131"/>
      <c r="X768" s="124"/>
      <c r="Y768" s="124"/>
      <c r="Z768" s="124"/>
      <c r="AA768" s="131"/>
      <c r="AB768" s="124"/>
      <c r="AC768" s="124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"/>
      <c r="AO768" s="1"/>
      <c r="AP768" s="1"/>
      <c r="AQ768" s="133"/>
      <c r="AR768" s="133"/>
      <c r="AS768" s="133"/>
      <c r="AT768" s="133"/>
      <c r="AU768" s="133"/>
      <c r="AV768" s="133"/>
      <c r="AW768" s="133"/>
      <c r="AX768" s="133"/>
      <c r="AY768" s="132"/>
      <c r="AZ768" s="1"/>
      <c r="BA768" s="1"/>
    </row>
    <row r="769" spans="1:53" ht="12.75" customHeight="1">
      <c r="A769" s="27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9"/>
      <c r="O769" s="127"/>
      <c r="P769" s="127"/>
      <c r="Q769" s="127"/>
      <c r="R769" s="127"/>
      <c r="S769" s="127"/>
      <c r="T769" s="124"/>
      <c r="U769" s="124"/>
      <c r="V769" s="124"/>
      <c r="W769" s="131"/>
      <c r="X769" s="124"/>
      <c r="Y769" s="124"/>
      <c r="Z769" s="124"/>
      <c r="AA769" s="131"/>
      <c r="AB769" s="124"/>
      <c r="AC769" s="124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"/>
      <c r="AO769" s="1"/>
      <c r="AP769" s="1"/>
      <c r="AQ769" s="133"/>
      <c r="AR769" s="133"/>
      <c r="AS769" s="133"/>
      <c r="AT769" s="133"/>
      <c r="AU769" s="133"/>
      <c r="AV769" s="133"/>
      <c r="AW769" s="133"/>
      <c r="AX769" s="133"/>
      <c r="AY769" s="132"/>
      <c r="AZ769" s="1"/>
      <c r="BA769" s="1"/>
    </row>
    <row r="770" spans="1:53" ht="12.75" customHeight="1">
      <c r="A770" s="27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9"/>
      <c r="O770" s="127"/>
      <c r="P770" s="127"/>
      <c r="Q770" s="127"/>
      <c r="R770" s="127"/>
      <c r="S770" s="127"/>
      <c r="T770" s="124"/>
      <c r="U770" s="124"/>
      <c r="V770" s="124"/>
      <c r="W770" s="131"/>
      <c r="X770" s="124"/>
      <c r="Y770" s="124"/>
      <c r="Z770" s="124"/>
      <c r="AA770" s="131"/>
      <c r="AB770" s="124"/>
      <c r="AC770" s="124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"/>
      <c r="AO770" s="1"/>
      <c r="AP770" s="1"/>
      <c r="AQ770" s="133"/>
      <c r="AR770" s="133"/>
      <c r="AS770" s="133"/>
      <c r="AT770" s="133"/>
      <c r="AU770" s="133"/>
      <c r="AV770" s="133"/>
      <c r="AW770" s="133"/>
      <c r="AX770" s="133"/>
      <c r="AY770" s="132"/>
      <c r="AZ770" s="1"/>
      <c r="BA770" s="1"/>
    </row>
    <row r="771" spans="1:53" ht="12.75" customHeight="1">
      <c r="A771" s="27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9"/>
      <c r="O771" s="127"/>
      <c r="P771" s="127"/>
      <c r="Q771" s="127"/>
      <c r="R771" s="127"/>
      <c r="S771" s="127"/>
      <c r="T771" s="124"/>
      <c r="U771" s="124"/>
      <c r="V771" s="124"/>
      <c r="W771" s="131"/>
      <c r="X771" s="124"/>
      <c r="Y771" s="124"/>
      <c r="Z771" s="124"/>
      <c r="AA771" s="131"/>
      <c r="AB771" s="124"/>
      <c r="AC771" s="124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"/>
      <c r="AO771" s="1"/>
      <c r="AP771" s="1"/>
      <c r="AQ771" s="133"/>
      <c r="AR771" s="133"/>
      <c r="AS771" s="133"/>
      <c r="AT771" s="133"/>
      <c r="AU771" s="133"/>
      <c r="AV771" s="133"/>
      <c r="AW771" s="133"/>
      <c r="AX771" s="133"/>
      <c r="AY771" s="132"/>
      <c r="AZ771" s="1"/>
      <c r="BA771" s="1"/>
    </row>
    <row r="772" spans="1:53" ht="12.75" customHeight="1">
      <c r="A772" s="27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9"/>
      <c r="O772" s="127"/>
      <c r="P772" s="127"/>
      <c r="Q772" s="127"/>
      <c r="R772" s="127"/>
      <c r="S772" s="127"/>
      <c r="T772" s="124"/>
      <c r="U772" s="124"/>
      <c r="V772" s="124"/>
      <c r="W772" s="131"/>
      <c r="X772" s="124"/>
      <c r="Y772" s="124"/>
      <c r="Z772" s="124"/>
      <c r="AA772" s="131"/>
      <c r="AB772" s="124"/>
      <c r="AC772" s="124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"/>
      <c r="AO772" s="1"/>
      <c r="AP772" s="1"/>
      <c r="AQ772" s="133"/>
      <c r="AR772" s="133"/>
      <c r="AS772" s="133"/>
      <c r="AT772" s="133"/>
      <c r="AU772" s="133"/>
      <c r="AV772" s="133"/>
      <c r="AW772" s="133"/>
      <c r="AX772" s="133"/>
      <c r="AY772" s="132"/>
      <c r="AZ772" s="1"/>
      <c r="BA772" s="1"/>
    </row>
    <row r="773" spans="1:53" ht="12.75" customHeight="1">
      <c r="A773" s="27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9"/>
      <c r="O773" s="127"/>
      <c r="P773" s="127"/>
      <c r="Q773" s="127"/>
      <c r="R773" s="127"/>
      <c r="S773" s="127"/>
      <c r="T773" s="124"/>
      <c r="U773" s="124"/>
      <c r="V773" s="124"/>
      <c r="W773" s="131"/>
      <c r="X773" s="124"/>
      <c r="Y773" s="124"/>
      <c r="Z773" s="124"/>
      <c r="AA773" s="131"/>
      <c r="AB773" s="124"/>
      <c r="AC773" s="124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"/>
      <c r="AO773" s="1"/>
      <c r="AP773" s="1"/>
      <c r="AQ773" s="133"/>
      <c r="AR773" s="133"/>
      <c r="AS773" s="133"/>
      <c r="AT773" s="133"/>
      <c r="AU773" s="133"/>
      <c r="AV773" s="133"/>
      <c r="AW773" s="133"/>
      <c r="AX773" s="133"/>
      <c r="AY773" s="132"/>
      <c r="AZ773" s="1"/>
      <c r="BA773" s="1"/>
    </row>
    <row r="774" spans="1:53" ht="12.75" customHeight="1">
      <c r="A774" s="27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9"/>
      <c r="O774" s="127"/>
      <c r="P774" s="127"/>
      <c r="Q774" s="127"/>
      <c r="R774" s="127"/>
      <c r="S774" s="127"/>
      <c r="T774" s="124"/>
      <c r="U774" s="124"/>
      <c r="V774" s="124"/>
      <c r="W774" s="131"/>
      <c r="X774" s="124"/>
      <c r="Y774" s="124"/>
      <c r="Z774" s="124"/>
      <c r="AA774" s="131"/>
      <c r="AB774" s="124"/>
      <c r="AC774" s="124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"/>
      <c r="AO774" s="1"/>
      <c r="AP774" s="1"/>
      <c r="AQ774" s="133"/>
      <c r="AR774" s="133"/>
      <c r="AS774" s="133"/>
      <c r="AT774" s="133"/>
      <c r="AU774" s="133"/>
      <c r="AV774" s="133"/>
      <c r="AW774" s="133"/>
      <c r="AX774" s="133"/>
      <c r="AY774" s="132"/>
      <c r="AZ774" s="1"/>
      <c r="BA774" s="1"/>
    </row>
    <row r="775" spans="1:53" ht="12.75" customHeight="1">
      <c r="A775" s="27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9"/>
      <c r="O775" s="127"/>
      <c r="P775" s="127"/>
      <c r="Q775" s="127"/>
      <c r="R775" s="127"/>
      <c r="S775" s="127"/>
      <c r="T775" s="124"/>
      <c r="U775" s="124"/>
      <c r="V775" s="124"/>
      <c r="W775" s="131"/>
      <c r="X775" s="124"/>
      <c r="Y775" s="124"/>
      <c r="Z775" s="124"/>
      <c r="AA775" s="131"/>
      <c r="AB775" s="124"/>
      <c r="AC775" s="124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"/>
      <c r="AO775" s="1"/>
      <c r="AP775" s="1"/>
      <c r="AQ775" s="133"/>
      <c r="AR775" s="133"/>
      <c r="AS775" s="133"/>
      <c r="AT775" s="133"/>
      <c r="AU775" s="133"/>
      <c r="AV775" s="133"/>
      <c r="AW775" s="133"/>
      <c r="AX775" s="133"/>
      <c r="AY775" s="132"/>
      <c r="AZ775" s="1"/>
      <c r="BA775" s="1"/>
    </row>
    <row r="776" spans="1:53" ht="12.75" customHeight="1">
      <c r="A776" s="27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9"/>
      <c r="O776" s="127"/>
      <c r="P776" s="127"/>
      <c r="Q776" s="127"/>
      <c r="R776" s="127"/>
      <c r="S776" s="127"/>
      <c r="T776" s="124"/>
      <c r="U776" s="124"/>
      <c r="V776" s="124"/>
      <c r="W776" s="131"/>
      <c r="X776" s="124"/>
      <c r="Y776" s="124"/>
      <c r="Z776" s="124"/>
      <c r="AA776" s="131"/>
      <c r="AB776" s="124"/>
      <c r="AC776" s="124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"/>
      <c r="AO776" s="1"/>
      <c r="AP776" s="1"/>
      <c r="AQ776" s="133"/>
      <c r="AR776" s="133"/>
      <c r="AS776" s="133"/>
      <c r="AT776" s="133"/>
      <c r="AU776" s="133"/>
      <c r="AV776" s="133"/>
      <c r="AW776" s="133"/>
      <c r="AX776" s="133"/>
      <c r="AY776" s="132"/>
      <c r="AZ776" s="1"/>
      <c r="BA776" s="1"/>
    </row>
    <row r="777" spans="1:53" ht="12.75" customHeight="1">
      <c r="A777" s="27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9"/>
      <c r="O777" s="127"/>
      <c r="P777" s="127"/>
      <c r="Q777" s="127"/>
      <c r="R777" s="127"/>
      <c r="S777" s="127"/>
      <c r="T777" s="124"/>
      <c r="U777" s="124"/>
      <c r="V777" s="124"/>
      <c r="W777" s="131"/>
      <c r="X777" s="124"/>
      <c r="Y777" s="124"/>
      <c r="Z777" s="124"/>
      <c r="AA777" s="131"/>
      <c r="AB777" s="124"/>
      <c r="AC777" s="124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"/>
      <c r="AO777" s="1"/>
      <c r="AP777" s="1"/>
      <c r="AQ777" s="133"/>
      <c r="AR777" s="133"/>
      <c r="AS777" s="133"/>
      <c r="AT777" s="133"/>
      <c r="AU777" s="133"/>
      <c r="AV777" s="133"/>
      <c r="AW777" s="133"/>
      <c r="AX777" s="133"/>
      <c r="AY777" s="132"/>
      <c r="AZ777" s="1"/>
      <c r="BA777" s="1"/>
    </row>
    <row r="778" spans="1:53" ht="12.75" customHeight="1">
      <c r="A778" s="27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9"/>
      <c r="O778" s="127"/>
      <c r="P778" s="127"/>
      <c r="Q778" s="127"/>
      <c r="R778" s="127"/>
      <c r="S778" s="127"/>
      <c r="T778" s="124"/>
      <c r="U778" s="124"/>
      <c r="V778" s="124"/>
      <c r="W778" s="131"/>
      <c r="X778" s="124"/>
      <c r="Y778" s="124"/>
      <c r="Z778" s="124"/>
      <c r="AA778" s="131"/>
      <c r="AB778" s="124"/>
      <c r="AC778" s="124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"/>
      <c r="AO778" s="1"/>
      <c r="AP778" s="1"/>
      <c r="AQ778" s="133"/>
      <c r="AR778" s="133"/>
      <c r="AS778" s="133"/>
      <c r="AT778" s="133"/>
      <c r="AU778" s="133"/>
      <c r="AV778" s="133"/>
      <c r="AW778" s="133"/>
      <c r="AX778" s="133"/>
      <c r="AY778" s="132"/>
      <c r="AZ778" s="1"/>
      <c r="BA778" s="1"/>
    </row>
    <row r="779" spans="1:53" ht="12.75" customHeight="1">
      <c r="A779" s="27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9"/>
      <c r="O779" s="127"/>
      <c r="P779" s="127"/>
      <c r="Q779" s="127"/>
      <c r="R779" s="127"/>
      <c r="S779" s="127"/>
      <c r="T779" s="124"/>
      <c r="U779" s="124"/>
      <c r="V779" s="124"/>
      <c r="W779" s="131"/>
      <c r="X779" s="124"/>
      <c r="Y779" s="124"/>
      <c r="Z779" s="124"/>
      <c r="AA779" s="131"/>
      <c r="AB779" s="124"/>
      <c r="AC779" s="124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"/>
      <c r="AO779" s="1"/>
      <c r="AP779" s="1"/>
      <c r="AQ779" s="133"/>
      <c r="AR779" s="133"/>
      <c r="AS779" s="133"/>
      <c r="AT779" s="133"/>
      <c r="AU779" s="133"/>
      <c r="AV779" s="133"/>
      <c r="AW779" s="133"/>
      <c r="AX779" s="133"/>
      <c r="AY779" s="132"/>
      <c r="AZ779" s="1"/>
      <c r="BA779" s="1"/>
    </row>
    <row r="780" spans="1:53" ht="12.75" customHeight="1">
      <c r="A780" s="27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9"/>
      <c r="O780" s="127"/>
      <c r="P780" s="127"/>
      <c r="Q780" s="127"/>
      <c r="R780" s="127"/>
      <c r="S780" s="127"/>
      <c r="T780" s="124"/>
      <c r="U780" s="124"/>
      <c r="V780" s="124"/>
      <c r="W780" s="131"/>
      <c r="X780" s="124"/>
      <c r="Y780" s="124"/>
      <c r="Z780" s="124"/>
      <c r="AA780" s="131"/>
      <c r="AB780" s="124"/>
      <c r="AC780" s="124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"/>
      <c r="AO780" s="1"/>
      <c r="AP780" s="1"/>
      <c r="AQ780" s="133"/>
      <c r="AR780" s="133"/>
      <c r="AS780" s="133"/>
      <c r="AT780" s="133"/>
      <c r="AU780" s="133"/>
      <c r="AV780" s="133"/>
      <c r="AW780" s="133"/>
      <c r="AX780" s="133"/>
      <c r="AY780" s="132"/>
      <c r="AZ780" s="1"/>
      <c r="BA780" s="1"/>
    </row>
    <row r="781" spans="1:53" ht="12.75" customHeight="1">
      <c r="A781" s="27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9"/>
      <c r="O781" s="127"/>
      <c r="P781" s="127"/>
      <c r="Q781" s="127"/>
      <c r="R781" s="127"/>
      <c r="S781" s="127"/>
      <c r="T781" s="124"/>
      <c r="U781" s="124"/>
      <c r="V781" s="124"/>
      <c r="W781" s="131"/>
      <c r="X781" s="124"/>
      <c r="Y781" s="124"/>
      <c r="Z781" s="124"/>
      <c r="AA781" s="131"/>
      <c r="AB781" s="124"/>
      <c r="AC781" s="124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"/>
      <c r="AO781" s="1"/>
      <c r="AP781" s="1"/>
      <c r="AQ781" s="133"/>
      <c r="AR781" s="133"/>
      <c r="AS781" s="133"/>
      <c r="AT781" s="133"/>
      <c r="AU781" s="133"/>
      <c r="AV781" s="133"/>
      <c r="AW781" s="133"/>
      <c r="AX781" s="133"/>
      <c r="AY781" s="132"/>
      <c r="AZ781" s="1"/>
      <c r="BA781" s="1"/>
    </row>
    <row r="782" spans="1:53" ht="12.75" customHeight="1">
      <c r="A782" s="27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9"/>
      <c r="O782" s="127"/>
      <c r="P782" s="127"/>
      <c r="Q782" s="127"/>
      <c r="R782" s="127"/>
      <c r="S782" s="127"/>
      <c r="T782" s="124"/>
      <c r="U782" s="124"/>
      <c r="V782" s="124"/>
      <c r="W782" s="131"/>
      <c r="X782" s="124"/>
      <c r="Y782" s="124"/>
      <c r="Z782" s="124"/>
      <c r="AA782" s="131"/>
      <c r="AB782" s="124"/>
      <c r="AC782" s="124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"/>
      <c r="AO782" s="1"/>
      <c r="AP782" s="1"/>
      <c r="AQ782" s="133"/>
      <c r="AR782" s="133"/>
      <c r="AS782" s="133"/>
      <c r="AT782" s="133"/>
      <c r="AU782" s="133"/>
      <c r="AV782" s="133"/>
      <c r="AW782" s="133"/>
      <c r="AX782" s="133"/>
      <c r="AY782" s="132"/>
      <c r="AZ782" s="1"/>
      <c r="BA782" s="1"/>
    </row>
    <row r="783" spans="1:53" ht="12.75" customHeight="1">
      <c r="A783" s="27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9"/>
      <c r="O783" s="127"/>
      <c r="P783" s="127"/>
      <c r="Q783" s="127"/>
      <c r="R783" s="127"/>
      <c r="S783" s="127"/>
      <c r="T783" s="124"/>
      <c r="U783" s="124"/>
      <c r="V783" s="124"/>
      <c r="W783" s="131"/>
      <c r="X783" s="124"/>
      <c r="Y783" s="124"/>
      <c r="Z783" s="124"/>
      <c r="AA783" s="131"/>
      <c r="AB783" s="124"/>
      <c r="AC783" s="124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"/>
      <c r="AO783" s="1"/>
      <c r="AP783" s="1"/>
      <c r="AQ783" s="133"/>
      <c r="AR783" s="133"/>
      <c r="AS783" s="133"/>
      <c r="AT783" s="133"/>
      <c r="AU783" s="133"/>
      <c r="AV783" s="133"/>
      <c r="AW783" s="133"/>
      <c r="AX783" s="133"/>
      <c r="AY783" s="132"/>
      <c r="AZ783" s="1"/>
      <c r="BA783" s="1"/>
    </row>
    <row r="784" spans="1:53" ht="12.75" customHeight="1">
      <c r="A784" s="27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9"/>
      <c r="O784" s="127"/>
      <c r="P784" s="127"/>
      <c r="Q784" s="127"/>
      <c r="R784" s="127"/>
      <c r="S784" s="127"/>
      <c r="T784" s="124"/>
      <c r="U784" s="124"/>
      <c r="V784" s="124"/>
      <c r="W784" s="131"/>
      <c r="X784" s="124"/>
      <c r="Y784" s="124"/>
      <c r="Z784" s="124"/>
      <c r="AA784" s="131"/>
      <c r="AB784" s="124"/>
      <c r="AC784" s="124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"/>
      <c r="AO784" s="1"/>
      <c r="AP784" s="1"/>
      <c r="AQ784" s="133"/>
      <c r="AR784" s="133"/>
      <c r="AS784" s="133"/>
      <c r="AT784" s="133"/>
      <c r="AU784" s="133"/>
      <c r="AV784" s="133"/>
      <c r="AW784" s="133"/>
      <c r="AX784" s="133"/>
      <c r="AY784" s="132"/>
      <c r="AZ784" s="1"/>
      <c r="BA784" s="1"/>
    </row>
    <row r="785" spans="1:53" ht="12.75" customHeight="1">
      <c r="A785" s="27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9"/>
      <c r="O785" s="127"/>
      <c r="P785" s="127"/>
      <c r="Q785" s="127"/>
      <c r="R785" s="127"/>
      <c r="S785" s="127"/>
      <c r="T785" s="124"/>
      <c r="U785" s="124"/>
      <c r="V785" s="124"/>
      <c r="W785" s="131"/>
      <c r="X785" s="124"/>
      <c r="Y785" s="124"/>
      <c r="Z785" s="124"/>
      <c r="AA785" s="131"/>
      <c r="AB785" s="124"/>
      <c r="AC785" s="124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"/>
      <c r="AO785" s="1"/>
      <c r="AP785" s="1"/>
      <c r="AQ785" s="133"/>
      <c r="AR785" s="133"/>
      <c r="AS785" s="133"/>
      <c r="AT785" s="133"/>
      <c r="AU785" s="133"/>
      <c r="AV785" s="133"/>
      <c r="AW785" s="133"/>
      <c r="AX785" s="133"/>
      <c r="AY785" s="132"/>
      <c r="AZ785" s="1"/>
      <c r="BA785" s="1"/>
    </row>
    <row r="786" spans="1:53" ht="12.75" customHeight="1">
      <c r="A786" s="27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9"/>
      <c r="O786" s="127"/>
      <c r="P786" s="127"/>
      <c r="Q786" s="127"/>
      <c r="R786" s="127"/>
      <c r="S786" s="127"/>
      <c r="T786" s="124"/>
      <c r="U786" s="124"/>
      <c r="V786" s="124"/>
      <c r="W786" s="131"/>
      <c r="X786" s="124"/>
      <c r="Y786" s="124"/>
      <c r="Z786" s="124"/>
      <c r="AA786" s="131"/>
      <c r="AB786" s="124"/>
      <c r="AC786" s="124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"/>
      <c r="AO786" s="1"/>
      <c r="AP786" s="1"/>
      <c r="AQ786" s="133"/>
      <c r="AR786" s="133"/>
      <c r="AS786" s="133"/>
      <c r="AT786" s="133"/>
      <c r="AU786" s="133"/>
      <c r="AV786" s="133"/>
      <c r="AW786" s="133"/>
      <c r="AX786" s="133"/>
      <c r="AY786" s="132"/>
      <c r="AZ786" s="1"/>
      <c r="BA786" s="1"/>
    </row>
    <row r="787" spans="1:53" ht="12.75" customHeight="1">
      <c r="A787" s="27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9"/>
      <c r="O787" s="127"/>
      <c r="P787" s="127"/>
      <c r="Q787" s="127"/>
      <c r="R787" s="127"/>
      <c r="S787" s="127"/>
      <c r="T787" s="124"/>
      <c r="U787" s="124"/>
      <c r="V787" s="124"/>
      <c r="W787" s="131"/>
      <c r="X787" s="124"/>
      <c r="Y787" s="124"/>
      <c r="Z787" s="124"/>
      <c r="AA787" s="131"/>
      <c r="AB787" s="124"/>
      <c r="AC787" s="124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"/>
      <c r="AO787" s="1"/>
      <c r="AP787" s="1"/>
      <c r="AQ787" s="133"/>
      <c r="AR787" s="133"/>
      <c r="AS787" s="133"/>
      <c r="AT787" s="133"/>
      <c r="AU787" s="133"/>
      <c r="AV787" s="133"/>
      <c r="AW787" s="133"/>
      <c r="AX787" s="133"/>
      <c r="AY787" s="132"/>
      <c r="AZ787" s="1"/>
      <c r="BA787" s="1"/>
    </row>
    <row r="788" spans="1:53" ht="12.75" customHeight="1">
      <c r="A788" s="27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9"/>
      <c r="O788" s="127"/>
      <c r="P788" s="127"/>
      <c r="Q788" s="127"/>
      <c r="R788" s="127"/>
      <c r="S788" s="127"/>
      <c r="T788" s="124"/>
      <c r="U788" s="124"/>
      <c r="V788" s="124"/>
      <c r="W788" s="131"/>
      <c r="X788" s="124"/>
      <c r="Y788" s="124"/>
      <c r="Z788" s="124"/>
      <c r="AA788" s="131"/>
      <c r="AB788" s="124"/>
      <c r="AC788" s="124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"/>
      <c r="AO788" s="1"/>
      <c r="AP788" s="1"/>
      <c r="AQ788" s="133"/>
      <c r="AR788" s="133"/>
      <c r="AS788" s="133"/>
      <c r="AT788" s="133"/>
      <c r="AU788" s="133"/>
      <c r="AV788" s="133"/>
      <c r="AW788" s="133"/>
      <c r="AX788" s="133"/>
      <c r="AY788" s="132"/>
      <c r="AZ788" s="1"/>
      <c r="BA788" s="1"/>
    </row>
    <row r="789" spans="1:53" ht="12.75" customHeight="1">
      <c r="A789" s="27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9"/>
      <c r="O789" s="127"/>
      <c r="P789" s="127"/>
      <c r="Q789" s="127"/>
      <c r="R789" s="127"/>
      <c r="S789" s="127"/>
      <c r="T789" s="124"/>
      <c r="U789" s="124"/>
      <c r="V789" s="124"/>
      <c r="W789" s="131"/>
      <c r="X789" s="124"/>
      <c r="Y789" s="124"/>
      <c r="Z789" s="124"/>
      <c r="AA789" s="131"/>
      <c r="AB789" s="124"/>
      <c r="AC789" s="124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"/>
      <c r="AO789" s="1"/>
      <c r="AP789" s="1"/>
      <c r="AQ789" s="133"/>
      <c r="AR789" s="133"/>
      <c r="AS789" s="133"/>
      <c r="AT789" s="133"/>
      <c r="AU789" s="133"/>
      <c r="AV789" s="133"/>
      <c r="AW789" s="133"/>
      <c r="AX789" s="133"/>
      <c r="AY789" s="132"/>
      <c r="AZ789" s="1"/>
      <c r="BA789" s="1"/>
    </row>
    <row r="790" spans="1:53" ht="12.75" customHeight="1">
      <c r="A790" s="27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9"/>
      <c r="O790" s="127"/>
      <c r="P790" s="127"/>
      <c r="Q790" s="127"/>
      <c r="R790" s="127"/>
      <c r="S790" s="127"/>
      <c r="T790" s="124"/>
      <c r="U790" s="124"/>
      <c r="V790" s="124"/>
      <c r="W790" s="131"/>
      <c r="X790" s="124"/>
      <c r="Y790" s="124"/>
      <c r="Z790" s="124"/>
      <c r="AA790" s="131"/>
      <c r="AB790" s="124"/>
      <c r="AC790" s="124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"/>
      <c r="AO790" s="1"/>
      <c r="AP790" s="1"/>
      <c r="AQ790" s="133"/>
      <c r="AR790" s="133"/>
      <c r="AS790" s="133"/>
      <c r="AT790" s="133"/>
      <c r="AU790" s="133"/>
      <c r="AV790" s="133"/>
      <c r="AW790" s="133"/>
      <c r="AX790" s="133"/>
      <c r="AY790" s="132"/>
      <c r="AZ790" s="1"/>
      <c r="BA790" s="1"/>
    </row>
    <row r="791" spans="1:53" ht="12.75" customHeight="1">
      <c r="A791" s="27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9"/>
      <c r="O791" s="127"/>
      <c r="P791" s="127"/>
      <c r="Q791" s="127"/>
      <c r="R791" s="127"/>
      <c r="S791" s="127"/>
      <c r="T791" s="124"/>
      <c r="U791" s="124"/>
      <c r="V791" s="124"/>
      <c r="W791" s="131"/>
      <c r="X791" s="124"/>
      <c r="Y791" s="124"/>
      <c r="Z791" s="124"/>
      <c r="AA791" s="131"/>
      <c r="AB791" s="124"/>
      <c r="AC791" s="124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"/>
      <c r="AO791" s="1"/>
      <c r="AP791" s="1"/>
      <c r="AQ791" s="133"/>
      <c r="AR791" s="133"/>
      <c r="AS791" s="133"/>
      <c r="AT791" s="133"/>
      <c r="AU791" s="133"/>
      <c r="AV791" s="133"/>
      <c r="AW791" s="133"/>
      <c r="AX791" s="133"/>
      <c r="AY791" s="132"/>
      <c r="AZ791" s="1"/>
      <c r="BA791" s="1"/>
    </row>
    <row r="792" spans="1:53" ht="12.75" customHeight="1">
      <c r="A792" s="27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9"/>
      <c r="O792" s="127"/>
      <c r="P792" s="127"/>
      <c r="Q792" s="127"/>
      <c r="R792" s="127"/>
      <c r="S792" s="127"/>
      <c r="T792" s="124"/>
      <c r="U792" s="124"/>
      <c r="V792" s="124"/>
      <c r="W792" s="131"/>
      <c r="X792" s="124"/>
      <c r="Y792" s="124"/>
      <c r="Z792" s="124"/>
      <c r="AA792" s="131"/>
      <c r="AB792" s="124"/>
      <c r="AC792" s="124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"/>
      <c r="AO792" s="1"/>
      <c r="AP792" s="1"/>
      <c r="AQ792" s="133"/>
      <c r="AR792" s="133"/>
      <c r="AS792" s="133"/>
      <c r="AT792" s="133"/>
      <c r="AU792" s="133"/>
      <c r="AV792" s="133"/>
      <c r="AW792" s="133"/>
      <c r="AX792" s="133"/>
      <c r="AY792" s="132"/>
      <c r="AZ792" s="1"/>
      <c r="BA792" s="1"/>
    </row>
    <row r="793" spans="1:53" ht="12.75" customHeight="1">
      <c r="A793" s="27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9"/>
      <c r="O793" s="127"/>
      <c r="P793" s="127"/>
      <c r="Q793" s="127"/>
      <c r="R793" s="127"/>
      <c r="S793" s="127"/>
      <c r="T793" s="124"/>
      <c r="U793" s="124"/>
      <c r="V793" s="124"/>
      <c r="W793" s="131"/>
      <c r="X793" s="124"/>
      <c r="Y793" s="124"/>
      <c r="Z793" s="124"/>
      <c r="AA793" s="131"/>
      <c r="AB793" s="124"/>
      <c r="AC793" s="124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"/>
      <c r="AO793" s="1"/>
      <c r="AP793" s="1"/>
      <c r="AQ793" s="133"/>
      <c r="AR793" s="133"/>
      <c r="AS793" s="133"/>
      <c r="AT793" s="133"/>
      <c r="AU793" s="133"/>
      <c r="AV793" s="133"/>
      <c r="AW793" s="133"/>
      <c r="AX793" s="133"/>
      <c r="AY793" s="132"/>
      <c r="AZ793" s="1"/>
      <c r="BA793" s="1"/>
    </row>
    <row r="794" spans="1:53" ht="12.75" customHeight="1">
      <c r="A794" s="27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9"/>
      <c r="O794" s="127"/>
      <c r="P794" s="127"/>
      <c r="Q794" s="127"/>
      <c r="R794" s="127"/>
      <c r="S794" s="127"/>
      <c r="T794" s="124"/>
      <c r="U794" s="124"/>
      <c r="V794" s="124"/>
      <c r="W794" s="131"/>
      <c r="X794" s="124"/>
      <c r="Y794" s="124"/>
      <c r="Z794" s="124"/>
      <c r="AA794" s="131"/>
      <c r="AB794" s="124"/>
      <c r="AC794" s="124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"/>
      <c r="AO794" s="1"/>
      <c r="AP794" s="1"/>
      <c r="AQ794" s="133"/>
      <c r="AR794" s="133"/>
      <c r="AS794" s="133"/>
      <c r="AT794" s="133"/>
      <c r="AU794" s="133"/>
      <c r="AV794" s="133"/>
      <c r="AW794" s="133"/>
      <c r="AX794" s="133"/>
      <c r="AY794" s="132"/>
      <c r="AZ794" s="1"/>
      <c r="BA794" s="1"/>
    </row>
    <row r="795" spans="1:53" ht="12.75" customHeight="1">
      <c r="A795" s="27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9"/>
      <c r="O795" s="127"/>
      <c r="P795" s="127"/>
      <c r="Q795" s="127"/>
      <c r="R795" s="127"/>
      <c r="S795" s="127"/>
      <c r="T795" s="124"/>
      <c r="U795" s="124"/>
      <c r="V795" s="124"/>
      <c r="W795" s="131"/>
      <c r="X795" s="124"/>
      <c r="Y795" s="124"/>
      <c r="Z795" s="124"/>
      <c r="AA795" s="131"/>
      <c r="AB795" s="124"/>
      <c r="AC795" s="124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"/>
      <c r="AO795" s="1"/>
      <c r="AP795" s="1"/>
      <c r="AQ795" s="133"/>
      <c r="AR795" s="133"/>
      <c r="AS795" s="133"/>
      <c r="AT795" s="133"/>
      <c r="AU795" s="133"/>
      <c r="AV795" s="133"/>
      <c r="AW795" s="133"/>
      <c r="AX795" s="133"/>
      <c r="AY795" s="132"/>
      <c r="AZ795" s="1"/>
      <c r="BA795" s="1"/>
    </row>
    <row r="796" spans="1:53" ht="12.75" customHeight="1">
      <c r="A796" s="27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9"/>
      <c r="O796" s="127"/>
      <c r="P796" s="127"/>
      <c r="Q796" s="127"/>
      <c r="R796" s="127"/>
      <c r="S796" s="127"/>
      <c r="T796" s="124"/>
      <c r="U796" s="124"/>
      <c r="V796" s="124"/>
      <c r="W796" s="131"/>
      <c r="X796" s="124"/>
      <c r="Y796" s="124"/>
      <c r="Z796" s="124"/>
      <c r="AA796" s="131"/>
      <c r="AB796" s="124"/>
      <c r="AC796" s="124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"/>
      <c r="AO796" s="1"/>
      <c r="AP796" s="1"/>
      <c r="AQ796" s="133"/>
      <c r="AR796" s="133"/>
      <c r="AS796" s="133"/>
      <c r="AT796" s="133"/>
      <c r="AU796" s="133"/>
      <c r="AV796" s="133"/>
      <c r="AW796" s="133"/>
      <c r="AX796" s="133"/>
      <c r="AY796" s="132"/>
      <c r="AZ796" s="1"/>
      <c r="BA796" s="1"/>
    </row>
    <row r="797" spans="1:53" ht="12.75" customHeight="1">
      <c r="A797" s="27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9"/>
      <c r="O797" s="127"/>
      <c r="P797" s="127"/>
      <c r="Q797" s="127"/>
      <c r="R797" s="127"/>
      <c r="S797" s="127"/>
      <c r="T797" s="124"/>
      <c r="U797" s="124"/>
      <c r="V797" s="124"/>
      <c r="W797" s="131"/>
      <c r="X797" s="124"/>
      <c r="Y797" s="124"/>
      <c r="Z797" s="124"/>
      <c r="AA797" s="131"/>
      <c r="AB797" s="124"/>
      <c r="AC797" s="124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"/>
      <c r="AO797" s="1"/>
      <c r="AP797" s="1"/>
      <c r="AQ797" s="133"/>
      <c r="AR797" s="133"/>
      <c r="AS797" s="133"/>
      <c r="AT797" s="133"/>
      <c r="AU797" s="133"/>
      <c r="AV797" s="133"/>
      <c r="AW797" s="133"/>
      <c r="AX797" s="133"/>
      <c r="AY797" s="132"/>
      <c r="AZ797" s="1"/>
      <c r="BA797" s="1"/>
    </row>
    <row r="798" spans="1:53" ht="12.75" customHeight="1">
      <c r="A798" s="27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9"/>
      <c r="O798" s="127"/>
      <c r="P798" s="127"/>
      <c r="Q798" s="127"/>
      <c r="R798" s="127"/>
      <c r="S798" s="127"/>
      <c r="T798" s="124"/>
      <c r="U798" s="124"/>
      <c r="V798" s="124"/>
      <c r="W798" s="131"/>
      <c r="X798" s="124"/>
      <c r="Y798" s="124"/>
      <c r="Z798" s="124"/>
      <c r="AA798" s="131"/>
      <c r="AB798" s="124"/>
      <c r="AC798" s="124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"/>
      <c r="AO798" s="1"/>
      <c r="AP798" s="1"/>
      <c r="AQ798" s="133"/>
      <c r="AR798" s="133"/>
      <c r="AS798" s="133"/>
      <c r="AT798" s="133"/>
      <c r="AU798" s="133"/>
      <c r="AV798" s="133"/>
      <c r="AW798" s="133"/>
      <c r="AX798" s="133"/>
      <c r="AY798" s="132"/>
      <c r="AZ798" s="1"/>
      <c r="BA798" s="1"/>
    </row>
    <row r="799" spans="1:53" ht="12.75" customHeight="1">
      <c r="A799" s="27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9"/>
      <c r="O799" s="127"/>
      <c r="P799" s="127"/>
      <c r="Q799" s="127"/>
      <c r="R799" s="127"/>
      <c r="S799" s="127"/>
      <c r="T799" s="124"/>
      <c r="U799" s="124"/>
      <c r="V799" s="124"/>
      <c r="W799" s="131"/>
      <c r="X799" s="124"/>
      <c r="Y799" s="124"/>
      <c r="Z799" s="124"/>
      <c r="AA799" s="131"/>
      <c r="AB799" s="124"/>
      <c r="AC799" s="124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"/>
      <c r="AO799" s="1"/>
      <c r="AP799" s="1"/>
      <c r="AQ799" s="133"/>
      <c r="AR799" s="133"/>
      <c r="AS799" s="133"/>
      <c r="AT799" s="133"/>
      <c r="AU799" s="133"/>
      <c r="AV799" s="133"/>
      <c r="AW799" s="133"/>
      <c r="AX799" s="133"/>
      <c r="AY799" s="132"/>
      <c r="AZ799" s="1"/>
      <c r="BA799" s="1"/>
    </row>
    <row r="800" spans="1:53" ht="12.75" customHeight="1">
      <c r="A800" s="27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9"/>
      <c r="O800" s="127"/>
      <c r="P800" s="127"/>
      <c r="Q800" s="127"/>
      <c r="R800" s="127"/>
      <c r="S800" s="127"/>
      <c r="T800" s="124"/>
      <c r="U800" s="124"/>
      <c r="V800" s="124"/>
      <c r="W800" s="131"/>
      <c r="X800" s="124"/>
      <c r="Y800" s="124"/>
      <c r="Z800" s="124"/>
      <c r="AA800" s="131"/>
      <c r="AB800" s="124"/>
      <c r="AC800" s="124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"/>
      <c r="AO800" s="1"/>
      <c r="AP800" s="1"/>
      <c r="AQ800" s="133"/>
      <c r="AR800" s="133"/>
      <c r="AS800" s="133"/>
      <c r="AT800" s="133"/>
      <c r="AU800" s="133"/>
      <c r="AV800" s="133"/>
      <c r="AW800" s="133"/>
      <c r="AX800" s="133"/>
      <c r="AY800" s="132"/>
      <c r="AZ800" s="1"/>
      <c r="BA800" s="1"/>
    </row>
    <row r="801" spans="1:53" ht="12.75" customHeight="1">
      <c r="A801" s="27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9"/>
      <c r="O801" s="127"/>
      <c r="P801" s="127"/>
      <c r="Q801" s="127"/>
      <c r="R801" s="127"/>
      <c r="S801" s="127"/>
      <c r="T801" s="124"/>
      <c r="U801" s="124"/>
      <c r="V801" s="124"/>
      <c r="W801" s="131"/>
      <c r="X801" s="124"/>
      <c r="Y801" s="124"/>
      <c r="Z801" s="124"/>
      <c r="AA801" s="131"/>
      <c r="AB801" s="124"/>
      <c r="AC801" s="124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"/>
      <c r="AO801" s="1"/>
      <c r="AP801" s="1"/>
      <c r="AQ801" s="133"/>
      <c r="AR801" s="133"/>
      <c r="AS801" s="133"/>
      <c r="AT801" s="133"/>
      <c r="AU801" s="133"/>
      <c r="AV801" s="133"/>
      <c r="AW801" s="133"/>
      <c r="AX801" s="133"/>
      <c r="AY801" s="132"/>
      <c r="AZ801" s="1"/>
      <c r="BA801" s="1"/>
    </row>
    <row r="802" spans="1:53" ht="12.75" customHeight="1">
      <c r="A802" s="27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9"/>
      <c r="O802" s="127"/>
      <c r="P802" s="127"/>
      <c r="Q802" s="127"/>
      <c r="R802" s="127"/>
      <c r="S802" s="127"/>
      <c r="T802" s="124"/>
      <c r="U802" s="124"/>
      <c r="V802" s="124"/>
      <c r="W802" s="131"/>
      <c r="X802" s="124"/>
      <c r="Y802" s="124"/>
      <c r="Z802" s="124"/>
      <c r="AA802" s="131"/>
      <c r="AB802" s="124"/>
      <c r="AC802" s="124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"/>
      <c r="AO802" s="1"/>
      <c r="AP802" s="1"/>
      <c r="AQ802" s="133"/>
      <c r="AR802" s="133"/>
      <c r="AS802" s="133"/>
      <c r="AT802" s="133"/>
      <c r="AU802" s="133"/>
      <c r="AV802" s="133"/>
      <c r="AW802" s="133"/>
      <c r="AX802" s="133"/>
      <c r="AY802" s="132"/>
      <c r="AZ802" s="1"/>
      <c r="BA802" s="1"/>
    </row>
    <row r="803" spans="1:53" ht="12.75" customHeight="1">
      <c r="A803" s="27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9"/>
      <c r="O803" s="127"/>
      <c r="P803" s="127"/>
      <c r="Q803" s="127"/>
      <c r="R803" s="127"/>
      <c r="S803" s="127"/>
      <c r="T803" s="124"/>
      <c r="U803" s="124"/>
      <c r="V803" s="124"/>
      <c r="W803" s="131"/>
      <c r="X803" s="124"/>
      <c r="Y803" s="124"/>
      <c r="Z803" s="124"/>
      <c r="AA803" s="131"/>
      <c r="AB803" s="124"/>
      <c r="AC803" s="124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"/>
      <c r="AO803" s="1"/>
      <c r="AP803" s="1"/>
      <c r="AQ803" s="133"/>
      <c r="AR803" s="133"/>
      <c r="AS803" s="133"/>
      <c r="AT803" s="133"/>
      <c r="AU803" s="133"/>
      <c r="AV803" s="133"/>
      <c r="AW803" s="133"/>
      <c r="AX803" s="133"/>
      <c r="AY803" s="132"/>
      <c r="AZ803" s="1"/>
      <c r="BA803" s="1"/>
    </row>
    <row r="804" spans="1:53" ht="12.75" customHeight="1">
      <c r="A804" s="27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9"/>
      <c r="O804" s="127"/>
      <c r="P804" s="127"/>
      <c r="Q804" s="127"/>
      <c r="R804" s="127"/>
      <c r="S804" s="127"/>
      <c r="T804" s="124"/>
      <c r="U804" s="124"/>
      <c r="V804" s="124"/>
      <c r="W804" s="131"/>
      <c r="X804" s="124"/>
      <c r="Y804" s="124"/>
      <c r="Z804" s="124"/>
      <c r="AA804" s="131"/>
      <c r="AB804" s="124"/>
      <c r="AC804" s="124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"/>
      <c r="AO804" s="1"/>
      <c r="AP804" s="1"/>
      <c r="AQ804" s="133"/>
      <c r="AR804" s="133"/>
      <c r="AS804" s="133"/>
      <c r="AT804" s="133"/>
      <c r="AU804" s="133"/>
      <c r="AV804" s="133"/>
      <c r="AW804" s="133"/>
      <c r="AX804" s="133"/>
      <c r="AY804" s="132"/>
      <c r="AZ804" s="1"/>
      <c r="BA804" s="1"/>
    </row>
    <row r="805" spans="1:53" ht="12.75" customHeight="1">
      <c r="A805" s="27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9"/>
      <c r="O805" s="127"/>
      <c r="P805" s="127"/>
      <c r="Q805" s="127"/>
      <c r="R805" s="127"/>
      <c r="S805" s="127"/>
      <c r="T805" s="124"/>
      <c r="U805" s="124"/>
      <c r="V805" s="124"/>
      <c r="W805" s="131"/>
      <c r="X805" s="124"/>
      <c r="Y805" s="124"/>
      <c r="Z805" s="124"/>
      <c r="AA805" s="131"/>
      <c r="AB805" s="124"/>
      <c r="AC805" s="124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"/>
      <c r="AO805" s="1"/>
      <c r="AP805" s="1"/>
      <c r="AQ805" s="133"/>
      <c r="AR805" s="133"/>
      <c r="AS805" s="133"/>
      <c r="AT805" s="133"/>
      <c r="AU805" s="133"/>
      <c r="AV805" s="133"/>
      <c r="AW805" s="133"/>
      <c r="AX805" s="133"/>
      <c r="AY805" s="132"/>
      <c r="AZ805" s="1"/>
      <c r="BA805" s="1"/>
    </row>
    <row r="806" spans="1:53" ht="12.75" customHeight="1">
      <c r="A806" s="27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9"/>
      <c r="O806" s="127"/>
      <c r="P806" s="127"/>
      <c r="Q806" s="127"/>
      <c r="R806" s="127"/>
      <c r="S806" s="127"/>
      <c r="T806" s="124"/>
      <c r="U806" s="124"/>
      <c r="V806" s="124"/>
      <c r="W806" s="131"/>
      <c r="X806" s="124"/>
      <c r="Y806" s="124"/>
      <c r="Z806" s="124"/>
      <c r="AA806" s="131"/>
      <c r="AB806" s="124"/>
      <c r="AC806" s="124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"/>
      <c r="AO806" s="1"/>
      <c r="AP806" s="1"/>
      <c r="AQ806" s="133"/>
      <c r="AR806" s="133"/>
      <c r="AS806" s="133"/>
      <c r="AT806" s="133"/>
      <c r="AU806" s="133"/>
      <c r="AV806" s="133"/>
      <c r="AW806" s="133"/>
      <c r="AX806" s="133"/>
      <c r="AY806" s="132"/>
      <c r="AZ806" s="1"/>
      <c r="BA806" s="1"/>
    </row>
    <row r="807" spans="1:53" ht="12.75" customHeight="1">
      <c r="A807" s="27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9"/>
      <c r="O807" s="127"/>
      <c r="P807" s="127"/>
      <c r="Q807" s="127"/>
      <c r="R807" s="127"/>
      <c r="S807" s="127"/>
      <c r="T807" s="124"/>
      <c r="U807" s="124"/>
      <c r="V807" s="124"/>
      <c r="W807" s="131"/>
      <c r="X807" s="124"/>
      <c r="Y807" s="124"/>
      <c r="Z807" s="124"/>
      <c r="AA807" s="131"/>
      <c r="AB807" s="124"/>
      <c r="AC807" s="124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"/>
      <c r="AO807" s="1"/>
      <c r="AP807" s="1"/>
      <c r="AQ807" s="133"/>
      <c r="AR807" s="133"/>
      <c r="AS807" s="133"/>
      <c r="AT807" s="133"/>
      <c r="AU807" s="133"/>
      <c r="AV807" s="133"/>
      <c r="AW807" s="133"/>
      <c r="AX807" s="133"/>
      <c r="AY807" s="132"/>
      <c r="AZ807" s="1"/>
      <c r="BA807" s="1"/>
    </row>
    <row r="808" spans="1:53" ht="12.75" customHeight="1">
      <c r="A808" s="27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9"/>
      <c r="O808" s="127"/>
      <c r="P808" s="127"/>
      <c r="Q808" s="127"/>
      <c r="R808" s="127"/>
      <c r="S808" s="127"/>
      <c r="T808" s="124"/>
      <c r="U808" s="124"/>
      <c r="V808" s="124"/>
      <c r="W808" s="131"/>
      <c r="X808" s="124"/>
      <c r="Y808" s="124"/>
      <c r="Z808" s="124"/>
      <c r="AA808" s="131"/>
      <c r="AB808" s="124"/>
      <c r="AC808" s="124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"/>
      <c r="AO808" s="1"/>
      <c r="AP808" s="1"/>
      <c r="AQ808" s="133"/>
      <c r="AR808" s="133"/>
      <c r="AS808" s="133"/>
      <c r="AT808" s="133"/>
      <c r="AU808" s="133"/>
      <c r="AV808" s="133"/>
      <c r="AW808" s="133"/>
      <c r="AX808" s="133"/>
      <c r="AY808" s="132"/>
      <c r="AZ808" s="1"/>
      <c r="BA808" s="1"/>
    </row>
    <row r="809" spans="1:53" ht="12.75" customHeight="1">
      <c r="A809" s="27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9"/>
      <c r="O809" s="127"/>
      <c r="P809" s="127"/>
      <c r="Q809" s="127"/>
      <c r="R809" s="127"/>
      <c r="S809" s="127"/>
      <c r="T809" s="124"/>
      <c r="U809" s="124"/>
      <c r="V809" s="124"/>
      <c r="W809" s="131"/>
      <c r="X809" s="124"/>
      <c r="Y809" s="124"/>
      <c r="Z809" s="124"/>
      <c r="AA809" s="131"/>
      <c r="AB809" s="124"/>
      <c r="AC809" s="124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"/>
      <c r="AO809" s="1"/>
      <c r="AP809" s="1"/>
      <c r="AQ809" s="133"/>
      <c r="AR809" s="133"/>
      <c r="AS809" s="133"/>
      <c r="AT809" s="133"/>
      <c r="AU809" s="133"/>
      <c r="AV809" s="133"/>
      <c r="AW809" s="133"/>
      <c r="AX809" s="133"/>
      <c r="AY809" s="132"/>
      <c r="AZ809" s="1"/>
      <c r="BA809" s="1"/>
    </row>
    <row r="810" spans="1:53" ht="12.75" customHeight="1">
      <c r="A810" s="27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9"/>
      <c r="O810" s="127"/>
      <c r="P810" s="127"/>
      <c r="Q810" s="127"/>
      <c r="R810" s="127"/>
      <c r="S810" s="127"/>
      <c r="T810" s="124"/>
      <c r="U810" s="124"/>
      <c r="V810" s="124"/>
      <c r="W810" s="131"/>
      <c r="X810" s="124"/>
      <c r="Y810" s="124"/>
      <c r="Z810" s="124"/>
      <c r="AA810" s="131"/>
      <c r="AB810" s="124"/>
      <c r="AC810" s="124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"/>
      <c r="AO810" s="1"/>
      <c r="AP810" s="1"/>
      <c r="AQ810" s="133"/>
      <c r="AR810" s="133"/>
      <c r="AS810" s="133"/>
      <c r="AT810" s="133"/>
      <c r="AU810" s="133"/>
      <c r="AV810" s="133"/>
      <c r="AW810" s="133"/>
      <c r="AX810" s="133"/>
      <c r="AY810" s="132"/>
      <c r="AZ810" s="1"/>
      <c r="BA810" s="1"/>
    </row>
    <row r="811" spans="1:53" ht="12.75" customHeight="1">
      <c r="A811" s="27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9"/>
      <c r="O811" s="127"/>
      <c r="P811" s="127"/>
      <c r="Q811" s="127"/>
      <c r="R811" s="127"/>
      <c r="S811" s="127"/>
      <c r="T811" s="124"/>
      <c r="U811" s="124"/>
      <c r="V811" s="124"/>
      <c r="W811" s="131"/>
      <c r="X811" s="124"/>
      <c r="Y811" s="124"/>
      <c r="Z811" s="124"/>
      <c r="AA811" s="131"/>
      <c r="AB811" s="124"/>
      <c r="AC811" s="124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"/>
      <c r="AO811" s="1"/>
      <c r="AP811" s="1"/>
      <c r="AQ811" s="133"/>
      <c r="AR811" s="133"/>
      <c r="AS811" s="133"/>
      <c r="AT811" s="133"/>
      <c r="AU811" s="133"/>
      <c r="AV811" s="133"/>
      <c r="AW811" s="133"/>
      <c r="AX811" s="133"/>
      <c r="AY811" s="132"/>
      <c r="AZ811" s="1"/>
      <c r="BA811" s="1"/>
    </row>
    <row r="812" spans="1:53" ht="12.75" customHeight="1">
      <c r="A812" s="27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9"/>
      <c r="O812" s="127"/>
      <c r="P812" s="127"/>
      <c r="Q812" s="127"/>
      <c r="R812" s="127"/>
      <c r="S812" s="127"/>
      <c r="T812" s="124"/>
      <c r="U812" s="124"/>
      <c r="V812" s="124"/>
      <c r="W812" s="131"/>
      <c r="X812" s="124"/>
      <c r="Y812" s="124"/>
      <c r="Z812" s="124"/>
      <c r="AA812" s="131"/>
      <c r="AB812" s="124"/>
      <c r="AC812" s="124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"/>
      <c r="AO812" s="1"/>
      <c r="AP812" s="1"/>
      <c r="AQ812" s="133"/>
      <c r="AR812" s="133"/>
      <c r="AS812" s="133"/>
      <c r="AT812" s="133"/>
      <c r="AU812" s="133"/>
      <c r="AV812" s="133"/>
      <c r="AW812" s="133"/>
      <c r="AX812" s="133"/>
      <c r="AY812" s="132"/>
      <c r="AZ812" s="1"/>
      <c r="BA812" s="1"/>
    </row>
    <row r="813" spans="1:53" ht="12.75" customHeight="1">
      <c r="A813" s="27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9"/>
      <c r="O813" s="127"/>
      <c r="P813" s="127"/>
      <c r="Q813" s="127"/>
      <c r="R813" s="127"/>
      <c r="S813" s="127"/>
      <c r="T813" s="124"/>
      <c r="U813" s="124"/>
      <c r="V813" s="124"/>
      <c r="W813" s="131"/>
      <c r="X813" s="124"/>
      <c r="Y813" s="124"/>
      <c r="Z813" s="124"/>
      <c r="AA813" s="131"/>
      <c r="AB813" s="124"/>
      <c r="AC813" s="124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"/>
      <c r="AO813" s="1"/>
      <c r="AP813" s="1"/>
      <c r="AQ813" s="133"/>
      <c r="AR813" s="133"/>
      <c r="AS813" s="133"/>
      <c r="AT813" s="133"/>
      <c r="AU813" s="133"/>
      <c r="AV813" s="133"/>
      <c r="AW813" s="133"/>
      <c r="AX813" s="133"/>
      <c r="AY813" s="132"/>
      <c r="AZ813" s="1"/>
      <c r="BA813" s="1"/>
    </row>
    <row r="814" spans="1:53" ht="12.75" customHeight="1">
      <c r="A814" s="27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9"/>
      <c r="O814" s="127"/>
      <c r="P814" s="127"/>
      <c r="Q814" s="127"/>
      <c r="R814" s="127"/>
      <c r="S814" s="127"/>
      <c r="T814" s="124"/>
      <c r="U814" s="124"/>
      <c r="V814" s="124"/>
      <c r="W814" s="131"/>
      <c r="X814" s="124"/>
      <c r="Y814" s="124"/>
      <c r="Z814" s="124"/>
      <c r="AA814" s="131"/>
      <c r="AB814" s="124"/>
      <c r="AC814" s="124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"/>
      <c r="AO814" s="1"/>
      <c r="AP814" s="1"/>
      <c r="AQ814" s="133"/>
      <c r="AR814" s="133"/>
      <c r="AS814" s="133"/>
      <c r="AT814" s="133"/>
      <c r="AU814" s="133"/>
      <c r="AV814" s="133"/>
      <c r="AW814" s="133"/>
      <c r="AX814" s="133"/>
      <c r="AY814" s="132"/>
      <c r="AZ814" s="1"/>
      <c r="BA814" s="1"/>
    </row>
    <row r="815" spans="1:53" ht="12.75" customHeight="1">
      <c r="A815" s="27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9"/>
      <c r="O815" s="127"/>
      <c r="P815" s="127"/>
      <c r="Q815" s="127"/>
      <c r="R815" s="127"/>
      <c r="S815" s="127"/>
      <c r="T815" s="124"/>
      <c r="U815" s="124"/>
      <c r="V815" s="124"/>
      <c r="W815" s="131"/>
      <c r="X815" s="124"/>
      <c r="Y815" s="124"/>
      <c r="Z815" s="124"/>
      <c r="AA815" s="131"/>
      <c r="AB815" s="124"/>
      <c r="AC815" s="124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"/>
      <c r="AO815" s="1"/>
      <c r="AP815" s="1"/>
      <c r="AQ815" s="133"/>
      <c r="AR815" s="133"/>
      <c r="AS815" s="133"/>
      <c r="AT815" s="133"/>
      <c r="AU815" s="133"/>
      <c r="AV815" s="133"/>
      <c r="AW815" s="133"/>
      <c r="AX815" s="133"/>
      <c r="AY815" s="132"/>
      <c r="AZ815" s="1"/>
      <c r="BA815" s="1"/>
    </row>
    <row r="816" spans="1:53" ht="12.75" customHeight="1">
      <c r="A816" s="27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9"/>
      <c r="O816" s="127"/>
      <c r="P816" s="127"/>
      <c r="Q816" s="127"/>
      <c r="R816" s="127"/>
      <c r="S816" s="127"/>
      <c r="T816" s="124"/>
      <c r="U816" s="124"/>
      <c r="V816" s="124"/>
      <c r="W816" s="131"/>
      <c r="X816" s="124"/>
      <c r="Y816" s="124"/>
      <c r="Z816" s="124"/>
      <c r="AA816" s="131"/>
      <c r="AB816" s="124"/>
      <c r="AC816" s="124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"/>
      <c r="AO816" s="1"/>
      <c r="AP816" s="1"/>
      <c r="AQ816" s="133"/>
      <c r="AR816" s="133"/>
      <c r="AS816" s="133"/>
      <c r="AT816" s="133"/>
      <c r="AU816" s="133"/>
      <c r="AV816" s="133"/>
      <c r="AW816" s="133"/>
      <c r="AX816" s="133"/>
      <c r="AY816" s="132"/>
      <c r="AZ816" s="1"/>
      <c r="BA816" s="1"/>
    </row>
    <row r="817" spans="1:53" ht="12.75" customHeight="1">
      <c r="A817" s="27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9"/>
      <c r="O817" s="127"/>
      <c r="P817" s="127"/>
      <c r="Q817" s="127"/>
      <c r="R817" s="127"/>
      <c r="S817" s="127"/>
      <c r="T817" s="124"/>
      <c r="U817" s="124"/>
      <c r="V817" s="124"/>
      <c r="W817" s="131"/>
      <c r="X817" s="124"/>
      <c r="Y817" s="124"/>
      <c r="Z817" s="124"/>
      <c r="AA817" s="131"/>
      <c r="AB817" s="124"/>
      <c r="AC817" s="124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"/>
      <c r="AO817" s="1"/>
      <c r="AP817" s="1"/>
      <c r="AQ817" s="133"/>
      <c r="AR817" s="133"/>
      <c r="AS817" s="133"/>
      <c r="AT817" s="133"/>
      <c r="AU817" s="133"/>
      <c r="AV817" s="133"/>
      <c r="AW817" s="133"/>
      <c r="AX817" s="133"/>
      <c r="AY817" s="132"/>
      <c r="AZ817" s="1"/>
      <c r="BA817" s="1"/>
    </row>
    <row r="818" spans="1:53" ht="12.75" customHeight="1">
      <c r="A818" s="27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9"/>
      <c r="O818" s="127"/>
      <c r="P818" s="127"/>
      <c r="Q818" s="127"/>
      <c r="R818" s="127"/>
      <c r="S818" s="127"/>
      <c r="T818" s="124"/>
      <c r="U818" s="124"/>
      <c r="V818" s="124"/>
      <c r="W818" s="131"/>
      <c r="X818" s="124"/>
      <c r="Y818" s="124"/>
      <c r="Z818" s="124"/>
      <c r="AA818" s="131"/>
      <c r="AB818" s="124"/>
      <c r="AC818" s="124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"/>
      <c r="AO818" s="1"/>
      <c r="AP818" s="1"/>
      <c r="AQ818" s="133"/>
      <c r="AR818" s="133"/>
      <c r="AS818" s="133"/>
      <c r="AT818" s="133"/>
      <c r="AU818" s="133"/>
      <c r="AV818" s="133"/>
      <c r="AW818" s="133"/>
      <c r="AX818" s="133"/>
      <c r="AY818" s="132"/>
      <c r="AZ818" s="1"/>
      <c r="BA818" s="1"/>
    </row>
    <row r="819" spans="1:53" ht="12.75" customHeight="1">
      <c r="A819" s="27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9"/>
      <c r="O819" s="127"/>
      <c r="P819" s="127"/>
      <c r="Q819" s="127"/>
      <c r="R819" s="127"/>
      <c r="S819" s="127"/>
      <c r="T819" s="124"/>
      <c r="U819" s="124"/>
      <c r="V819" s="124"/>
      <c r="W819" s="131"/>
      <c r="X819" s="124"/>
      <c r="Y819" s="124"/>
      <c r="Z819" s="124"/>
      <c r="AA819" s="131"/>
      <c r="AB819" s="124"/>
      <c r="AC819" s="124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"/>
      <c r="AO819" s="1"/>
      <c r="AP819" s="1"/>
      <c r="AQ819" s="133"/>
      <c r="AR819" s="133"/>
      <c r="AS819" s="133"/>
      <c r="AT819" s="133"/>
      <c r="AU819" s="133"/>
      <c r="AV819" s="133"/>
      <c r="AW819" s="133"/>
      <c r="AX819" s="133"/>
      <c r="AY819" s="132"/>
      <c r="AZ819" s="1"/>
      <c r="BA819" s="1"/>
    </row>
    <row r="820" spans="1:53" ht="12.75" customHeight="1">
      <c r="A820" s="27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9"/>
      <c r="O820" s="127"/>
      <c r="P820" s="127"/>
      <c r="Q820" s="127"/>
      <c r="R820" s="127"/>
      <c r="S820" s="127"/>
      <c r="T820" s="124"/>
      <c r="U820" s="124"/>
      <c r="V820" s="124"/>
      <c r="W820" s="131"/>
      <c r="X820" s="124"/>
      <c r="Y820" s="124"/>
      <c r="Z820" s="124"/>
      <c r="AA820" s="131"/>
      <c r="AB820" s="124"/>
      <c r="AC820" s="124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"/>
      <c r="AO820" s="1"/>
      <c r="AP820" s="1"/>
      <c r="AQ820" s="133"/>
      <c r="AR820" s="133"/>
      <c r="AS820" s="133"/>
      <c r="AT820" s="133"/>
      <c r="AU820" s="133"/>
      <c r="AV820" s="133"/>
      <c r="AW820" s="133"/>
      <c r="AX820" s="133"/>
      <c r="AY820" s="132"/>
      <c r="AZ820" s="1"/>
      <c r="BA820" s="1"/>
    </row>
    <row r="821" spans="1:53" ht="12.75" customHeight="1">
      <c r="A821" s="27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9"/>
      <c r="O821" s="127"/>
      <c r="P821" s="127"/>
      <c r="Q821" s="127"/>
      <c r="R821" s="127"/>
      <c r="S821" s="127"/>
      <c r="T821" s="124"/>
      <c r="U821" s="124"/>
      <c r="V821" s="124"/>
      <c r="W821" s="131"/>
      <c r="X821" s="124"/>
      <c r="Y821" s="124"/>
      <c r="Z821" s="124"/>
      <c r="AA821" s="131"/>
      <c r="AB821" s="124"/>
      <c r="AC821" s="124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"/>
      <c r="AO821" s="1"/>
      <c r="AP821" s="1"/>
      <c r="AQ821" s="133"/>
      <c r="AR821" s="133"/>
      <c r="AS821" s="133"/>
      <c r="AT821" s="133"/>
      <c r="AU821" s="133"/>
      <c r="AV821" s="133"/>
      <c r="AW821" s="133"/>
      <c r="AX821" s="133"/>
      <c r="AY821" s="132"/>
      <c r="AZ821" s="1"/>
      <c r="BA821" s="1"/>
    </row>
    <row r="822" spans="1:53" ht="12.75" customHeight="1">
      <c r="A822" s="27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9"/>
      <c r="O822" s="127"/>
      <c r="P822" s="127"/>
      <c r="Q822" s="127"/>
      <c r="R822" s="127"/>
      <c r="S822" s="127"/>
      <c r="T822" s="124"/>
      <c r="U822" s="124"/>
      <c r="V822" s="124"/>
      <c r="W822" s="131"/>
      <c r="X822" s="124"/>
      <c r="Y822" s="124"/>
      <c r="Z822" s="124"/>
      <c r="AA822" s="131"/>
      <c r="AB822" s="124"/>
      <c r="AC822" s="124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"/>
      <c r="AO822" s="1"/>
      <c r="AP822" s="1"/>
      <c r="AQ822" s="133"/>
      <c r="AR822" s="133"/>
      <c r="AS822" s="133"/>
      <c r="AT822" s="133"/>
      <c r="AU822" s="133"/>
      <c r="AV822" s="133"/>
      <c r="AW822" s="133"/>
      <c r="AX822" s="133"/>
      <c r="AY822" s="132"/>
      <c r="AZ822" s="1"/>
      <c r="BA822" s="1"/>
    </row>
    <row r="823" spans="1:53" ht="12.75" customHeight="1">
      <c r="A823" s="27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9"/>
      <c r="O823" s="127"/>
      <c r="P823" s="127"/>
      <c r="Q823" s="127"/>
      <c r="R823" s="127"/>
      <c r="S823" s="127"/>
      <c r="T823" s="124"/>
      <c r="U823" s="124"/>
      <c r="V823" s="124"/>
      <c r="W823" s="131"/>
      <c r="X823" s="124"/>
      <c r="Y823" s="124"/>
      <c r="Z823" s="124"/>
      <c r="AA823" s="131"/>
      <c r="AB823" s="124"/>
      <c r="AC823" s="124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"/>
      <c r="AO823" s="1"/>
      <c r="AP823" s="1"/>
      <c r="AQ823" s="133"/>
      <c r="AR823" s="133"/>
      <c r="AS823" s="133"/>
      <c r="AT823" s="133"/>
      <c r="AU823" s="133"/>
      <c r="AV823" s="133"/>
      <c r="AW823" s="133"/>
      <c r="AX823" s="133"/>
      <c r="AY823" s="132"/>
      <c r="AZ823" s="1"/>
      <c r="BA823" s="1"/>
    </row>
    <row r="824" spans="1:53" ht="12.75" customHeight="1">
      <c r="A824" s="27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9"/>
      <c r="O824" s="127"/>
      <c r="P824" s="127"/>
      <c r="Q824" s="127"/>
      <c r="R824" s="127"/>
      <c r="S824" s="127"/>
      <c r="T824" s="124"/>
      <c r="U824" s="124"/>
      <c r="V824" s="124"/>
      <c r="W824" s="131"/>
      <c r="X824" s="124"/>
      <c r="Y824" s="124"/>
      <c r="Z824" s="124"/>
      <c r="AA824" s="131"/>
      <c r="AB824" s="124"/>
      <c r="AC824" s="124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"/>
      <c r="AO824" s="1"/>
      <c r="AP824" s="1"/>
      <c r="AQ824" s="133"/>
      <c r="AR824" s="133"/>
      <c r="AS824" s="133"/>
      <c r="AT824" s="133"/>
      <c r="AU824" s="133"/>
      <c r="AV824" s="133"/>
      <c r="AW824" s="133"/>
      <c r="AX824" s="133"/>
      <c r="AY824" s="132"/>
      <c r="AZ824" s="1"/>
      <c r="BA824" s="1"/>
    </row>
    <row r="825" spans="1:53" ht="12.75" customHeight="1">
      <c r="A825" s="27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9"/>
      <c r="O825" s="127"/>
      <c r="P825" s="127"/>
      <c r="Q825" s="127"/>
      <c r="R825" s="127"/>
      <c r="S825" s="127"/>
      <c r="T825" s="124"/>
      <c r="U825" s="124"/>
      <c r="V825" s="124"/>
      <c r="W825" s="131"/>
      <c r="X825" s="124"/>
      <c r="Y825" s="124"/>
      <c r="Z825" s="124"/>
      <c r="AA825" s="131"/>
      <c r="AB825" s="124"/>
      <c r="AC825" s="124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"/>
      <c r="AO825" s="1"/>
      <c r="AP825" s="1"/>
      <c r="AQ825" s="133"/>
      <c r="AR825" s="133"/>
      <c r="AS825" s="133"/>
      <c r="AT825" s="133"/>
      <c r="AU825" s="133"/>
      <c r="AV825" s="133"/>
      <c r="AW825" s="133"/>
      <c r="AX825" s="133"/>
      <c r="AY825" s="132"/>
      <c r="AZ825" s="1"/>
      <c r="BA825" s="1"/>
    </row>
    <row r="826" spans="1:53" ht="12.75" customHeight="1">
      <c r="A826" s="27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9"/>
      <c r="O826" s="127"/>
      <c r="P826" s="127"/>
      <c r="Q826" s="127"/>
      <c r="R826" s="127"/>
      <c r="S826" s="127"/>
      <c r="T826" s="124"/>
      <c r="U826" s="124"/>
      <c r="V826" s="124"/>
      <c r="W826" s="131"/>
      <c r="X826" s="124"/>
      <c r="Y826" s="124"/>
      <c r="Z826" s="124"/>
      <c r="AA826" s="131"/>
      <c r="AB826" s="124"/>
      <c r="AC826" s="124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"/>
      <c r="AO826" s="1"/>
      <c r="AP826" s="1"/>
      <c r="AQ826" s="133"/>
      <c r="AR826" s="133"/>
      <c r="AS826" s="133"/>
      <c r="AT826" s="133"/>
      <c r="AU826" s="133"/>
      <c r="AV826" s="133"/>
      <c r="AW826" s="133"/>
      <c r="AX826" s="133"/>
      <c r="AY826" s="132"/>
      <c r="AZ826" s="1"/>
      <c r="BA826" s="1"/>
    </row>
    <row r="827" spans="1:53" ht="12.75" customHeight="1">
      <c r="A827" s="27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9"/>
      <c r="O827" s="127"/>
      <c r="P827" s="127"/>
      <c r="Q827" s="127"/>
      <c r="R827" s="127"/>
      <c r="S827" s="127"/>
      <c r="T827" s="124"/>
      <c r="U827" s="124"/>
      <c r="V827" s="124"/>
      <c r="W827" s="131"/>
      <c r="X827" s="124"/>
      <c r="Y827" s="124"/>
      <c r="Z827" s="124"/>
      <c r="AA827" s="131"/>
      <c r="AB827" s="124"/>
      <c r="AC827" s="124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"/>
      <c r="AO827" s="1"/>
      <c r="AP827" s="1"/>
      <c r="AQ827" s="133"/>
      <c r="AR827" s="133"/>
      <c r="AS827" s="133"/>
      <c r="AT827" s="133"/>
      <c r="AU827" s="133"/>
      <c r="AV827" s="133"/>
      <c r="AW827" s="133"/>
      <c r="AX827" s="133"/>
      <c r="AY827" s="132"/>
      <c r="AZ827" s="1"/>
      <c r="BA827" s="1"/>
    </row>
    <row r="828" spans="1:53" ht="12.75" customHeight="1">
      <c r="A828" s="27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9"/>
      <c r="O828" s="127"/>
      <c r="P828" s="127"/>
      <c r="Q828" s="127"/>
      <c r="R828" s="127"/>
      <c r="S828" s="127"/>
      <c r="T828" s="124"/>
      <c r="U828" s="124"/>
      <c r="V828" s="124"/>
      <c r="W828" s="131"/>
      <c r="X828" s="124"/>
      <c r="Y828" s="124"/>
      <c r="Z828" s="124"/>
      <c r="AA828" s="131"/>
      <c r="AB828" s="124"/>
      <c r="AC828" s="124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"/>
      <c r="AO828" s="1"/>
      <c r="AP828" s="1"/>
      <c r="AQ828" s="133"/>
      <c r="AR828" s="133"/>
      <c r="AS828" s="133"/>
      <c r="AT828" s="133"/>
      <c r="AU828" s="133"/>
      <c r="AV828" s="133"/>
      <c r="AW828" s="133"/>
      <c r="AX828" s="133"/>
      <c r="AY828" s="132"/>
      <c r="AZ828" s="1"/>
      <c r="BA828" s="1"/>
    </row>
    <row r="829" spans="1:53" ht="12.75" customHeight="1">
      <c r="A829" s="27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9"/>
      <c r="O829" s="127"/>
      <c r="P829" s="127"/>
      <c r="Q829" s="127"/>
      <c r="R829" s="127"/>
      <c r="S829" s="127"/>
      <c r="T829" s="124"/>
      <c r="U829" s="124"/>
      <c r="V829" s="124"/>
      <c r="W829" s="131"/>
      <c r="X829" s="124"/>
      <c r="Y829" s="124"/>
      <c r="Z829" s="124"/>
      <c r="AA829" s="131"/>
      <c r="AB829" s="124"/>
      <c r="AC829" s="124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"/>
      <c r="AO829" s="1"/>
      <c r="AP829" s="1"/>
      <c r="AQ829" s="133"/>
      <c r="AR829" s="133"/>
      <c r="AS829" s="133"/>
      <c r="AT829" s="133"/>
      <c r="AU829" s="133"/>
      <c r="AV829" s="133"/>
      <c r="AW829" s="133"/>
      <c r="AX829" s="133"/>
      <c r="AY829" s="132"/>
      <c r="AZ829" s="1"/>
      <c r="BA829" s="1"/>
    </row>
    <row r="830" spans="1:53" ht="12.75" customHeight="1">
      <c r="A830" s="27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9"/>
      <c r="O830" s="127"/>
      <c r="P830" s="127"/>
      <c r="Q830" s="127"/>
      <c r="R830" s="127"/>
      <c r="S830" s="127"/>
      <c r="T830" s="124"/>
      <c r="U830" s="124"/>
      <c r="V830" s="124"/>
      <c r="W830" s="131"/>
      <c r="X830" s="124"/>
      <c r="Y830" s="124"/>
      <c r="Z830" s="124"/>
      <c r="AA830" s="131"/>
      <c r="AB830" s="124"/>
      <c r="AC830" s="124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"/>
      <c r="AO830" s="1"/>
      <c r="AP830" s="1"/>
      <c r="AQ830" s="133"/>
      <c r="AR830" s="133"/>
      <c r="AS830" s="133"/>
      <c r="AT830" s="133"/>
      <c r="AU830" s="133"/>
      <c r="AV830" s="133"/>
      <c r="AW830" s="133"/>
      <c r="AX830" s="133"/>
      <c r="AY830" s="132"/>
      <c r="AZ830" s="1"/>
      <c r="BA830" s="1"/>
    </row>
    <row r="831" spans="1:53" ht="12.75" customHeight="1">
      <c r="A831" s="27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9"/>
      <c r="O831" s="127"/>
      <c r="P831" s="127"/>
      <c r="Q831" s="127"/>
      <c r="R831" s="127"/>
      <c r="S831" s="127"/>
      <c r="T831" s="124"/>
      <c r="U831" s="124"/>
      <c r="V831" s="124"/>
      <c r="W831" s="131"/>
      <c r="X831" s="124"/>
      <c r="Y831" s="124"/>
      <c r="Z831" s="124"/>
      <c r="AA831" s="131"/>
      <c r="AB831" s="124"/>
      <c r="AC831" s="124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"/>
      <c r="AO831" s="1"/>
      <c r="AP831" s="1"/>
      <c r="AQ831" s="133"/>
      <c r="AR831" s="133"/>
      <c r="AS831" s="133"/>
      <c r="AT831" s="133"/>
      <c r="AU831" s="133"/>
      <c r="AV831" s="133"/>
      <c r="AW831" s="133"/>
      <c r="AX831" s="133"/>
      <c r="AY831" s="132"/>
      <c r="AZ831" s="1"/>
      <c r="BA831" s="1"/>
    </row>
    <row r="832" spans="1:53" ht="12.75" customHeight="1">
      <c r="A832" s="27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9"/>
      <c r="O832" s="127"/>
      <c r="P832" s="127"/>
      <c r="Q832" s="127"/>
      <c r="R832" s="127"/>
      <c r="S832" s="127"/>
      <c r="T832" s="124"/>
      <c r="U832" s="124"/>
      <c r="V832" s="124"/>
      <c r="W832" s="131"/>
      <c r="X832" s="124"/>
      <c r="Y832" s="124"/>
      <c r="Z832" s="124"/>
      <c r="AA832" s="131"/>
      <c r="AB832" s="124"/>
      <c r="AC832" s="124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"/>
      <c r="AO832" s="1"/>
      <c r="AP832" s="1"/>
      <c r="AQ832" s="133"/>
      <c r="AR832" s="133"/>
      <c r="AS832" s="133"/>
      <c r="AT832" s="133"/>
      <c r="AU832" s="133"/>
      <c r="AV832" s="133"/>
      <c r="AW832" s="133"/>
      <c r="AX832" s="133"/>
      <c r="AY832" s="132"/>
      <c r="AZ832" s="1"/>
      <c r="BA832" s="1"/>
    </row>
    <row r="833" spans="1:53" ht="12.75" customHeight="1">
      <c r="A833" s="27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9"/>
      <c r="O833" s="127"/>
      <c r="P833" s="127"/>
      <c r="Q833" s="127"/>
      <c r="R833" s="127"/>
      <c r="S833" s="127"/>
      <c r="T833" s="124"/>
      <c r="U833" s="124"/>
      <c r="V833" s="124"/>
      <c r="W833" s="131"/>
      <c r="X833" s="124"/>
      <c r="Y833" s="124"/>
      <c r="Z833" s="124"/>
      <c r="AA833" s="131"/>
      <c r="AB833" s="124"/>
      <c r="AC833" s="124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"/>
      <c r="AO833" s="1"/>
      <c r="AP833" s="1"/>
      <c r="AQ833" s="133"/>
      <c r="AR833" s="133"/>
      <c r="AS833" s="133"/>
      <c r="AT833" s="133"/>
      <c r="AU833" s="133"/>
      <c r="AV833" s="133"/>
      <c r="AW833" s="133"/>
      <c r="AX833" s="133"/>
      <c r="AY833" s="132"/>
      <c r="AZ833" s="1"/>
      <c r="BA833" s="1"/>
    </row>
    <row r="834" spans="1:53" ht="12.75" customHeight="1">
      <c r="A834" s="27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9"/>
      <c r="O834" s="127"/>
      <c r="P834" s="127"/>
      <c r="Q834" s="127"/>
      <c r="R834" s="127"/>
      <c r="S834" s="127"/>
      <c r="T834" s="124"/>
      <c r="U834" s="124"/>
      <c r="V834" s="124"/>
      <c r="W834" s="131"/>
      <c r="X834" s="124"/>
      <c r="Y834" s="124"/>
      <c r="Z834" s="124"/>
      <c r="AA834" s="131"/>
      <c r="AB834" s="124"/>
      <c r="AC834" s="124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"/>
      <c r="AO834" s="1"/>
      <c r="AP834" s="1"/>
      <c r="AQ834" s="133"/>
      <c r="AR834" s="133"/>
      <c r="AS834" s="133"/>
      <c r="AT834" s="133"/>
      <c r="AU834" s="133"/>
      <c r="AV834" s="133"/>
      <c r="AW834" s="133"/>
      <c r="AX834" s="133"/>
      <c r="AY834" s="132"/>
      <c r="AZ834" s="1"/>
      <c r="BA834" s="1"/>
    </row>
    <row r="835" spans="1:53" ht="12.75" customHeight="1">
      <c r="A835" s="27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9"/>
      <c r="O835" s="127"/>
      <c r="P835" s="127"/>
      <c r="Q835" s="127"/>
      <c r="R835" s="127"/>
      <c r="S835" s="127"/>
      <c r="T835" s="124"/>
      <c r="U835" s="124"/>
      <c r="V835" s="124"/>
      <c r="W835" s="131"/>
      <c r="X835" s="124"/>
      <c r="Y835" s="124"/>
      <c r="Z835" s="124"/>
      <c r="AA835" s="131"/>
      <c r="AB835" s="124"/>
      <c r="AC835" s="124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"/>
      <c r="AO835" s="1"/>
      <c r="AP835" s="1"/>
      <c r="AQ835" s="133"/>
      <c r="AR835" s="133"/>
      <c r="AS835" s="133"/>
      <c r="AT835" s="133"/>
      <c r="AU835" s="133"/>
      <c r="AV835" s="133"/>
      <c r="AW835" s="133"/>
      <c r="AX835" s="133"/>
      <c r="AY835" s="132"/>
      <c r="AZ835" s="1"/>
      <c r="BA835" s="1"/>
    </row>
    <row r="836" spans="1:53" ht="12.75" customHeight="1">
      <c r="A836" s="27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9"/>
      <c r="O836" s="127"/>
      <c r="P836" s="127"/>
      <c r="Q836" s="127"/>
      <c r="R836" s="127"/>
      <c r="S836" s="127"/>
      <c r="T836" s="124"/>
      <c r="U836" s="124"/>
      <c r="V836" s="124"/>
      <c r="W836" s="131"/>
      <c r="X836" s="124"/>
      <c r="Y836" s="124"/>
      <c r="Z836" s="124"/>
      <c r="AA836" s="131"/>
      <c r="AB836" s="124"/>
      <c r="AC836" s="124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"/>
      <c r="AO836" s="1"/>
      <c r="AP836" s="1"/>
      <c r="AQ836" s="133"/>
      <c r="AR836" s="133"/>
      <c r="AS836" s="133"/>
      <c r="AT836" s="133"/>
      <c r="AU836" s="133"/>
      <c r="AV836" s="133"/>
      <c r="AW836" s="133"/>
      <c r="AX836" s="133"/>
      <c r="AY836" s="132"/>
      <c r="AZ836" s="1"/>
      <c r="BA836" s="1"/>
    </row>
    <row r="837" spans="1:53" ht="12.75" customHeight="1">
      <c r="A837" s="27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9"/>
      <c r="O837" s="127"/>
      <c r="P837" s="127"/>
      <c r="Q837" s="127"/>
      <c r="R837" s="127"/>
      <c r="S837" s="127"/>
      <c r="T837" s="124"/>
      <c r="U837" s="124"/>
      <c r="V837" s="124"/>
      <c r="W837" s="131"/>
      <c r="X837" s="124"/>
      <c r="Y837" s="124"/>
      <c r="Z837" s="124"/>
      <c r="AA837" s="131"/>
      <c r="AB837" s="124"/>
      <c r="AC837" s="124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"/>
      <c r="AO837" s="1"/>
      <c r="AP837" s="1"/>
      <c r="AQ837" s="133"/>
      <c r="AR837" s="133"/>
      <c r="AS837" s="133"/>
      <c r="AT837" s="133"/>
      <c r="AU837" s="133"/>
      <c r="AV837" s="133"/>
      <c r="AW837" s="133"/>
      <c r="AX837" s="133"/>
      <c r="AY837" s="132"/>
      <c r="AZ837" s="1"/>
      <c r="BA837" s="1"/>
    </row>
    <row r="838" spans="1:53" ht="12.75" customHeight="1">
      <c r="A838" s="27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9"/>
      <c r="O838" s="127"/>
      <c r="P838" s="127"/>
      <c r="Q838" s="127"/>
      <c r="R838" s="127"/>
      <c r="S838" s="127"/>
      <c r="T838" s="124"/>
      <c r="U838" s="124"/>
      <c r="V838" s="124"/>
      <c r="W838" s="131"/>
      <c r="X838" s="124"/>
      <c r="Y838" s="124"/>
      <c r="Z838" s="124"/>
      <c r="AA838" s="131"/>
      <c r="AB838" s="124"/>
      <c r="AC838" s="124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"/>
      <c r="AO838" s="1"/>
      <c r="AP838" s="1"/>
      <c r="AQ838" s="133"/>
      <c r="AR838" s="133"/>
      <c r="AS838" s="133"/>
      <c r="AT838" s="133"/>
      <c r="AU838" s="133"/>
      <c r="AV838" s="133"/>
      <c r="AW838" s="133"/>
      <c r="AX838" s="133"/>
      <c r="AY838" s="132"/>
      <c r="AZ838" s="1"/>
      <c r="BA838" s="1"/>
    </row>
    <row r="839" spans="1:53" ht="12.75" customHeight="1">
      <c r="A839" s="27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9"/>
      <c r="O839" s="127"/>
      <c r="P839" s="127"/>
      <c r="Q839" s="127"/>
      <c r="R839" s="127"/>
      <c r="S839" s="127"/>
      <c r="T839" s="124"/>
      <c r="U839" s="124"/>
      <c r="V839" s="124"/>
      <c r="W839" s="131"/>
      <c r="X839" s="124"/>
      <c r="Y839" s="124"/>
      <c r="Z839" s="124"/>
      <c r="AA839" s="131"/>
      <c r="AB839" s="124"/>
      <c r="AC839" s="124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"/>
      <c r="AO839" s="1"/>
      <c r="AP839" s="1"/>
      <c r="AQ839" s="133"/>
      <c r="AR839" s="133"/>
      <c r="AS839" s="133"/>
      <c r="AT839" s="133"/>
      <c r="AU839" s="133"/>
      <c r="AV839" s="133"/>
      <c r="AW839" s="133"/>
      <c r="AX839" s="133"/>
      <c r="AY839" s="132"/>
      <c r="AZ839" s="1"/>
      <c r="BA839" s="1"/>
    </row>
    <row r="840" spans="1:53" ht="12.75" customHeight="1">
      <c r="A840" s="27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9"/>
      <c r="O840" s="127"/>
      <c r="P840" s="127"/>
      <c r="Q840" s="127"/>
      <c r="R840" s="127"/>
      <c r="S840" s="127"/>
      <c r="T840" s="124"/>
      <c r="U840" s="124"/>
      <c r="V840" s="124"/>
      <c r="W840" s="131"/>
      <c r="X840" s="124"/>
      <c r="Y840" s="124"/>
      <c r="Z840" s="124"/>
      <c r="AA840" s="131"/>
      <c r="AB840" s="124"/>
      <c r="AC840" s="124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"/>
      <c r="AO840" s="1"/>
      <c r="AP840" s="1"/>
      <c r="AQ840" s="133"/>
      <c r="AR840" s="133"/>
      <c r="AS840" s="133"/>
      <c r="AT840" s="133"/>
      <c r="AU840" s="133"/>
      <c r="AV840" s="133"/>
      <c r="AW840" s="133"/>
      <c r="AX840" s="133"/>
      <c r="AY840" s="132"/>
      <c r="AZ840" s="1"/>
      <c r="BA840" s="1"/>
    </row>
    <row r="841" spans="1:53" ht="12.75" customHeight="1">
      <c r="A841" s="27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9"/>
      <c r="O841" s="127"/>
      <c r="P841" s="127"/>
      <c r="Q841" s="127"/>
      <c r="R841" s="127"/>
      <c r="S841" s="127"/>
      <c r="T841" s="124"/>
      <c r="U841" s="124"/>
      <c r="V841" s="124"/>
      <c r="W841" s="131"/>
      <c r="X841" s="124"/>
      <c r="Y841" s="124"/>
      <c r="Z841" s="124"/>
      <c r="AA841" s="131"/>
      <c r="AB841" s="124"/>
      <c r="AC841" s="124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"/>
      <c r="AO841" s="1"/>
      <c r="AP841" s="1"/>
      <c r="AQ841" s="133"/>
      <c r="AR841" s="133"/>
      <c r="AS841" s="133"/>
      <c r="AT841" s="133"/>
      <c r="AU841" s="133"/>
      <c r="AV841" s="133"/>
      <c r="AW841" s="133"/>
      <c r="AX841" s="133"/>
      <c r="AY841" s="132"/>
      <c r="AZ841" s="1"/>
      <c r="BA841" s="1"/>
    </row>
    <row r="842" spans="1:53" ht="12.75" customHeight="1">
      <c r="A842" s="27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9"/>
      <c r="O842" s="127"/>
      <c r="P842" s="127"/>
      <c r="Q842" s="127"/>
      <c r="R842" s="127"/>
      <c r="S842" s="127"/>
      <c r="T842" s="124"/>
      <c r="U842" s="124"/>
      <c r="V842" s="124"/>
      <c r="W842" s="131"/>
      <c r="X842" s="124"/>
      <c r="Y842" s="124"/>
      <c r="Z842" s="124"/>
      <c r="AA842" s="131"/>
      <c r="AB842" s="124"/>
      <c r="AC842" s="124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"/>
      <c r="AO842" s="1"/>
      <c r="AP842" s="1"/>
      <c r="AQ842" s="133"/>
      <c r="AR842" s="133"/>
      <c r="AS842" s="133"/>
      <c r="AT842" s="133"/>
      <c r="AU842" s="133"/>
      <c r="AV842" s="133"/>
      <c r="AW842" s="133"/>
      <c r="AX842" s="133"/>
      <c r="AY842" s="132"/>
      <c r="AZ842" s="1"/>
      <c r="BA842" s="1"/>
    </row>
    <row r="843" spans="1:53" ht="12.75" customHeight="1">
      <c r="A843" s="27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9"/>
      <c r="O843" s="127"/>
      <c r="P843" s="127"/>
      <c r="Q843" s="127"/>
      <c r="R843" s="127"/>
      <c r="S843" s="127"/>
      <c r="T843" s="124"/>
      <c r="U843" s="124"/>
      <c r="V843" s="124"/>
      <c r="W843" s="131"/>
      <c r="X843" s="124"/>
      <c r="Y843" s="124"/>
      <c r="Z843" s="124"/>
      <c r="AA843" s="131"/>
      <c r="AB843" s="124"/>
      <c r="AC843" s="124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"/>
      <c r="AO843" s="1"/>
      <c r="AP843" s="1"/>
      <c r="AQ843" s="133"/>
      <c r="AR843" s="133"/>
      <c r="AS843" s="133"/>
      <c r="AT843" s="133"/>
      <c r="AU843" s="133"/>
      <c r="AV843" s="133"/>
      <c r="AW843" s="133"/>
      <c r="AX843" s="133"/>
      <c r="AY843" s="132"/>
      <c r="AZ843" s="1"/>
      <c r="BA843" s="1"/>
    </row>
    <row r="844" spans="1:53" ht="12.75" customHeight="1">
      <c r="A844" s="27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9"/>
      <c r="O844" s="127"/>
      <c r="P844" s="127"/>
      <c r="Q844" s="127"/>
      <c r="R844" s="127"/>
      <c r="S844" s="127"/>
      <c r="T844" s="124"/>
      <c r="U844" s="124"/>
      <c r="V844" s="124"/>
      <c r="W844" s="131"/>
      <c r="X844" s="124"/>
      <c r="Y844" s="124"/>
      <c r="Z844" s="124"/>
      <c r="AA844" s="131"/>
      <c r="AB844" s="124"/>
      <c r="AC844" s="124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"/>
      <c r="AO844" s="1"/>
      <c r="AP844" s="1"/>
      <c r="AQ844" s="133"/>
      <c r="AR844" s="133"/>
      <c r="AS844" s="133"/>
      <c r="AT844" s="133"/>
      <c r="AU844" s="133"/>
      <c r="AV844" s="133"/>
      <c r="AW844" s="133"/>
      <c r="AX844" s="133"/>
      <c r="AY844" s="132"/>
      <c r="AZ844" s="1"/>
      <c r="BA844" s="1"/>
    </row>
    <row r="845" spans="1:53" ht="12.75" customHeight="1">
      <c r="A845" s="27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9"/>
      <c r="O845" s="127"/>
      <c r="P845" s="127"/>
      <c r="Q845" s="127"/>
      <c r="R845" s="127"/>
      <c r="S845" s="127"/>
      <c r="T845" s="124"/>
      <c r="U845" s="124"/>
      <c r="V845" s="124"/>
      <c r="W845" s="131"/>
      <c r="X845" s="124"/>
      <c r="Y845" s="124"/>
      <c r="Z845" s="124"/>
      <c r="AA845" s="131"/>
      <c r="AB845" s="124"/>
      <c r="AC845" s="124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"/>
      <c r="AO845" s="1"/>
      <c r="AP845" s="1"/>
      <c r="AQ845" s="133"/>
      <c r="AR845" s="133"/>
      <c r="AS845" s="133"/>
      <c r="AT845" s="133"/>
      <c r="AU845" s="133"/>
      <c r="AV845" s="133"/>
      <c r="AW845" s="133"/>
      <c r="AX845" s="133"/>
      <c r="AY845" s="132"/>
      <c r="AZ845" s="1"/>
      <c r="BA845" s="1"/>
    </row>
    <row r="846" spans="1:53" ht="12.75" customHeight="1">
      <c r="A846" s="27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9"/>
      <c r="O846" s="127"/>
      <c r="P846" s="127"/>
      <c r="Q846" s="127"/>
      <c r="R846" s="127"/>
      <c r="S846" s="127"/>
      <c r="T846" s="124"/>
      <c r="U846" s="124"/>
      <c r="V846" s="124"/>
      <c r="W846" s="131"/>
      <c r="X846" s="124"/>
      <c r="Y846" s="124"/>
      <c r="Z846" s="124"/>
      <c r="AA846" s="131"/>
      <c r="AB846" s="124"/>
      <c r="AC846" s="124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"/>
      <c r="AO846" s="1"/>
      <c r="AP846" s="1"/>
      <c r="AQ846" s="133"/>
      <c r="AR846" s="133"/>
      <c r="AS846" s="133"/>
      <c r="AT846" s="133"/>
      <c r="AU846" s="133"/>
      <c r="AV846" s="133"/>
      <c r="AW846" s="133"/>
      <c r="AX846" s="133"/>
      <c r="AY846" s="132"/>
      <c r="AZ846" s="1"/>
      <c r="BA846" s="1"/>
    </row>
    <row r="847" spans="1:53" ht="12.75" customHeight="1">
      <c r="A847" s="27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9"/>
      <c r="O847" s="127"/>
      <c r="P847" s="127"/>
      <c r="Q847" s="127"/>
      <c r="R847" s="127"/>
      <c r="S847" s="127"/>
      <c r="T847" s="124"/>
      <c r="U847" s="124"/>
      <c r="V847" s="124"/>
      <c r="W847" s="131"/>
      <c r="X847" s="124"/>
      <c r="Y847" s="124"/>
      <c r="Z847" s="124"/>
      <c r="AA847" s="131"/>
      <c r="AB847" s="124"/>
      <c r="AC847" s="124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"/>
      <c r="AO847" s="1"/>
      <c r="AP847" s="1"/>
      <c r="AQ847" s="133"/>
      <c r="AR847" s="133"/>
      <c r="AS847" s="133"/>
      <c r="AT847" s="133"/>
      <c r="AU847" s="133"/>
      <c r="AV847" s="133"/>
      <c r="AW847" s="133"/>
      <c r="AX847" s="133"/>
      <c r="AY847" s="132"/>
      <c r="AZ847" s="1"/>
      <c r="BA847" s="1"/>
    </row>
    <row r="848" spans="1:53" ht="12.75" customHeight="1">
      <c r="A848" s="27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9"/>
      <c r="O848" s="127"/>
      <c r="P848" s="127"/>
      <c r="Q848" s="127"/>
      <c r="R848" s="127"/>
      <c r="S848" s="127"/>
      <c r="T848" s="124"/>
      <c r="U848" s="124"/>
      <c r="V848" s="124"/>
      <c r="W848" s="131"/>
      <c r="X848" s="124"/>
      <c r="Y848" s="124"/>
      <c r="Z848" s="124"/>
      <c r="AA848" s="131"/>
      <c r="AB848" s="124"/>
      <c r="AC848" s="124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"/>
      <c r="AO848" s="1"/>
      <c r="AP848" s="1"/>
      <c r="AQ848" s="133"/>
      <c r="AR848" s="133"/>
      <c r="AS848" s="133"/>
      <c r="AT848" s="133"/>
      <c r="AU848" s="133"/>
      <c r="AV848" s="133"/>
      <c r="AW848" s="133"/>
      <c r="AX848" s="133"/>
      <c r="AY848" s="132"/>
      <c r="AZ848" s="1"/>
      <c r="BA848" s="1"/>
    </row>
    <row r="849" spans="1:53" ht="12.75" customHeight="1">
      <c r="A849" s="27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9"/>
      <c r="O849" s="127"/>
      <c r="P849" s="127"/>
      <c r="Q849" s="127"/>
      <c r="R849" s="127"/>
      <c r="S849" s="127"/>
      <c r="T849" s="124"/>
      <c r="U849" s="124"/>
      <c r="V849" s="124"/>
      <c r="W849" s="131"/>
      <c r="X849" s="124"/>
      <c r="Y849" s="124"/>
      <c r="Z849" s="124"/>
      <c r="AA849" s="131"/>
      <c r="AB849" s="124"/>
      <c r="AC849" s="124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"/>
      <c r="AO849" s="1"/>
      <c r="AP849" s="1"/>
      <c r="AQ849" s="133"/>
      <c r="AR849" s="133"/>
      <c r="AS849" s="133"/>
      <c r="AT849" s="133"/>
      <c r="AU849" s="133"/>
      <c r="AV849" s="133"/>
      <c r="AW849" s="133"/>
      <c r="AX849" s="133"/>
      <c r="AY849" s="132"/>
      <c r="AZ849" s="1"/>
      <c r="BA849" s="1"/>
    </row>
    <row r="850" spans="1:53" ht="12.75" customHeight="1">
      <c r="A850" s="27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9"/>
      <c r="O850" s="127"/>
      <c r="P850" s="127"/>
      <c r="Q850" s="127"/>
      <c r="R850" s="127"/>
      <c r="S850" s="127"/>
      <c r="T850" s="124"/>
      <c r="U850" s="124"/>
      <c r="V850" s="124"/>
      <c r="W850" s="131"/>
      <c r="X850" s="124"/>
      <c r="Y850" s="124"/>
      <c r="Z850" s="124"/>
      <c r="AA850" s="131"/>
      <c r="AB850" s="124"/>
      <c r="AC850" s="124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"/>
      <c r="AO850" s="1"/>
      <c r="AP850" s="1"/>
      <c r="AQ850" s="133"/>
      <c r="AR850" s="133"/>
      <c r="AS850" s="133"/>
      <c r="AT850" s="133"/>
      <c r="AU850" s="133"/>
      <c r="AV850" s="133"/>
      <c r="AW850" s="133"/>
      <c r="AX850" s="133"/>
      <c r="AY850" s="132"/>
      <c r="AZ850" s="1"/>
      <c r="BA850" s="1"/>
    </row>
    <row r="851" spans="1:53" ht="12.75" customHeight="1">
      <c r="A851" s="27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9"/>
      <c r="O851" s="127"/>
      <c r="P851" s="127"/>
      <c r="Q851" s="127"/>
      <c r="R851" s="127"/>
      <c r="S851" s="127"/>
      <c r="T851" s="124"/>
      <c r="U851" s="124"/>
      <c r="V851" s="124"/>
      <c r="W851" s="131"/>
      <c r="X851" s="124"/>
      <c r="Y851" s="124"/>
      <c r="Z851" s="124"/>
      <c r="AA851" s="131"/>
      <c r="AB851" s="124"/>
      <c r="AC851" s="124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"/>
      <c r="AO851" s="1"/>
      <c r="AP851" s="1"/>
      <c r="AQ851" s="133"/>
      <c r="AR851" s="133"/>
      <c r="AS851" s="133"/>
      <c r="AT851" s="133"/>
      <c r="AU851" s="133"/>
      <c r="AV851" s="133"/>
      <c r="AW851" s="133"/>
      <c r="AX851" s="133"/>
      <c r="AY851" s="132"/>
      <c r="AZ851" s="1"/>
      <c r="BA851" s="1"/>
    </row>
    <row r="852" spans="1:53" ht="12.75" customHeight="1">
      <c r="A852" s="27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9"/>
      <c r="O852" s="127"/>
      <c r="P852" s="127"/>
      <c r="Q852" s="127"/>
      <c r="R852" s="127"/>
      <c r="S852" s="127"/>
      <c r="T852" s="124"/>
      <c r="U852" s="124"/>
      <c r="V852" s="124"/>
      <c r="W852" s="131"/>
      <c r="X852" s="124"/>
      <c r="Y852" s="124"/>
      <c r="Z852" s="124"/>
      <c r="AA852" s="131"/>
      <c r="AB852" s="124"/>
      <c r="AC852" s="124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"/>
      <c r="AO852" s="1"/>
      <c r="AP852" s="1"/>
      <c r="AQ852" s="133"/>
      <c r="AR852" s="133"/>
      <c r="AS852" s="133"/>
      <c r="AT852" s="133"/>
      <c r="AU852" s="133"/>
      <c r="AV852" s="133"/>
      <c r="AW852" s="133"/>
      <c r="AX852" s="133"/>
      <c r="AY852" s="132"/>
      <c r="AZ852" s="1"/>
      <c r="BA852" s="1"/>
    </row>
    <row r="853" spans="1:53" ht="12.75" customHeight="1">
      <c r="A853" s="27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9"/>
      <c r="O853" s="127"/>
      <c r="P853" s="127"/>
      <c r="Q853" s="127"/>
      <c r="R853" s="127"/>
      <c r="S853" s="127"/>
      <c r="T853" s="124"/>
      <c r="U853" s="124"/>
      <c r="V853" s="124"/>
      <c r="W853" s="131"/>
      <c r="X853" s="124"/>
      <c r="Y853" s="124"/>
      <c r="Z853" s="124"/>
      <c r="AA853" s="131"/>
      <c r="AB853" s="124"/>
      <c r="AC853" s="124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"/>
      <c r="AO853" s="1"/>
      <c r="AP853" s="1"/>
      <c r="AQ853" s="133"/>
      <c r="AR853" s="133"/>
      <c r="AS853" s="133"/>
      <c r="AT853" s="133"/>
      <c r="AU853" s="133"/>
      <c r="AV853" s="133"/>
      <c r="AW853" s="133"/>
      <c r="AX853" s="133"/>
      <c r="AY853" s="132"/>
      <c r="AZ853" s="1"/>
      <c r="BA853" s="1"/>
    </row>
    <row r="854" spans="1:53" ht="12.75" customHeight="1">
      <c r="A854" s="27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9"/>
      <c r="O854" s="127"/>
      <c r="P854" s="127"/>
      <c r="Q854" s="127"/>
      <c r="R854" s="127"/>
      <c r="S854" s="127"/>
      <c r="T854" s="124"/>
      <c r="U854" s="124"/>
      <c r="V854" s="124"/>
      <c r="W854" s="131"/>
      <c r="X854" s="124"/>
      <c r="Y854" s="124"/>
      <c r="Z854" s="124"/>
      <c r="AA854" s="131"/>
      <c r="AB854" s="124"/>
      <c r="AC854" s="124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"/>
      <c r="AO854" s="1"/>
      <c r="AP854" s="1"/>
      <c r="AQ854" s="133"/>
      <c r="AR854" s="133"/>
      <c r="AS854" s="133"/>
      <c r="AT854" s="133"/>
      <c r="AU854" s="133"/>
      <c r="AV854" s="133"/>
      <c r="AW854" s="133"/>
      <c r="AX854" s="133"/>
      <c r="AY854" s="132"/>
      <c r="AZ854" s="1"/>
      <c r="BA854" s="1"/>
    </row>
    <row r="855" spans="1:53" ht="12.75" customHeight="1">
      <c r="A855" s="27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9"/>
      <c r="O855" s="127"/>
      <c r="P855" s="127"/>
      <c r="Q855" s="127"/>
      <c r="R855" s="127"/>
      <c r="S855" s="127"/>
      <c r="T855" s="124"/>
      <c r="U855" s="124"/>
      <c r="V855" s="124"/>
      <c r="W855" s="131"/>
      <c r="X855" s="124"/>
      <c r="Y855" s="124"/>
      <c r="Z855" s="124"/>
      <c r="AA855" s="131"/>
      <c r="AB855" s="124"/>
      <c r="AC855" s="124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"/>
      <c r="AO855" s="1"/>
      <c r="AP855" s="1"/>
      <c r="AQ855" s="133"/>
      <c r="AR855" s="133"/>
      <c r="AS855" s="133"/>
      <c r="AT855" s="133"/>
      <c r="AU855" s="133"/>
      <c r="AV855" s="133"/>
      <c r="AW855" s="133"/>
      <c r="AX855" s="133"/>
      <c r="AY855" s="132"/>
      <c r="AZ855" s="1"/>
      <c r="BA855" s="1"/>
    </row>
    <row r="856" spans="1:53" ht="12.75" customHeight="1">
      <c r="A856" s="27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9"/>
      <c r="O856" s="127"/>
      <c r="P856" s="127"/>
      <c r="Q856" s="127"/>
      <c r="R856" s="127"/>
      <c r="S856" s="127"/>
      <c r="T856" s="124"/>
      <c r="U856" s="124"/>
      <c r="V856" s="124"/>
      <c r="W856" s="131"/>
      <c r="X856" s="124"/>
      <c r="Y856" s="124"/>
      <c r="Z856" s="124"/>
      <c r="AA856" s="131"/>
      <c r="AB856" s="124"/>
      <c r="AC856" s="124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"/>
      <c r="AO856" s="1"/>
      <c r="AP856" s="1"/>
      <c r="AQ856" s="133"/>
      <c r="AR856" s="133"/>
      <c r="AS856" s="133"/>
      <c r="AT856" s="133"/>
      <c r="AU856" s="133"/>
      <c r="AV856" s="133"/>
      <c r="AW856" s="133"/>
      <c r="AX856" s="133"/>
      <c r="AY856" s="132"/>
      <c r="AZ856" s="1"/>
      <c r="BA856" s="1"/>
    </row>
    <row r="857" spans="1:53" ht="12.75" customHeight="1">
      <c r="A857" s="27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9"/>
      <c r="O857" s="127"/>
      <c r="P857" s="127"/>
      <c r="Q857" s="127"/>
      <c r="R857" s="127"/>
      <c r="S857" s="127"/>
      <c r="T857" s="124"/>
      <c r="U857" s="124"/>
      <c r="V857" s="124"/>
      <c r="W857" s="131"/>
      <c r="X857" s="124"/>
      <c r="Y857" s="124"/>
      <c r="Z857" s="124"/>
      <c r="AA857" s="131"/>
      <c r="AB857" s="124"/>
      <c r="AC857" s="124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"/>
      <c r="AO857" s="1"/>
      <c r="AP857" s="1"/>
      <c r="AQ857" s="133"/>
      <c r="AR857" s="133"/>
      <c r="AS857" s="133"/>
      <c r="AT857" s="133"/>
      <c r="AU857" s="133"/>
      <c r="AV857" s="133"/>
      <c r="AW857" s="133"/>
      <c r="AX857" s="133"/>
      <c r="AY857" s="132"/>
      <c r="AZ857" s="1"/>
      <c r="BA857" s="1"/>
    </row>
    <row r="858" spans="1:53" ht="12.75" customHeight="1">
      <c r="A858" s="27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9"/>
      <c r="O858" s="127"/>
      <c r="P858" s="127"/>
      <c r="Q858" s="127"/>
      <c r="R858" s="127"/>
      <c r="S858" s="127"/>
      <c r="T858" s="124"/>
      <c r="U858" s="124"/>
      <c r="V858" s="124"/>
      <c r="W858" s="131"/>
      <c r="X858" s="124"/>
      <c r="Y858" s="124"/>
      <c r="Z858" s="124"/>
      <c r="AA858" s="131"/>
      <c r="AB858" s="124"/>
      <c r="AC858" s="124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"/>
      <c r="AO858" s="1"/>
      <c r="AP858" s="1"/>
      <c r="AQ858" s="133"/>
      <c r="AR858" s="133"/>
      <c r="AS858" s="133"/>
      <c r="AT858" s="133"/>
      <c r="AU858" s="133"/>
      <c r="AV858" s="133"/>
      <c r="AW858" s="133"/>
      <c r="AX858" s="133"/>
      <c r="AY858" s="132"/>
      <c r="AZ858" s="1"/>
      <c r="BA858" s="1"/>
    </row>
    <row r="859" spans="1:53" ht="12.75" customHeight="1">
      <c r="A859" s="27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9"/>
      <c r="O859" s="127"/>
      <c r="P859" s="127"/>
      <c r="Q859" s="127"/>
      <c r="R859" s="127"/>
      <c r="S859" s="127"/>
      <c r="T859" s="124"/>
      <c r="U859" s="124"/>
      <c r="V859" s="124"/>
      <c r="W859" s="131"/>
      <c r="X859" s="124"/>
      <c r="Y859" s="124"/>
      <c r="Z859" s="124"/>
      <c r="AA859" s="131"/>
      <c r="AB859" s="124"/>
      <c r="AC859" s="124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"/>
      <c r="AO859" s="1"/>
      <c r="AP859" s="1"/>
      <c r="AQ859" s="133"/>
      <c r="AR859" s="133"/>
      <c r="AS859" s="133"/>
      <c r="AT859" s="133"/>
      <c r="AU859" s="133"/>
      <c r="AV859" s="133"/>
      <c r="AW859" s="133"/>
      <c r="AX859" s="133"/>
      <c r="AY859" s="132"/>
      <c r="AZ859" s="1"/>
      <c r="BA859" s="1"/>
    </row>
    <row r="860" spans="1:53" ht="12.75" customHeight="1">
      <c r="A860" s="27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9"/>
      <c r="O860" s="127"/>
      <c r="P860" s="127"/>
      <c r="Q860" s="127"/>
      <c r="R860" s="127"/>
      <c r="S860" s="127"/>
      <c r="T860" s="124"/>
      <c r="U860" s="124"/>
      <c r="V860" s="124"/>
      <c r="W860" s="131"/>
      <c r="X860" s="124"/>
      <c r="Y860" s="124"/>
      <c r="Z860" s="124"/>
      <c r="AA860" s="131"/>
      <c r="AB860" s="124"/>
      <c r="AC860" s="124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"/>
      <c r="AO860" s="1"/>
      <c r="AP860" s="1"/>
      <c r="AQ860" s="133"/>
      <c r="AR860" s="133"/>
      <c r="AS860" s="133"/>
      <c r="AT860" s="133"/>
      <c r="AU860" s="133"/>
      <c r="AV860" s="133"/>
      <c r="AW860" s="133"/>
      <c r="AX860" s="133"/>
      <c r="AY860" s="132"/>
      <c r="AZ860" s="1"/>
      <c r="BA860" s="1"/>
    </row>
    <row r="861" spans="1:53" ht="12.75" customHeight="1">
      <c r="A861" s="27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9"/>
      <c r="O861" s="127"/>
      <c r="P861" s="127"/>
      <c r="Q861" s="127"/>
      <c r="R861" s="127"/>
      <c r="S861" s="127"/>
      <c r="T861" s="124"/>
      <c r="U861" s="124"/>
      <c r="V861" s="124"/>
      <c r="W861" s="131"/>
      <c r="X861" s="124"/>
      <c r="Y861" s="124"/>
      <c r="Z861" s="124"/>
      <c r="AA861" s="131"/>
      <c r="AB861" s="124"/>
      <c r="AC861" s="124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"/>
      <c r="AO861" s="1"/>
      <c r="AP861" s="1"/>
      <c r="AQ861" s="133"/>
      <c r="AR861" s="133"/>
      <c r="AS861" s="133"/>
      <c r="AT861" s="133"/>
      <c r="AU861" s="133"/>
      <c r="AV861" s="133"/>
      <c r="AW861" s="133"/>
      <c r="AX861" s="133"/>
      <c r="AY861" s="132"/>
      <c r="AZ861" s="1"/>
      <c r="BA861" s="1"/>
    </row>
    <row r="862" spans="1:53" ht="12.75" customHeight="1">
      <c r="A862" s="27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9"/>
      <c r="O862" s="127"/>
      <c r="P862" s="127"/>
      <c r="Q862" s="127"/>
      <c r="R862" s="127"/>
      <c r="S862" s="127"/>
      <c r="T862" s="124"/>
      <c r="U862" s="124"/>
      <c r="V862" s="124"/>
      <c r="W862" s="131"/>
      <c r="X862" s="124"/>
      <c r="Y862" s="124"/>
      <c r="Z862" s="124"/>
      <c r="AA862" s="131"/>
      <c r="AB862" s="124"/>
      <c r="AC862" s="124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"/>
      <c r="AO862" s="1"/>
      <c r="AP862" s="1"/>
      <c r="AQ862" s="133"/>
      <c r="AR862" s="133"/>
      <c r="AS862" s="133"/>
      <c r="AT862" s="133"/>
      <c r="AU862" s="133"/>
      <c r="AV862" s="133"/>
      <c r="AW862" s="133"/>
      <c r="AX862" s="133"/>
      <c r="AY862" s="132"/>
      <c r="AZ862" s="1"/>
      <c r="BA862" s="1"/>
    </row>
    <row r="863" spans="1:53" ht="12.75" customHeight="1">
      <c r="A863" s="27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9"/>
      <c r="O863" s="127"/>
      <c r="P863" s="127"/>
      <c r="Q863" s="127"/>
      <c r="R863" s="127"/>
      <c r="S863" s="127"/>
      <c r="T863" s="124"/>
      <c r="U863" s="124"/>
      <c r="V863" s="124"/>
      <c r="W863" s="131"/>
      <c r="X863" s="124"/>
      <c r="Y863" s="124"/>
      <c r="Z863" s="124"/>
      <c r="AA863" s="131"/>
      <c r="AB863" s="124"/>
      <c r="AC863" s="124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"/>
      <c r="AO863" s="1"/>
      <c r="AP863" s="1"/>
      <c r="AQ863" s="133"/>
      <c r="AR863" s="133"/>
      <c r="AS863" s="133"/>
      <c r="AT863" s="133"/>
      <c r="AU863" s="133"/>
      <c r="AV863" s="133"/>
      <c r="AW863" s="133"/>
      <c r="AX863" s="133"/>
      <c r="AY863" s="132"/>
      <c r="AZ863" s="1"/>
      <c r="BA863" s="1"/>
    </row>
    <row r="864" spans="1:53" ht="12.75" customHeight="1">
      <c r="A864" s="27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9"/>
      <c r="O864" s="127"/>
      <c r="P864" s="127"/>
      <c r="Q864" s="127"/>
      <c r="R864" s="127"/>
      <c r="S864" s="127"/>
      <c r="T864" s="124"/>
      <c r="U864" s="124"/>
      <c r="V864" s="124"/>
      <c r="W864" s="131"/>
      <c r="X864" s="124"/>
      <c r="Y864" s="124"/>
      <c r="Z864" s="124"/>
      <c r="AA864" s="131"/>
      <c r="AB864" s="124"/>
      <c r="AC864" s="124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"/>
      <c r="AO864" s="1"/>
      <c r="AP864" s="1"/>
      <c r="AQ864" s="133"/>
      <c r="AR864" s="133"/>
      <c r="AS864" s="133"/>
      <c r="AT864" s="133"/>
      <c r="AU864" s="133"/>
      <c r="AV864" s="133"/>
      <c r="AW864" s="133"/>
      <c r="AX864" s="133"/>
      <c r="AY864" s="132"/>
      <c r="AZ864" s="1"/>
      <c r="BA864" s="1"/>
    </row>
    <row r="865" spans="1:53" ht="12.75" customHeight="1">
      <c r="A865" s="27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9"/>
      <c r="O865" s="127"/>
      <c r="P865" s="127"/>
      <c r="Q865" s="127"/>
      <c r="R865" s="127"/>
      <c r="S865" s="127"/>
      <c r="T865" s="124"/>
      <c r="U865" s="124"/>
      <c r="V865" s="124"/>
      <c r="W865" s="131"/>
      <c r="X865" s="124"/>
      <c r="Y865" s="124"/>
      <c r="Z865" s="124"/>
      <c r="AA865" s="131"/>
      <c r="AB865" s="124"/>
      <c r="AC865" s="124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"/>
      <c r="AO865" s="1"/>
      <c r="AP865" s="1"/>
      <c r="AQ865" s="133"/>
      <c r="AR865" s="133"/>
      <c r="AS865" s="133"/>
      <c r="AT865" s="133"/>
      <c r="AU865" s="133"/>
      <c r="AV865" s="133"/>
      <c r="AW865" s="133"/>
      <c r="AX865" s="133"/>
      <c r="AY865" s="132"/>
      <c r="AZ865" s="1"/>
      <c r="BA865" s="1"/>
    </row>
    <row r="866" spans="1:53" ht="12.75" customHeight="1">
      <c r="A866" s="27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9"/>
      <c r="O866" s="127"/>
      <c r="P866" s="127"/>
      <c r="Q866" s="127"/>
      <c r="R866" s="127"/>
      <c r="S866" s="127"/>
      <c r="T866" s="124"/>
      <c r="U866" s="124"/>
      <c r="V866" s="124"/>
      <c r="W866" s="131"/>
      <c r="X866" s="124"/>
      <c r="Y866" s="124"/>
      <c r="Z866" s="124"/>
      <c r="AA866" s="131"/>
      <c r="AB866" s="124"/>
      <c r="AC866" s="124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"/>
      <c r="AO866" s="1"/>
      <c r="AP866" s="1"/>
      <c r="AQ866" s="133"/>
      <c r="AR866" s="133"/>
      <c r="AS866" s="133"/>
      <c r="AT866" s="133"/>
      <c r="AU866" s="133"/>
      <c r="AV866" s="133"/>
      <c r="AW866" s="133"/>
      <c r="AX866" s="133"/>
      <c r="AY866" s="132"/>
      <c r="AZ866" s="1"/>
      <c r="BA866" s="1"/>
    </row>
    <row r="867" spans="1:53" ht="12.75" customHeight="1">
      <c r="A867" s="27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9"/>
      <c r="O867" s="127"/>
      <c r="P867" s="127"/>
      <c r="Q867" s="127"/>
      <c r="R867" s="127"/>
      <c r="S867" s="127"/>
      <c r="T867" s="124"/>
      <c r="U867" s="124"/>
      <c r="V867" s="124"/>
      <c r="W867" s="131"/>
      <c r="X867" s="124"/>
      <c r="Y867" s="124"/>
      <c r="Z867" s="124"/>
      <c r="AA867" s="131"/>
      <c r="AB867" s="124"/>
      <c r="AC867" s="124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"/>
      <c r="AO867" s="1"/>
      <c r="AP867" s="1"/>
      <c r="AQ867" s="133"/>
      <c r="AR867" s="133"/>
      <c r="AS867" s="133"/>
      <c r="AT867" s="133"/>
      <c r="AU867" s="133"/>
      <c r="AV867" s="133"/>
      <c r="AW867" s="133"/>
      <c r="AX867" s="133"/>
      <c r="AY867" s="132"/>
      <c r="AZ867" s="1"/>
      <c r="BA867" s="1"/>
    </row>
    <row r="868" spans="1:53" ht="12.75" customHeight="1">
      <c r="A868" s="27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9"/>
      <c r="O868" s="127"/>
      <c r="P868" s="127"/>
      <c r="Q868" s="127"/>
      <c r="R868" s="127"/>
      <c r="S868" s="127"/>
      <c r="T868" s="124"/>
      <c r="U868" s="124"/>
      <c r="V868" s="124"/>
      <c r="W868" s="131"/>
      <c r="X868" s="124"/>
      <c r="Y868" s="124"/>
      <c r="Z868" s="124"/>
      <c r="AA868" s="131"/>
      <c r="AB868" s="124"/>
      <c r="AC868" s="124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"/>
      <c r="AO868" s="1"/>
      <c r="AP868" s="1"/>
      <c r="AQ868" s="133"/>
      <c r="AR868" s="133"/>
      <c r="AS868" s="133"/>
      <c r="AT868" s="133"/>
      <c r="AU868" s="133"/>
      <c r="AV868" s="133"/>
      <c r="AW868" s="133"/>
      <c r="AX868" s="133"/>
      <c r="AY868" s="132"/>
      <c r="AZ868" s="1"/>
      <c r="BA868" s="1"/>
    </row>
    <row r="869" spans="1:53" ht="12.75" customHeight="1">
      <c r="A869" s="27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9"/>
      <c r="O869" s="127"/>
      <c r="P869" s="127"/>
      <c r="Q869" s="127"/>
      <c r="R869" s="127"/>
      <c r="S869" s="127"/>
      <c r="T869" s="124"/>
      <c r="U869" s="124"/>
      <c r="V869" s="124"/>
      <c r="W869" s="131"/>
      <c r="X869" s="124"/>
      <c r="Y869" s="124"/>
      <c r="Z869" s="124"/>
      <c r="AA869" s="131"/>
      <c r="AB869" s="124"/>
      <c r="AC869" s="124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"/>
      <c r="AO869" s="1"/>
      <c r="AP869" s="1"/>
      <c r="AQ869" s="133"/>
      <c r="AR869" s="133"/>
      <c r="AS869" s="133"/>
      <c r="AT869" s="133"/>
      <c r="AU869" s="133"/>
      <c r="AV869" s="133"/>
      <c r="AW869" s="133"/>
      <c r="AX869" s="133"/>
      <c r="AY869" s="132"/>
      <c r="AZ869" s="1"/>
      <c r="BA869" s="1"/>
    </row>
    <row r="870" spans="1:53" ht="12.75" customHeight="1">
      <c r="A870" s="27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9"/>
      <c r="O870" s="127"/>
      <c r="P870" s="127"/>
      <c r="Q870" s="127"/>
      <c r="R870" s="127"/>
      <c r="S870" s="127"/>
      <c r="T870" s="124"/>
      <c r="U870" s="124"/>
      <c r="V870" s="124"/>
      <c r="W870" s="131"/>
      <c r="X870" s="124"/>
      <c r="Y870" s="124"/>
      <c r="Z870" s="124"/>
      <c r="AA870" s="131"/>
      <c r="AB870" s="124"/>
      <c r="AC870" s="124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"/>
      <c r="AO870" s="1"/>
      <c r="AP870" s="1"/>
      <c r="AQ870" s="133"/>
      <c r="AR870" s="133"/>
      <c r="AS870" s="133"/>
      <c r="AT870" s="133"/>
      <c r="AU870" s="133"/>
      <c r="AV870" s="133"/>
      <c r="AW870" s="133"/>
      <c r="AX870" s="133"/>
      <c r="AY870" s="132"/>
      <c r="AZ870" s="1"/>
      <c r="BA870" s="1"/>
    </row>
    <row r="871" spans="1:53" ht="12.75" customHeight="1">
      <c r="A871" s="27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9"/>
      <c r="O871" s="127"/>
      <c r="P871" s="127"/>
      <c r="Q871" s="127"/>
      <c r="R871" s="127"/>
      <c r="S871" s="127"/>
      <c r="T871" s="124"/>
      <c r="U871" s="124"/>
      <c r="V871" s="124"/>
      <c r="W871" s="131"/>
      <c r="X871" s="124"/>
      <c r="Y871" s="124"/>
      <c r="Z871" s="124"/>
      <c r="AA871" s="131"/>
      <c r="AB871" s="124"/>
      <c r="AC871" s="124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"/>
      <c r="AO871" s="1"/>
      <c r="AP871" s="1"/>
      <c r="AQ871" s="133"/>
      <c r="AR871" s="133"/>
      <c r="AS871" s="133"/>
      <c r="AT871" s="133"/>
      <c r="AU871" s="133"/>
      <c r="AV871" s="133"/>
      <c r="AW871" s="133"/>
      <c r="AX871" s="133"/>
      <c r="AY871" s="132"/>
      <c r="AZ871" s="1"/>
      <c r="BA871" s="1"/>
    </row>
    <row r="872" spans="1:53" ht="12.75" customHeight="1">
      <c r="A872" s="27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9"/>
      <c r="O872" s="127"/>
      <c r="P872" s="127"/>
      <c r="Q872" s="127"/>
      <c r="R872" s="127"/>
      <c r="S872" s="127"/>
      <c r="T872" s="124"/>
      <c r="U872" s="124"/>
      <c r="V872" s="124"/>
      <c r="W872" s="131"/>
      <c r="X872" s="124"/>
      <c r="Y872" s="124"/>
      <c r="Z872" s="124"/>
      <c r="AA872" s="131"/>
      <c r="AB872" s="124"/>
      <c r="AC872" s="124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"/>
      <c r="AO872" s="1"/>
      <c r="AP872" s="1"/>
      <c r="AQ872" s="133"/>
      <c r="AR872" s="133"/>
      <c r="AS872" s="133"/>
      <c r="AT872" s="133"/>
      <c r="AU872" s="133"/>
      <c r="AV872" s="133"/>
      <c r="AW872" s="133"/>
      <c r="AX872" s="133"/>
      <c r="AY872" s="132"/>
      <c r="AZ872" s="1"/>
      <c r="BA872" s="1"/>
    </row>
    <row r="873" spans="1:53" ht="12.75" customHeight="1">
      <c r="A873" s="27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9"/>
      <c r="O873" s="127"/>
      <c r="P873" s="127"/>
      <c r="Q873" s="127"/>
      <c r="R873" s="127"/>
      <c r="S873" s="127"/>
      <c r="T873" s="124"/>
      <c r="U873" s="124"/>
      <c r="V873" s="124"/>
      <c r="W873" s="131"/>
      <c r="X873" s="124"/>
      <c r="Y873" s="124"/>
      <c r="Z873" s="124"/>
      <c r="AA873" s="131"/>
      <c r="AB873" s="124"/>
      <c r="AC873" s="124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"/>
      <c r="AO873" s="1"/>
      <c r="AP873" s="1"/>
      <c r="AQ873" s="133"/>
      <c r="AR873" s="133"/>
      <c r="AS873" s="133"/>
      <c r="AT873" s="133"/>
      <c r="AU873" s="133"/>
      <c r="AV873" s="133"/>
      <c r="AW873" s="133"/>
      <c r="AX873" s="133"/>
      <c r="AY873" s="132"/>
      <c r="AZ873" s="1"/>
      <c r="BA873" s="1"/>
    </row>
    <row r="874" spans="1:53" ht="12.75" customHeight="1">
      <c r="A874" s="27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9"/>
      <c r="O874" s="127"/>
      <c r="P874" s="127"/>
      <c r="Q874" s="127"/>
      <c r="R874" s="127"/>
      <c r="S874" s="127"/>
      <c r="T874" s="124"/>
      <c r="U874" s="124"/>
      <c r="V874" s="124"/>
      <c r="W874" s="131"/>
      <c r="X874" s="124"/>
      <c r="Y874" s="124"/>
      <c r="Z874" s="124"/>
      <c r="AA874" s="131"/>
      <c r="AB874" s="124"/>
      <c r="AC874" s="124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"/>
      <c r="AO874" s="1"/>
      <c r="AP874" s="1"/>
      <c r="AQ874" s="133"/>
      <c r="AR874" s="133"/>
      <c r="AS874" s="133"/>
      <c r="AT874" s="133"/>
      <c r="AU874" s="133"/>
      <c r="AV874" s="133"/>
      <c r="AW874" s="133"/>
      <c r="AX874" s="133"/>
      <c r="AY874" s="132"/>
      <c r="AZ874" s="1"/>
      <c r="BA874" s="1"/>
    </row>
    <row r="875" spans="1:53" ht="12.75" customHeight="1">
      <c r="A875" s="27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9"/>
      <c r="O875" s="127"/>
      <c r="P875" s="127"/>
      <c r="Q875" s="127"/>
      <c r="R875" s="127"/>
      <c r="S875" s="127"/>
      <c r="T875" s="124"/>
      <c r="U875" s="124"/>
      <c r="V875" s="124"/>
      <c r="W875" s="131"/>
      <c r="X875" s="124"/>
      <c r="Y875" s="124"/>
      <c r="Z875" s="124"/>
      <c r="AA875" s="131"/>
      <c r="AB875" s="124"/>
      <c r="AC875" s="124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"/>
      <c r="AO875" s="1"/>
      <c r="AP875" s="1"/>
      <c r="AQ875" s="133"/>
      <c r="AR875" s="133"/>
      <c r="AS875" s="133"/>
      <c r="AT875" s="133"/>
      <c r="AU875" s="133"/>
      <c r="AV875" s="133"/>
      <c r="AW875" s="133"/>
      <c r="AX875" s="133"/>
      <c r="AY875" s="132"/>
      <c r="AZ875" s="1"/>
      <c r="BA875" s="1"/>
    </row>
    <row r="876" spans="1:53" ht="12.75" customHeight="1">
      <c r="A876" s="27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9"/>
      <c r="O876" s="127"/>
      <c r="P876" s="127"/>
      <c r="Q876" s="127"/>
      <c r="R876" s="127"/>
      <c r="S876" s="127"/>
      <c r="T876" s="124"/>
      <c r="U876" s="124"/>
      <c r="V876" s="124"/>
      <c r="W876" s="131"/>
      <c r="X876" s="124"/>
      <c r="Y876" s="124"/>
      <c r="Z876" s="124"/>
      <c r="AA876" s="131"/>
      <c r="AB876" s="124"/>
      <c r="AC876" s="124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"/>
      <c r="AO876" s="1"/>
      <c r="AP876" s="1"/>
      <c r="AQ876" s="133"/>
      <c r="AR876" s="133"/>
      <c r="AS876" s="133"/>
      <c r="AT876" s="133"/>
      <c r="AU876" s="133"/>
      <c r="AV876" s="133"/>
      <c r="AW876" s="133"/>
      <c r="AX876" s="133"/>
      <c r="AY876" s="132"/>
      <c r="AZ876" s="1"/>
      <c r="BA876" s="1"/>
    </row>
    <row r="877" spans="1:53" ht="12.75" customHeight="1">
      <c r="A877" s="27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9"/>
      <c r="O877" s="127"/>
      <c r="P877" s="127"/>
      <c r="Q877" s="127"/>
      <c r="R877" s="127"/>
      <c r="S877" s="127"/>
      <c r="T877" s="124"/>
      <c r="U877" s="124"/>
      <c r="V877" s="124"/>
      <c r="W877" s="131"/>
      <c r="X877" s="124"/>
      <c r="Y877" s="124"/>
      <c r="Z877" s="124"/>
      <c r="AA877" s="131"/>
      <c r="AB877" s="124"/>
      <c r="AC877" s="124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"/>
      <c r="AO877" s="1"/>
      <c r="AP877" s="1"/>
      <c r="AQ877" s="133"/>
      <c r="AR877" s="133"/>
      <c r="AS877" s="133"/>
      <c r="AT877" s="133"/>
      <c r="AU877" s="133"/>
      <c r="AV877" s="133"/>
      <c r="AW877" s="133"/>
      <c r="AX877" s="133"/>
      <c r="AY877" s="132"/>
      <c r="AZ877" s="1"/>
      <c r="BA877" s="1"/>
    </row>
    <row r="878" spans="1:53" ht="12.75" customHeight="1">
      <c r="A878" s="27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9"/>
      <c r="O878" s="127"/>
      <c r="P878" s="127"/>
      <c r="Q878" s="127"/>
      <c r="R878" s="127"/>
      <c r="S878" s="127"/>
      <c r="T878" s="124"/>
      <c r="U878" s="124"/>
      <c r="V878" s="124"/>
      <c r="W878" s="131"/>
      <c r="X878" s="124"/>
      <c r="Y878" s="124"/>
      <c r="Z878" s="124"/>
      <c r="AA878" s="131"/>
      <c r="AB878" s="124"/>
      <c r="AC878" s="124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"/>
      <c r="AO878" s="1"/>
      <c r="AP878" s="1"/>
      <c r="AQ878" s="133"/>
      <c r="AR878" s="133"/>
      <c r="AS878" s="133"/>
      <c r="AT878" s="133"/>
      <c r="AU878" s="133"/>
      <c r="AV878" s="133"/>
      <c r="AW878" s="133"/>
      <c r="AX878" s="133"/>
      <c r="AY878" s="132"/>
      <c r="AZ878" s="1"/>
      <c r="BA878" s="1"/>
    </row>
    <row r="879" spans="1:53" ht="12.75" customHeight="1">
      <c r="A879" s="27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9"/>
      <c r="O879" s="127"/>
      <c r="P879" s="127"/>
      <c r="Q879" s="127"/>
      <c r="R879" s="127"/>
      <c r="S879" s="127"/>
      <c r="T879" s="124"/>
      <c r="U879" s="124"/>
      <c r="V879" s="124"/>
      <c r="W879" s="131"/>
      <c r="X879" s="124"/>
      <c r="Y879" s="124"/>
      <c r="Z879" s="124"/>
      <c r="AA879" s="131"/>
      <c r="AB879" s="124"/>
      <c r="AC879" s="124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"/>
      <c r="AO879" s="1"/>
      <c r="AP879" s="1"/>
      <c r="AQ879" s="133"/>
      <c r="AR879" s="133"/>
      <c r="AS879" s="133"/>
      <c r="AT879" s="133"/>
      <c r="AU879" s="133"/>
      <c r="AV879" s="133"/>
      <c r="AW879" s="133"/>
      <c r="AX879" s="133"/>
      <c r="AY879" s="132"/>
      <c r="AZ879" s="1"/>
      <c r="BA879" s="1"/>
    </row>
    <row r="880" spans="1:53" ht="12.75" customHeight="1">
      <c r="A880" s="27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9"/>
      <c r="O880" s="127"/>
      <c r="P880" s="127"/>
      <c r="Q880" s="127"/>
      <c r="R880" s="127"/>
      <c r="S880" s="127"/>
      <c r="T880" s="124"/>
      <c r="U880" s="124"/>
      <c r="V880" s="124"/>
      <c r="W880" s="131"/>
      <c r="X880" s="124"/>
      <c r="Y880" s="124"/>
      <c r="Z880" s="124"/>
      <c r="AA880" s="131"/>
      <c r="AB880" s="124"/>
      <c r="AC880" s="124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"/>
      <c r="AO880" s="1"/>
      <c r="AP880" s="1"/>
      <c r="AQ880" s="133"/>
      <c r="AR880" s="133"/>
      <c r="AS880" s="133"/>
      <c r="AT880" s="133"/>
      <c r="AU880" s="133"/>
      <c r="AV880" s="133"/>
      <c r="AW880" s="133"/>
      <c r="AX880" s="133"/>
      <c r="AY880" s="132"/>
      <c r="AZ880" s="1"/>
      <c r="BA880" s="1"/>
    </row>
    <row r="881" spans="1:53" ht="12.75" customHeight="1">
      <c r="A881" s="27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9"/>
      <c r="O881" s="127"/>
      <c r="P881" s="127"/>
      <c r="Q881" s="127"/>
      <c r="R881" s="127"/>
      <c r="S881" s="127"/>
      <c r="T881" s="124"/>
      <c r="U881" s="124"/>
      <c r="V881" s="124"/>
      <c r="W881" s="131"/>
      <c r="X881" s="124"/>
      <c r="Y881" s="124"/>
      <c r="Z881" s="124"/>
      <c r="AA881" s="131"/>
      <c r="AB881" s="124"/>
      <c r="AC881" s="124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"/>
      <c r="AO881" s="1"/>
      <c r="AP881" s="1"/>
      <c r="AQ881" s="133"/>
      <c r="AR881" s="133"/>
      <c r="AS881" s="133"/>
      <c r="AT881" s="133"/>
      <c r="AU881" s="133"/>
      <c r="AV881" s="133"/>
      <c r="AW881" s="133"/>
      <c r="AX881" s="133"/>
      <c r="AY881" s="132"/>
      <c r="AZ881" s="1"/>
      <c r="BA881" s="1"/>
    </row>
    <row r="882" spans="1:53" ht="12.75" customHeight="1">
      <c r="A882" s="27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9"/>
      <c r="O882" s="127"/>
      <c r="P882" s="127"/>
      <c r="Q882" s="127"/>
      <c r="R882" s="127"/>
      <c r="S882" s="127"/>
      <c r="T882" s="124"/>
      <c r="U882" s="124"/>
      <c r="V882" s="124"/>
      <c r="W882" s="131"/>
      <c r="X882" s="124"/>
      <c r="Y882" s="124"/>
      <c r="Z882" s="124"/>
      <c r="AA882" s="131"/>
      <c r="AB882" s="124"/>
      <c r="AC882" s="124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"/>
      <c r="AO882" s="1"/>
      <c r="AP882" s="1"/>
      <c r="AQ882" s="133"/>
      <c r="AR882" s="133"/>
      <c r="AS882" s="133"/>
      <c r="AT882" s="133"/>
      <c r="AU882" s="133"/>
      <c r="AV882" s="133"/>
      <c r="AW882" s="133"/>
      <c r="AX882" s="133"/>
      <c r="AY882" s="132"/>
      <c r="AZ882" s="1"/>
      <c r="BA882" s="1"/>
    </row>
    <row r="883" spans="1:53" ht="12.75" customHeight="1">
      <c r="A883" s="27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9"/>
      <c r="O883" s="127"/>
      <c r="P883" s="127"/>
      <c r="Q883" s="127"/>
      <c r="R883" s="127"/>
      <c r="S883" s="127"/>
      <c r="T883" s="124"/>
      <c r="U883" s="124"/>
      <c r="V883" s="124"/>
      <c r="W883" s="131"/>
      <c r="X883" s="124"/>
      <c r="Y883" s="124"/>
      <c r="Z883" s="124"/>
      <c r="AA883" s="131"/>
      <c r="AB883" s="124"/>
      <c r="AC883" s="124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"/>
      <c r="AO883" s="1"/>
      <c r="AP883" s="1"/>
      <c r="AQ883" s="133"/>
      <c r="AR883" s="133"/>
      <c r="AS883" s="133"/>
      <c r="AT883" s="133"/>
      <c r="AU883" s="133"/>
      <c r="AV883" s="133"/>
      <c r="AW883" s="133"/>
      <c r="AX883" s="133"/>
      <c r="AY883" s="132"/>
      <c r="AZ883" s="1"/>
      <c r="BA883" s="1"/>
    </row>
    <row r="884" spans="1:53" ht="12.75" customHeight="1">
      <c r="A884" s="27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9"/>
      <c r="O884" s="127"/>
      <c r="P884" s="127"/>
      <c r="Q884" s="127"/>
      <c r="R884" s="127"/>
      <c r="S884" s="127"/>
      <c r="T884" s="124"/>
      <c r="U884" s="124"/>
      <c r="V884" s="124"/>
      <c r="W884" s="131"/>
      <c r="X884" s="124"/>
      <c r="Y884" s="124"/>
      <c r="Z884" s="124"/>
      <c r="AA884" s="131"/>
      <c r="AB884" s="124"/>
      <c r="AC884" s="124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"/>
      <c r="AO884" s="1"/>
      <c r="AP884" s="1"/>
      <c r="AQ884" s="133"/>
      <c r="AR884" s="133"/>
      <c r="AS884" s="133"/>
      <c r="AT884" s="133"/>
      <c r="AU884" s="133"/>
      <c r="AV884" s="133"/>
      <c r="AW884" s="133"/>
      <c r="AX884" s="133"/>
      <c r="AY884" s="132"/>
      <c r="AZ884" s="1"/>
      <c r="BA884" s="1"/>
    </row>
    <row r="885" spans="1:53" ht="12.75" customHeight="1">
      <c r="A885" s="27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9"/>
      <c r="O885" s="127"/>
      <c r="P885" s="127"/>
      <c r="Q885" s="127"/>
      <c r="R885" s="127"/>
      <c r="S885" s="127"/>
      <c r="T885" s="124"/>
      <c r="U885" s="124"/>
      <c r="V885" s="124"/>
      <c r="W885" s="131"/>
      <c r="X885" s="124"/>
      <c r="Y885" s="124"/>
      <c r="Z885" s="124"/>
      <c r="AA885" s="131"/>
      <c r="AB885" s="124"/>
      <c r="AC885" s="124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"/>
      <c r="AO885" s="1"/>
      <c r="AP885" s="1"/>
      <c r="AQ885" s="133"/>
      <c r="AR885" s="133"/>
      <c r="AS885" s="133"/>
      <c r="AT885" s="133"/>
      <c r="AU885" s="133"/>
      <c r="AV885" s="133"/>
      <c r="AW885" s="133"/>
      <c r="AX885" s="133"/>
      <c r="AY885" s="132"/>
      <c r="AZ885" s="1"/>
      <c r="BA885" s="1"/>
    </row>
    <row r="886" spans="1:53" ht="12.75" customHeight="1">
      <c r="A886" s="27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9"/>
      <c r="O886" s="127"/>
      <c r="P886" s="127"/>
      <c r="Q886" s="127"/>
      <c r="R886" s="127"/>
      <c r="S886" s="127"/>
      <c r="T886" s="124"/>
      <c r="U886" s="124"/>
      <c r="V886" s="124"/>
      <c r="W886" s="131"/>
      <c r="X886" s="124"/>
      <c r="Y886" s="124"/>
      <c r="Z886" s="124"/>
      <c r="AA886" s="131"/>
      <c r="AB886" s="124"/>
      <c r="AC886" s="124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"/>
      <c r="AO886" s="1"/>
      <c r="AP886" s="1"/>
      <c r="AQ886" s="133"/>
      <c r="AR886" s="133"/>
      <c r="AS886" s="133"/>
      <c r="AT886" s="133"/>
      <c r="AU886" s="133"/>
      <c r="AV886" s="133"/>
      <c r="AW886" s="133"/>
      <c r="AX886" s="133"/>
      <c r="AY886" s="132"/>
      <c r="AZ886" s="1"/>
      <c r="BA886" s="1"/>
    </row>
    <row r="887" spans="1:53" ht="12.75" customHeight="1">
      <c r="A887" s="27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9"/>
      <c r="O887" s="127"/>
      <c r="P887" s="127"/>
      <c r="Q887" s="127"/>
      <c r="R887" s="127"/>
      <c r="S887" s="127"/>
      <c r="T887" s="124"/>
      <c r="U887" s="124"/>
      <c r="V887" s="124"/>
      <c r="W887" s="131"/>
      <c r="X887" s="124"/>
      <c r="Y887" s="124"/>
      <c r="Z887" s="124"/>
      <c r="AA887" s="131"/>
      <c r="AB887" s="124"/>
      <c r="AC887" s="124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"/>
      <c r="AO887" s="1"/>
      <c r="AP887" s="1"/>
      <c r="AQ887" s="133"/>
      <c r="AR887" s="133"/>
      <c r="AS887" s="133"/>
      <c r="AT887" s="133"/>
      <c r="AU887" s="133"/>
      <c r="AV887" s="133"/>
      <c r="AW887" s="133"/>
      <c r="AX887" s="133"/>
      <c r="AY887" s="132"/>
      <c r="AZ887" s="1"/>
      <c r="BA887" s="1"/>
    </row>
    <row r="888" spans="1:53" ht="12.75" customHeight="1">
      <c r="A888" s="27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9"/>
      <c r="O888" s="127"/>
      <c r="P888" s="127"/>
      <c r="Q888" s="127"/>
      <c r="R888" s="127"/>
      <c r="S888" s="127"/>
      <c r="T888" s="124"/>
      <c r="U888" s="124"/>
      <c r="V888" s="124"/>
      <c r="W888" s="131"/>
      <c r="X888" s="124"/>
      <c r="Y888" s="124"/>
      <c r="Z888" s="124"/>
      <c r="AA888" s="131"/>
      <c r="AB888" s="124"/>
      <c r="AC888" s="124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"/>
      <c r="AO888" s="1"/>
      <c r="AP888" s="1"/>
      <c r="AQ888" s="133"/>
      <c r="AR888" s="133"/>
      <c r="AS888" s="133"/>
      <c r="AT888" s="133"/>
      <c r="AU888" s="133"/>
      <c r="AV888" s="133"/>
      <c r="AW888" s="133"/>
      <c r="AX888" s="133"/>
      <c r="AY888" s="132"/>
      <c r="AZ888" s="1"/>
      <c r="BA888" s="1"/>
    </row>
    <row r="889" spans="1:53" ht="12.75" customHeight="1">
      <c r="A889" s="27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9"/>
      <c r="O889" s="127"/>
      <c r="P889" s="127"/>
      <c r="Q889" s="127"/>
      <c r="R889" s="127"/>
      <c r="S889" s="127"/>
      <c r="T889" s="124"/>
      <c r="U889" s="124"/>
      <c r="V889" s="124"/>
      <c r="W889" s="131"/>
      <c r="X889" s="124"/>
      <c r="Y889" s="124"/>
      <c r="Z889" s="124"/>
      <c r="AA889" s="131"/>
      <c r="AB889" s="124"/>
      <c r="AC889" s="124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"/>
      <c r="AO889" s="1"/>
      <c r="AP889" s="1"/>
      <c r="AQ889" s="133"/>
      <c r="AR889" s="133"/>
      <c r="AS889" s="133"/>
      <c r="AT889" s="133"/>
      <c r="AU889" s="133"/>
      <c r="AV889" s="133"/>
      <c r="AW889" s="133"/>
      <c r="AX889" s="133"/>
      <c r="AY889" s="132"/>
      <c r="AZ889" s="1"/>
      <c r="BA889" s="1"/>
    </row>
    <row r="890" spans="1:53" ht="12.75" customHeight="1">
      <c r="A890" s="27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9"/>
      <c r="O890" s="127"/>
      <c r="P890" s="127"/>
      <c r="Q890" s="127"/>
      <c r="R890" s="127"/>
      <c r="S890" s="127"/>
      <c r="T890" s="124"/>
      <c r="U890" s="124"/>
      <c r="V890" s="124"/>
      <c r="W890" s="131"/>
      <c r="X890" s="124"/>
      <c r="Y890" s="124"/>
      <c r="Z890" s="124"/>
      <c r="AA890" s="131"/>
      <c r="AB890" s="124"/>
      <c r="AC890" s="124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"/>
      <c r="AO890" s="1"/>
      <c r="AP890" s="1"/>
      <c r="AQ890" s="133"/>
      <c r="AR890" s="133"/>
      <c r="AS890" s="133"/>
      <c r="AT890" s="133"/>
      <c r="AU890" s="133"/>
      <c r="AV890" s="133"/>
      <c r="AW890" s="133"/>
      <c r="AX890" s="133"/>
      <c r="AY890" s="132"/>
      <c r="AZ890" s="1"/>
      <c r="BA890" s="1"/>
    </row>
    <row r="891" spans="1:53" ht="12.75" customHeight="1">
      <c r="A891" s="27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9"/>
      <c r="O891" s="127"/>
      <c r="P891" s="127"/>
      <c r="Q891" s="127"/>
      <c r="R891" s="127"/>
      <c r="S891" s="127"/>
      <c r="T891" s="124"/>
      <c r="U891" s="124"/>
      <c r="V891" s="124"/>
      <c r="W891" s="131"/>
      <c r="X891" s="124"/>
      <c r="Y891" s="124"/>
      <c r="Z891" s="124"/>
      <c r="AA891" s="131"/>
      <c r="AB891" s="124"/>
      <c r="AC891" s="124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"/>
      <c r="AO891" s="1"/>
      <c r="AP891" s="1"/>
      <c r="AQ891" s="133"/>
      <c r="AR891" s="133"/>
      <c r="AS891" s="133"/>
      <c r="AT891" s="133"/>
      <c r="AU891" s="133"/>
      <c r="AV891" s="133"/>
      <c r="AW891" s="133"/>
      <c r="AX891" s="133"/>
      <c r="AY891" s="132"/>
      <c r="AZ891" s="1"/>
      <c r="BA891" s="1"/>
    </row>
    <row r="892" spans="1:53" ht="12.75" customHeight="1">
      <c r="A892" s="27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9"/>
      <c r="O892" s="127"/>
      <c r="P892" s="127"/>
      <c r="Q892" s="127"/>
      <c r="R892" s="127"/>
      <c r="S892" s="127"/>
      <c r="T892" s="124"/>
      <c r="U892" s="124"/>
      <c r="V892" s="124"/>
      <c r="W892" s="131"/>
      <c r="X892" s="124"/>
      <c r="Y892" s="124"/>
      <c r="Z892" s="124"/>
      <c r="AA892" s="131"/>
      <c r="AB892" s="124"/>
      <c r="AC892" s="124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"/>
      <c r="AO892" s="1"/>
      <c r="AP892" s="1"/>
      <c r="AQ892" s="133"/>
      <c r="AR892" s="133"/>
      <c r="AS892" s="133"/>
      <c r="AT892" s="133"/>
      <c r="AU892" s="133"/>
      <c r="AV892" s="133"/>
      <c r="AW892" s="133"/>
      <c r="AX892" s="133"/>
      <c r="AY892" s="132"/>
      <c r="AZ892" s="1"/>
      <c r="BA892" s="1"/>
    </row>
    <row r="893" spans="1:53" ht="12.75" customHeight="1">
      <c r="A893" s="27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9"/>
      <c r="O893" s="127"/>
      <c r="P893" s="127"/>
      <c r="Q893" s="127"/>
      <c r="R893" s="127"/>
      <c r="S893" s="127"/>
      <c r="T893" s="124"/>
      <c r="U893" s="124"/>
      <c r="V893" s="124"/>
      <c r="W893" s="131"/>
      <c r="X893" s="124"/>
      <c r="Y893" s="124"/>
      <c r="Z893" s="124"/>
      <c r="AA893" s="131"/>
      <c r="AB893" s="124"/>
      <c r="AC893" s="124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"/>
      <c r="AO893" s="1"/>
      <c r="AP893" s="1"/>
      <c r="AQ893" s="133"/>
      <c r="AR893" s="133"/>
      <c r="AS893" s="133"/>
      <c r="AT893" s="133"/>
      <c r="AU893" s="133"/>
      <c r="AV893" s="133"/>
      <c r="AW893" s="133"/>
      <c r="AX893" s="133"/>
      <c r="AY893" s="132"/>
      <c r="AZ893" s="1"/>
      <c r="BA893" s="1"/>
    </row>
    <row r="894" spans="1:53" ht="12.75" customHeight="1">
      <c r="A894" s="27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9"/>
      <c r="O894" s="127"/>
      <c r="P894" s="127"/>
      <c r="Q894" s="127"/>
      <c r="R894" s="127"/>
      <c r="S894" s="127"/>
      <c r="T894" s="124"/>
      <c r="U894" s="124"/>
      <c r="V894" s="124"/>
      <c r="W894" s="131"/>
      <c r="X894" s="124"/>
      <c r="Y894" s="124"/>
      <c r="Z894" s="124"/>
      <c r="AA894" s="131"/>
      <c r="AB894" s="124"/>
      <c r="AC894" s="124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"/>
      <c r="AO894" s="1"/>
      <c r="AP894" s="1"/>
      <c r="AQ894" s="133"/>
      <c r="AR894" s="133"/>
      <c r="AS894" s="133"/>
      <c r="AT894" s="133"/>
      <c r="AU894" s="133"/>
      <c r="AV894" s="133"/>
      <c r="AW894" s="133"/>
      <c r="AX894" s="133"/>
      <c r="AY894" s="132"/>
      <c r="AZ894" s="1"/>
      <c r="BA894" s="1"/>
    </row>
    <row r="895" spans="1:53" ht="12.75" customHeight="1">
      <c r="A895" s="27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9"/>
      <c r="O895" s="127"/>
      <c r="P895" s="127"/>
      <c r="Q895" s="127"/>
      <c r="R895" s="127"/>
      <c r="S895" s="127"/>
      <c r="T895" s="124"/>
      <c r="U895" s="124"/>
      <c r="V895" s="124"/>
      <c r="W895" s="131"/>
      <c r="X895" s="124"/>
      <c r="Y895" s="124"/>
      <c r="Z895" s="124"/>
      <c r="AA895" s="131"/>
      <c r="AB895" s="124"/>
      <c r="AC895" s="124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"/>
      <c r="AO895" s="1"/>
      <c r="AP895" s="1"/>
      <c r="AQ895" s="133"/>
      <c r="AR895" s="133"/>
      <c r="AS895" s="133"/>
      <c r="AT895" s="133"/>
      <c r="AU895" s="133"/>
      <c r="AV895" s="133"/>
      <c r="AW895" s="133"/>
      <c r="AX895" s="133"/>
      <c r="AY895" s="132"/>
      <c r="AZ895" s="1"/>
      <c r="BA895" s="1"/>
    </row>
    <row r="896" spans="1:53" ht="12.75" customHeight="1">
      <c r="A896" s="27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9"/>
      <c r="O896" s="127"/>
      <c r="P896" s="127"/>
      <c r="Q896" s="127"/>
      <c r="R896" s="127"/>
      <c r="S896" s="127"/>
      <c r="T896" s="124"/>
      <c r="U896" s="124"/>
      <c r="V896" s="124"/>
      <c r="W896" s="131"/>
      <c r="X896" s="124"/>
      <c r="Y896" s="124"/>
      <c r="Z896" s="124"/>
      <c r="AA896" s="131"/>
      <c r="AB896" s="124"/>
      <c r="AC896" s="124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"/>
      <c r="AO896" s="1"/>
      <c r="AP896" s="1"/>
      <c r="AQ896" s="133"/>
      <c r="AR896" s="133"/>
      <c r="AS896" s="133"/>
      <c r="AT896" s="133"/>
      <c r="AU896" s="133"/>
      <c r="AV896" s="133"/>
      <c r="AW896" s="133"/>
      <c r="AX896" s="133"/>
      <c r="AY896" s="132"/>
      <c r="AZ896" s="1"/>
      <c r="BA896" s="1"/>
    </row>
    <row r="897" spans="1:53" ht="12.75" customHeight="1">
      <c r="A897" s="27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9"/>
      <c r="O897" s="127"/>
      <c r="P897" s="127"/>
      <c r="Q897" s="127"/>
      <c r="R897" s="127"/>
      <c r="S897" s="127"/>
      <c r="T897" s="124"/>
      <c r="U897" s="124"/>
      <c r="V897" s="124"/>
      <c r="W897" s="131"/>
      <c r="X897" s="124"/>
      <c r="Y897" s="124"/>
      <c r="Z897" s="124"/>
      <c r="AA897" s="131"/>
      <c r="AB897" s="124"/>
      <c r="AC897" s="124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"/>
      <c r="AO897" s="1"/>
      <c r="AP897" s="1"/>
      <c r="AQ897" s="133"/>
      <c r="AR897" s="133"/>
      <c r="AS897" s="133"/>
      <c r="AT897" s="133"/>
      <c r="AU897" s="133"/>
      <c r="AV897" s="133"/>
      <c r="AW897" s="133"/>
      <c r="AX897" s="133"/>
      <c r="AY897" s="132"/>
      <c r="AZ897" s="1"/>
      <c r="BA897" s="1"/>
    </row>
    <row r="898" spans="1:53" ht="12.75" customHeight="1">
      <c r="A898" s="27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9"/>
      <c r="O898" s="127"/>
      <c r="P898" s="127"/>
      <c r="Q898" s="127"/>
      <c r="R898" s="127"/>
      <c r="S898" s="127"/>
      <c r="T898" s="124"/>
      <c r="U898" s="124"/>
      <c r="V898" s="124"/>
      <c r="W898" s="131"/>
      <c r="X898" s="124"/>
      <c r="Y898" s="124"/>
      <c r="Z898" s="124"/>
      <c r="AA898" s="131"/>
      <c r="AB898" s="124"/>
      <c r="AC898" s="124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"/>
      <c r="AO898" s="1"/>
      <c r="AP898" s="1"/>
      <c r="AQ898" s="133"/>
      <c r="AR898" s="133"/>
      <c r="AS898" s="133"/>
      <c r="AT898" s="133"/>
      <c r="AU898" s="133"/>
      <c r="AV898" s="133"/>
      <c r="AW898" s="133"/>
      <c r="AX898" s="133"/>
      <c r="AY898" s="132"/>
      <c r="AZ898" s="1"/>
      <c r="BA898" s="1"/>
    </row>
    <row r="899" spans="1:53" ht="12.75" customHeight="1">
      <c r="A899" s="27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9"/>
      <c r="O899" s="127"/>
      <c r="P899" s="127"/>
      <c r="Q899" s="127"/>
      <c r="R899" s="127"/>
      <c r="S899" s="127"/>
      <c r="T899" s="124"/>
      <c r="U899" s="124"/>
      <c r="V899" s="124"/>
      <c r="W899" s="131"/>
      <c r="X899" s="124"/>
      <c r="Y899" s="124"/>
      <c r="Z899" s="124"/>
      <c r="AA899" s="131"/>
      <c r="AB899" s="124"/>
      <c r="AC899" s="124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"/>
      <c r="AO899" s="1"/>
      <c r="AP899" s="1"/>
      <c r="AQ899" s="133"/>
      <c r="AR899" s="133"/>
      <c r="AS899" s="133"/>
      <c r="AT899" s="133"/>
      <c r="AU899" s="133"/>
      <c r="AV899" s="133"/>
      <c r="AW899" s="133"/>
      <c r="AX899" s="133"/>
      <c r="AY899" s="132"/>
      <c r="AZ899" s="1"/>
      <c r="BA899" s="1"/>
    </row>
    <row r="900" spans="1:53" ht="12.75" customHeight="1">
      <c r="A900" s="27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9"/>
      <c r="O900" s="127"/>
      <c r="P900" s="127"/>
      <c r="Q900" s="127"/>
      <c r="R900" s="127"/>
      <c r="S900" s="127"/>
      <c r="T900" s="124"/>
      <c r="U900" s="124"/>
      <c r="V900" s="124"/>
      <c r="W900" s="131"/>
      <c r="X900" s="124"/>
      <c r="Y900" s="124"/>
      <c r="Z900" s="124"/>
      <c r="AA900" s="131"/>
      <c r="AB900" s="124"/>
      <c r="AC900" s="124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"/>
      <c r="AO900" s="1"/>
      <c r="AP900" s="1"/>
      <c r="AQ900" s="133"/>
      <c r="AR900" s="133"/>
      <c r="AS900" s="133"/>
      <c r="AT900" s="133"/>
      <c r="AU900" s="133"/>
      <c r="AV900" s="133"/>
      <c r="AW900" s="133"/>
      <c r="AX900" s="133"/>
      <c r="AY900" s="132"/>
      <c r="AZ900" s="1"/>
      <c r="BA900" s="1"/>
    </row>
    <row r="901" spans="1:53" ht="12.75" customHeight="1">
      <c r="A901" s="27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9"/>
      <c r="O901" s="127"/>
      <c r="P901" s="127"/>
      <c r="Q901" s="127"/>
      <c r="R901" s="127"/>
      <c r="S901" s="127"/>
      <c r="T901" s="124"/>
      <c r="U901" s="124"/>
      <c r="V901" s="124"/>
      <c r="W901" s="131"/>
      <c r="X901" s="124"/>
      <c r="Y901" s="124"/>
      <c r="Z901" s="124"/>
      <c r="AA901" s="131"/>
      <c r="AB901" s="124"/>
      <c r="AC901" s="124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"/>
      <c r="AO901" s="1"/>
      <c r="AP901" s="1"/>
      <c r="AQ901" s="133"/>
      <c r="AR901" s="133"/>
      <c r="AS901" s="133"/>
      <c r="AT901" s="133"/>
      <c r="AU901" s="133"/>
      <c r="AV901" s="133"/>
      <c r="AW901" s="133"/>
      <c r="AX901" s="133"/>
      <c r="AY901" s="132"/>
      <c r="AZ901" s="1"/>
      <c r="BA901" s="1"/>
    </row>
    <row r="902" spans="1:53" ht="12.75" customHeight="1">
      <c r="A902" s="27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9"/>
      <c r="O902" s="127"/>
      <c r="P902" s="127"/>
      <c r="Q902" s="127"/>
      <c r="R902" s="127"/>
      <c r="S902" s="127"/>
      <c r="T902" s="124"/>
      <c r="U902" s="124"/>
      <c r="V902" s="124"/>
      <c r="W902" s="131"/>
      <c r="X902" s="124"/>
      <c r="Y902" s="124"/>
      <c r="Z902" s="124"/>
      <c r="AA902" s="131"/>
      <c r="AB902" s="124"/>
      <c r="AC902" s="124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"/>
      <c r="AO902" s="1"/>
      <c r="AP902" s="1"/>
      <c r="AQ902" s="133"/>
      <c r="AR902" s="133"/>
      <c r="AS902" s="133"/>
      <c r="AT902" s="133"/>
      <c r="AU902" s="133"/>
      <c r="AV902" s="133"/>
      <c r="AW902" s="133"/>
      <c r="AX902" s="133"/>
      <c r="AY902" s="132"/>
      <c r="AZ902" s="1"/>
      <c r="BA902" s="1"/>
    </row>
    <row r="903" spans="1:53" ht="12.75" customHeight="1">
      <c r="A903" s="27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9"/>
      <c r="O903" s="127"/>
      <c r="P903" s="127"/>
      <c r="Q903" s="127"/>
      <c r="R903" s="127"/>
      <c r="S903" s="127"/>
      <c r="T903" s="124"/>
      <c r="U903" s="124"/>
      <c r="V903" s="124"/>
      <c r="W903" s="131"/>
      <c r="X903" s="124"/>
      <c r="Y903" s="124"/>
      <c r="Z903" s="124"/>
      <c r="AA903" s="131"/>
      <c r="AB903" s="124"/>
      <c r="AC903" s="124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"/>
      <c r="AO903" s="1"/>
      <c r="AP903" s="1"/>
      <c r="AQ903" s="133"/>
      <c r="AR903" s="133"/>
      <c r="AS903" s="133"/>
      <c r="AT903" s="133"/>
      <c r="AU903" s="133"/>
      <c r="AV903" s="133"/>
      <c r="AW903" s="133"/>
      <c r="AX903" s="133"/>
      <c r="AY903" s="132"/>
      <c r="AZ903" s="1"/>
      <c r="BA903" s="1"/>
    </row>
    <row r="904" spans="1:53" ht="12.75" customHeight="1">
      <c r="A904" s="27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9"/>
      <c r="O904" s="127"/>
      <c r="P904" s="127"/>
      <c r="Q904" s="127"/>
      <c r="R904" s="127"/>
      <c r="S904" s="127"/>
      <c r="T904" s="124"/>
      <c r="U904" s="124"/>
      <c r="V904" s="124"/>
      <c r="W904" s="131"/>
      <c r="X904" s="124"/>
      <c r="Y904" s="124"/>
      <c r="Z904" s="124"/>
      <c r="AA904" s="131"/>
      <c r="AB904" s="124"/>
      <c r="AC904" s="124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"/>
      <c r="AO904" s="1"/>
      <c r="AP904" s="1"/>
      <c r="AQ904" s="133"/>
      <c r="AR904" s="133"/>
      <c r="AS904" s="133"/>
      <c r="AT904" s="133"/>
      <c r="AU904" s="133"/>
      <c r="AV904" s="133"/>
      <c r="AW904" s="133"/>
      <c r="AX904" s="133"/>
      <c r="AY904" s="132"/>
      <c r="AZ904" s="1"/>
      <c r="BA904" s="1"/>
    </row>
    <row r="905" spans="1:53" ht="12.75" customHeight="1">
      <c r="A905" s="27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9"/>
      <c r="O905" s="127"/>
      <c r="P905" s="127"/>
      <c r="Q905" s="127"/>
      <c r="R905" s="127"/>
      <c r="S905" s="127"/>
      <c r="T905" s="124"/>
      <c r="U905" s="124"/>
      <c r="V905" s="124"/>
      <c r="W905" s="131"/>
      <c r="X905" s="124"/>
      <c r="Y905" s="124"/>
      <c r="Z905" s="124"/>
      <c r="AA905" s="131"/>
      <c r="AB905" s="124"/>
      <c r="AC905" s="124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"/>
      <c r="AO905" s="1"/>
      <c r="AP905" s="1"/>
      <c r="AQ905" s="133"/>
      <c r="AR905" s="133"/>
      <c r="AS905" s="133"/>
      <c r="AT905" s="133"/>
      <c r="AU905" s="133"/>
      <c r="AV905" s="133"/>
      <c r="AW905" s="133"/>
      <c r="AX905" s="133"/>
      <c r="AY905" s="132"/>
      <c r="AZ905" s="1"/>
      <c r="BA905" s="1"/>
    </row>
    <row r="906" spans="1:53" ht="12.75" customHeight="1">
      <c r="A906" s="27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9"/>
      <c r="O906" s="127"/>
      <c r="P906" s="127"/>
      <c r="Q906" s="127"/>
      <c r="R906" s="127"/>
      <c r="S906" s="127"/>
      <c r="T906" s="124"/>
      <c r="U906" s="124"/>
      <c r="V906" s="124"/>
      <c r="W906" s="131"/>
      <c r="X906" s="124"/>
      <c r="Y906" s="124"/>
      <c r="Z906" s="124"/>
      <c r="AA906" s="131"/>
      <c r="AB906" s="124"/>
      <c r="AC906" s="124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"/>
      <c r="AO906" s="1"/>
      <c r="AP906" s="1"/>
      <c r="AQ906" s="133"/>
      <c r="AR906" s="133"/>
      <c r="AS906" s="133"/>
      <c r="AT906" s="133"/>
      <c r="AU906" s="133"/>
      <c r="AV906" s="133"/>
      <c r="AW906" s="133"/>
      <c r="AX906" s="133"/>
      <c r="AY906" s="132"/>
      <c r="AZ906" s="1"/>
      <c r="BA906" s="1"/>
    </row>
    <row r="907" spans="1:53" ht="12.75" customHeight="1">
      <c r="A907" s="27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9"/>
      <c r="O907" s="127"/>
      <c r="P907" s="127"/>
      <c r="Q907" s="127"/>
      <c r="R907" s="127"/>
      <c r="S907" s="127"/>
      <c r="T907" s="124"/>
      <c r="U907" s="124"/>
      <c r="V907" s="124"/>
      <c r="W907" s="131"/>
      <c r="X907" s="124"/>
      <c r="Y907" s="124"/>
      <c r="Z907" s="124"/>
      <c r="AA907" s="131"/>
      <c r="AB907" s="124"/>
      <c r="AC907" s="124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"/>
      <c r="AO907" s="1"/>
      <c r="AP907" s="1"/>
      <c r="AQ907" s="133"/>
      <c r="AR907" s="133"/>
      <c r="AS907" s="133"/>
      <c r="AT907" s="133"/>
      <c r="AU907" s="133"/>
      <c r="AV907" s="133"/>
      <c r="AW907" s="133"/>
      <c r="AX907" s="133"/>
      <c r="AY907" s="132"/>
      <c r="AZ907" s="1"/>
      <c r="BA907" s="1"/>
    </row>
    <row r="908" spans="1:53" ht="12.75" customHeight="1">
      <c r="A908" s="27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9"/>
      <c r="O908" s="127"/>
      <c r="P908" s="127"/>
      <c r="Q908" s="127"/>
      <c r="R908" s="127"/>
      <c r="S908" s="127"/>
      <c r="T908" s="124"/>
      <c r="U908" s="124"/>
      <c r="V908" s="124"/>
      <c r="W908" s="131"/>
      <c r="X908" s="124"/>
      <c r="Y908" s="124"/>
      <c r="Z908" s="124"/>
      <c r="AA908" s="131"/>
      <c r="AB908" s="124"/>
      <c r="AC908" s="124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"/>
      <c r="AO908" s="1"/>
      <c r="AP908" s="1"/>
      <c r="AQ908" s="133"/>
      <c r="AR908" s="133"/>
      <c r="AS908" s="133"/>
      <c r="AT908" s="133"/>
      <c r="AU908" s="133"/>
      <c r="AV908" s="133"/>
      <c r="AW908" s="133"/>
      <c r="AX908" s="133"/>
      <c r="AY908" s="132"/>
      <c r="AZ908" s="1"/>
      <c r="BA908" s="1"/>
    </row>
    <row r="909" spans="1:53" ht="12.75" customHeight="1">
      <c r="A909" s="27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9"/>
      <c r="O909" s="127"/>
      <c r="P909" s="127"/>
      <c r="Q909" s="127"/>
      <c r="R909" s="127"/>
      <c r="S909" s="127"/>
      <c r="T909" s="124"/>
      <c r="U909" s="124"/>
      <c r="V909" s="124"/>
      <c r="W909" s="131"/>
      <c r="X909" s="124"/>
      <c r="Y909" s="124"/>
      <c r="Z909" s="124"/>
      <c r="AA909" s="131"/>
      <c r="AB909" s="124"/>
      <c r="AC909" s="124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"/>
      <c r="AO909" s="1"/>
      <c r="AP909" s="1"/>
      <c r="AQ909" s="133"/>
      <c r="AR909" s="133"/>
      <c r="AS909" s="133"/>
      <c r="AT909" s="133"/>
      <c r="AU909" s="133"/>
      <c r="AV909" s="133"/>
      <c r="AW909" s="133"/>
      <c r="AX909" s="133"/>
      <c r="AY909" s="132"/>
      <c r="AZ909" s="1"/>
      <c r="BA909" s="1"/>
    </row>
    <row r="910" spans="1:53" ht="12.75" customHeight="1">
      <c r="A910" s="27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9"/>
      <c r="O910" s="127"/>
      <c r="P910" s="127"/>
      <c r="Q910" s="127"/>
      <c r="R910" s="127"/>
      <c r="S910" s="127"/>
      <c r="T910" s="124"/>
      <c r="U910" s="124"/>
      <c r="V910" s="124"/>
      <c r="W910" s="131"/>
      <c r="X910" s="124"/>
      <c r="Y910" s="124"/>
      <c r="Z910" s="124"/>
      <c r="AA910" s="131"/>
      <c r="AB910" s="124"/>
      <c r="AC910" s="124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"/>
      <c r="AO910" s="1"/>
      <c r="AP910" s="1"/>
      <c r="AQ910" s="133"/>
      <c r="AR910" s="133"/>
      <c r="AS910" s="133"/>
      <c r="AT910" s="133"/>
      <c r="AU910" s="133"/>
      <c r="AV910" s="133"/>
      <c r="AW910" s="133"/>
      <c r="AX910" s="133"/>
      <c r="AY910" s="132"/>
      <c r="AZ910" s="1"/>
      <c r="BA910" s="1"/>
    </row>
    <row r="911" spans="1:53" ht="12.75" customHeight="1">
      <c r="A911" s="27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9"/>
      <c r="O911" s="127"/>
      <c r="P911" s="127"/>
      <c r="Q911" s="127"/>
      <c r="R911" s="127"/>
      <c r="S911" s="127"/>
      <c r="T911" s="124"/>
      <c r="U911" s="124"/>
      <c r="V911" s="124"/>
      <c r="W911" s="131"/>
      <c r="X911" s="124"/>
      <c r="Y911" s="124"/>
      <c r="Z911" s="124"/>
      <c r="AA911" s="131"/>
      <c r="AB911" s="124"/>
      <c r="AC911" s="124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"/>
      <c r="AO911" s="1"/>
      <c r="AP911" s="1"/>
      <c r="AQ911" s="133"/>
      <c r="AR911" s="133"/>
      <c r="AS911" s="133"/>
      <c r="AT911" s="133"/>
      <c r="AU911" s="133"/>
      <c r="AV911" s="133"/>
      <c r="AW911" s="133"/>
      <c r="AX911" s="133"/>
      <c r="AY911" s="132"/>
      <c r="AZ911" s="1"/>
      <c r="BA911" s="1"/>
    </row>
    <row r="912" spans="1:53" ht="12.75" customHeight="1">
      <c r="A912" s="27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9"/>
      <c r="O912" s="127"/>
      <c r="P912" s="127"/>
      <c r="Q912" s="127"/>
      <c r="R912" s="127"/>
      <c r="S912" s="127"/>
      <c r="T912" s="124"/>
      <c r="U912" s="124"/>
      <c r="V912" s="124"/>
      <c r="W912" s="131"/>
      <c r="X912" s="124"/>
      <c r="Y912" s="124"/>
      <c r="Z912" s="124"/>
      <c r="AA912" s="131"/>
      <c r="AB912" s="124"/>
      <c r="AC912" s="124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"/>
      <c r="AO912" s="1"/>
      <c r="AP912" s="1"/>
      <c r="AQ912" s="133"/>
      <c r="AR912" s="133"/>
      <c r="AS912" s="133"/>
      <c r="AT912" s="133"/>
      <c r="AU912" s="133"/>
      <c r="AV912" s="133"/>
      <c r="AW912" s="133"/>
      <c r="AX912" s="133"/>
      <c r="AY912" s="132"/>
      <c r="AZ912" s="1"/>
      <c r="BA912" s="1"/>
    </row>
    <row r="913" spans="1:53" ht="12.75" customHeight="1">
      <c r="A913" s="27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9"/>
      <c r="O913" s="127"/>
      <c r="P913" s="127"/>
      <c r="Q913" s="127"/>
      <c r="R913" s="127"/>
      <c r="S913" s="127"/>
      <c r="T913" s="124"/>
      <c r="U913" s="124"/>
      <c r="V913" s="124"/>
      <c r="W913" s="131"/>
      <c r="X913" s="124"/>
      <c r="Y913" s="124"/>
      <c r="Z913" s="124"/>
      <c r="AA913" s="131"/>
      <c r="AB913" s="124"/>
      <c r="AC913" s="124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"/>
      <c r="AO913" s="1"/>
      <c r="AP913" s="1"/>
      <c r="AQ913" s="133"/>
      <c r="AR913" s="133"/>
      <c r="AS913" s="133"/>
      <c r="AT913" s="133"/>
      <c r="AU913" s="133"/>
      <c r="AV913" s="133"/>
      <c r="AW913" s="133"/>
      <c r="AX913" s="133"/>
      <c r="AY913" s="132"/>
      <c r="AZ913" s="1"/>
      <c r="BA913" s="1"/>
    </row>
    <row r="914" spans="1:53" ht="12.75" customHeight="1">
      <c r="A914" s="27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9"/>
      <c r="O914" s="127"/>
      <c r="P914" s="127"/>
      <c r="Q914" s="127"/>
      <c r="R914" s="127"/>
      <c r="S914" s="127"/>
      <c r="T914" s="124"/>
      <c r="U914" s="124"/>
      <c r="V914" s="124"/>
      <c r="W914" s="131"/>
      <c r="X914" s="124"/>
      <c r="Y914" s="124"/>
      <c r="Z914" s="124"/>
      <c r="AA914" s="131"/>
      <c r="AB914" s="124"/>
      <c r="AC914" s="124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"/>
      <c r="AO914" s="1"/>
      <c r="AP914" s="1"/>
      <c r="AQ914" s="133"/>
      <c r="AR914" s="133"/>
      <c r="AS914" s="133"/>
      <c r="AT914" s="133"/>
      <c r="AU914" s="133"/>
      <c r="AV914" s="133"/>
      <c r="AW914" s="133"/>
      <c r="AX914" s="133"/>
      <c r="AY914" s="132"/>
      <c r="AZ914" s="1"/>
      <c r="BA914" s="1"/>
    </row>
    <row r="915" spans="1:53" ht="12.75" customHeight="1">
      <c r="A915" s="27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9"/>
      <c r="O915" s="127"/>
      <c r="P915" s="127"/>
      <c r="Q915" s="127"/>
      <c r="R915" s="127"/>
      <c r="S915" s="127"/>
      <c r="T915" s="124"/>
      <c r="U915" s="124"/>
      <c r="V915" s="124"/>
      <c r="W915" s="131"/>
      <c r="X915" s="124"/>
      <c r="Y915" s="124"/>
      <c r="Z915" s="124"/>
      <c r="AA915" s="131"/>
      <c r="AB915" s="124"/>
      <c r="AC915" s="124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"/>
      <c r="AO915" s="1"/>
      <c r="AP915" s="1"/>
      <c r="AQ915" s="133"/>
      <c r="AR915" s="133"/>
      <c r="AS915" s="133"/>
      <c r="AT915" s="133"/>
      <c r="AU915" s="133"/>
      <c r="AV915" s="133"/>
      <c r="AW915" s="133"/>
      <c r="AX915" s="133"/>
      <c r="AY915" s="132"/>
      <c r="AZ915" s="1"/>
      <c r="BA915" s="1"/>
    </row>
    <row r="916" spans="1:53" ht="12.75" customHeight="1">
      <c r="A916" s="27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9"/>
      <c r="O916" s="127"/>
      <c r="P916" s="127"/>
      <c r="Q916" s="127"/>
      <c r="R916" s="127"/>
      <c r="S916" s="127"/>
      <c r="T916" s="124"/>
      <c r="U916" s="124"/>
      <c r="V916" s="124"/>
      <c r="W916" s="131"/>
      <c r="X916" s="124"/>
      <c r="Y916" s="124"/>
      <c r="Z916" s="124"/>
      <c r="AA916" s="131"/>
      <c r="AB916" s="124"/>
      <c r="AC916" s="124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"/>
      <c r="AO916" s="1"/>
      <c r="AP916" s="1"/>
      <c r="AQ916" s="133"/>
      <c r="AR916" s="133"/>
      <c r="AS916" s="133"/>
      <c r="AT916" s="133"/>
      <c r="AU916" s="133"/>
      <c r="AV916" s="133"/>
      <c r="AW916" s="133"/>
      <c r="AX916" s="133"/>
      <c r="AY916" s="132"/>
      <c r="AZ916" s="1"/>
      <c r="BA916" s="1"/>
    </row>
    <row r="917" spans="1:53" ht="12.75" customHeight="1">
      <c r="A917" s="27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9"/>
      <c r="O917" s="127"/>
      <c r="P917" s="127"/>
      <c r="Q917" s="127"/>
      <c r="R917" s="127"/>
      <c r="S917" s="127"/>
      <c r="T917" s="124"/>
      <c r="U917" s="124"/>
      <c r="V917" s="124"/>
      <c r="W917" s="131"/>
      <c r="X917" s="124"/>
      <c r="Y917" s="124"/>
      <c r="Z917" s="124"/>
      <c r="AA917" s="131"/>
      <c r="AB917" s="124"/>
      <c r="AC917" s="124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"/>
      <c r="AO917" s="1"/>
      <c r="AP917" s="1"/>
      <c r="AQ917" s="133"/>
      <c r="AR917" s="133"/>
      <c r="AS917" s="133"/>
      <c r="AT917" s="133"/>
      <c r="AU917" s="133"/>
      <c r="AV917" s="133"/>
      <c r="AW917" s="133"/>
      <c r="AX917" s="133"/>
      <c r="AY917" s="132"/>
      <c r="AZ917" s="1"/>
      <c r="BA917" s="1"/>
    </row>
    <row r="918" spans="1:53" ht="12.75" customHeight="1">
      <c r="A918" s="27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9"/>
      <c r="O918" s="127"/>
      <c r="P918" s="127"/>
      <c r="Q918" s="127"/>
      <c r="R918" s="127"/>
      <c r="S918" s="127"/>
      <c r="T918" s="124"/>
      <c r="U918" s="124"/>
      <c r="V918" s="124"/>
      <c r="W918" s="131"/>
      <c r="X918" s="124"/>
      <c r="Y918" s="124"/>
      <c r="Z918" s="124"/>
      <c r="AA918" s="131"/>
      <c r="AB918" s="124"/>
      <c r="AC918" s="124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"/>
      <c r="AO918" s="1"/>
      <c r="AP918" s="1"/>
      <c r="AQ918" s="133"/>
      <c r="AR918" s="133"/>
      <c r="AS918" s="133"/>
      <c r="AT918" s="133"/>
      <c r="AU918" s="133"/>
      <c r="AV918" s="133"/>
      <c r="AW918" s="133"/>
      <c r="AX918" s="133"/>
      <c r="AY918" s="132"/>
      <c r="AZ918" s="1"/>
      <c r="BA918" s="1"/>
    </row>
    <row r="919" spans="1:53" ht="12.75" customHeight="1">
      <c r="A919" s="27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9"/>
      <c r="O919" s="127"/>
      <c r="P919" s="127"/>
      <c r="Q919" s="127"/>
      <c r="R919" s="127"/>
      <c r="S919" s="127"/>
      <c r="T919" s="124"/>
      <c r="U919" s="124"/>
      <c r="V919" s="124"/>
      <c r="W919" s="131"/>
      <c r="X919" s="124"/>
      <c r="Y919" s="124"/>
      <c r="Z919" s="124"/>
      <c r="AA919" s="131"/>
      <c r="AB919" s="124"/>
      <c r="AC919" s="124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"/>
      <c r="AO919" s="1"/>
      <c r="AP919" s="1"/>
      <c r="AQ919" s="133"/>
      <c r="AR919" s="133"/>
      <c r="AS919" s="133"/>
      <c r="AT919" s="133"/>
      <c r="AU919" s="133"/>
      <c r="AV919" s="133"/>
      <c r="AW919" s="133"/>
      <c r="AX919" s="133"/>
      <c r="AY919" s="132"/>
      <c r="AZ919" s="1"/>
      <c r="BA919" s="1"/>
    </row>
    <row r="920" spans="1:53" ht="12.75" customHeight="1">
      <c r="A920" s="27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9"/>
      <c r="O920" s="127"/>
      <c r="P920" s="127"/>
      <c r="Q920" s="127"/>
      <c r="R920" s="127"/>
      <c r="S920" s="127"/>
      <c r="T920" s="124"/>
      <c r="U920" s="124"/>
      <c r="V920" s="124"/>
      <c r="W920" s="131"/>
      <c r="X920" s="124"/>
      <c r="Y920" s="124"/>
      <c r="Z920" s="124"/>
      <c r="AA920" s="131"/>
      <c r="AB920" s="124"/>
      <c r="AC920" s="124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"/>
      <c r="AO920" s="1"/>
      <c r="AP920" s="1"/>
      <c r="AQ920" s="133"/>
      <c r="AR920" s="133"/>
      <c r="AS920" s="133"/>
      <c r="AT920" s="133"/>
      <c r="AU920" s="133"/>
      <c r="AV920" s="133"/>
      <c r="AW920" s="133"/>
      <c r="AX920" s="133"/>
      <c r="AY920" s="132"/>
      <c r="AZ920" s="1"/>
      <c r="BA920" s="1"/>
    </row>
    <row r="921" spans="1:53" ht="12.75" customHeight="1">
      <c r="A921" s="27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9"/>
      <c r="O921" s="127"/>
      <c r="P921" s="127"/>
      <c r="Q921" s="127"/>
      <c r="R921" s="127"/>
      <c r="S921" s="127"/>
      <c r="T921" s="124"/>
      <c r="U921" s="124"/>
      <c r="V921" s="124"/>
      <c r="W921" s="131"/>
      <c r="X921" s="124"/>
      <c r="Y921" s="124"/>
      <c r="Z921" s="124"/>
      <c r="AA921" s="131"/>
      <c r="AB921" s="124"/>
      <c r="AC921" s="124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"/>
      <c r="AO921" s="1"/>
      <c r="AP921" s="1"/>
      <c r="AQ921" s="133"/>
      <c r="AR921" s="133"/>
      <c r="AS921" s="133"/>
      <c r="AT921" s="133"/>
      <c r="AU921" s="133"/>
      <c r="AV921" s="133"/>
      <c r="AW921" s="133"/>
      <c r="AX921" s="133"/>
      <c r="AY921" s="132"/>
      <c r="AZ921" s="1"/>
      <c r="BA921" s="1"/>
    </row>
    <row r="922" spans="1:53" ht="12.75" customHeight="1">
      <c r="A922" s="27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9"/>
      <c r="O922" s="127"/>
      <c r="P922" s="127"/>
      <c r="Q922" s="127"/>
      <c r="R922" s="127"/>
      <c r="S922" s="127"/>
      <c r="T922" s="124"/>
      <c r="U922" s="124"/>
      <c r="V922" s="124"/>
      <c r="W922" s="131"/>
      <c r="X922" s="124"/>
      <c r="Y922" s="124"/>
      <c r="Z922" s="124"/>
      <c r="AA922" s="131"/>
      <c r="AB922" s="124"/>
      <c r="AC922" s="124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"/>
      <c r="AO922" s="1"/>
      <c r="AP922" s="1"/>
      <c r="AQ922" s="133"/>
      <c r="AR922" s="133"/>
      <c r="AS922" s="133"/>
      <c r="AT922" s="133"/>
      <c r="AU922" s="133"/>
      <c r="AV922" s="133"/>
      <c r="AW922" s="133"/>
      <c r="AX922" s="133"/>
      <c r="AY922" s="132"/>
      <c r="AZ922" s="1"/>
      <c r="BA922" s="1"/>
    </row>
    <row r="923" spans="1:53" ht="12.75" customHeight="1">
      <c r="A923" s="27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9"/>
      <c r="O923" s="127"/>
      <c r="P923" s="127"/>
      <c r="Q923" s="127"/>
      <c r="R923" s="127"/>
      <c r="S923" s="127"/>
      <c r="T923" s="124"/>
      <c r="U923" s="124"/>
      <c r="V923" s="124"/>
      <c r="W923" s="131"/>
      <c r="X923" s="124"/>
      <c r="Y923" s="124"/>
      <c r="Z923" s="124"/>
      <c r="AA923" s="131"/>
      <c r="AB923" s="124"/>
      <c r="AC923" s="124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"/>
      <c r="AO923" s="1"/>
      <c r="AP923" s="1"/>
      <c r="AQ923" s="133"/>
      <c r="AR923" s="133"/>
      <c r="AS923" s="133"/>
      <c r="AT923" s="133"/>
      <c r="AU923" s="133"/>
      <c r="AV923" s="133"/>
      <c r="AW923" s="133"/>
      <c r="AX923" s="133"/>
      <c r="AY923" s="132"/>
      <c r="AZ923" s="1"/>
      <c r="BA923" s="1"/>
    </row>
    <row r="924" spans="1:53" ht="12.75" customHeight="1">
      <c r="A924" s="27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9"/>
      <c r="O924" s="127"/>
      <c r="P924" s="127"/>
      <c r="Q924" s="127"/>
      <c r="R924" s="127"/>
      <c r="S924" s="127"/>
      <c r="T924" s="124"/>
      <c r="U924" s="124"/>
      <c r="V924" s="124"/>
      <c r="W924" s="131"/>
      <c r="X924" s="124"/>
      <c r="Y924" s="124"/>
      <c r="Z924" s="124"/>
      <c r="AA924" s="131"/>
      <c r="AB924" s="124"/>
      <c r="AC924" s="124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"/>
      <c r="AO924" s="1"/>
      <c r="AP924" s="1"/>
      <c r="AQ924" s="133"/>
      <c r="AR924" s="133"/>
      <c r="AS924" s="133"/>
      <c r="AT924" s="133"/>
      <c r="AU924" s="133"/>
      <c r="AV924" s="133"/>
      <c r="AW924" s="133"/>
      <c r="AX924" s="133"/>
      <c r="AY924" s="132"/>
      <c r="AZ924" s="1"/>
      <c r="BA924" s="1"/>
    </row>
    <row r="925" spans="1:53" ht="12.75" customHeight="1">
      <c r="A925" s="27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9"/>
      <c r="O925" s="127"/>
      <c r="P925" s="127"/>
      <c r="Q925" s="127"/>
      <c r="R925" s="127"/>
      <c r="S925" s="127"/>
      <c r="T925" s="124"/>
      <c r="U925" s="124"/>
      <c r="V925" s="124"/>
      <c r="W925" s="131"/>
      <c r="X925" s="124"/>
      <c r="Y925" s="124"/>
      <c r="Z925" s="124"/>
      <c r="AA925" s="131"/>
      <c r="AB925" s="124"/>
      <c r="AC925" s="124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"/>
      <c r="AO925" s="1"/>
      <c r="AP925" s="1"/>
      <c r="AQ925" s="133"/>
      <c r="AR925" s="133"/>
      <c r="AS925" s="133"/>
      <c r="AT925" s="133"/>
      <c r="AU925" s="133"/>
      <c r="AV925" s="133"/>
      <c r="AW925" s="133"/>
      <c r="AX925" s="133"/>
      <c r="AY925" s="132"/>
      <c r="AZ925" s="1"/>
      <c r="BA925" s="1"/>
    </row>
    <row r="926" spans="1:53" ht="12.75" customHeight="1">
      <c r="A926" s="27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9"/>
      <c r="O926" s="127"/>
      <c r="P926" s="127"/>
      <c r="Q926" s="127"/>
      <c r="R926" s="127"/>
      <c r="S926" s="127"/>
      <c r="T926" s="124"/>
      <c r="U926" s="124"/>
      <c r="V926" s="124"/>
      <c r="W926" s="131"/>
      <c r="X926" s="124"/>
      <c r="Y926" s="124"/>
      <c r="Z926" s="124"/>
      <c r="AA926" s="131"/>
      <c r="AB926" s="124"/>
      <c r="AC926" s="124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"/>
      <c r="AO926" s="1"/>
      <c r="AP926" s="1"/>
      <c r="AQ926" s="133"/>
      <c r="AR926" s="133"/>
      <c r="AS926" s="133"/>
      <c r="AT926" s="133"/>
      <c r="AU926" s="133"/>
      <c r="AV926" s="133"/>
      <c r="AW926" s="133"/>
      <c r="AX926" s="133"/>
      <c r="AY926" s="132"/>
      <c r="AZ926" s="1"/>
      <c r="BA926" s="1"/>
    </row>
    <row r="927" spans="1:53" ht="12.75" customHeight="1">
      <c r="A927" s="27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9"/>
      <c r="O927" s="127"/>
      <c r="P927" s="127"/>
      <c r="Q927" s="127"/>
      <c r="R927" s="127"/>
      <c r="S927" s="127"/>
      <c r="T927" s="124"/>
      <c r="U927" s="124"/>
      <c r="V927" s="124"/>
      <c r="W927" s="131"/>
      <c r="X927" s="124"/>
      <c r="Y927" s="124"/>
      <c r="Z927" s="124"/>
      <c r="AA927" s="131"/>
      <c r="AB927" s="124"/>
      <c r="AC927" s="124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"/>
      <c r="AO927" s="1"/>
      <c r="AP927" s="1"/>
      <c r="AQ927" s="133"/>
      <c r="AR927" s="133"/>
      <c r="AS927" s="133"/>
      <c r="AT927" s="133"/>
      <c r="AU927" s="133"/>
      <c r="AV927" s="133"/>
      <c r="AW927" s="133"/>
      <c r="AX927" s="133"/>
      <c r="AY927" s="132"/>
      <c r="AZ927" s="1"/>
      <c r="BA927" s="1"/>
    </row>
    <row r="928" spans="1:53" ht="12.75" customHeight="1">
      <c r="A928" s="27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9"/>
      <c r="O928" s="127"/>
      <c r="P928" s="127"/>
      <c r="Q928" s="127"/>
      <c r="R928" s="127"/>
      <c r="S928" s="127"/>
      <c r="T928" s="124"/>
      <c r="U928" s="124"/>
      <c r="V928" s="124"/>
      <c r="W928" s="131"/>
      <c r="X928" s="124"/>
      <c r="Y928" s="124"/>
      <c r="Z928" s="124"/>
      <c r="AA928" s="131"/>
      <c r="AB928" s="124"/>
      <c r="AC928" s="124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"/>
      <c r="AO928" s="1"/>
      <c r="AP928" s="1"/>
      <c r="AQ928" s="133"/>
      <c r="AR928" s="133"/>
      <c r="AS928" s="133"/>
      <c r="AT928" s="133"/>
      <c r="AU928" s="133"/>
      <c r="AV928" s="133"/>
      <c r="AW928" s="133"/>
      <c r="AX928" s="133"/>
      <c r="AY928" s="132"/>
      <c r="AZ928" s="1"/>
      <c r="BA928" s="1"/>
    </row>
    <row r="929" spans="1:53" ht="12.75" customHeight="1">
      <c r="A929" s="27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9"/>
      <c r="O929" s="127"/>
      <c r="P929" s="127"/>
      <c r="Q929" s="127"/>
      <c r="R929" s="127"/>
      <c r="S929" s="127"/>
      <c r="T929" s="124"/>
      <c r="U929" s="124"/>
      <c r="V929" s="124"/>
      <c r="W929" s="131"/>
      <c r="X929" s="124"/>
      <c r="Y929" s="124"/>
      <c r="Z929" s="124"/>
      <c r="AA929" s="131"/>
      <c r="AB929" s="124"/>
      <c r="AC929" s="124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"/>
      <c r="AO929" s="1"/>
      <c r="AP929" s="1"/>
      <c r="AQ929" s="133"/>
      <c r="AR929" s="133"/>
      <c r="AS929" s="133"/>
      <c r="AT929" s="133"/>
      <c r="AU929" s="133"/>
      <c r="AV929" s="133"/>
      <c r="AW929" s="133"/>
      <c r="AX929" s="133"/>
      <c r="AY929" s="132"/>
      <c r="AZ929" s="1"/>
      <c r="BA929" s="1"/>
    </row>
    <row r="930" spans="1:53" ht="12.75" customHeight="1">
      <c r="A930" s="27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9"/>
      <c r="O930" s="127"/>
      <c r="P930" s="127"/>
      <c r="Q930" s="127"/>
      <c r="R930" s="127"/>
      <c r="S930" s="127"/>
      <c r="T930" s="124"/>
      <c r="U930" s="124"/>
      <c r="V930" s="124"/>
      <c r="W930" s="131"/>
      <c r="X930" s="124"/>
      <c r="Y930" s="124"/>
      <c r="Z930" s="124"/>
      <c r="AA930" s="131"/>
      <c r="AB930" s="124"/>
      <c r="AC930" s="124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"/>
      <c r="AO930" s="1"/>
      <c r="AP930" s="1"/>
      <c r="AQ930" s="133"/>
      <c r="AR930" s="133"/>
      <c r="AS930" s="133"/>
      <c r="AT930" s="133"/>
      <c r="AU930" s="133"/>
      <c r="AV930" s="133"/>
      <c r="AW930" s="133"/>
      <c r="AX930" s="133"/>
      <c r="AY930" s="132"/>
      <c r="AZ930" s="1"/>
      <c r="BA930" s="1"/>
    </row>
    <row r="931" spans="1:53" ht="12.75" customHeight="1">
      <c r="A931" s="27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9"/>
      <c r="O931" s="127"/>
      <c r="P931" s="127"/>
      <c r="Q931" s="127"/>
      <c r="R931" s="127"/>
      <c r="S931" s="127"/>
      <c r="T931" s="124"/>
      <c r="U931" s="124"/>
      <c r="V931" s="124"/>
      <c r="W931" s="131"/>
      <c r="X931" s="124"/>
      <c r="Y931" s="124"/>
      <c r="Z931" s="124"/>
      <c r="AA931" s="131"/>
      <c r="AB931" s="124"/>
      <c r="AC931" s="124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"/>
      <c r="AO931" s="1"/>
      <c r="AP931" s="1"/>
      <c r="AQ931" s="133"/>
      <c r="AR931" s="133"/>
      <c r="AS931" s="133"/>
      <c r="AT931" s="133"/>
      <c r="AU931" s="133"/>
      <c r="AV931" s="133"/>
      <c r="AW931" s="133"/>
      <c r="AX931" s="133"/>
      <c r="AY931" s="132"/>
      <c r="AZ931" s="1"/>
      <c r="BA931" s="1"/>
    </row>
    <row r="932" spans="1:53" ht="12.75" customHeight="1">
      <c r="A932" s="27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9"/>
      <c r="O932" s="127"/>
      <c r="P932" s="127"/>
      <c r="Q932" s="127"/>
      <c r="R932" s="127"/>
      <c r="S932" s="127"/>
      <c r="T932" s="124"/>
      <c r="U932" s="124"/>
      <c r="V932" s="124"/>
      <c r="W932" s="131"/>
      <c r="X932" s="124"/>
      <c r="Y932" s="124"/>
      <c r="Z932" s="124"/>
      <c r="AA932" s="131"/>
      <c r="AB932" s="124"/>
      <c r="AC932" s="124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"/>
      <c r="AO932" s="1"/>
      <c r="AP932" s="1"/>
      <c r="AQ932" s="133"/>
      <c r="AR932" s="133"/>
      <c r="AS932" s="133"/>
      <c r="AT932" s="133"/>
      <c r="AU932" s="133"/>
      <c r="AV932" s="133"/>
      <c r="AW932" s="133"/>
      <c r="AX932" s="133"/>
      <c r="AY932" s="132"/>
      <c r="AZ932" s="1"/>
      <c r="BA932" s="1"/>
    </row>
    <row r="933" spans="1:53" ht="12.75" customHeight="1">
      <c r="A933" s="27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9"/>
      <c r="O933" s="127"/>
      <c r="P933" s="127"/>
      <c r="Q933" s="127"/>
      <c r="R933" s="127"/>
      <c r="S933" s="127"/>
      <c r="T933" s="124"/>
      <c r="U933" s="124"/>
      <c r="V933" s="124"/>
      <c r="W933" s="131"/>
      <c r="X933" s="124"/>
      <c r="Y933" s="124"/>
      <c r="Z933" s="124"/>
      <c r="AA933" s="131"/>
      <c r="AB933" s="124"/>
      <c r="AC933" s="124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"/>
      <c r="AO933" s="1"/>
      <c r="AP933" s="1"/>
      <c r="AQ933" s="133"/>
      <c r="AR933" s="133"/>
      <c r="AS933" s="133"/>
      <c r="AT933" s="133"/>
      <c r="AU933" s="133"/>
      <c r="AV933" s="133"/>
      <c r="AW933" s="133"/>
      <c r="AX933" s="133"/>
      <c r="AY933" s="132"/>
      <c r="AZ933" s="1"/>
      <c r="BA933" s="1"/>
    </row>
    <row r="934" spans="1:53" ht="12.75" customHeight="1">
      <c r="A934" s="27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9"/>
      <c r="O934" s="127"/>
      <c r="P934" s="127"/>
      <c r="Q934" s="127"/>
      <c r="R934" s="127"/>
      <c r="S934" s="127"/>
      <c r="T934" s="124"/>
      <c r="U934" s="124"/>
      <c r="V934" s="124"/>
      <c r="W934" s="131"/>
      <c r="X934" s="124"/>
      <c r="Y934" s="124"/>
      <c r="Z934" s="124"/>
      <c r="AA934" s="131"/>
      <c r="AB934" s="124"/>
      <c r="AC934" s="124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"/>
      <c r="AO934" s="1"/>
      <c r="AP934" s="1"/>
      <c r="AQ934" s="133"/>
      <c r="AR934" s="133"/>
      <c r="AS934" s="133"/>
      <c r="AT934" s="133"/>
      <c r="AU934" s="133"/>
      <c r="AV934" s="133"/>
      <c r="AW934" s="133"/>
      <c r="AX934" s="133"/>
      <c r="AY934" s="132"/>
      <c r="AZ934" s="1"/>
      <c r="BA934" s="1"/>
    </row>
    <row r="935" spans="1:53" ht="12.75" customHeight="1">
      <c r="A935" s="27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9"/>
      <c r="O935" s="127"/>
      <c r="P935" s="127"/>
      <c r="Q935" s="127"/>
      <c r="R935" s="127"/>
      <c r="S935" s="127"/>
      <c r="T935" s="124"/>
      <c r="U935" s="124"/>
      <c r="V935" s="124"/>
      <c r="W935" s="131"/>
      <c r="X935" s="124"/>
      <c r="Y935" s="124"/>
      <c r="Z935" s="124"/>
      <c r="AA935" s="131"/>
      <c r="AB935" s="124"/>
      <c r="AC935" s="124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"/>
      <c r="AO935" s="1"/>
      <c r="AP935" s="1"/>
      <c r="AQ935" s="133"/>
      <c r="AR935" s="133"/>
      <c r="AS935" s="133"/>
      <c r="AT935" s="133"/>
      <c r="AU935" s="133"/>
      <c r="AV935" s="133"/>
      <c r="AW935" s="133"/>
      <c r="AX935" s="133"/>
      <c r="AY935" s="132"/>
      <c r="AZ935" s="1"/>
      <c r="BA935" s="1"/>
    </row>
    <row r="936" spans="1:53" ht="12.75" customHeight="1">
      <c r="A936" s="27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9"/>
      <c r="O936" s="127"/>
      <c r="P936" s="127"/>
      <c r="Q936" s="127"/>
      <c r="R936" s="127"/>
      <c r="S936" s="127"/>
      <c r="T936" s="124"/>
      <c r="U936" s="124"/>
      <c r="V936" s="124"/>
      <c r="W936" s="131"/>
      <c r="X936" s="124"/>
      <c r="Y936" s="124"/>
      <c r="Z936" s="124"/>
      <c r="AA936" s="131"/>
      <c r="AB936" s="124"/>
      <c r="AC936" s="124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"/>
      <c r="AO936" s="1"/>
      <c r="AP936" s="1"/>
      <c r="AQ936" s="133"/>
      <c r="AR936" s="133"/>
      <c r="AS936" s="133"/>
      <c r="AT936" s="133"/>
      <c r="AU936" s="133"/>
      <c r="AV936" s="133"/>
      <c r="AW936" s="133"/>
      <c r="AX936" s="133"/>
      <c r="AY936" s="132"/>
      <c r="AZ936" s="1"/>
      <c r="BA936" s="1"/>
    </row>
    <row r="937" spans="1:53" ht="12.75" customHeight="1">
      <c r="A937" s="27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9"/>
      <c r="O937" s="127"/>
      <c r="P937" s="127"/>
      <c r="Q937" s="127"/>
      <c r="R937" s="127"/>
      <c r="S937" s="127"/>
      <c r="T937" s="124"/>
      <c r="U937" s="124"/>
      <c r="V937" s="124"/>
      <c r="W937" s="131"/>
      <c r="X937" s="124"/>
      <c r="Y937" s="124"/>
      <c r="Z937" s="124"/>
      <c r="AA937" s="131"/>
      <c r="AB937" s="124"/>
      <c r="AC937" s="124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"/>
      <c r="AO937" s="1"/>
      <c r="AP937" s="1"/>
      <c r="AQ937" s="133"/>
      <c r="AR937" s="133"/>
      <c r="AS937" s="133"/>
      <c r="AT937" s="133"/>
      <c r="AU937" s="133"/>
      <c r="AV937" s="133"/>
      <c r="AW937" s="133"/>
      <c r="AX937" s="133"/>
      <c r="AY937" s="132"/>
      <c r="AZ937" s="1"/>
      <c r="BA937" s="1"/>
    </row>
    <row r="938" spans="1:53" ht="12.75" customHeight="1">
      <c r="A938" s="27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9"/>
      <c r="O938" s="127"/>
      <c r="P938" s="127"/>
      <c r="Q938" s="127"/>
      <c r="R938" s="127"/>
      <c r="S938" s="127"/>
      <c r="T938" s="124"/>
      <c r="U938" s="124"/>
      <c r="V938" s="124"/>
      <c r="W938" s="131"/>
      <c r="X938" s="124"/>
      <c r="Y938" s="124"/>
      <c r="Z938" s="124"/>
      <c r="AA938" s="131"/>
      <c r="AB938" s="124"/>
      <c r="AC938" s="124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"/>
      <c r="AO938" s="1"/>
      <c r="AP938" s="1"/>
      <c r="AQ938" s="133"/>
      <c r="AR938" s="133"/>
      <c r="AS938" s="133"/>
      <c r="AT938" s="133"/>
      <c r="AU938" s="133"/>
      <c r="AV938" s="133"/>
      <c r="AW938" s="133"/>
      <c r="AX938" s="133"/>
      <c r="AY938" s="132"/>
      <c r="AZ938" s="1"/>
      <c r="BA938" s="1"/>
    </row>
    <row r="939" spans="1:53" ht="12.75" customHeight="1">
      <c r="A939" s="27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9"/>
      <c r="O939" s="127"/>
      <c r="P939" s="127"/>
      <c r="Q939" s="127"/>
      <c r="R939" s="127"/>
      <c r="S939" s="127"/>
      <c r="T939" s="124"/>
      <c r="U939" s="124"/>
      <c r="V939" s="124"/>
      <c r="W939" s="131"/>
      <c r="X939" s="124"/>
      <c r="Y939" s="124"/>
      <c r="Z939" s="124"/>
      <c r="AA939" s="131"/>
      <c r="AB939" s="124"/>
      <c r="AC939" s="124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"/>
      <c r="AO939" s="1"/>
      <c r="AP939" s="1"/>
      <c r="AQ939" s="133"/>
      <c r="AR939" s="133"/>
      <c r="AS939" s="133"/>
      <c r="AT939" s="133"/>
      <c r="AU939" s="133"/>
      <c r="AV939" s="133"/>
      <c r="AW939" s="133"/>
      <c r="AX939" s="133"/>
      <c r="AY939" s="132"/>
      <c r="AZ939" s="1"/>
      <c r="BA939" s="1"/>
    </row>
    <row r="940" spans="1:53" ht="12.75" customHeight="1">
      <c r="A940" s="27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9"/>
      <c r="O940" s="127"/>
      <c r="P940" s="127"/>
      <c r="Q940" s="127"/>
      <c r="R940" s="127"/>
      <c r="S940" s="127"/>
      <c r="T940" s="124"/>
      <c r="U940" s="124"/>
      <c r="V940" s="124"/>
      <c r="W940" s="131"/>
      <c r="X940" s="124"/>
      <c r="Y940" s="124"/>
      <c r="Z940" s="124"/>
      <c r="AA940" s="131"/>
      <c r="AB940" s="124"/>
      <c r="AC940" s="124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"/>
      <c r="AO940" s="1"/>
      <c r="AP940" s="1"/>
      <c r="AQ940" s="133"/>
      <c r="AR940" s="133"/>
      <c r="AS940" s="133"/>
      <c r="AT940" s="133"/>
      <c r="AU940" s="133"/>
      <c r="AV940" s="133"/>
      <c r="AW940" s="133"/>
      <c r="AX940" s="133"/>
      <c r="AY940" s="132"/>
      <c r="AZ940" s="1"/>
      <c r="BA940" s="1"/>
    </row>
    <row r="941" spans="1:53" ht="12.75" customHeight="1">
      <c r="A941" s="27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9"/>
      <c r="O941" s="127"/>
      <c r="P941" s="127"/>
      <c r="Q941" s="127"/>
      <c r="R941" s="127"/>
      <c r="S941" s="127"/>
      <c r="T941" s="124"/>
      <c r="U941" s="124"/>
      <c r="V941" s="124"/>
      <c r="W941" s="131"/>
      <c r="X941" s="124"/>
      <c r="Y941" s="124"/>
      <c r="Z941" s="124"/>
      <c r="AA941" s="131"/>
      <c r="AB941" s="124"/>
      <c r="AC941" s="124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"/>
      <c r="AO941" s="1"/>
      <c r="AP941" s="1"/>
      <c r="AQ941" s="133"/>
      <c r="AR941" s="133"/>
      <c r="AS941" s="133"/>
      <c r="AT941" s="133"/>
      <c r="AU941" s="133"/>
      <c r="AV941" s="133"/>
      <c r="AW941" s="133"/>
      <c r="AX941" s="133"/>
      <c r="AY941" s="132"/>
      <c r="AZ941" s="1"/>
      <c r="BA941" s="1"/>
    </row>
    <row r="942" spans="1:53" ht="12.75" customHeight="1">
      <c r="A942" s="27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9"/>
      <c r="O942" s="127"/>
      <c r="P942" s="127"/>
      <c r="Q942" s="127"/>
      <c r="R942" s="127"/>
      <c r="S942" s="127"/>
      <c r="T942" s="124"/>
      <c r="U942" s="124"/>
      <c r="V942" s="124"/>
      <c r="W942" s="131"/>
      <c r="X942" s="124"/>
      <c r="Y942" s="124"/>
      <c r="Z942" s="124"/>
      <c r="AA942" s="131"/>
      <c r="AB942" s="124"/>
      <c r="AC942" s="124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"/>
      <c r="AO942" s="1"/>
      <c r="AP942" s="1"/>
      <c r="AQ942" s="133"/>
      <c r="AR942" s="133"/>
      <c r="AS942" s="133"/>
      <c r="AT942" s="133"/>
      <c r="AU942" s="133"/>
      <c r="AV942" s="133"/>
      <c r="AW942" s="133"/>
      <c r="AX942" s="133"/>
      <c r="AY942" s="132"/>
      <c r="AZ942" s="1"/>
      <c r="BA942" s="1"/>
    </row>
    <row r="943" spans="1:53" ht="12.75" customHeight="1">
      <c r="A943" s="27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9"/>
      <c r="O943" s="127"/>
      <c r="P943" s="127"/>
      <c r="Q943" s="127"/>
      <c r="R943" s="127"/>
      <c r="S943" s="127"/>
      <c r="T943" s="124"/>
      <c r="U943" s="124"/>
      <c r="V943" s="124"/>
      <c r="W943" s="131"/>
      <c r="X943" s="124"/>
      <c r="Y943" s="124"/>
      <c r="Z943" s="124"/>
      <c r="AA943" s="131"/>
      <c r="AB943" s="124"/>
      <c r="AC943" s="124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"/>
      <c r="AO943" s="1"/>
      <c r="AP943" s="1"/>
      <c r="AQ943" s="133"/>
      <c r="AR943" s="133"/>
      <c r="AS943" s="133"/>
      <c r="AT943" s="133"/>
      <c r="AU943" s="133"/>
      <c r="AV943" s="133"/>
      <c r="AW943" s="133"/>
      <c r="AX943" s="133"/>
      <c r="AY943" s="132"/>
      <c r="AZ943" s="1"/>
      <c r="BA943" s="1"/>
    </row>
    <row r="944" spans="1:53" ht="12.75" customHeight="1">
      <c r="A944" s="27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9"/>
      <c r="O944" s="127"/>
      <c r="P944" s="127"/>
      <c r="Q944" s="127"/>
      <c r="R944" s="127"/>
      <c r="S944" s="127"/>
      <c r="T944" s="124"/>
      <c r="U944" s="124"/>
      <c r="V944" s="124"/>
      <c r="W944" s="131"/>
      <c r="X944" s="124"/>
      <c r="Y944" s="124"/>
      <c r="Z944" s="124"/>
      <c r="AA944" s="131"/>
      <c r="AB944" s="124"/>
      <c r="AC944" s="124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"/>
      <c r="AO944" s="1"/>
      <c r="AP944" s="1"/>
      <c r="AQ944" s="133"/>
      <c r="AR944" s="133"/>
      <c r="AS944" s="133"/>
      <c r="AT944" s="133"/>
      <c r="AU944" s="133"/>
      <c r="AV944" s="133"/>
      <c r="AW944" s="133"/>
      <c r="AX944" s="133"/>
      <c r="AY944" s="132"/>
      <c r="AZ944" s="1"/>
      <c r="BA944" s="1"/>
    </row>
    <row r="945" spans="1:53" ht="12.75" customHeight="1">
      <c r="A945" s="27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9"/>
      <c r="O945" s="127"/>
      <c r="P945" s="127"/>
      <c r="Q945" s="127"/>
      <c r="R945" s="127"/>
      <c r="S945" s="127"/>
      <c r="T945" s="124"/>
      <c r="U945" s="124"/>
      <c r="V945" s="124"/>
      <c r="W945" s="131"/>
      <c r="X945" s="124"/>
      <c r="Y945" s="124"/>
      <c r="Z945" s="124"/>
      <c r="AA945" s="131"/>
      <c r="AB945" s="124"/>
      <c r="AC945" s="124"/>
      <c r="AD945" s="132"/>
      <c r="AE945" s="132"/>
      <c r="AF945" s="132"/>
      <c r="AG945" s="132"/>
      <c r="AH945" s="132"/>
      <c r="AI945" s="132"/>
      <c r="AJ945" s="132"/>
      <c r="AK945" s="132"/>
      <c r="AL945" s="132"/>
      <c r="AM945" s="132"/>
      <c r="AN945" s="1"/>
      <c r="AO945" s="1"/>
      <c r="AP945" s="1"/>
      <c r="AQ945" s="133"/>
      <c r="AR945" s="133"/>
      <c r="AS945" s="133"/>
      <c r="AT945" s="133"/>
      <c r="AU945" s="133"/>
      <c r="AV945" s="133"/>
      <c r="AW945" s="133"/>
      <c r="AX945" s="133"/>
      <c r="AY945" s="132"/>
      <c r="AZ945" s="1"/>
      <c r="BA945" s="1"/>
    </row>
    <row r="946" spans="1:53" ht="12.75" customHeight="1">
      <c r="A946" s="27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9"/>
      <c r="O946" s="127"/>
      <c r="P946" s="127"/>
      <c r="Q946" s="127"/>
      <c r="R946" s="127"/>
      <c r="S946" s="127"/>
      <c r="T946" s="124"/>
      <c r="U946" s="124"/>
      <c r="V946" s="124"/>
      <c r="W946" s="131"/>
      <c r="X946" s="124"/>
      <c r="Y946" s="124"/>
      <c r="Z946" s="124"/>
      <c r="AA946" s="131"/>
      <c r="AB946" s="124"/>
      <c r="AC946" s="124"/>
      <c r="AD946" s="132"/>
      <c r="AE946" s="132"/>
      <c r="AF946" s="132"/>
      <c r="AG946" s="132"/>
      <c r="AH946" s="132"/>
      <c r="AI946" s="132"/>
      <c r="AJ946" s="132"/>
      <c r="AK946" s="132"/>
      <c r="AL946" s="132"/>
      <c r="AM946" s="132"/>
      <c r="AN946" s="1"/>
      <c r="AO946" s="1"/>
      <c r="AP946" s="1"/>
      <c r="AQ946" s="133"/>
      <c r="AR946" s="133"/>
      <c r="AS946" s="133"/>
      <c r="AT946" s="133"/>
      <c r="AU946" s="133"/>
      <c r="AV946" s="133"/>
      <c r="AW946" s="133"/>
      <c r="AX946" s="133"/>
      <c r="AY946" s="132"/>
      <c r="AZ946" s="1"/>
      <c r="BA946" s="1"/>
    </row>
    <row r="947" spans="1:53" ht="12.75" customHeight="1">
      <c r="A947" s="27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9"/>
      <c r="O947" s="127"/>
      <c r="P947" s="127"/>
      <c r="Q947" s="127"/>
      <c r="R947" s="127"/>
      <c r="S947" s="127"/>
      <c r="T947" s="124"/>
      <c r="U947" s="124"/>
      <c r="V947" s="124"/>
      <c r="W947" s="131"/>
      <c r="X947" s="124"/>
      <c r="Y947" s="124"/>
      <c r="Z947" s="124"/>
      <c r="AA947" s="131"/>
      <c r="AB947" s="124"/>
      <c r="AC947" s="124"/>
      <c r="AD947" s="132"/>
      <c r="AE947" s="132"/>
      <c r="AF947" s="132"/>
      <c r="AG947" s="132"/>
      <c r="AH947" s="132"/>
      <c r="AI947" s="132"/>
      <c r="AJ947" s="132"/>
      <c r="AK947" s="132"/>
      <c r="AL947" s="132"/>
      <c r="AM947" s="132"/>
      <c r="AN947" s="1"/>
      <c r="AO947" s="1"/>
      <c r="AP947" s="1"/>
      <c r="AQ947" s="133"/>
      <c r="AR947" s="133"/>
      <c r="AS947" s="133"/>
      <c r="AT947" s="133"/>
      <c r="AU947" s="133"/>
      <c r="AV947" s="133"/>
      <c r="AW947" s="133"/>
      <c r="AX947" s="133"/>
      <c r="AY947" s="132"/>
      <c r="AZ947" s="1"/>
      <c r="BA947" s="1"/>
    </row>
    <row r="948" spans="1:53" ht="12.75" customHeight="1">
      <c r="A948" s="27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9"/>
      <c r="O948" s="127"/>
      <c r="P948" s="127"/>
      <c r="Q948" s="127"/>
      <c r="R948" s="127"/>
      <c r="S948" s="127"/>
      <c r="T948" s="124"/>
      <c r="U948" s="124"/>
      <c r="V948" s="124"/>
      <c r="W948" s="131"/>
      <c r="X948" s="124"/>
      <c r="Y948" s="124"/>
      <c r="Z948" s="124"/>
      <c r="AA948" s="131"/>
      <c r="AB948" s="124"/>
      <c r="AC948" s="124"/>
      <c r="AD948" s="132"/>
      <c r="AE948" s="132"/>
      <c r="AF948" s="132"/>
      <c r="AG948" s="132"/>
      <c r="AH948" s="132"/>
      <c r="AI948" s="132"/>
      <c r="AJ948" s="132"/>
      <c r="AK948" s="132"/>
      <c r="AL948" s="132"/>
      <c r="AM948" s="132"/>
      <c r="AN948" s="1"/>
      <c r="AO948" s="1"/>
      <c r="AP948" s="1"/>
      <c r="AQ948" s="133"/>
      <c r="AR948" s="133"/>
      <c r="AS948" s="133"/>
      <c r="AT948" s="133"/>
      <c r="AU948" s="133"/>
      <c r="AV948" s="133"/>
      <c r="AW948" s="133"/>
      <c r="AX948" s="133"/>
      <c r="AY948" s="132"/>
      <c r="AZ948" s="1"/>
      <c r="BA948" s="1"/>
    </row>
    <row r="949" spans="1:53" ht="12.75" customHeight="1">
      <c r="A949" s="27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9"/>
      <c r="O949" s="127"/>
      <c r="P949" s="127"/>
      <c r="Q949" s="127"/>
      <c r="R949" s="127"/>
      <c r="S949" s="127"/>
      <c r="T949" s="124"/>
      <c r="U949" s="124"/>
      <c r="V949" s="124"/>
      <c r="W949" s="131"/>
      <c r="X949" s="124"/>
      <c r="Y949" s="124"/>
      <c r="Z949" s="124"/>
      <c r="AA949" s="131"/>
      <c r="AB949" s="124"/>
      <c r="AC949" s="124"/>
      <c r="AD949" s="132"/>
      <c r="AE949" s="132"/>
      <c r="AF949" s="132"/>
      <c r="AG949" s="132"/>
      <c r="AH949" s="132"/>
      <c r="AI949" s="132"/>
      <c r="AJ949" s="132"/>
      <c r="AK949" s="132"/>
      <c r="AL949" s="132"/>
      <c r="AM949" s="132"/>
      <c r="AN949" s="1"/>
      <c r="AO949" s="1"/>
      <c r="AP949" s="1"/>
      <c r="AQ949" s="133"/>
      <c r="AR949" s="133"/>
      <c r="AS949" s="133"/>
      <c r="AT949" s="133"/>
      <c r="AU949" s="133"/>
      <c r="AV949" s="133"/>
      <c r="AW949" s="133"/>
      <c r="AX949" s="133"/>
      <c r="AY949" s="132"/>
      <c r="AZ949" s="1"/>
      <c r="BA949" s="1"/>
    </row>
    <row r="950" spans="1:53" ht="12.75" customHeight="1">
      <c r="A950" s="27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9"/>
      <c r="O950" s="127"/>
      <c r="P950" s="127"/>
      <c r="Q950" s="127"/>
      <c r="R950" s="127"/>
      <c r="S950" s="127"/>
      <c r="T950" s="124"/>
      <c r="U950" s="124"/>
      <c r="V950" s="124"/>
      <c r="W950" s="131"/>
      <c r="X950" s="124"/>
      <c r="Y950" s="124"/>
      <c r="Z950" s="124"/>
      <c r="AA950" s="131"/>
      <c r="AB950" s="124"/>
      <c r="AC950" s="124"/>
      <c r="AD950" s="132"/>
      <c r="AE950" s="132"/>
      <c r="AF950" s="132"/>
      <c r="AG950" s="132"/>
      <c r="AH950" s="132"/>
      <c r="AI950" s="132"/>
      <c r="AJ950" s="132"/>
      <c r="AK950" s="132"/>
      <c r="AL950" s="132"/>
      <c r="AM950" s="132"/>
      <c r="AN950" s="1"/>
      <c r="AO950" s="1"/>
      <c r="AP950" s="1"/>
      <c r="AQ950" s="133"/>
      <c r="AR950" s="133"/>
      <c r="AS950" s="133"/>
      <c r="AT950" s="133"/>
      <c r="AU950" s="133"/>
      <c r="AV950" s="133"/>
      <c r="AW950" s="133"/>
      <c r="AX950" s="133"/>
      <c r="AY950" s="132"/>
      <c r="AZ950" s="1"/>
      <c r="BA950" s="1"/>
    </row>
    <row r="951" spans="1:53" ht="12.75" customHeight="1">
      <c r="A951" s="27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9"/>
      <c r="O951" s="127"/>
      <c r="P951" s="127"/>
      <c r="Q951" s="127"/>
      <c r="R951" s="127"/>
      <c r="S951" s="127"/>
      <c r="T951" s="124"/>
      <c r="U951" s="124"/>
      <c r="V951" s="124"/>
      <c r="W951" s="131"/>
      <c r="X951" s="124"/>
      <c r="Y951" s="124"/>
      <c r="Z951" s="124"/>
      <c r="AA951" s="131"/>
      <c r="AB951" s="124"/>
      <c r="AC951" s="124"/>
      <c r="AD951" s="132"/>
      <c r="AE951" s="132"/>
      <c r="AF951" s="132"/>
      <c r="AG951" s="132"/>
      <c r="AH951" s="132"/>
      <c r="AI951" s="132"/>
      <c r="AJ951" s="132"/>
      <c r="AK951" s="132"/>
      <c r="AL951" s="132"/>
      <c r="AM951" s="132"/>
      <c r="AN951" s="1"/>
      <c r="AO951" s="1"/>
      <c r="AP951" s="1"/>
      <c r="AQ951" s="133"/>
      <c r="AR951" s="133"/>
      <c r="AS951" s="133"/>
      <c r="AT951" s="133"/>
      <c r="AU951" s="133"/>
      <c r="AV951" s="133"/>
      <c r="AW951" s="133"/>
      <c r="AX951" s="133"/>
      <c r="AY951" s="132"/>
      <c r="AZ951" s="1"/>
      <c r="BA951" s="1"/>
    </row>
    <row r="952" spans="1:53" ht="12.75" customHeight="1">
      <c r="A952" s="27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9"/>
      <c r="O952" s="127"/>
      <c r="P952" s="127"/>
      <c r="Q952" s="127"/>
      <c r="R952" s="127"/>
      <c r="S952" s="127"/>
      <c r="T952" s="124"/>
      <c r="U952" s="124"/>
      <c r="V952" s="124"/>
      <c r="W952" s="131"/>
      <c r="X952" s="124"/>
      <c r="Y952" s="124"/>
      <c r="Z952" s="124"/>
      <c r="AA952" s="131"/>
      <c r="AB952" s="124"/>
      <c r="AC952" s="124"/>
      <c r="AD952" s="132"/>
      <c r="AE952" s="132"/>
      <c r="AF952" s="132"/>
      <c r="AG952" s="132"/>
      <c r="AH952" s="132"/>
      <c r="AI952" s="132"/>
      <c r="AJ952" s="132"/>
      <c r="AK952" s="132"/>
      <c r="AL952" s="132"/>
      <c r="AM952" s="132"/>
      <c r="AN952" s="1"/>
      <c r="AO952" s="1"/>
      <c r="AP952" s="1"/>
      <c r="AQ952" s="133"/>
      <c r="AR952" s="133"/>
      <c r="AS952" s="133"/>
      <c r="AT952" s="133"/>
      <c r="AU952" s="133"/>
      <c r="AV952" s="133"/>
      <c r="AW952" s="133"/>
      <c r="AX952" s="133"/>
      <c r="AY952" s="132"/>
      <c r="AZ952" s="1"/>
      <c r="BA952" s="1"/>
    </row>
    <row r="953" spans="1:53" ht="12.75" customHeight="1">
      <c r="A953" s="27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9"/>
      <c r="O953" s="127"/>
      <c r="P953" s="127"/>
      <c r="Q953" s="127"/>
      <c r="R953" s="127"/>
      <c r="S953" s="127"/>
      <c r="T953" s="124"/>
      <c r="U953" s="124"/>
      <c r="V953" s="124"/>
      <c r="W953" s="131"/>
      <c r="X953" s="124"/>
      <c r="Y953" s="124"/>
      <c r="Z953" s="124"/>
      <c r="AA953" s="131"/>
      <c r="AB953" s="124"/>
      <c r="AC953" s="124"/>
      <c r="AD953" s="132"/>
      <c r="AE953" s="132"/>
      <c r="AF953" s="132"/>
      <c r="AG953" s="132"/>
      <c r="AH953" s="132"/>
      <c r="AI953" s="132"/>
      <c r="AJ953" s="132"/>
      <c r="AK953" s="132"/>
      <c r="AL953" s="132"/>
      <c r="AM953" s="132"/>
      <c r="AN953" s="1"/>
      <c r="AO953" s="1"/>
      <c r="AP953" s="1"/>
      <c r="AQ953" s="133"/>
      <c r="AR953" s="133"/>
      <c r="AS953" s="133"/>
      <c r="AT953" s="133"/>
      <c r="AU953" s="133"/>
      <c r="AV953" s="133"/>
      <c r="AW953" s="133"/>
      <c r="AX953" s="133"/>
      <c r="AY953" s="132"/>
      <c r="AZ953" s="1"/>
      <c r="BA953" s="1"/>
    </row>
    <row r="954" spans="1:53" ht="12.75" customHeight="1">
      <c r="A954" s="27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9"/>
      <c r="O954" s="127"/>
      <c r="P954" s="127"/>
      <c r="Q954" s="127"/>
      <c r="R954" s="127"/>
      <c r="S954" s="127"/>
      <c r="T954" s="124"/>
      <c r="U954" s="124"/>
      <c r="V954" s="124"/>
      <c r="W954" s="131"/>
      <c r="X954" s="124"/>
      <c r="Y954" s="124"/>
      <c r="Z954" s="124"/>
      <c r="AA954" s="131"/>
      <c r="AB954" s="124"/>
      <c r="AC954" s="124"/>
      <c r="AD954" s="132"/>
      <c r="AE954" s="132"/>
      <c r="AF954" s="132"/>
      <c r="AG954" s="132"/>
      <c r="AH954" s="132"/>
      <c r="AI954" s="132"/>
      <c r="AJ954" s="132"/>
      <c r="AK954" s="132"/>
      <c r="AL954" s="132"/>
      <c r="AM954" s="132"/>
      <c r="AN954" s="1"/>
      <c r="AO954" s="1"/>
      <c r="AP954" s="1"/>
      <c r="AQ954" s="133"/>
      <c r="AR954" s="133"/>
      <c r="AS954" s="133"/>
      <c r="AT954" s="133"/>
      <c r="AU954" s="133"/>
      <c r="AV954" s="133"/>
      <c r="AW954" s="133"/>
      <c r="AX954" s="133"/>
      <c r="AY954" s="132"/>
      <c r="AZ954" s="1"/>
      <c r="BA954" s="1"/>
    </row>
    <row r="955" spans="1:53" ht="12.75" customHeight="1">
      <c r="A955" s="27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9"/>
      <c r="O955" s="127"/>
      <c r="P955" s="127"/>
      <c r="Q955" s="127"/>
      <c r="R955" s="127"/>
      <c r="S955" s="127"/>
      <c r="T955" s="124"/>
      <c r="U955" s="124"/>
      <c r="V955" s="124"/>
      <c r="W955" s="131"/>
      <c r="X955" s="124"/>
      <c r="Y955" s="124"/>
      <c r="Z955" s="124"/>
      <c r="AA955" s="131"/>
      <c r="AB955" s="124"/>
      <c r="AC955" s="124"/>
      <c r="AD955" s="132"/>
      <c r="AE955" s="132"/>
      <c r="AF955" s="132"/>
      <c r="AG955" s="132"/>
      <c r="AH955" s="132"/>
      <c r="AI955" s="132"/>
      <c r="AJ955" s="132"/>
      <c r="AK955" s="132"/>
      <c r="AL955" s="132"/>
      <c r="AM955" s="132"/>
      <c r="AN955" s="1"/>
      <c r="AO955" s="1"/>
      <c r="AP955" s="1"/>
      <c r="AQ955" s="133"/>
      <c r="AR955" s="133"/>
      <c r="AS955" s="133"/>
      <c r="AT955" s="133"/>
      <c r="AU955" s="133"/>
      <c r="AV955" s="133"/>
      <c r="AW955" s="133"/>
      <c r="AX955" s="133"/>
      <c r="AY955" s="132"/>
      <c r="AZ955" s="1"/>
      <c r="BA955" s="1"/>
    </row>
    <row r="956" spans="1:53" ht="12.75" customHeight="1">
      <c r="A956" s="27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9"/>
      <c r="O956" s="127"/>
      <c r="P956" s="127"/>
      <c r="Q956" s="127"/>
      <c r="R956" s="127"/>
      <c r="S956" s="127"/>
      <c r="T956" s="124"/>
      <c r="U956" s="124"/>
      <c r="V956" s="124"/>
      <c r="W956" s="131"/>
      <c r="X956" s="124"/>
      <c r="Y956" s="124"/>
      <c r="Z956" s="124"/>
      <c r="AA956" s="131"/>
      <c r="AB956" s="124"/>
      <c r="AC956" s="124"/>
      <c r="AD956" s="132"/>
      <c r="AE956" s="132"/>
      <c r="AF956" s="132"/>
      <c r="AG956" s="132"/>
      <c r="AH956" s="132"/>
      <c r="AI956" s="132"/>
      <c r="AJ956" s="132"/>
      <c r="AK956" s="132"/>
      <c r="AL956" s="132"/>
      <c r="AM956" s="132"/>
      <c r="AN956" s="1"/>
      <c r="AO956" s="1"/>
      <c r="AP956" s="1"/>
      <c r="AQ956" s="133"/>
      <c r="AR956" s="133"/>
      <c r="AS956" s="133"/>
      <c r="AT956" s="133"/>
      <c r="AU956" s="133"/>
      <c r="AV956" s="133"/>
      <c r="AW956" s="133"/>
      <c r="AX956" s="133"/>
      <c r="AY956" s="132"/>
      <c r="AZ956" s="1"/>
      <c r="BA956" s="1"/>
    </row>
    <row r="957" spans="1:53" ht="12.75" customHeight="1">
      <c r="A957" s="27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9"/>
      <c r="O957" s="127"/>
      <c r="P957" s="127"/>
      <c r="Q957" s="127"/>
      <c r="R957" s="127"/>
      <c r="S957" s="127"/>
      <c r="T957" s="124"/>
      <c r="U957" s="124"/>
      <c r="V957" s="124"/>
      <c r="W957" s="131"/>
      <c r="X957" s="124"/>
      <c r="Y957" s="124"/>
      <c r="Z957" s="124"/>
      <c r="AA957" s="131"/>
      <c r="AB957" s="124"/>
      <c r="AC957" s="124"/>
      <c r="AD957" s="132"/>
      <c r="AE957" s="132"/>
      <c r="AF957" s="132"/>
      <c r="AG957" s="132"/>
      <c r="AH957" s="132"/>
      <c r="AI957" s="132"/>
      <c r="AJ957" s="132"/>
      <c r="AK957" s="132"/>
      <c r="AL957" s="132"/>
      <c r="AM957" s="132"/>
      <c r="AN957" s="1"/>
      <c r="AO957" s="1"/>
      <c r="AP957" s="1"/>
      <c r="AQ957" s="133"/>
      <c r="AR957" s="133"/>
      <c r="AS957" s="133"/>
      <c r="AT957" s="133"/>
      <c r="AU957" s="133"/>
      <c r="AV957" s="133"/>
      <c r="AW957" s="133"/>
      <c r="AX957" s="133"/>
      <c r="AY957" s="132"/>
      <c r="AZ957" s="1"/>
      <c r="BA957" s="1"/>
    </row>
    <row r="958" spans="1:53" ht="12.75" customHeight="1">
      <c r="A958" s="27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9"/>
      <c r="O958" s="127"/>
      <c r="P958" s="127"/>
      <c r="Q958" s="127"/>
      <c r="R958" s="127"/>
      <c r="S958" s="127"/>
      <c r="T958" s="124"/>
      <c r="U958" s="124"/>
      <c r="V958" s="124"/>
      <c r="W958" s="131"/>
      <c r="X958" s="124"/>
      <c r="Y958" s="124"/>
      <c r="Z958" s="124"/>
      <c r="AA958" s="131"/>
      <c r="AB958" s="124"/>
      <c r="AC958" s="124"/>
      <c r="AD958" s="132"/>
      <c r="AE958" s="132"/>
      <c r="AF958" s="132"/>
      <c r="AG958" s="132"/>
      <c r="AH958" s="132"/>
      <c r="AI958" s="132"/>
      <c r="AJ958" s="132"/>
      <c r="AK958" s="132"/>
      <c r="AL958" s="132"/>
      <c r="AM958" s="132"/>
      <c r="AN958" s="1"/>
      <c r="AO958" s="1"/>
      <c r="AP958" s="1"/>
      <c r="AQ958" s="133"/>
      <c r="AR958" s="133"/>
      <c r="AS958" s="133"/>
      <c r="AT958" s="133"/>
      <c r="AU958" s="133"/>
      <c r="AV958" s="133"/>
      <c r="AW958" s="133"/>
      <c r="AX958" s="133"/>
      <c r="AY958" s="132"/>
      <c r="AZ958" s="1"/>
      <c r="BA958" s="1"/>
    </row>
    <row r="959" spans="1:53" ht="12.75" customHeight="1">
      <c r="A959" s="27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9"/>
      <c r="O959" s="127"/>
      <c r="P959" s="127"/>
      <c r="Q959" s="127"/>
      <c r="R959" s="127"/>
      <c r="S959" s="127"/>
      <c r="T959" s="124"/>
      <c r="U959" s="124"/>
      <c r="V959" s="124"/>
      <c r="W959" s="131"/>
      <c r="X959" s="124"/>
      <c r="Y959" s="124"/>
      <c r="Z959" s="124"/>
      <c r="AA959" s="131"/>
      <c r="AB959" s="124"/>
      <c r="AC959" s="124"/>
      <c r="AD959" s="132"/>
      <c r="AE959" s="132"/>
      <c r="AF959" s="132"/>
      <c r="AG959" s="132"/>
      <c r="AH959" s="132"/>
      <c r="AI959" s="132"/>
      <c r="AJ959" s="132"/>
      <c r="AK959" s="132"/>
      <c r="AL959" s="132"/>
      <c r="AM959" s="132"/>
      <c r="AN959" s="1"/>
      <c r="AO959" s="1"/>
      <c r="AP959" s="1"/>
      <c r="AQ959" s="133"/>
      <c r="AR959" s="133"/>
      <c r="AS959" s="133"/>
      <c r="AT959" s="133"/>
      <c r="AU959" s="133"/>
      <c r="AV959" s="133"/>
      <c r="AW959" s="133"/>
      <c r="AX959" s="133"/>
      <c r="AY959" s="132"/>
      <c r="AZ959" s="1"/>
      <c r="BA959" s="1"/>
    </row>
    <row r="960" spans="1:53" ht="12.75" customHeight="1">
      <c r="A960" s="27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9"/>
      <c r="O960" s="127"/>
      <c r="P960" s="127"/>
      <c r="Q960" s="127"/>
      <c r="R960" s="127"/>
      <c r="S960" s="127"/>
      <c r="T960" s="124"/>
      <c r="U960" s="124"/>
      <c r="V960" s="124"/>
      <c r="W960" s="131"/>
      <c r="X960" s="124"/>
      <c r="Y960" s="124"/>
      <c r="Z960" s="124"/>
      <c r="AA960" s="131"/>
      <c r="AB960" s="124"/>
      <c r="AC960" s="124"/>
      <c r="AD960" s="132"/>
      <c r="AE960" s="132"/>
      <c r="AF960" s="132"/>
      <c r="AG960" s="132"/>
      <c r="AH960" s="132"/>
      <c r="AI960" s="132"/>
      <c r="AJ960" s="132"/>
      <c r="AK960" s="132"/>
      <c r="AL960" s="132"/>
      <c r="AM960" s="132"/>
      <c r="AN960" s="1"/>
      <c r="AO960" s="1"/>
      <c r="AP960" s="1"/>
      <c r="AQ960" s="133"/>
      <c r="AR960" s="133"/>
      <c r="AS960" s="133"/>
      <c r="AT960" s="133"/>
      <c r="AU960" s="133"/>
      <c r="AV960" s="133"/>
      <c r="AW960" s="133"/>
      <c r="AX960" s="133"/>
      <c r="AY960" s="132"/>
      <c r="AZ960" s="1"/>
      <c r="BA960" s="1"/>
    </row>
    <row r="961" spans="1:53" ht="12.75" customHeight="1">
      <c r="A961" s="27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9"/>
      <c r="O961" s="127"/>
      <c r="P961" s="127"/>
      <c r="Q961" s="127"/>
      <c r="R961" s="127"/>
      <c r="S961" s="127"/>
      <c r="T961" s="124"/>
      <c r="U961" s="124"/>
      <c r="V961" s="124"/>
      <c r="W961" s="131"/>
      <c r="X961" s="124"/>
      <c r="Y961" s="124"/>
      <c r="Z961" s="124"/>
      <c r="AA961" s="131"/>
      <c r="AB961" s="124"/>
      <c r="AC961" s="124"/>
      <c r="AD961" s="132"/>
      <c r="AE961" s="132"/>
      <c r="AF961" s="132"/>
      <c r="AG961" s="132"/>
      <c r="AH961" s="132"/>
      <c r="AI961" s="132"/>
      <c r="AJ961" s="132"/>
      <c r="AK961" s="132"/>
      <c r="AL961" s="132"/>
      <c r="AM961" s="132"/>
      <c r="AN961" s="1"/>
      <c r="AO961" s="1"/>
      <c r="AP961" s="1"/>
      <c r="AQ961" s="133"/>
      <c r="AR961" s="133"/>
      <c r="AS961" s="133"/>
      <c r="AT961" s="133"/>
      <c r="AU961" s="133"/>
      <c r="AV961" s="133"/>
      <c r="AW961" s="133"/>
      <c r="AX961" s="133"/>
      <c r="AY961" s="132"/>
      <c r="AZ961" s="1"/>
      <c r="BA961" s="1"/>
    </row>
    <row r="962" spans="1:53" ht="12.75" customHeight="1">
      <c r="A962" s="27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9"/>
      <c r="O962" s="127"/>
      <c r="P962" s="127"/>
      <c r="Q962" s="127"/>
      <c r="R962" s="127"/>
      <c r="S962" s="127"/>
      <c r="T962" s="124"/>
      <c r="U962" s="124"/>
      <c r="V962" s="124"/>
      <c r="W962" s="131"/>
      <c r="X962" s="124"/>
      <c r="Y962" s="124"/>
      <c r="Z962" s="124"/>
      <c r="AA962" s="131"/>
      <c r="AB962" s="124"/>
      <c r="AC962" s="124"/>
      <c r="AD962" s="132"/>
      <c r="AE962" s="132"/>
      <c r="AF962" s="132"/>
      <c r="AG962" s="132"/>
      <c r="AH962" s="132"/>
      <c r="AI962" s="132"/>
      <c r="AJ962" s="132"/>
      <c r="AK962" s="132"/>
      <c r="AL962" s="132"/>
      <c r="AM962" s="132"/>
      <c r="AN962" s="1"/>
      <c r="AO962" s="1"/>
      <c r="AP962" s="1"/>
      <c r="AQ962" s="133"/>
      <c r="AR962" s="133"/>
      <c r="AS962" s="133"/>
      <c r="AT962" s="133"/>
      <c r="AU962" s="133"/>
      <c r="AV962" s="133"/>
      <c r="AW962" s="133"/>
      <c r="AX962" s="133"/>
      <c r="AY962" s="132"/>
      <c r="AZ962" s="1"/>
      <c r="BA962" s="1"/>
    </row>
    <row r="963" spans="1:53" ht="12.75" customHeight="1">
      <c r="A963" s="27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9"/>
      <c r="O963" s="127"/>
      <c r="P963" s="127"/>
      <c r="Q963" s="127"/>
      <c r="R963" s="127"/>
      <c r="S963" s="127"/>
      <c r="T963" s="124"/>
      <c r="U963" s="124"/>
      <c r="V963" s="124"/>
      <c r="W963" s="131"/>
      <c r="X963" s="124"/>
      <c r="Y963" s="124"/>
      <c r="Z963" s="124"/>
      <c r="AA963" s="131"/>
      <c r="AB963" s="124"/>
      <c r="AC963" s="124"/>
      <c r="AD963" s="132"/>
      <c r="AE963" s="132"/>
      <c r="AF963" s="132"/>
      <c r="AG963" s="132"/>
      <c r="AH963" s="132"/>
      <c r="AI963" s="132"/>
      <c r="AJ963" s="132"/>
      <c r="AK963" s="132"/>
      <c r="AL963" s="132"/>
      <c r="AM963" s="132"/>
      <c r="AN963" s="1"/>
      <c r="AO963" s="1"/>
      <c r="AP963" s="1"/>
      <c r="AQ963" s="133"/>
      <c r="AR963" s="133"/>
      <c r="AS963" s="133"/>
      <c r="AT963" s="133"/>
      <c r="AU963" s="133"/>
      <c r="AV963" s="133"/>
      <c r="AW963" s="133"/>
      <c r="AX963" s="133"/>
      <c r="AY963" s="132"/>
      <c r="AZ963" s="1"/>
      <c r="BA963" s="1"/>
    </row>
    <row r="964" spans="1:53" ht="12.75" customHeight="1">
      <c r="A964" s="27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9"/>
      <c r="O964" s="127"/>
      <c r="P964" s="127"/>
      <c r="Q964" s="127"/>
      <c r="R964" s="127"/>
      <c r="S964" s="127"/>
      <c r="T964" s="124"/>
      <c r="U964" s="124"/>
      <c r="V964" s="124"/>
      <c r="W964" s="131"/>
      <c r="X964" s="124"/>
      <c r="Y964" s="124"/>
      <c r="Z964" s="124"/>
      <c r="AA964" s="131"/>
      <c r="AB964" s="124"/>
      <c r="AC964" s="124"/>
      <c r="AD964" s="132"/>
      <c r="AE964" s="132"/>
      <c r="AF964" s="132"/>
      <c r="AG964" s="132"/>
      <c r="AH964" s="132"/>
      <c r="AI964" s="132"/>
      <c r="AJ964" s="132"/>
      <c r="AK964" s="132"/>
      <c r="AL964" s="132"/>
      <c r="AM964" s="132"/>
      <c r="AN964" s="1"/>
      <c r="AO964" s="1"/>
      <c r="AP964" s="1"/>
      <c r="AQ964" s="133"/>
      <c r="AR964" s="133"/>
      <c r="AS964" s="133"/>
      <c r="AT964" s="133"/>
      <c r="AU964" s="133"/>
      <c r="AV964" s="133"/>
      <c r="AW964" s="133"/>
      <c r="AX964" s="133"/>
      <c r="AY964" s="132"/>
      <c r="AZ964" s="1"/>
      <c r="BA964" s="1"/>
    </row>
    <row r="965" spans="1:53" ht="12.75" customHeight="1">
      <c r="A965" s="27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9"/>
      <c r="O965" s="127"/>
      <c r="P965" s="127"/>
      <c r="Q965" s="127"/>
      <c r="R965" s="127"/>
      <c r="S965" s="127"/>
      <c r="T965" s="124"/>
      <c r="U965" s="124"/>
      <c r="V965" s="124"/>
      <c r="W965" s="131"/>
      <c r="X965" s="124"/>
      <c r="Y965" s="124"/>
      <c r="Z965" s="124"/>
      <c r="AA965" s="131"/>
      <c r="AB965" s="124"/>
      <c r="AC965" s="124"/>
      <c r="AD965" s="132"/>
      <c r="AE965" s="132"/>
      <c r="AF965" s="132"/>
      <c r="AG965" s="132"/>
      <c r="AH965" s="132"/>
      <c r="AI965" s="132"/>
      <c r="AJ965" s="132"/>
      <c r="AK965" s="132"/>
      <c r="AL965" s="132"/>
      <c r="AM965" s="132"/>
      <c r="AN965" s="1"/>
      <c r="AO965" s="1"/>
      <c r="AP965" s="1"/>
      <c r="AQ965" s="133"/>
      <c r="AR965" s="133"/>
      <c r="AS965" s="133"/>
      <c r="AT965" s="133"/>
      <c r="AU965" s="133"/>
      <c r="AV965" s="133"/>
      <c r="AW965" s="133"/>
      <c r="AX965" s="133"/>
      <c r="AY965" s="132"/>
      <c r="AZ965" s="1"/>
      <c r="BA965" s="1"/>
    </row>
    <row r="966" spans="1:53" ht="12.75" customHeight="1">
      <c r="A966" s="27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9"/>
      <c r="O966" s="127"/>
      <c r="P966" s="127"/>
      <c r="Q966" s="127"/>
      <c r="R966" s="127"/>
      <c r="S966" s="127"/>
      <c r="T966" s="124"/>
      <c r="U966" s="124"/>
      <c r="V966" s="124"/>
      <c r="W966" s="131"/>
      <c r="X966" s="124"/>
      <c r="Y966" s="124"/>
      <c r="Z966" s="124"/>
      <c r="AA966" s="131"/>
      <c r="AB966" s="124"/>
      <c r="AC966" s="124"/>
      <c r="AD966" s="132"/>
      <c r="AE966" s="132"/>
      <c r="AF966" s="132"/>
      <c r="AG966" s="132"/>
      <c r="AH966" s="132"/>
      <c r="AI966" s="132"/>
      <c r="AJ966" s="132"/>
      <c r="AK966" s="132"/>
      <c r="AL966" s="132"/>
      <c r="AM966" s="132"/>
      <c r="AN966" s="1"/>
      <c r="AO966" s="1"/>
      <c r="AP966" s="1"/>
      <c r="AQ966" s="133"/>
      <c r="AR966" s="133"/>
      <c r="AS966" s="133"/>
      <c r="AT966" s="133"/>
      <c r="AU966" s="133"/>
      <c r="AV966" s="133"/>
      <c r="AW966" s="133"/>
      <c r="AX966" s="133"/>
      <c r="AY966" s="132"/>
      <c r="AZ966" s="1"/>
      <c r="BA966" s="1"/>
    </row>
    <row r="967" spans="1:53" ht="12.75" customHeight="1">
      <c r="A967" s="27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9"/>
      <c r="O967" s="127"/>
      <c r="P967" s="127"/>
      <c r="Q967" s="127"/>
      <c r="R967" s="127"/>
      <c r="S967" s="127"/>
      <c r="T967" s="124"/>
      <c r="U967" s="124"/>
      <c r="V967" s="124"/>
      <c r="W967" s="131"/>
      <c r="X967" s="124"/>
      <c r="Y967" s="124"/>
      <c r="Z967" s="124"/>
      <c r="AA967" s="131"/>
      <c r="AB967" s="124"/>
      <c r="AC967" s="124"/>
      <c r="AD967" s="132"/>
      <c r="AE967" s="132"/>
      <c r="AF967" s="132"/>
      <c r="AG967" s="132"/>
      <c r="AH967" s="132"/>
      <c r="AI967" s="132"/>
      <c r="AJ967" s="132"/>
      <c r="AK967" s="132"/>
      <c r="AL967" s="132"/>
      <c r="AM967" s="132"/>
      <c r="AN967" s="1"/>
      <c r="AO967" s="1"/>
      <c r="AP967" s="1"/>
      <c r="AQ967" s="133"/>
      <c r="AR967" s="133"/>
      <c r="AS967" s="133"/>
      <c r="AT967" s="133"/>
      <c r="AU967" s="133"/>
      <c r="AV967" s="133"/>
      <c r="AW967" s="133"/>
      <c r="AX967" s="133"/>
      <c r="AY967" s="132"/>
      <c r="AZ967" s="1"/>
      <c r="BA967" s="1"/>
    </row>
    <row r="968" spans="1:53" ht="12.75" customHeight="1">
      <c r="A968" s="27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9"/>
      <c r="O968" s="127"/>
      <c r="P968" s="127"/>
      <c r="Q968" s="127"/>
      <c r="R968" s="127"/>
      <c r="S968" s="127"/>
      <c r="T968" s="124"/>
      <c r="U968" s="124"/>
      <c r="V968" s="124"/>
      <c r="W968" s="131"/>
      <c r="X968" s="124"/>
      <c r="Y968" s="124"/>
      <c r="Z968" s="124"/>
      <c r="AA968" s="131"/>
      <c r="AB968" s="124"/>
      <c r="AC968" s="124"/>
      <c r="AD968" s="132"/>
      <c r="AE968" s="132"/>
      <c r="AF968" s="132"/>
      <c r="AG968" s="132"/>
      <c r="AH968" s="132"/>
      <c r="AI968" s="132"/>
      <c r="AJ968" s="132"/>
      <c r="AK968" s="132"/>
      <c r="AL968" s="132"/>
      <c r="AM968" s="132"/>
      <c r="AN968" s="1"/>
      <c r="AO968" s="1"/>
      <c r="AP968" s="1"/>
      <c r="AQ968" s="133"/>
      <c r="AR968" s="133"/>
      <c r="AS968" s="133"/>
      <c r="AT968" s="133"/>
      <c r="AU968" s="133"/>
      <c r="AV968" s="133"/>
      <c r="AW968" s="133"/>
      <c r="AX968" s="133"/>
      <c r="AY968" s="132"/>
      <c r="AZ968" s="1"/>
      <c r="BA968" s="1"/>
    </row>
    <row r="969" spans="1:53" ht="12.75" customHeight="1">
      <c r="A969" s="27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9"/>
      <c r="O969" s="127"/>
      <c r="P969" s="127"/>
      <c r="Q969" s="127"/>
      <c r="R969" s="127"/>
      <c r="S969" s="127"/>
      <c r="T969" s="124"/>
      <c r="U969" s="124"/>
      <c r="V969" s="124"/>
      <c r="W969" s="131"/>
      <c r="X969" s="124"/>
      <c r="Y969" s="124"/>
      <c r="Z969" s="124"/>
      <c r="AA969" s="131"/>
      <c r="AB969" s="124"/>
      <c r="AC969" s="124"/>
      <c r="AD969" s="132"/>
      <c r="AE969" s="132"/>
      <c r="AF969" s="132"/>
      <c r="AG969" s="132"/>
      <c r="AH969" s="132"/>
      <c r="AI969" s="132"/>
      <c r="AJ969" s="132"/>
      <c r="AK969" s="132"/>
      <c r="AL969" s="132"/>
      <c r="AM969" s="132"/>
      <c r="AN969" s="1"/>
      <c r="AO969" s="1"/>
      <c r="AP969" s="1"/>
      <c r="AQ969" s="133"/>
      <c r="AR969" s="133"/>
      <c r="AS969" s="133"/>
      <c r="AT969" s="133"/>
      <c r="AU969" s="133"/>
      <c r="AV969" s="133"/>
      <c r="AW969" s="133"/>
      <c r="AX969" s="133"/>
      <c r="AY969" s="132"/>
      <c r="AZ969" s="1"/>
      <c r="BA969" s="1"/>
    </row>
    <row r="970" spans="1:53" ht="12.75" customHeight="1">
      <c r="A970" s="27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9"/>
      <c r="O970" s="127"/>
      <c r="P970" s="127"/>
      <c r="Q970" s="127"/>
      <c r="R970" s="127"/>
      <c r="S970" s="127"/>
      <c r="T970" s="124"/>
      <c r="U970" s="124"/>
      <c r="V970" s="124"/>
      <c r="W970" s="131"/>
      <c r="X970" s="124"/>
      <c r="Y970" s="124"/>
      <c r="Z970" s="124"/>
      <c r="AA970" s="131"/>
      <c r="AB970" s="124"/>
      <c r="AC970" s="124"/>
      <c r="AD970" s="132"/>
      <c r="AE970" s="132"/>
      <c r="AF970" s="132"/>
      <c r="AG970" s="132"/>
      <c r="AH970" s="132"/>
      <c r="AI970" s="132"/>
      <c r="AJ970" s="132"/>
      <c r="AK970" s="132"/>
      <c r="AL970" s="132"/>
      <c r="AM970" s="132"/>
      <c r="AN970" s="1"/>
      <c r="AO970" s="1"/>
      <c r="AP970" s="1"/>
      <c r="AQ970" s="133"/>
      <c r="AR970" s="133"/>
      <c r="AS970" s="133"/>
      <c r="AT970" s="133"/>
      <c r="AU970" s="133"/>
      <c r="AV970" s="133"/>
      <c r="AW970" s="133"/>
      <c r="AX970" s="133"/>
      <c r="AY970" s="132"/>
      <c r="AZ970" s="1"/>
      <c r="BA970" s="1"/>
    </row>
    <row r="971" spans="1:53" ht="12.75" customHeight="1">
      <c r="A971" s="27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9"/>
      <c r="O971" s="127"/>
      <c r="P971" s="127"/>
      <c r="Q971" s="127"/>
      <c r="R971" s="127"/>
      <c r="S971" s="127"/>
      <c r="T971" s="124"/>
      <c r="U971" s="124"/>
      <c r="V971" s="124"/>
      <c r="W971" s="131"/>
      <c r="X971" s="124"/>
      <c r="Y971" s="124"/>
      <c r="Z971" s="124"/>
      <c r="AA971" s="131"/>
      <c r="AB971" s="124"/>
      <c r="AC971" s="124"/>
      <c r="AD971" s="132"/>
      <c r="AE971" s="132"/>
      <c r="AF971" s="132"/>
      <c r="AG971" s="132"/>
      <c r="AH971" s="132"/>
      <c r="AI971" s="132"/>
      <c r="AJ971" s="132"/>
      <c r="AK971" s="132"/>
      <c r="AL971" s="132"/>
      <c r="AM971" s="132"/>
      <c r="AN971" s="1"/>
      <c r="AO971" s="1"/>
      <c r="AP971" s="1"/>
      <c r="AQ971" s="133"/>
      <c r="AR971" s="133"/>
      <c r="AS971" s="133"/>
      <c r="AT971" s="133"/>
      <c r="AU971" s="133"/>
      <c r="AV971" s="133"/>
      <c r="AW971" s="133"/>
      <c r="AX971" s="133"/>
      <c r="AY971" s="132"/>
      <c r="AZ971" s="1"/>
      <c r="BA971" s="1"/>
    </row>
    <row r="972" spans="1:53" ht="12.75" customHeight="1">
      <c r="A972" s="27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9"/>
      <c r="O972" s="127"/>
      <c r="P972" s="127"/>
      <c r="Q972" s="127"/>
      <c r="R972" s="127"/>
      <c r="S972" s="127"/>
      <c r="T972" s="124"/>
      <c r="U972" s="124"/>
      <c r="V972" s="124"/>
      <c r="W972" s="131"/>
      <c r="X972" s="124"/>
      <c r="Y972" s="124"/>
      <c r="Z972" s="124"/>
      <c r="AA972" s="131"/>
      <c r="AB972" s="124"/>
      <c r="AC972" s="124"/>
      <c r="AD972" s="132"/>
      <c r="AE972" s="132"/>
      <c r="AF972" s="132"/>
      <c r="AG972" s="132"/>
      <c r="AH972" s="132"/>
      <c r="AI972" s="132"/>
      <c r="AJ972" s="132"/>
      <c r="AK972" s="132"/>
      <c r="AL972" s="132"/>
      <c r="AM972" s="132"/>
      <c r="AN972" s="1"/>
      <c r="AO972" s="1"/>
      <c r="AP972" s="1"/>
      <c r="AQ972" s="133"/>
      <c r="AR972" s="133"/>
      <c r="AS972" s="133"/>
      <c r="AT972" s="133"/>
      <c r="AU972" s="133"/>
      <c r="AV972" s="133"/>
      <c r="AW972" s="133"/>
      <c r="AX972" s="133"/>
      <c r="AY972" s="132"/>
      <c r="AZ972" s="1"/>
      <c r="BA972" s="1"/>
    </row>
    <row r="973" spans="1:53" ht="12.75" customHeight="1">
      <c r="A973" s="27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9"/>
      <c r="O973" s="127"/>
      <c r="P973" s="127"/>
      <c r="Q973" s="127"/>
      <c r="R973" s="127"/>
      <c r="S973" s="127"/>
      <c r="T973" s="124"/>
      <c r="U973" s="124"/>
      <c r="V973" s="124"/>
      <c r="W973" s="131"/>
      <c r="X973" s="124"/>
      <c r="Y973" s="124"/>
      <c r="Z973" s="124"/>
      <c r="AA973" s="131"/>
      <c r="AB973" s="124"/>
      <c r="AC973" s="124"/>
      <c r="AD973" s="132"/>
      <c r="AE973" s="132"/>
      <c r="AF973" s="132"/>
      <c r="AG973" s="132"/>
      <c r="AH973" s="132"/>
      <c r="AI973" s="132"/>
      <c r="AJ973" s="132"/>
      <c r="AK973" s="132"/>
      <c r="AL973" s="132"/>
      <c r="AM973" s="132"/>
      <c r="AN973" s="1"/>
      <c r="AO973" s="1"/>
      <c r="AP973" s="1"/>
      <c r="AQ973" s="133"/>
      <c r="AR973" s="133"/>
      <c r="AS973" s="133"/>
      <c r="AT973" s="133"/>
      <c r="AU973" s="133"/>
      <c r="AV973" s="133"/>
      <c r="AW973" s="133"/>
      <c r="AX973" s="133"/>
      <c r="AY973" s="132"/>
      <c r="AZ973" s="1"/>
      <c r="BA973" s="1"/>
    </row>
    <row r="974" spans="1:53" ht="12.75" customHeight="1">
      <c r="A974" s="27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9"/>
      <c r="O974" s="127"/>
      <c r="P974" s="127"/>
      <c r="Q974" s="127"/>
      <c r="R974" s="127"/>
      <c r="S974" s="127"/>
      <c r="T974" s="124"/>
      <c r="U974" s="124"/>
      <c r="V974" s="124"/>
      <c r="W974" s="131"/>
      <c r="X974" s="124"/>
      <c r="Y974" s="124"/>
      <c r="Z974" s="124"/>
      <c r="AA974" s="131"/>
      <c r="AB974" s="124"/>
      <c r="AC974" s="124"/>
      <c r="AD974" s="132"/>
      <c r="AE974" s="132"/>
      <c r="AF974" s="132"/>
      <c r="AG974" s="132"/>
      <c r="AH974" s="132"/>
      <c r="AI974" s="132"/>
      <c r="AJ974" s="132"/>
      <c r="AK974" s="132"/>
      <c r="AL974" s="132"/>
      <c r="AM974" s="132"/>
      <c r="AN974" s="1"/>
      <c r="AO974" s="1"/>
      <c r="AP974" s="1"/>
      <c r="AQ974" s="133"/>
      <c r="AR974" s="133"/>
      <c r="AS974" s="133"/>
      <c r="AT974" s="133"/>
      <c r="AU974" s="133"/>
      <c r="AV974" s="133"/>
      <c r="AW974" s="133"/>
      <c r="AX974" s="133"/>
      <c r="AY974" s="132"/>
      <c r="AZ974" s="1"/>
      <c r="BA974" s="1"/>
    </row>
    <row r="975" spans="1:53" ht="12.75" customHeight="1">
      <c r="A975" s="27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9"/>
      <c r="O975" s="127"/>
      <c r="P975" s="127"/>
      <c r="Q975" s="127"/>
      <c r="R975" s="127"/>
      <c r="S975" s="127"/>
      <c r="T975" s="124"/>
      <c r="U975" s="124"/>
      <c r="V975" s="124"/>
      <c r="W975" s="131"/>
      <c r="X975" s="124"/>
      <c r="Y975" s="124"/>
      <c r="Z975" s="124"/>
      <c r="AA975" s="131"/>
      <c r="AB975" s="124"/>
      <c r="AC975" s="124"/>
      <c r="AD975" s="132"/>
      <c r="AE975" s="132"/>
      <c r="AF975" s="132"/>
      <c r="AG975" s="132"/>
      <c r="AH975" s="132"/>
      <c r="AI975" s="132"/>
      <c r="AJ975" s="132"/>
      <c r="AK975" s="132"/>
      <c r="AL975" s="132"/>
      <c r="AM975" s="132"/>
      <c r="AN975" s="1"/>
      <c r="AO975" s="1"/>
      <c r="AP975" s="1"/>
      <c r="AQ975" s="133"/>
      <c r="AR975" s="133"/>
      <c r="AS975" s="133"/>
      <c r="AT975" s="133"/>
      <c r="AU975" s="133"/>
      <c r="AV975" s="133"/>
      <c r="AW975" s="133"/>
      <c r="AX975" s="133"/>
      <c r="AY975" s="132"/>
      <c r="AZ975" s="1"/>
      <c r="BA975" s="1"/>
    </row>
    <row r="976" spans="1:53" ht="12.75" customHeight="1">
      <c r="A976" s="27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9"/>
      <c r="O976" s="127"/>
      <c r="P976" s="127"/>
      <c r="Q976" s="127"/>
      <c r="R976" s="127"/>
      <c r="S976" s="127"/>
      <c r="T976" s="124"/>
      <c r="U976" s="124"/>
      <c r="V976" s="124"/>
      <c r="W976" s="131"/>
      <c r="X976" s="124"/>
      <c r="Y976" s="124"/>
      <c r="Z976" s="124"/>
      <c r="AA976" s="131"/>
      <c r="AB976" s="124"/>
      <c r="AC976" s="124"/>
      <c r="AD976" s="132"/>
      <c r="AE976" s="132"/>
      <c r="AF976" s="132"/>
      <c r="AG976" s="132"/>
      <c r="AH976" s="132"/>
      <c r="AI976" s="132"/>
      <c r="AJ976" s="132"/>
      <c r="AK976" s="132"/>
      <c r="AL976" s="132"/>
      <c r="AM976" s="132"/>
      <c r="AN976" s="1"/>
      <c r="AO976" s="1"/>
      <c r="AP976" s="1"/>
      <c r="AQ976" s="133"/>
      <c r="AR976" s="133"/>
      <c r="AS976" s="133"/>
      <c r="AT976" s="133"/>
      <c r="AU976" s="133"/>
      <c r="AV976" s="133"/>
      <c r="AW976" s="133"/>
      <c r="AX976" s="133"/>
      <c r="AY976" s="132"/>
      <c r="AZ976" s="1"/>
      <c r="BA976" s="1"/>
    </row>
    <row r="977" spans="1:53" ht="12.75" customHeight="1">
      <c r="A977" s="27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9"/>
      <c r="O977" s="127"/>
      <c r="P977" s="127"/>
      <c r="Q977" s="127"/>
      <c r="R977" s="127"/>
      <c r="S977" s="127"/>
      <c r="T977" s="124"/>
      <c r="U977" s="124"/>
      <c r="V977" s="124"/>
      <c r="W977" s="131"/>
      <c r="X977" s="124"/>
      <c r="Y977" s="124"/>
      <c r="Z977" s="124"/>
      <c r="AA977" s="131"/>
      <c r="AB977" s="124"/>
      <c r="AC977" s="124"/>
      <c r="AD977" s="132"/>
      <c r="AE977" s="132"/>
      <c r="AF977" s="132"/>
      <c r="AG977" s="132"/>
      <c r="AH977" s="132"/>
      <c r="AI977" s="132"/>
      <c r="AJ977" s="132"/>
      <c r="AK977" s="132"/>
      <c r="AL977" s="132"/>
      <c r="AM977" s="132"/>
      <c r="AN977" s="1"/>
      <c r="AO977" s="1"/>
      <c r="AP977" s="1"/>
      <c r="AQ977" s="133"/>
      <c r="AR977" s="133"/>
      <c r="AS977" s="133"/>
      <c r="AT977" s="133"/>
      <c r="AU977" s="133"/>
      <c r="AV977" s="133"/>
      <c r="AW977" s="133"/>
      <c r="AX977" s="133"/>
      <c r="AY977" s="132"/>
      <c r="AZ977" s="1"/>
      <c r="BA977" s="1"/>
    </row>
    <row r="978" spans="1:53" ht="12.75" customHeight="1">
      <c r="A978" s="27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9"/>
      <c r="O978" s="127"/>
      <c r="P978" s="127"/>
      <c r="Q978" s="127"/>
      <c r="R978" s="127"/>
      <c r="S978" s="127"/>
      <c r="T978" s="124"/>
      <c r="U978" s="124"/>
      <c r="V978" s="124"/>
      <c r="W978" s="131"/>
      <c r="X978" s="124"/>
      <c r="Y978" s="124"/>
      <c r="Z978" s="124"/>
      <c r="AA978" s="131"/>
      <c r="AB978" s="124"/>
      <c r="AC978" s="124"/>
      <c r="AD978" s="132"/>
      <c r="AE978" s="132"/>
      <c r="AF978" s="132"/>
      <c r="AG978" s="132"/>
      <c r="AH978" s="132"/>
      <c r="AI978" s="132"/>
      <c r="AJ978" s="132"/>
      <c r="AK978" s="132"/>
      <c r="AL978" s="132"/>
      <c r="AM978" s="132"/>
      <c r="AN978" s="1"/>
      <c r="AO978" s="1"/>
      <c r="AP978" s="1"/>
      <c r="AQ978" s="133"/>
      <c r="AR978" s="133"/>
      <c r="AS978" s="133"/>
      <c r="AT978" s="133"/>
      <c r="AU978" s="133"/>
      <c r="AV978" s="133"/>
      <c r="AW978" s="133"/>
      <c r="AX978" s="133"/>
      <c r="AY978" s="132"/>
      <c r="AZ978" s="1"/>
      <c r="BA978" s="1"/>
    </row>
    <row r="979" spans="1:53" ht="12.75" customHeight="1">
      <c r="A979" s="27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9"/>
      <c r="O979" s="127"/>
      <c r="P979" s="127"/>
      <c r="Q979" s="127"/>
      <c r="R979" s="127"/>
      <c r="S979" s="127"/>
      <c r="T979" s="124"/>
      <c r="U979" s="124"/>
      <c r="V979" s="124"/>
      <c r="W979" s="131"/>
      <c r="X979" s="124"/>
      <c r="Y979" s="124"/>
      <c r="Z979" s="124"/>
      <c r="AA979" s="131"/>
      <c r="AB979" s="124"/>
      <c r="AC979" s="124"/>
      <c r="AD979" s="132"/>
      <c r="AE979" s="132"/>
      <c r="AF979" s="132"/>
      <c r="AG979" s="132"/>
      <c r="AH979" s="132"/>
      <c r="AI979" s="132"/>
      <c r="AJ979" s="132"/>
      <c r="AK979" s="132"/>
      <c r="AL979" s="132"/>
      <c r="AM979" s="132"/>
      <c r="AN979" s="1"/>
      <c r="AO979" s="1"/>
      <c r="AP979" s="1"/>
      <c r="AQ979" s="133"/>
      <c r="AR979" s="133"/>
      <c r="AS979" s="133"/>
      <c r="AT979" s="133"/>
      <c r="AU979" s="133"/>
      <c r="AV979" s="133"/>
      <c r="AW979" s="133"/>
      <c r="AX979" s="133"/>
      <c r="AY979" s="132"/>
      <c r="AZ979" s="1"/>
      <c r="BA979" s="1"/>
    </row>
    <row r="980" spans="1:53" ht="12.75" customHeight="1">
      <c r="A980" s="27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9"/>
      <c r="O980" s="127"/>
      <c r="P980" s="127"/>
      <c r="Q980" s="127"/>
      <c r="R980" s="127"/>
      <c r="S980" s="127"/>
      <c r="T980" s="124"/>
      <c r="U980" s="124"/>
      <c r="V980" s="124"/>
      <c r="W980" s="131"/>
      <c r="X980" s="124"/>
      <c r="Y980" s="124"/>
      <c r="Z980" s="124"/>
      <c r="AA980" s="131"/>
      <c r="AB980" s="124"/>
      <c r="AC980" s="124"/>
      <c r="AD980" s="132"/>
      <c r="AE980" s="132"/>
      <c r="AF980" s="132"/>
      <c r="AG980" s="132"/>
      <c r="AH980" s="132"/>
      <c r="AI980" s="132"/>
      <c r="AJ980" s="132"/>
      <c r="AK980" s="132"/>
      <c r="AL980" s="132"/>
      <c r="AM980" s="132"/>
      <c r="AN980" s="1"/>
      <c r="AO980" s="1"/>
      <c r="AP980" s="1"/>
      <c r="AQ980" s="133"/>
      <c r="AR980" s="133"/>
      <c r="AS980" s="133"/>
      <c r="AT980" s="133"/>
      <c r="AU980" s="133"/>
      <c r="AV980" s="133"/>
      <c r="AW980" s="133"/>
      <c r="AX980" s="133"/>
      <c r="AY980" s="132"/>
      <c r="AZ980" s="1"/>
      <c r="BA980" s="1"/>
    </row>
    <row r="981" spans="1:53" ht="12.75" customHeight="1">
      <c r="A981" s="27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9"/>
      <c r="O981" s="127"/>
      <c r="P981" s="127"/>
      <c r="Q981" s="127"/>
      <c r="R981" s="127"/>
      <c r="S981" s="127"/>
      <c r="T981" s="124"/>
      <c r="U981" s="124"/>
      <c r="V981" s="124"/>
      <c r="W981" s="131"/>
      <c r="X981" s="124"/>
      <c r="Y981" s="124"/>
      <c r="Z981" s="124"/>
      <c r="AA981" s="131"/>
      <c r="AB981" s="124"/>
      <c r="AC981" s="124"/>
      <c r="AD981" s="132"/>
      <c r="AE981" s="132"/>
      <c r="AF981" s="132"/>
      <c r="AG981" s="132"/>
      <c r="AH981" s="132"/>
      <c r="AI981" s="132"/>
      <c r="AJ981" s="132"/>
      <c r="AK981" s="132"/>
      <c r="AL981" s="132"/>
      <c r="AM981" s="132"/>
      <c r="AN981" s="1"/>
      <c r="AO981" s="1"/>
      <c r="AP981" s="1"/>
      <c r="AQ981" s="133"/>
      <c r="AR981" s="133"/>
      <c r="AS981" s="133"/>
      <c r="AT981" s="133"/>
      <c r="AU981" s="133"/>
      <c r="AV981" s="133"/>
      <c r="AW981" s="133"/>
      <c r="AX981" s="133"/>
      <c r="AY981" s="132"/>
      <c r="AZ981" s="1"/>
      <c r="BA981" s="1"/>
    </row>
    <row r="982" spans="1:53" ht="12.75" customHeight="1">
      <c r="A982" s="27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9"/>
      <c r="O982" s="127"/>
      <c r="P982" s="127"/>
      <c r="Q982" s="127"/>
      <c r="R982" s="127"/>
      <c r="S982" s="127"/>
      <c r="T982" s="124"/>
      <c r="U982" s="124"/>
      <c r="V982" s="124"/>
      <c r="W982" s="131"/>
      <c r="X982" s="124"/>
      <c r="Y982" s="124"/>
      <c r="Z982" s="124"/>
      <c r="AA982" s="131"/>
      <c r="AB982" s="124"/>
      <c r="AC982" s="124"/>
      <c r="AD982" s="132"/>
      <c r="AE982" s="132"/>
      <c r="AF982" s="132"/>
      <c r="AG982" s="132"/>
      <c r="AH982" s="132"/>
      <c r="AI982" s="132"/>
      <c r="AJ982" s="132"/>
      <c r="AK982" s="132"/>
      <c r="AL982" s="132"/>
      <c r="AM982" s="132"/>
      <c r="AN982" s="1"/>
      <c r="AO982" s="1"/>
      <c r="AP982" s="1"/>
      <c r="AQ982" s="133"/>
      <c r="AR982" s="133"/>
      <c r="AS982" s="133"/>
      <c r="AT982" s="133"/>
      <c r="AU982" s="133"/>
      <c r="AV982" s="133"/>
      <c r="AW982" s="133"/>
      <c r="AX982" s="133"/>
      <c r="AY982" s="132"/>
      <c r="AZ982" s="1"/>
      <c r="BA982" s="1"/>
    </row>
    <row r="983" spans="1:53" ht="12.75" customHeight="1">
      <c r="A983" s="27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9"/>
      <c r="O983" s="127"/>
      <c r="P983" s="127"/>
      <c r="Q983" s="127"/>
      <c r="R983" s="127"/>
      <c r="S983" s="127"/>
      <c r="T983" s="124"/>
      <c r="U983" s="124"/>
      <c r="V983" s="124"/>
      <c r="W983" s="131"/>
      <c r="X983" s="124"/>
      <c r="Y983" s="124"/>
      <c r="Z983" s="124"/>
      <c r="AA983" s="131"/>
      <c r="AB983" s="124"/>
      <c r="AC983" s="124"/>
      <c r="AD983" s="132"/>
      <c r="AE983" s="132"/>
      <c r="AF983" s="132"/>
      <c r="AG983" s="132"/>
      <c r="AH983" s="132"/>
      <c r="AI983" s="132"/>
      <c r="AJ983" s="132"/>
      <c r="AK983" s="132"/>
      <c r="AL983" s="132"/>
      <c r="AM983" s="132"/>
      <c r="AN983" s="1"/>
      <c r="AO983" s="1"/>
      <c r="AP983" s="1"/>
      <c r="AQ983" s="133"/>
      <c r="AR983" s="133"/>
      <c r="AS983" s="133"/>
      <c r="AT983" s="133"/>
      <c r="AU983" s="133"/>
      <c r="AV983" s="133"/>
      <c r="AW983" s="133"/>
      <c r="AX983" s="133"/>
      <c r="AY983" s="132"/>
      <c r="AZ983" s="1"/>
      <c r="BA983" s="1"/>
    </row>
    <row r="984" spans="1:53" ht="12.75" customHeight="1">
      <c r="A984" s="27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9"/>
      <c r="O984" s="127"/>
      <c r="P984" s="127"/>
      <c r="Q984" s="127"/>
      <c r="R984" s="127"/>
      <c r="S984" s="127"/>
      <c r="T984" s="124"/>
      <c r="U984" s="124"/>
      <c r="V984" s="124"/>
      <c r="W984" s="131"/>
      <c r="X984" s="124"/>
      <c r="Y984" s="124"/>
      <c r="Z984" s="124"/>
      <c r="AA984" s="131"/>
      <c r="AB984" s="124"/>
      <c r="AC984" s="124"/>
      <c r="AD984" s="132"/>
      <c r="AE984" s="132"/>
      <c r="AF984" s="132"/>
      <c r="AG984" s="132"/>
      <c r="AH984" s="132"/>
      <c r="AI984" s="132"/>
      <c r="AJ984" s="132"/>
      <c r="AK984" s="132"/>
      <c r="AL984" s="132"/>
      <c r="AM984" s="132"/>
      <c r="AN984" s="1"/>
      <c r="AO984" s="1"/>
      <c r="AP984" s="1"/>
      <c r="AQ984" s="133"/>
      <c r="AR984" s="133"/>
      <c r="AS984" s="133"/>
      <c r="AT984" s="133"/>
      <c r="AU984" s="133"/>
      <c r="AV984" s="133"/>
      <c r="AW984" s="133"/>
      <c r="AX984" s="133"/>
      <c r="AY984" s="132"/>
      <c r="AZ984" s="1"/>
      <c r="BA984" s="1"/>
    </row>
    <row r="985" spans="1:53" ht="12.75" customHeight="1">
      <c r="A985" s="27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9"/>
      <c r="O985" s="127"/>
      <c r="P985" s="127"/>
      <c r="Q985" s="127"/>
      <c r="R985" s="127"/>
      <c r="S985" s="127"/>
      <c r="T985" s="124"/>
      <c r="U985" s="124"/>
      <c r="V985" s="124"/>
      <c r="W985" s="131"/>
      <c r="X985" s="124"/>
      <c r="Y985" s="124"/>
      <c r="Z985" s="124"/>
      <c r="AA985" s="131"/>
      <c r="AB985" s="124"/>
      <c r="AC985" s="124"/>
      <c r="AD985" s="132"/>
      <c r="AE985" s="132"/>
      <c r="AF985" s="132"/>
      <c r="AG985" s="132"/>
      <c r="AH985" s="132"/>
      <c r="AI985" s="132"/>
      <c r="AJ985" s="132"/>
      <c r="AK985" s="132"/>
      <c r="AL985" s="132"/>
      <c r="AM985" s="132"/>
      <c r="AN985" s="1"/>
      <c r="AO985" s="1"/>
      <c r="AP985" s="1"/>
      <c r="AQ985" s="133"/>
      <c r="AR985" s="133"/>
      <c r="AS985" s="133"/>
      <c r="AT985" s="133"/>
      <c r="AU985" s="133"/>
      <c r="AV985" s="133"/>
      <c r="AW985" s="133"/>
      <c r="AX985" s="133"/>
      <c r="AY985" s="132"/>
      <c r="AZ985" s="1"/>
      <c r="BA985" s="1"/>
    </row>
    <row r="986" spans="1:53" ht="12.75" customHeight="1">
      <c r="A986" s="27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9"/>
      <c r="O986" s="127"/>
      <c r="P986" s="127"/>
      <c r="Q986" s="127"/>
      <c r="R986" s="127"/>
      <c r="S986" s="127"/>
      <c r="T986" s="124"/>
      <c r="U986" s="124"/>
      <c r="V986" s="124"/>
      <c r="W986" s="131"/>
      <c r="X986" s="124"/>
      <c r="Y986" s="124"/>
      <c r="Z986" s="124"/>
      <c r="AA986" s="131"/>
      <c r="AB986" s="124"/>
      <c r="AC986" s="124"/>
      <c r="AD986" s="132"/>
      <c r="AE986" s="132"/>
      <c r="AF986" s="132"/>
      <c r="AG986" s="132"/>
      <c r="AH986" s="132"/>
      <c r="AI986" s="132"/>
      <c r="AJ986" s="132"/>
      <c r="AK986" s="132"/>
      <c r="AL986" s="132"/>
      <c r="AM986" s="132"/>
      <c r="AN986" s="1"/>
      <c r="AO986" s="1"/>
      <c r="AP986" s="1"/>
      <c r="AQ986" s="133"/>
      <c r="AR986" s="133"/>
      <c r="AS986" s="133"/>
      <c r="AT986" s="133"/>
      <c r="AU986" s="133"/>
      <c r="AV986" s="133"/>
      <c r="AW986" s="133"/>
      <c r="AX986" s="133"/>
      <c r="AY986" s="132"/>
      <c r="AZ986" s="1"/>
      <c r="BA986" s="1"/>
    </row>
    <row r="987" spans="1:53" ht="12.75" customHeight="1">
      <c r="A987" s="27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9"/>
      <c r="O987" s="127"/>
      <c r="P987" s="127"/>
      <c r="Q987" s="127"/>
      <c r="R987" s="127"/>
      <c r="S987" s="127"/>
      <c r="T987" s="124"/>
      <c r="U987" s="124"/>
      <c r="V987" s="124"/>
      <c r="W987" s="131"/>
      <c r="X987" s="124"/>
      <c r="Y987" s="124"/>
      <c r="Z987" s="124"/>
      <c r="AA987" s="131"/>
      <c r="AB987" s="124"/>
      <c r="AC987" s="124"/>
      <c r="AD987" s="132"/>
      <c r="AE987" s="132"/>
      <c r="AF987" s="132"/>
      <c r="AG987" s="132"/>
      <c r="AH987" s="132"/>
      <c r="AI987" s="132"/>
      <c r="AJ987" s="132"/>
      <c r="AK987" s="132"/>
      <c r="AL987" s="132"/>
      <c r="AM987" s="132"/>
      <c r="AN987" s="1"/>
      <c r="AO987" s="1"/>
      <c r="AP987" s="1"/>
      <c r="AQ987" s="133"/>
      <c r="AR987" s="133"/>
      <c r="AS987" s="133"/>
      <c r="AT987" s="133"/>
      <c r="AU987" s="133"/>
      <c r="AV987" s="133"/>
      <c r="AW987" s="133"/>
      <c r="AX987" s="133"/>
      <c r="AY987" s="132"/>
      <c r="AZ987" s="1"/>
      <c r="BA987" s="1"/>
    </row>
    <row r="988" spans="1:53" ht="12.75" customHeight="1">
      <c r="A988" s="27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9"/>
      <c r="O988" s="127"/>
      <c r="P988" s="127"/>
      <c r="Q988" s="127"/>
      <c r="R988" s="127"/>
      <c r="S988" s="127"/>
      <c r="T988" s="124"/>
      <c r="U988" s="124"/>
      <c r="V988" s="124"/>
      <c r="W988" s="131"/>
      <c r="X988" s="124"/>
      <c r="Y988" s="124"/>
      <c r="Z988" s="124"/>
      <c r="AA988" s="131"/>
      <c r="AB988" s="124"/>
      <c r="AC988" s="124"/>
      <c r="AD988" s="132"/>
      <c r="AE988" s="132"/>
      <c r="AF988" s="132"/>
      <c r="AG988" s="132"/>
      <c r="AH988" s="132"/>
      <c r="AI988" s="132"/>
      <c r="AJ988" s="132"/>
      <c r="AK988" s="132"/>
      <c r="AL988" s="132"/>
      <c r="AM988" s="132"/>
      <c r="AN988" s="1"/>
      <c r="AO988" s="1"/>
      <c r="AP988" s="1"/>
      <c r="AQ988" s="133"/>
      <c r="AR988" s="133"/>
      <c r="AS988" s="133"/>
      <c r="AT988" s="133"/>
      <c r="AU988" s="133"/>
      <c r="AV988" s="133"/>
      <c r="AW988" s="133"/>
      <c r="AX988" s="133"/>
      <c r="AY988" s="132"/>
      <c r="AZ988" s="1"/>
      <c r="BA988" s="1"/>
    </row>
    <row r="989" spans="1:53" ht="12.75" customHeight="1">
      <c r="A989" s="27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9"/>
      <c r="O989" s="127"/>
      <c r="P989" s="127"/>
      <c r="Q989" s="127"/>
      <c r="R989" s="127"/>
      <c r="S989" s="127"/>
      <c r="T989" s="124"/>
      <c r="U989" s="124"/>
      <c r="V989" s="124"/>
      <c r="W989" s="131"/>
      <c r="X989" s="124"/>
      <c r="Y989" s="124"/>
      <c r="Z989" s="124"/>
      <c r="AA989" s="131"/>
      <c r="AB989" s="124"/>
      <c r="AC989" s="124"/>
      <c r="AD989" s="132"/>
      <c r="AE989" s="132"/>
      <c r="AF989" s="132"/>
      <c r="AG989" s="132"/>
      <c r="AH989" s="132"/>
      <c r="AI989" s="132"/>
      <c r="AJ989" s="132"/>
      <c r="AK989" s="132"/>
      <c r="AL989" s="132"/>
      <c r="AM989" s="132"/>
      <c r="AN989" s="1"/>
      <c r="AO989" s="1"/>
      <c r="AP989" s="1"/>
      <c r="AQ989" s="133"/>
      <c r="AR989" s="133"/>
      <c r="AS989" s="133"/>
      <c r="AT989" s="133"/>
      <c r="AU989" s="133"/>
      <c r="AV989" s="133"/>
      <c r="AW989" s="133"/>
      <c r="AX989" s="133"/>
      <c r="AY989" s="132"/>
      <c r="AZ989" s="1"/>
      <c r="BA989" s="1"/>
    </row>
    <row r="990" spans="1:53" ht="12.75" customHeight="1">
      <c r="A990" s="27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9"/>
      <c r="O990" s="127"/>
      <c r="P990" s="127"/>
      <c r="Q990" s="127"/>
      <c r="R990" s="127"/>
      <c r="S990" s="127"/>
      <c r="T990" s="124"/>
      <c r="U990" s="124"/>
      <c r="V990" s="124"/>
      <c r="W990" s="131"/>
      <c r="X990" s="124"/>
      <c r="Y990" s="124"/>
      <c r="Z990" s="124"/>
      <c r="AA990" s="131"/>
      <c r="AB990" s="124"/>
      <c r="AC990" s="124"/>
      <c r="AD990" s="132"/>
      <c r="AE990" s="132"/>
      <c r="AF990" s="132"/>
      <c r="AG990" s="132"/>
      <c r="AH990" s="132"/>
      <c r="AI990" s="132"/>
      <c r="AJ990" s="132"/>
      <c r="AK990" s="132"/>
      <c r="AL990" s="132"/>
      <c r="AM990" s="132"/>
      <c r="AN990" s="1"/>
      <c r="AO990" s="1"/>
      <c r="AP990" s="1"/>
      <c r="AQ990" s="133"/>
      <c r="AR990" s="133"/>
      <c r="AS990" s="133"/>
      <c r="AT990" s="133"/>
      <c r="AU990" s="133"/>
      <c r="AV990" s="133"/>
      <c r="AW990" s="133"/>
      <c r="AX990" s="133"/>
      <c r="AY990" s="132"/>
      <c r="AZ990" s="1"/>
      <c r="BA990" s="1"/>
    </row>
    <row r="991" spans="1:53" ht="12.75" customHeight="1">
      <c r="A991" s="27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9"/>
      <c r="O991" s="127"/>
      <c r="P991" s="127"/>
      <c r="Q991" s="127"/>
      <c r="R991" s="127"/>
      <c r="S991" s="127"/>
      <c r="T991" s="124"/>
      <c r="U991" s="124"/>
      <c r="V991" s="124"/>
      <c r="W991" s="131"/>
      <c r="X991" s="124"/>
      <c r="Y991" s="124"/>
      <c r="Z991" s="124"/>
      <c r="AA991" s="131"/>
      <c r="AB991" s="124"/>
      <c r="AC991" s="124"/>
      <c r="AD991" s="132"/>
      <c r="AE991" s="132"/>
      <c r="AF991" s="132"/>
      <c r="AG991" s="132"/>
      <c r="AH991" s="132"/>
      <c r="AI991" s="132"/>
      <c r="AJ991" s="132"/>
      <c r="AK991" s="132"/>
      <c r="AL991" s="132"/>
      <c r="AM991" s="132"/>
      <c r="AN991" s="1"/>
      <c r="AO991" s="1"/>
      <c r="AP991" s="1"/>
      <c r="AQ991" s="133"/>
      <c r="AR991" s="133"/>
      <c r="AS991" s="133"/>
      <c r="AT991" s="133"/>
      <c r="AU991" s="133"/>
      <c r="AV991" s="133"/>
      <c r="AW991" s="133"/>
      <c r="AX991" s="133"/>
      <c r="AY991" s="132"/>
      <c r="AZ991" s="1"/>
      <c r="BA991" s="1"/>
    </row>
    <row r="992" spans="1:53" ht="12.75" customHeight="1">
      <c r="A992" s="27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9"/>
      <c r="O992" s="127"/>
      <c r="P992" s="127"/>
      <c r="Q992" s="127"/>
      <c r="R992" s="127"/>
      <c r="S992" s="127"/>
      <c r="T992" s="124"/>
      <c r="U992" s="124"/>
      <c r="V992" s="124"/>
      <c r="W992" s="131"/>
      <c r="X992" s="124"/>
      <c r="Y992" s="124"/>
      <c r="Z992" s="124"/>
      <c r="AA992" s="131"/>
      <c r="AB992" s="124"/>
      <c r="AC992" s="124"/>
      <c r="AD992" s="132"/>
      <c r="AE992" s="132"/>
      <c r="AF992" s="132"/>
      <c r="AG992" s="132"/>
      <c r="AH992" s="132"/>
      <c r="AI992" s="132"/>
      <c r="AJ992" s="132"/>
      <c r="AK992" s="132"/>
      <c r="AL992" s="132"/>
      <c r="AM992" s="132"/>
      <c r="AN992" s="1"/>
      <c r="AO992" s="1"/>
      <c r="AP992" s="1"/>
      <c r="AQ992" s="133"/>
      <c r="AR992" s="133"/>
      <c r="AS992" s="133"/>
      <c r="AT992" s="133"/>
      <c r="AU992" s="133"/>
      <c r="AV992" s="133"/>
      <c r="AW992" s="133"/>
      <c r="AX992" s="133"/>
      <c r="AY992" s="132"/>
      <c r="AZ992" s="1"/>
      <c r="BA992" s="1"/>
    </row>
    <row r="993" spans="1:53" ht="12.75" customHeight="1">
      <c r="A993" s="27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9"/>
      <c r="O993" s="127"/>
      <c r="P993" s="127"/>
      <c r="Q993" s="127"/>
      <c r="R993" s="127"/>
      <c r="S993" s="127"/>
      <c r="T993" s="124"/>
      <c r="U993" s="124"/>
      <c r="V993" s="124"/>
      <c r="W993" s="131"/>
      <c r="X993" s="124"/>
      <c r="Y993" s="124"/>
      <c r="Z993" s="124"/>
      <c r="AA993" s="131"/>
      <c r="AB993" s="124"/>
      <c r="AC993" s="124"/>
      <c r="AD993" s="132"/>
      <c r="AE993" s="132"/>
      <c r="AF993" s="132"/>
      <c r="AG993" s="132"/>
      <c r="AH993" s="132"/>
      <c r="AI993" s="132"/>
      <c r="AJ993" s="132"/>
      <c r="AK993" s="132"/>
      <c r="AL993" s="132"/>
      <c r="AM993" s="132"/>
      <c r="AN993" s="1"/>
      <c r="AO993" s="1"/>
      <c r="AP993" s="1"/>
      <c r="AQ993" s="133"/>
      <c r="AR993" s="133"/>
      <c r="AS993" s="133"/>
      <c r="AT993" s="133"/>
      <c r="AU993" s="133"/>
      <c r="AV993" s="133"/>
      <c r="AW993" s="133"/>
      <c r="AX993" s="133"/>
      <c r="AY993" s="132"/>
      <c r="AZ993" s="1"/>
      <c r="BA993" s="1"/>
    </row>
    <row r="994" spans="1:53" ht="12.75" customHeight="1">
      <c r="A994" s="27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9"/>
      <c r="O994" s="127"/>
      <c r="P994" s="127"/>
      <c r="Q994" s="127"/>
      <c r="R994" s="127"/>
      <c r="S994" s="127"/>
      <c r="T994" s="124"/>
      <c r="U994" s="124"/>
      <c r="V994" s="124"/>
      <c r="W994" s="131"/>
      <c r="X994" s="124"/>
      <c r="Y994" s="124"/>
      <c r="Z994" s="124"/>
      <c r="AA994" s="131"/>
      <c r="AB994" s="124"/>
      <c r="AC994" s="124"/>
      <c r="AD994" s="132"/>
      <c r="AE994" s="132"/>
      <c r="AF994" s="132"/>
      <c r="AG994" s="132"/>
      <c r="AH994" s="132"/>
      <c r="AI994" s="132"/>
      <c r="AJ994" s="132"/>
      <c r="AK994" s="132"/>
      <c r="AL994" s="132"/>
      <c r="AM994" s="132"/>
      <c r="AN994" s="1"/>
      <c r="AO994" s="1"/>
      <c r="AP994" s="1"/>
      <c r="AQ994" s="133"/>
      <c r="AR994" s="133"/>
      <c r="AS994" s="133"/>
      <c r="AT994" s="133"/>
      <c r="AU994" s="133"/>
      <c r="AV994" s="133"/>
      <c r="AW994" s="133"/>
      <c r="AX994" s="133"/>
      <c r="AY994" s="132"/>
      <c r="AZ994" s="1"/>
      <c r="BA994" s="1"/>
    </row>
    <row r="995" spans="1:53" ht="12.75" customHeight="1">
      <c r="A995" s="27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9"/>
      <c r="O995" s="127"/>
      <c r="P995" s="127"/>
      <c r="Q995" s="127"/>
      <c r="R995" s="127"/>
      <c r="S995" s="127"/>
      <c r="T995" s="124"/>
      <c r="U995" s="124"/>
      <c r="V995" s="124"/>
      <c r="W995" s="131"/>
      <c r="X995" s="124"/>
      <c r="Y995" s="124"/>
      <c r="Z995" s="124"/>
      <c r="AA995" s="131"/>
      <c r="AB995" s="124"/>
      <c r="AC995" s="124"/>
      <c r="AD995" s="132"/>
      <c r="AE995" s="132"/>
      <c r="AF995" s="132"/>
      <c r="AG995" s="132"/>
      <c r="AH995" s="132"/>
      <c r="AI995" s="132"/>
      <c r="AJ995" s="132"/>
      <c r="AK995" s="132"/>
      <c r="AL995" s="132"/>
      <c r="AM995" s="132"/>
      <c r="AN995" s="1"/>
      <c r="AO995" s="1"/>
      <c r="AP995" s="1"/>
      <c r="AQ995" s="133"/>
      <c r="AR995" s="133"/>
      <c r="AS995" s="133"/>
      <c r="AT995" s="133"/>
      <c r="AU995" s="133"/>
      <c r="AV995" s="133"/>
      <c r="AW995" s="133"/>
      <c r="AX995" s="133"/>
      <c r="AY995" s="132"/>
      <c r="AZ995" s="1"/>
      <c r="BA995" s="1"/>
    </row>
    <row r="996" spans="1:53" ht="12.75" customHeight="1">
      <c r="A996" s="27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9"/>
      <c r="O996" s="127"/>
      <c r="P996" s="127"/>
      <c r="Q996" s="127"/>
      <c r="R996" s="127"/>
      <c r="S996" s="127"/>
      <c r="T996" s="124"/>
      <c r="U996" s="124"/>
      <c r="V996" s="124"/>
      <c r="W996" s="131"/>
      <c r="X996" s="124"/>
      <c r="Y996" s="124"/>
      <c r="Z996" s="124"/>
      <c r="AA996" s="131"/>
      <c r="AB996" s="124"/>
      <c r="AC996" s="124"/>
      <c r="AD996" s="132"/>
      <c r="AE996" s="132"/>
      <c r="AF996" s="132"/>
      <c r="AG996" s="132"/>
      <c r="AH996" s="132"/>
      <c r="AI996" s="132"/>
      <c r="AJ996" s="132"/>
      <c r="AK996" s="132"/>
      <c r="AL996" s="132"/>
      <c r="AM996" s="132"/>
      <c r="AN996" s="1"/>
      <c r="AO996" s="1"/>
      <c r="AP996" s="1"/>
      <c r="AQ996" s="133"/>
      <c r="AR996" s="133"/>
      <c r="AS996" s="133"/>
      <c r="AT996" s="133"/>
      <c r="AU996" s="133"/>
      <c r="AV996" s="133"/>
      <c r="AW996" s="133"/>
      <c r="AX996" s="133"/>
      <c r="AY996" s="132"/>
      <c r="AZ996" s="1"/>
      <c r="BA996" s="1"/>
    </row>
    <row r="997" spans="1:53" ht="12.75" customHeight="1">
      <c r="A997" s="27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9"/>
      <c r="O997" s="127"/>
      <c r="P997" s="127"/>
      <c r="Q997" s="127"/>
      <c r="R997" s="127"/>
      <c r="S997" s="127"/>
      <c r="T997" s="124"/>
      <c r="U997" s="124"/>
      <c r="V997" s="124"/>
      <c r="W997" s="131"/>
      <c r="X997" s="124"/>
      <c r="Y997" s="124"/>
      <c r="Z997" s="124"/>
      <c r="AA997" s="131"/>
      <c r="AB997" s="124"/>
      <c r="AC997" s="124"/>
      <c r="AD997" s="132"/>
      <c r="AE997" s="132"/>
      <c r="AF997" s="132"/>
      <c r="AG997" s="132"/>
      <c r="AH997" s="132"/>
      <c r="AI997" s="132"/>
      <c r="AJ997" s="132"/>
      <c r="AK997" s="132"/>
      <c r="AL997" s="132"/>
      <c r="AM997" s="132"/>
      <c r="AN997" s="1"/>
      <c r="AO997" s="1"/>
      <c r="AP997" s="1"/>
      <c r="AQ997" s="133"/>
      <c r="AR997" s="133"/>
      <c r="AS997" s="133"/>
      <c r="AT997" s="133"/>
      <c r="AU997" s="133"/>
      <c r="AV997" s="133"/>
      <c r="AW997" s="133"/>
      <c r="AX997" s="133"/>
      <c r="AY997" s="132"/>
      <c r="AZ997" s="1"/>
      <c r="BA997" s="1"/>
    </row>
    <row r="998" spans="1:53" ht="12.75" customHeight="1">
      <c r="A998" s="27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9"/>
      <c r="O998" s="127"/>
      <c r="P998" s="127"/>
      <c r="Q998" s="127"/>
      <c r="R998" s="127"/>
      <c r="S998" s="127"/>
      <c r="T998" s="124"/>
      <c r="U998" s="124"/>
      <c r="V998" s="124"/>
      <c r="W998" s="131"/>
      <c r="X998" s="124"/>
      <c r="Y998" s="124"/>
      <c r="Z998" s="124"/>
      <c r="AA998" s="131"/>
      <c r="AB998" s="124"/>
      <c r="AC998" s="124"/>
      <c r="AD998" s="132"/>
      <c r="AE998" s="132"/>
      <c r="AF998" s="132"/>
      <c r="AG998" s="132"/>
      <c r="AH998" s="132"/>
      <c r="AI998" s="132"/>
      <c r="AJ998" s="132"/>
      <c r="AK998" s="132"/>
      <c r="AL998" s="132"/>
      <c r="AM998" s="132"/>
      <c r="AN998" s="1"/>
      <c r="AO998" s="1"/>
      <c r="AP998" s="1"/>
      <c r="AQ998" s="133"/>
      <c r="AR998" s="133"/>
      <c r="AS998" s="133"/>
      <c r="AT998" s="133"/>
      <c r="AU998" s="133"/>
      <c r="AV998" s="133"/>
      <c r="AW998" s="133"/>
      <c r="AX998" s="133"/>
      <c r="AY998" s="132"/>
      <c r="AZ998" s="1"/>
      <c r="BA998" s="1"/>
    </row>
    <row r="999" spans="1:53" ht="12.75" customHeight="1">
      <c r="A999" s="27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9"/>
      <c r="O999" s="127"/>
      <c r="P999" s="127"/>
      <c r="Q999" s="127"/>
      <c r="R999" s="127"/>
      <c r="S999" s="127"/>
      <c r="T999" s="124"/>
      <c r="U999" s="124"/>
      <c r="V999" s="124"/>
      <c r="W999" s="131"/>
      <c r="X999" s="124"/>
      <c r="Y999" s="124"/>
      <c r="Z999" s="124"/>
      <c r="AA999" s="131"/>
      <c r="AB999" s="124"/>
      <c r="AC999" s="124"/>
      <c r="AD999" s="132"/>
      <c r="AE999" s="132"/>
      <c r="AF999" s="132"/>
      <c r="AG999" s="132"/>
      <c r="AH999" s="132"/>
      <c r="AI999" s="132"/>
      <c r="AJ999" s="132"/>
      <c r="AK999" s="132"/>
      <c r="AL999" s="132"/>
      <c r="AM999" s="132"/>
      <c r="AN999" s="1"/>
      <c r="AO999" s="1"/>
      <c r="AP999" s="1"/>
      <c r="AQ999" s="133"/>
      <c r="AR999" s="133"/>
      <c r="AS999" s="133"/>
      <c r="AT999" s="133"/>
      <c r="AU999" s="133"/>
      <c r="AV999" s="133"/>
      <c r="AW999" s="133"/>
      <c r="AX999" s="133"/>
      <c r="AY999" s="132"/>
      <c r="AZ999" s="1"/>
      <c r="BA999" s="1"/>
    </row>
    <row r="1000" spans="1:53" ht="12.75" customHeight="1">
      <c r="A1000" s="27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9"/>
      <c r="O1000" s="127"/>
      <c r="P1000" s="127"/>
      <c r="Q1000" s="127"/>
      <c r="R1000" s="127"/>
      <c r="S1000" s="127"/>
      <c r="T1000" s="124"/>
      <c r="U1000" s="124"/>
      <c r="V1000" s="124"/>
      <c r="W1000" s="131"/>
      <c r="X1000" s="124"/>
      <c r="Y1000" s="124"/>
      <c r="Z1000" s="124"/>
      <c r="AA1000" s="131"/>
      <c r="AB1000" s="124"/>
      <c r="AC1000" s="124"/>
      <c r="AD1000" s="132"/>
      <c r="AE1000" s="132"/>
      <c r="AF1000" s="132"/>
      <c r="AG1000" s="132"/>
      <c r="AH1000" s="132"/>
      <c r="AI1000" s="132"/>
      <c r="AJ1000" s="132"/>
      <c r="AK1000" s="132"/>
      <c r="AL1000" s="132"/>
      <c r="AM1000" s="132"/>
      <c r="AN1000" s="1"/>
      <c r="AO1000" s="1"/>
      <c r="AP1000" s="1"/>
      <c r="AQ1000" s="133"/>
      <c r="AR1000" s="133"/>
      <c r="AS1000" s="133"/>
      <c r="AT1000" s="133"/>
      <c r="AU1000" s="133"/>
      <c r="AV1000" s="133"/>
      <c r="AW1000" s="133"/>
      <c r="AX1000" s="133"/>
      <c r="AY1000" s="132"/>
      <c r="AZ1000" s="1"/>
      <c r="BA1000" s="1"/>
    </row>
  </sheetData>
  <autoFilter ref="A9:K250" xr:uid="{00000000-0009-0000-0000-000005000000}"/>
  <mergeCells count="16">
    <mergeCell ref="L253:M253"/>
    <mergeCell ref="A2:F3"/>
    <mergeCell ref="L2:N3"/>
    <mergeCell ref="O2:S3"/>
    <mergeCell ref="T2:X3"/>
    <mergeCell ref="L4:M4"/>
    <mergeCell ref="O4:P4"/>
    <mergeCell ref="AD2:AL3"/>
    <mergeCell ref="AF4:AL4"/>
    <mergeCell ref="AN7:AO7"/>
    <mergeCell ref="A7:A8"/>
    <mergeCell ref="B7:B8"/>
    <mergeCell ref="C7:C8"/>
    <mergeCell ref="D7:E7"/>
    <mergeCell ref="G7:K7"/>
    <mergeCell ref="Z3:AB3"/>
  </mergeCells>
  <pageMargins left="0.7" right="0.7" top="0.75" bottom="0.75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K1000"/>
  <sheetViews>
    <sheetView workbookViewId="0">
      <pane ySplit="9" topLeftCell="A10" activePane="bottomLeft" state="frozen"/>
      <selection pane="bottomLeft" activeCell="B11" sqref="B11"/>
    </sheetView>
  </sheetViews>
  <sheetFormatPr baseColWidth="10" defaultColWidth="12.6640625" defaultRowHeight="15" customHeight="1"/>
  <cols>
    <col min="1" max="1" width="9.1640625" customWidth="1"/>
    <col min="2" max="3" width="8.6640625" customWidth="1"/>
    <col min="4" max="4" width="1.6640625" customWidth="1"/>
    <col min="5" max="6" width="11.1640625" customWidth="1"/>
    <col min="7" max="14" width="10.6640625" customWidth="1"/>
    <col min="15" max="16" width="12" customWidth="1"/>
    <col min="17" max="23" width="10.33203125" customWidth="1"/>
    <col min="24" max="24" width="8.6640625" customWidth="1"/>
    <col min="25" max="25" width="11.6640625" customWidth="1"/>
    <col min="26" max="37" width="8.6640625" customWidth="1"/>
  </cols>
  <sheetData>
    <row r="1" spans="1:37" ht="12.75" customHeight="1">
      <c r="A1" s="274"/>
      <c r="B1" s="124"/>
      <c r="C1" s="124"/>
      <c r="D1" s="124"/>
      <c r="E1" s="124"/>
      <c r="F1" s="124"/>
      <c r="G1" s="124"/>
      <c r="H1" s="124"/>
      <c r="I1" s="1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3.25" customHeight="1">
      <c r="A2" s="480" t="str">
        <f>'1 Pricing Length'!E1</f>
        <v>Example College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2.75" customHeight="1">
      <c r="A3" s="383"/>
      <c r="B3" s="353"/>
      <c r="C3" s="481" t="s">
        <v>164</v>
      </c>
      <c r="D3" s="422"/>
      <c r="E3" s="423"/>
      <c r="F3" s="355"/>
      <c r="G3" s="355" t="s">
        <v>126</v>
      </c>
      <c r="H3" s="355"/>
      <c r="I3" s="355"/>
      <c r="J3" s="355"/>
      <c r="K3" s="355"/>
      <c r="L3" s="356"/>
      <c r="M3" s="1"/>
      <c r="N3" s="279"/>
      <c r="O3" s="279" t="str">
        <f>Instructions!G2</f>
        <v>Version 2025.1</v>
      </c>
      <c r="P3" s="279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2.75" customHeight="1">
      <c r="A4" s="383"/>
      <c r="B4" s="353"/>
      <c r="C4" s="384">
        <f>'2 Current Year'!W5+1</f>
        <v>45839</v>
      </c>
      <c r="D4" s="385" t="s">
        <v>127</v>
      </c>
      <c r="E4" s="386">
        <f>'2 Current Year'!X5</f>
        <v>46203</v>
      </c>
      <c r="F4" s="355"/>
      <c r="G4" s="355" t="s">
        <v>128</v>
      </c>
      <c r="H4" s="355"/>
      <c r="I4" s="355"/>
      <c r="J4" s="355"/>
      <c r="K4" s="355"/>
      <c r="L4" s="35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2.75" customHeight="1">
      <c r="A5" s="482" t="s">
        <v>165</v>
      </c>
      <c r="B5" s="413"/>
      <c r="C5" s="413"/>
      <c r="D5" s="413"/>
      <c r="E5" s="463"/>
      <c r="F5" s="387"/>
      <c r="G5" s="355"/>
      <c r="H5" s="388"/>
      <c r="I5" s="388"/>
      <c r="J5" s="355"/>
      <c r="K5" s="355"/>
      <c r="L5" s="35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2.75" customHeight="1">
      <c r="A6" s="448"/>
      <c r="B6" s="449"/>
      <c r="C6" s="449"/>
      <c r="D6" s="449"/>
      <c r="E6" s="464"/>
      <c r="F6" s="362"/>
      <c r="G6" s="363"/>
      <c r="H6" s="365"/>
      <c r="I6" s="365"/>
      <c r="J6" s="363"/>
      <c r="K6" s="363"/>
      <c r="L6" s="38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2.75" customHeight="1">
      <c r="A7" s="483" t="s">
        <v>97</v>
      </c>
      <c r="B7" s="484" t="s">
        <v>28</v>
      </c>
      <c r="C7" s="484" t="s">
        <v>98</v>
      </c>
      <c r="D7" s="478" t="s">
        <v>130</v>
      </c>
      <c r="E7" s="440"/>
      <c r="F7" s="485" t="s">
        <v>131</v>
      </c>
      <c r="G7" s="390" t="s">
        <v>132</v>
      </c>
      <c r="H7" s="391" t="s">
        <v>133</v>
      </c>
      <c r="I7" s="391" t="s">
        <v>134</v>
      </c>
      <c r="J7" s="391" t="s">
        <v>135</v>
      </c>
      <c r="K7" s="391" t="s">
        <v>136</v>
      </c>
      <c r="L7" s="391" t="s">
        <v>137</v>
      </c>
      <c r="M7" s="391" t="s">
        <v>138</v>
      </c>
      <c r="N7" s="391" t="s">
        <v>139</v>
      </c>
      <c r="O7" s="392" t="s">
        <v>141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2.75" customHeight="1">
      <c r="A8" s="434"/>
      <c r="B8" s="438"/>
      <c r="C8" s="438"/>
      <c r="D8" s="479" t="s">
        <v>142</v>
      </c>
      <c r="E8" s="458"/>
      <c r="F8" s="468"/>
      <c r="G8" s="393">
        <f>'1 Pricing Length'!H7+63</f>
        <v>45901</v>
      </c>
      <c r="H8" s="394">
        <f>G8+30</f>
        <v>45931</v>
      </c>
      <c r="I8" s="394">
        <f>H8+31</f>
        <v>45962</v>
      </c>
      <c r="J8" s="394">
        <f>I8+30</f>
        <v>45992</v>
      </c>
      <c r="K8" s="394">
        <f>J8+62</f>
        <v>46054</v>
      </c>
      <c r="L8" s="394">
        <f>K8+28</f>
        <v>46082</v>
      </c>
      <c r="M8" s="394">
        <f>L8+31</f>
        <v>46113</v>
      </c>
      <c r="N8" s="395">
        <f>M8+30</f>
        <v>46143</v>
      </c>
      <c r="O8" s="396" t="s">
        <v>91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6.5" customHeight="1">
      <c r="A9" s="294"/>
      <c r="B9" s="124"/>
      <c r="C9" s="124"/>
      <c r="D9" s="124"/>
      <c r="E9" s="124"/>
      <c r="F9" s="124"/>
      <c r="G9" s="397" t="str">
        <f t="shared" ref="G9:N9" si="0">IF(G252&gt;0,IF(G8&lt;$C4,"ENTER DATE",""),"")</f>
        <v/>
      </c>
      <c r="H9" s="397" t="str">
        <f t="shared" si="0"/>
        <v/>
      </c>
      <c r="I9" s="397" t="str">
        <f t="shared" si="0"/>
        <v/>
      </c>
      <c r="J9" s="397" t="str">
        <f t="shared" si="0"/>
        <v/>
      </c>
      <c r="K9" s="397" t="str">
        <f t="shared" si="0"/>
        <v/>
      </c>
      <c r="L9" s="397" t="str">
        <f t="shared" si="0"/>
        <v/>
      </c>
      <c r="M9" s="397" t="str">
        <f t="shared" si="0"/>
        <v/>
      </c>
      <c r="N9" s="397" t="str">
        <f t="shared" si="0"/>
        <v/>
      </c>
      <c r="O9" s="6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8" customHeight="1">
      <c r="A10" s="299" t="str">
        <f>IF('5 Next Year'!A10&lt;&gt;"",'5 Next Year'!A10,"")</f>
        <v/>
      </c>
      <c r="B10" s="299" t="str">
        <f>IF('5 Next Year'!B10&lt;&gt;"",'5 Next Year'!B10,"")</f>
        <v>AA</v>
      </c>
      <c r="C10" s="299" t="str">
        <f>IF('5 Next Year'!C10&lt;&gt;"",'5 Next Year'!C10,"")</f>
        <v>CAM</v>
      </c>
      <c r="D10" s="299"/>
      <c r="E10" s="300">
        <f>IF('5 Next Year'!E10&lt;&gt;"",'5 Next Year'!E10,"")</f>
        <v>45866</v>
      </c>
      <c r="F10" s="301">
        <f>IF('5 Next Year'!F10&lt;&gt;"",'5 Next Year'!F10,"")</f>
        <v>46465</v>
      </c>
      <c r="G10" s="302"/>
      <c r="H10" s="303"/>
      <c r="I10" s="302"/>
      <c r="J10" s="303"/>
      <c r="K10" s="302"/>
      <c r="L10" s="303"/>
      <c r="M10" s="302"/>
      <c r="N10" s="398"/>
      <c r="O10" s="304">
        <f t="shared" ref="O10:O250" si="1">SUM(P10:W10)</f>
        <v>0</v>
      </c>
      <c r="P10" s="92">
        <f t="shared" ref="P10:V10" si="2">IF(G10&gt;0,IF(G$8&lt;$AC10,IF(G$8&gt;=$C$4,IF($Z10&gt;0,IF($Z10&lt;&gt;"C",IF(H10="",($AC10-G$8)/7/$AA10*($Y10+$AB10)*(G10-$Z10)/$Z10,IF(H$8&lt;$AC10,(H$8-G$8)/7/$AA10*($Y10+$AB10)*(G10-$Z10)/$Z10,($AC10-G$8)/7/$AA10*($Y10+$AB10)*(G10-$Z10)/$Z10)),0),0),0),0),0)</f>
        <v>0</v>
      </c>
      <c r="Q10" s="92">
        <f t="shared" si="2"/>
        <v>0</v>
      </c>
      <c r="R10" s="92">
        <f t="shared" si="2"/>
        <v>0</v>
      </c>
      <c r="S10" s="92">
        <f t="shared" si="2"/>
        <v>0</v>
      </c>
      <c r="T10" s="92">
        <f t="shared" si="2"/>
        <v>0</v>
      </c>
      <c r="U10" s="92">
        <f t="shared" si="2"/>
        <v>0</v>
      </c>
      <c r="V10" s="92">
        <f t="shared" si="2"/>
        <v>0</v>
      </c>
      <c r="W10" s="92">
        <f t="shared" ref="W10:W250" si="3">IF(N10&gt;0,IF(N$8&lt;$AC10,IF(N$8&gt;=$C$4,IF($Z10&gt;0,IF($Z10&lt;&gt;"C",($AC10-N$8)/7/$AA10*($Y10+$AB10)*(N10-$Z10)/$Z10,0),0),0),0),0)</f>
        <v>0</v>
      </c>
      <c r="X10" s="128"/>
      <c r="Y10" s="192">
        <f>'5 Next Year'!W10</f>
        <v>119437.5</v>
      </c>
      <c r="Z10" s="305">
        <f>'5 Next Year'!H10</f>
        <v>13</v>
      </c>
      <c r="AA10" s="192">
        <f>'5 Next Year'!AI10</f>
        <v>49</v>
      </c>
      <c r="AB10" s="128">
        <f>'5 Next Year'!O10</f>
        <v>0</v>
      </c>
      <c r="AC10" s="306">
        <f t="shared" ref="AC10:AC250" si="4">IF(F10&lt;=E$4,F10,E$4)</f>
        <v>46203</v>
      </c>
      <c r="AD10" s="92">
        <f t="shared" ref="AD10:AD250" si="5">IF(Q10&gt;0,IF(S10&gt;=$C$4,IF(S10&lt;&gt;"",IF(S10&lt;$AK10,IF(U10="",($AK10+1-S10)/7/$AI10*($AG10+$AJ10)*(T10-$AH10)/$AH10,(U10-S10)/7/$AI10*($AG10+$AJ10)*(T10-$AH10)/$AH10),0),0),0),0)</f>
        <v>0</v>
      </c>
      <c r="AE10" s="92">
        <f t="shared" ref="AE10:AE250" si="6">IF(S10&gt;0,IF(U10&gt;=$C$4,IF(U10&lt;&gt;"",IF(U10&lt;AK10,(AK10+1-U10)/7/$AI10*($AG10+$AJ10)*(V10-$AH10)/$AH10,0),0),0),0)</f>
        <v>0</v>
      </c>
      <c r="AF10" s="128"/>
      <c r="AG10" s="192">
        <f>'5 Next Year'!W10</f>
        <v>119437.5</v>
      </c>
      <c r="AH10" s="305">
        <f>'5 Next Year'!H10</f>
        <v>13</v>
      </c>
      <c r="AI10" s="192">
        <f>'5 Next Year'!AI10</f>
        <v>49</v>
      </c>
      <c r="AJ10" s="128">
        <f>'5 Next Year'!O10</f>
        <v>0</v>
      </c>
      <c r="AK10" s="306">
        <f t="shared" ref="AK10:AK250" si="7">IF(F10&lt;=E$4,F10,E$4)</f>
        <v>46203</v>
      </c>
    </row>
    <row r="11" spans="1:37" ht="18" customHeight="1">
      <c r="A11" s="299" t="str">
        <f>IF('5 Next Year'!A11&lt;&gt;"",'5 Next Year'!A11,"")</f>
        <v/>
      </c>
      <c r="B11" s="299" t="str">
        <f>IF('5 Next Year'!B11&lt;&gt;"",'5 Next Year'!B11,"")</f>
        <v>AA</v>
      </c>
      <c r="C11" s="299" t="str">
        <f>IF('5 Next Year'!C11&lt;&gt;"",'5 Next Year'!C11,"")</f>
        <v>ONL</v>
      </c>
      <c r="D11" s="299"/>
      <c r="E11" s="300">
        <f>IF('5 Next Year'!E11&lt;&gt;"",'5 Next Year'!E11,"")</f>
        <v>45894</v>
      </c>
      <c r="F11" s="301">
        <f>IF('5 Next Year'!F11&lt;&gt;"",'5 Next Year'!F11,"")</f>
        <v>46500</v>
      </c>
      <c r="G11" s="302"/>
      <c r="H11" s="303"/>
      <c r="I11" s="302"/>
      <c r="J11" s="303"/>
      <c r="K11" s="302"/>
      <c r="L11" s="303"/>
      <c r="M11" s="302"/>
      <c r="N11" s="303"/>
      <c r="O11" s="304">
        <f t="shared" si="1"/>
        <v>0</v>
      </c>
      <c r="P11" s="92">
        <f t="shared" ref="P11:V11" si="8">IF(G11&gt;0,IF(G$8&lt;$AC11,IF(G$8&gt;=$C$4,IF($Z11&gt;0,IF($Z11&lt;&gt;"C",IF(H11="",($AC11-G$8)/7/$AA11*($Y11+$AB11)*(G11-$Z11)/$Z11,IF(H$8&lt;$AC11,(H$8-G$8)/7/$AA11*($Y11+$AB11)*(G11-$Z11)/$Z11,($AC11-G$8)/7/$AA11*($Y11+$AB11)*(G11-$Z11)/$Z11)),0),0),0),0),0)</f>
        <v>0</v>
      </c>
      <c r="Q11" s="92">
        <f t="shared" si="8"/>
        <v>0</v>
      </c>
      <c r="R11" s="92">
        <f t="shared" si="8"/>
        <v>0</v>
      </c>
      <c r="S11" s="92">
        <f t="shared" si="8"/>
        <v>0</v>
      </c>
      <c r="T11" s="92">
        <f t="shared" si="8"/>
        <v>0</v>
      </c>
      <c r="U11" s="92">
        <f t="shared" si="8"/>
        <v>0</v>
      </c>
      <c r="V11" s="92">
        <f t="shared" si="8"/>
        <v>0</v>
      </c>
      <c r="W11" s="92">
        <f t="shared" si="3"/>
        <v>0</v>
      </c>
      <c r="X11" s="128"/>
      <c r="Y11" s="192">
        <f>'5 Next Year'!W11</f>
        <v>194062.5</v>
      </c>
      <c r="Z11" s="305">
        <f>'5 Next Year'!H11</f>
        <v>23</v>
      </c>
      <c r="AA11" s="192">
        <f>'5 Next Year'!AI11</f>
        <v>45</v>
      </c>
      <c r="AB11" s="128">
        <f>'5 Next Year'!O11</f>
        <v>0</v>
      </c>
      <c r="AC11" s="306">
        <f t="shared" si="4"/>
        <v>46203</v>
      </c>
      <c r="AD11" s="92">
        <f t="shared" si="5"/>
        <v>0</v>
      </c>
      <c r="AE11" s="92">
        <f t="shared" si="6"/>
        <v>0</v>
      </c>
      <c r="AF11" s="128"/>
      <c r="AG11" s="192">
        <f>'5 Next Year'!W11</f>
        <v>194062.5</v>
      </c>
      <c r="AH11" s="305">
        <f>'5 Next Year'!H11</f>
        <v>23</v>
      </c>
      <c r="AI11" s="192">
        <f>'5 Next Year'!AI11</f>
        <v>45</v>
      </c>
      <c r="AJ11" s="128">
        <f>'5 Next Year'!O11</f>
        <v>0</v>
      </c>
      <c r="AK11" s="306">
        <f t="shared" si="7"/>
        <v>46203</v>
      </c>
    </row>
    <row r="12" spans="1:37" ht="18" customHeight="1">
      <c r="A12" s="299" t="str">
        <f>IF('5 Next Year'!A12&lt;&gt;"",'5 Next Year'!A12,"")</f>
        <v/>
      </c>
      <c r="B12" s="299" t="str">
        <f>IF('5 Next Year'!B12&lt;&gt;"",'5 Next Year'!B12,"")</f>
        <v>AA</v>
      </c>
      <c r="C12" s="299" t="str">
        <f>IF('5 Next Year'!C12&lt;&gt;"",'5 Next Year'!C12,"")</f>
        <v>TOL</v>
      </c>
      <c r="D12" s="299"/>
      <c r="E12" s="300" t="str">
        <f>IF('5 Next Year'!E12&lt;&gt;"",'5 Next Year'!E12,"")</f>
        <v/>
      </c>
      <c r="F12" s="301" t="str">
        <f>IF('5 Next Year'!F12&lt;&gt;"",'5 Next Year'!F12,"")</f>
        <v/>
      </c>
      <c r="G12" s="302"/>
      <c r="H12" s="303"/>
      <c r="I12" s="302"/>
      <c r="J12" s="303"/>
      <c r="K12" s="302"/>
      <c r="L12" s="303"/>
      <c r="M12" s="302"/>
      <c r="N12" s="303"/>
      <c r="O12" s="304">
        <f t="shared" si="1"/>
        <v>0</v>
      </c>
      <c r="P12" s="92">
        <f t="shared" ref="P12:V12" si="9">IF(G12&gt;0,IF(G$8&lt;$AC12,IF(G$8&gt;=$C$4,IF($Z12&gt;0,IF($Z12&lt;&gt;"C",IF(H12="",($AC12-G$8)/7/$AA12*($Y12+$AB12)*(G12-$Z12)/$Z12,IF(H$8&lt;$AC12,(H$8-G$8)/7/$AA12*($Y12+$AB12)*(G12-$Z12)/$Z12,($AC12-G$8)/7/$AA12*($Y12+$AB12)*(G12-$Z12)/$Z12)),0),0),0),0),0)</f>
        <v>0</v>
      </c>
      <c r="Q12" s="92">
        <f t="shared" si="9"/>
        <v>0</v>
      </c>
      <c r="R12" s="92">
        <f t="shared" si="9"/>
        <v>0</v>
      </c>
      <c r="S12" s="92">
        <f t="shared" si="9"/>
        <v>0</v>
      </c>
      <c r="T12" s="92">
        <f t="shared" si="9"/>
        <v>0</v>
      </c>
      <c r="U12" s="92">
        <f t="shared" si="9"/>
        <v>0</v>
      </c>
      <c r="V12" s="92">
        <f t="shared" si="9"/>
        <v>0</v>
      </c>
      <c r="W12" s="92">
        <f t="shared" si="3"/>
        <v>0</v>
      </c>
      <c r="X12" s="128"/>
      <c r="Y12" s="192">
        <f>'5 Next Year'!W12</f>
        <v>168750</v>
      </c>
      <c r="Z12" s="305" t="str">
        <f>'5 Next Year'!H12</f>
        <v/>
      </c>
      <c r="AA12" s="192">
        <f>'5 Next Year'!AI12</f>
        <v>30</v>
      </c>
      <c r="AB12" s="128">
        <f>'5 Next Year'!O12</f>
        <v>0</v>
      </c>
      <c r="AC12" s="306">
        <f t="shared" si="4"/>
        <v>46203</v>
      </c>
      <c r="AD12" s="92">
        <f t="shared" si="5"/>
        <v>0</v>
      </c>
      <c r="AE12" s="92">
        <f t="shared" si="6"/>
        <v>0</v>
      </c>
      <c r="AF12" s="128"/>
      <c r="AG12" s="192">
        <f>'5 Next Year'!W12</f>
        <v>168750</v>
      </c>
      <c r="AH12" s="305" t="str">
        <f>'5 Next Year'!H12</f>
        <v/>
      </c>
      <c r="AI12" s="192">
        <f>'5 Next Year'!AI12</f>
        <v>30</v>
      </c>
      <c r="AJ12" s="128">
        <f>'5 Next Year'!O12</f>
        <v>0</v>
      </c>
      <c r="AK12" s="306">
        <f t="shared" si="7"/>
        <v>46203</v>
      </c>
    </row>
    <row r="13" spans="1:37" ht="18" customHeight="1">
      <c r="A13" s="299" t="str">
        <f>IF('5 Next Year'!A13&lt;&gt;"",'5 Next Year'!A13,"")</f>
        <v/>
      </c>
      <c r="B13" s="299" t="str">
        <f>IF('5 Next Year'!B13&lt;&gt;"",'5 Next Year'!B13,"")</f>
        <v>AA</v>
      </c>
      <c r="C13" s="299" t="str">
        <f>IF('5 Next Year'!C13&lt;&gt;"",'5 Next Year'!C13,"")</f>
        <v>AKR</v>
      </c>
      <c r="D13" s="299"/>
      <c r="E13" s="300" t="str">
        <f>IF('5 Next Year'!E13&lt;&gt;"",'5 Next Year'!E13,"")</f>
        <v/>
      </c>
      <c r="F13" s="301" t="str">
        <f>IF('5 Next Year'!F13&lt;&gt;"",'5 Next Year'!F13,"")</f>
        <v/>
      </c>
      <c r="G13" s="302"/>
      <c r="H13" s="303"/>
      <c r="I13" s="302"/>
      <c r="J13" s="303"/>
      <c r="K13" s="302"/>
      <c r="L13" s="303"/>
      <c r="M13" s="302"/>
      <c r="N13" s="303"/>
      <c r="O13" s="304">
        <f t="shared" si="1"/>
        <v>0</v>
      </c>
      <c r="P13" s="92">
        <f t="shared" ref="P13:V13" si="10">IF(G13&gt;0,IF(G$8&lt;$AC13,IF(G$8&gt;=$C$4,IF($Z13&gt;0,IF($Z13&lt;&gt;"C",IF(H13="",($AC13-G$8)/7/$AA13*($Y13+$AB13)*(G13-$Z13)/$Z13,IF(H$8&lt;$AC13,(H$8-G$8)/7/$AA13*($Y13+$AB13)*(G13-$Z13)/$Z13,($AC13-G$8)/7/$AA13*($Y13+$AB13)*(G13-$Z13)/$Z13)),0),0),0),0),0)</f>
        <v>0</v>
      </c>
      <c r="Q13" s="92">
        <f t="shared" si="10"/>
        <v>0</v>
      </c>
      <c r="R13" s="92">
        <f t="shared" si="10"/>
        <v>0</v>
      </c>
      <c r="S13" s="92">
        <f t="shared" si="10"/>
        <v>0</v>
      </c>
      <c r="T13" s="92">
        <f t="shared" si="10"/>
        <v>0</v>
      </c>
      <c r="U13" s="92">
        <f t="shared" si="10"/>
        <v>0</v>
      </c>
      <c r="V13" s="92">
        <f t="shared" si="10"/>
        <v>0</v>
      </c>
      <c r="W13" s="92">
        <f t="shared" si="3"/>
        <v>0</v>
      </c>
      <c r="X13" s="128"/>
      <c r="Y13" s="192">
        <f>'5 Next Year'!W13</f>
        <v>129375</v>
      </c>
      <c r="Z13" s="305" t="str">
        <f>'5 Next Year'!H13</f>
        <v/>
      </c>
      <c r="AA13" s="192">
        <f>'5 Next Year'!AI13</f>
        <v>23</v>
      </c>
      <c r="AB13" s="128">
        <f>'5 Next Year'!O13</f>
        <v>0</v>
      </c>
      <c r="AC13" s="306">
        <f t="shared" si="4"/>
        <v>46203</v>
      </c>
      <c r="AD13" s="92">
        <f t="shared" si="5"/>
        <v>0</v>
      </c>
      <c r="AE13" s="92">
        <f t="shared" si="6"/>
        <v>0</v>
      </c>
      <c r="AF13" s="128"/>
      <c r="AG13" s="192">
        <f>'5 Next Year'!W13</f>
        <v>129375</v>
      </c>
      <c r="AH13" s="305" t="str">
        <f>'5 Next Year'!H13</f>
        <v/>
      </c>
      <c r="AI13" s="192">
        <f>'5 Next Year'!AI13</f>
        <v>23</v>
      </c>
      <c r="AJ13" s="128">
        <f>'5 Next Year'!O13</f>
        <v>0</v>
      </c>
      <c r="AK13" s="306">
        <f t="shared" si="7"/>
        <v>46203</v>
      </c>
    </row>
    <row r="14" spans="1:37" ht="18" customHeight="1">
      <c r="A14" s="299" t="str">
        <f>IF('5 Next Year'!A14&lt;&gt;"",'5 Next Year'!A14,"")</f>
        <v/>
      </c>
      <c r="B14" s="299" t="str">
        <f>IF('5 Next Year'!B14&lt;&gt;"",'5 Next Year'!B14,"")</f>
        <v>BBA</v>
      </c>
      <c r="C14" s="299" t="str">
        <f>IF('5 Next Year'!C14&lt;&gt;"",'5 Next Year'!C14,"")</f>
        <v>ONL</v>
      </c>
      <c r="D14" s="299"/>
      <c r="E14" s="300" t="str">
        <f>IF('5 Next Year'!E14&lt;&gt;"",'5 Next Year'!E14,"")</f>
        <v/>
      </c>
      <c r="F14" s="301" t="str">
        <f>IF('5 Next Year'!F14&lt;&gt;"",'5 Next Year'!F14,"")</f>
        <v/>
      </c>
      <c r="G14" s="302"/>
      <c r="H14" s="303"/>
      <c r="I14" s="302"/>
      <c r="J14" s="303"/>
      <c r="K14" s="302"/>
      <c r="L14" s="303"/>
      <c r="M14" s="302"/>
      <c r="N14" s="303"/>
      <c r="O14" s="304">
        <f t="shared" si="1"/>
        <v>0</v>
      </c>
      <c r="P14" s="92">
        <f t="shared" ref="P14:V14" si="11">IF(G14&gt;0,IF(G$8&lt;$AC14,IF(G$8&gt;=$C$4,IF($Z14&gt;0,IF($Z14&lt;&gt;"C",IF(H14="",($AC14-G$8)/7/$AA14*($Y14+$AB14)*(G14-$Z14)/$Z14,IF(H$8&lt;$AC14,(H$8-G$8)/7/$AA14*($Y14+$AB14)*(G14-$Z14)/$Z14,($AC14-G$8)/7/$AA14*($Y14+$AB14)*(G14-$Z14)/$Z14)),0),0),0),0),0)</f>
        <v>0</v>
      </c>
      <c r="Q14" s="92">
        <f t="shared" si="11"/>
        <v>0</v>
      </c>
      <c r="R14" s="92">
        <f t="shared" si="11"/>
        <v>0</v>
      </c>
      <c r="S14" s="92">
        <f t="shared" si="11"/>
        <v>0</v>
      </c>
      <c r="T14" s="92">
        <f t="shared" si="11"/>
        <v>0</v>
      </c>
      <c r="U14" s="92">
        <f t="shared" si="11"/>
        <v>0</v>
      </c>
      <c r="V14" s="92">
        <f t="shared" si="11"/>
        <v>0</v>
      </c>
      <c r="W14" s="92">
        <f t="shared" si="3"/>
        <v>0</v>
      </c>
      <c r="X14" s="128"/>
      <c r="Y14" s="192">
        <f>'5 Next Year'!W14</f>
        <v>120441.17647058822</v>
      </c>
      <c r="Z14" s="305" t="str">
        <f>'5 Next Year'!H14</f>
        <v/>
      </c>
      <c r="AA14" s="192">
        <f>'5 Next Year'!AI14</f>
        <v>14</v>
      </c>
      <c r="AB14" s="128">
        <f>'5 Next Year'!O14</f>
        <v>0</v>
      </c>
      <c r="AC14" s="306">
        <f t="shared" si="4"/>
        <v>46203</v>
      </c>
      <c r="AD14" s="92">
        <f t="shared" si="5"/>
        <v>0</v>
      </c>
      <c r="AE14" s="92">
        <f t="shared" si="6"/>
        <v>0</v>
      </c>
      <c r="AF14" s="128"/>
      <c r="AG14" s="192">
        <f>'5 Next Year'!W14</f>
        <v>120441.17647058822</v>
      </c>
      <c r="AH14" s="305" t="str">
        <f>'5 Next Year'!H14</f>
        <v/>
      </c>
      <c r="AI14" s="192">
        <f>'5 Next Year'!AI14</f>
        <v>14</v>
      </c>
      <c r="AJ14" s="128">
        <f>'5 Next Year'!O14</f>
        <v>0</v>
      </c>
      <c r="AK14" s="306">
        <f t="shared" si="7"/>
        <v>46203</v>
      </c>
    </row>
    <row r="15" spans="1:37" ht="18" customHeight="1">
      <c r="A15" s="299" t="str">
        <f>IF('5 Next Year'!A15&lt;&gt;"",'5 Next Year'!A15,"")</f>
        <v/>
      </c>
      <c r="B15" s="299" t="str">
        <f>IF('5 Next Year'!B15&lt;&gt;"",'5 Next Year'!B15,"")</f>
        <v>BBA</v>
      </c>
      <c r="C15" s="299" t="str">
        <f>IF('5 Next Year'!C15&lt;&gt;"",'5 Next Year'!C15,"")</f>
        <v>CLV</v>
      </c>
      <c r="D15" s="299"/>
      <c r="E15" s="300" t="str">
        <f>IF('5 Next Year'!E15&lt;&gt;"",'5 Next Year'!E15,"")</f>
        <v/>
      </c>
      <c r="F15" s="301" t="str">
        <f>IF('5 Next Year'!F15&lt;&gt;"",'5 Next Year'!F15,"")</f>
        <v/>
      </c>
      <c r="G15" s="302"/>
      <c r="H15" s="303"/>
      <c r="I15" s="302"/>
      <c r="J15" s="303"/>
      <c r="K15" s="302"/>
      <c r="L15" s="303"/>
      <c r="M15" s="302"/>
      <c r="N15" s="303"/>
      <c r="O15" s="304">
        <f t="shared" si="1"/>
        <v>0</v>
      </c>
      <c r="P15" s="92">
        <f t="shared" ref="P15:V15" si="12">IF(G15&gt;0,IF(G$8&lt;$AC15,IF(G$8&gt;=$C$4,IF($Z15&gt;0,IF($Z15&lt;&gt;"C",IF(H15="",($AC15-G$8)/7/$AA15*($Y15+$AB15)*(G15-$Z15)/$Z15,IF(H$8&lt;$AC15,(H$8-G$8)/7/$AA15*($Y15+$AB15)*(G15-$Z15)/$Z15,($AC15-G$8)/7/$AA15*($Y15+$AB15)*(G15-$Z15)/$Z15)),0),0),0),0),0)</f>
        <v>0</v>
      </c>
      <c r="Q15" s="92">
        <f t="shared" si="12"/>
        <v>0</v>
      </c>
      <c r="R15" s="92">
        <f t="shared" si="12"/>
        <v>0</v>
      </c>
      <c r="S15" s="92">
        <f t="shared" si="12"/>
        <v>0</v>
      </c>
      <c r="T15" s="92">
        <f t="shared" si="12"/>
        <v>0</v>
      </c>
      <c r="U15" s="92">
        <f t="shared" si="12"/>
        <v>0</v>
      </c>
      <c r="V15" s="92">
        <f t="shared" si="12"/>
        <v>0</v>
      </c>
      <c r="W15" s="92">
        <f t="shared" si="3"/>
        <v>0</v>
      </c>
      <c r="X15" s="128"/>
      <c r="Y15" s="192">
        <f>'5 Next Year'!W15</f>
        <v>86029.411764705874</v>
      </c>
      <c r="Z15" s="305" t="str">
        <f>'5 Next Year'!H15</f>
        <v/>
      </c>
      <c r="AA15" s="192">
        <f>'5 Next Year'!AI15</f>
        <v>10</v>
      </c>
      <c r="AB15" s="128">
        <f>'5 Next Year'!O15</f>
        <v>0</v>
      </c>
      <c r="AC15" s="306">
        <f t="shared" si="4"/>
        <v>46203</v>
      </c>
      <c r="AD15" s="92">
        <f t="shared" si="5"/>
        <v>0</v>
      </c>
      <c r="AE15" s="92">
        <f t="shared" si="6"/>
        <v>0</v>
      </c>
      <c r="AF15" s="128"/>
      <c r="AG15" s="192">
        <f>'5 Next Year'!W15</f>
        <v>86029.411764705874</v>
      </c>
      <c r="AH15" s="305" t="str">
        <f>'5 Next Year'!H15</f>
        <v/>
      </c>
      <c r="AI15" s="192">
        <f>'5 Next Year'!AI15</f>
        <v>10</v>
      </c>
      <c r="AJ15" s="128">
        <f>'5 Next Year'!O15</f>
        <v>0</v>
      </c>
      <c r="AK15" s="306">
        <f t="shared" si="7"/>
        <v>46203</v>
      </c>
    </row>
    <row r="16" spans="1:37" ht="18" customHeight="1">
      <c r="A16" s="299" t="str">
        <f>IF('5 Next Year'!A16&lt;&gt;"",'5 Next Year'!A16,"")</f>
        <v/>
      </c>
      <c r="B16" s="299" t="str">
        <f>IF('5 Next Year'!B16&lt;&gt;"",'5 Next Year'!B16,"")</f>
        <v>BBA</v>
      </c>
      <c r="C16" s="299" t="str">
        <f>IF('5 Next Year'!C16&lt;&gt;"",'5 Next Year'!C16,"")</f>
        <v>DET</v>
      </c>
      <c r="D16" s="299"/>
      <c r="E16" s="300" t="str">
        <f>IF('5 Next Year'!E16&lt;&gt;"",'5 Next Year'!E16,"")</f>
        <v/>
      </c>
      <c r="F16" s="301" t="str">
        <f>IF('5 Next Year'!F16&lt;&gt;"",'5 Next Year'!F16,"")</f>
        <v/>
      </c>
      <c r="G16" s="302"/>
      <c r="H16" s="303"/>
      <c r="I16" s="302"/>
      <c r="J16" s="303"/>
      <c r="K16" s="302"/>
      <c r="L16" s="303"/>
      <c r="M16" s="302"/>
      <c r="N16" s="303"/>
      <c r="O16" s="304">
        <f t="shared" si="1"/>
        <v>0</v>
      </c>
      <c r="P16" s="92">
        <f t="shared" ref="P16:V16" si="13">IF(G16&gt;0,IF(G$8&lt;$AC16,IF(G$8&gt;=$C$4,IF($Z16&gt;0,IF($Z16&lt;&gt;"C",IF(H16="",($AC16-G$8)/7/$AA16*($Y16+$AB16)*(G16-$Z16)/$Z16,IF(H$8&lt;$AC16,(H$8-G$8)/7/$AA16*($Y16+$AB16)*(G16-$Z16)/$Z16,($AC16-G$8)/7/$AA16*($Y16+$AB16)*(G16-$Z16)/$Z16)),0),0),0),0),0)</f>
        <v>0</v>
      </c>
      <c r="Q16" s="92">
        <f t="shared" si="13"/>
        <v>0</v>
      </c>
      <c r="R16" s="92">
        <f t="shared" si="13"/>
        <v>0</v>
      </c>
      <c r="S16" s="92">
        <f t="shared" si="13"/>
        <v>0</v>
      </c>
      <c r="T16" s="92">
        <f t="shared" si="13"/>
        <v>0</v>
      </c>
      <c r="U16" s="92">
        <f t="shared" si="13"/>
        <v>0</v>
      </c>
      <c r="V16" s="92">
        <f t="shared" si="13"/>
        <v>0</v>
      </c>
      <c r="W16" s="92">
        <f t="shared" si="3"/>
        <v>0</v>
      </c>
      <c r="X16" s="128"/>
      <c r="Y16" s="192">
        <f>'5 Next Year'!W16</f>
        <v>25808.823529411762</v>
      </c>
      <c r="Z16" s="305" t="str">
        <f>'5 Next Year'!H16</f>
        <v/>
      </c>
      <c r="AA16" s="192">
        <f>'5 Next Year'!AI16</f>
        <v>3</v>
      </c>
      <c r="AB16" s="128">
        <f>'5 Next Year'!O16</f>
        <v>0</v>
      </c>
      <c r="AC16" s="306">
        <f t="shared" si="4"/>
        <v>46203</v>
      </c>
      <c r="AD16" s="92">
        <f t="shared" si="5"/>
        <v>0</v>
      </c>
      <c r="AE16" s="92">
        <f t="shared" si="6"/>
        <v>0</v>
      </c>
      <c r="AF16" s="128"/>
      <c r="AG16" s="192">
        <f>'5 Next Year'!W16</f>
        <v>25808.823529411762</v>
      </c>
      <c r="AH16" s="305" t="str">
        <f>'5 Next Year'!H16</f>
        <v/>
      </c>
      <c r="AI16" s="192">
        <f>'5 Next Year'!AI16</f>
        <v>3</v>
      </c>
      <c r="AJ16" s="128">
        <f>'5 Next Year'!O16</f>
        <v>0</v>
      </c>
      <c r="AK16" s="306">
        <f t="shared" si="7"/>
        <v>46203</v>
      </c>
    </row>
    <row r="17" spans="1:37" ht="18" customHeight="1">
      <c r="A17" s="299" t="str">
        <f>IF('5 Next Year'!A17&lt;&gt;"",'5 Next Year'!A17,"")</f>
        <v/>
      </c>
      <c r="B17" s="299" t="str">
        <f>IF('5 Next Year'!B17&lt;&gt;"",'5 Next Year'!B17,"")</f>
        <v>MBA</v>
      </c>
      <c r="C17" s="299" t="str">
        <f>IF('5 Next Year'!C17&lt;&gt;"",'5 Next Year'!C17,"")</f>
        <v>DET</v>
      </c>
      <c r="D17" s="299"/>
      <c r="E17" s="300">
        <f>IF('5 Next Year'!E17&lt;&gt;"",'5 Next Year'!E17,"")</f>
        <v>45884</v>
      </c>
      <c r="F17" s="301">
        <f>IF('5 Next Year'!F17&lt;&gt;"",'5 Next Year'!F17,"")</f>
        <v>46402</v>
      </c>
      <c r="G17" s="302"/>
      <c r="H17" s="303"/>
      <c r="I17" s="302"/>
      <c r="J17" s="303"/>
      <c r="K17" s="302"/>
      <c r="L17" s="303"/>
      <c r="M17" s="302"/>
      <c r="N17" s="303"/>
      <c r="O17" s="304">
        <f t="shared" si="1"/>
        <v>0</v>
      </c>
      <c r="P17" s="92">
        <f t="shared" ref="P17:V17" si="14">IF(G17&gt;0,IF(G$8&lt;$AC17,IF(G$8&gt;=$C$4,IF($Z17&gt;0,IF($Z17&lt;&gt;"C",IF(H17="",($AC17-G$8)/7/$AA17*($Y17+$AB17)*(G17-$Z17)/$Z17,IF(H$8&lt;$AC17,(H$8-G$8)/7/$AA17*($Y17+$AB17)*(G17-$Z17)/$Z17,($AC17-G$8)/7/$AA17*($Y17+$AB17)*(G17-$Z17)/$Z17)),0),0),0),0),0)</f>
        <v>0</v>
      </c>
      <c r="Q17" s="92">
        <f t="shared" si="14"/>
        <v>0</v>
      </c>
      <c r="R17" s="92">
        <f t="shared" si="14"/>
        <v>0</v>
      </c>
      <c r="S17" s="92">
        <f t="shared" si="14"/>
        <v>0</v>
      </c>
      <c r="T17" s="92">
        <f t="shared" si="14"/>
        <v>0</v>
      </c>
      <c r="U17" s="92">
        <f t="shared" si="14"/>
        <v>0</v>
      </c>
      <c r="V17" s="92">
        <f t="shared" si="14"/>
        <v>0</v>
      </c>
      <c r="W17" s="92">
        <f t="shared" si="3"/>
        <v>0</v>
      </c>
      <c r="X17" s="128"/>
      <c r="Y17" s="192">
        <f>'5 Next Year'!W17</f>
        <v>125120</v>
      </c>
      <c r="Z17" s="305" t="str">
        <f>'5 Next Year'!H17</f>
        <v/>
      </c>
      <c r="AA17" s="192">
        <f>'5 Next Year'!AI17</f>
        <v>46</v>
      </c>
      <c r="AB17" s="128">
        <f>'5 Next Year'!O17</f>
        <v>0</v>
      </c>
      <c r="AC17" s="306">
        <f t="shared" si="4"/>
        <v>46203</v>
      </c>
      <c r="AD17" s="92">
        <f t="shared" si="5"/>
        <v>0</v>
      </c>
      <c r="AE17" s="92">
        <f t="shared" si="6"/>
        <v>0</v>
      </c>
      <c r="AF17" s="128"/>
      <c r="AG17" s="192">
        <f>'5 Next Year'!W17</f>
        <v>125120</v>
      </c>
      <c r="AH17" s="305" t="str">
        <f>'5 Next Year'!H17</f>
        <v/>
      </c>
      <c r="AI17" s="192">
        <f>'5 Next Year'!AI17</f>
        <v>46</v>
      </c>
      <c r="AJ17" s="128">
        <f>'5 Next Year'!O17</f>
        <v>0</v>
      </c>
      <c r="AK17" s="306">
        <f t="shared" si="7"/>
        <v>46203</v>
      </c>
    </row>
    <row r="18" spans="1:37" ht="18" customHeight="1">
      <c r="A18" s="299" t="str">
        <f>IF('5 Next Year'!A18&lt;&gt;"",'5 Next Year'!A18,"")</f>
        <v/>
      </c>
      <c r="B18" s="299" t="str">
        <f>IF('5 Next Year'!B18&lt;&gt;"",'5 Next Year'!B18,"")</f>
        <v>MBA</v>
      </c>
      <c r="C18" s="299" t="str">
        <f>IF('5 Next Year'!C18&lt;&gt;"",'5 Next Year'!C18,"")</f>
        <v>TOL</v>
      </c>
      <c r="D18" s="299"/>
      <c r="E18" s="300">
        <f>IF('5 Next Year'!E18&lt;&gt;"",'5 Next Year'!E18,"")</f>
        <v>45884</v>
      </c>
      <c r="F18" s="301">
        <f>IF('5 Next Year'!F18&lt;&gt;"",'5 Next Year'!F18,"")</f>
        <v>46416</v>
      </c>
      <c r="G18" s="302"/>
      <c r="H18" s="303"/>
      <c r="I18" s="302"/>
      <c r="J18" s="303"/>
      <c r="K18" s="302"/>
      <c r="L18" s="303"/>
      <c r="M18" s="302"/>
      <c r="N18" s="303"/>
      <c r="O18" s="304">
        <f t="shared" si="1"/>
        <v>0</v>
      </c>
      <c r="P18" s="92">
        <f t="shared" ref="P18:V18" si="15">IF(G18&gt;0,IF(G$8&lt;$AC18,IF(G$8&gt;=$C$4,IF($Z18&gt;0,IF($Z18&lt;&gt;"C",IF(H18="",($AC18-G$8)/7/$AA18*($Y18+$AB18)*(G18-$Z18)/$Z18,IF(H$8&lt;$AC18,(H$8-G$8)/7/$AA18*($Y18+$AB18)*(G18-$Z18)/$Z18,($AC18-G$8)/7/$AA18*($Y18+$AB18)*(G18-$Z18)/$Z18)),0),0),0),0),0)</f>
        <v>0</v>
      </c>
      <c r="Q18" s="92">
        <f t="shared" si="15"/>
        <v>0</v>
      </c>
      <c r="R18" s="92">
        <f t="shared" si="15"/>
        <v>0</v>
      </c>
      <c r="S18" s="92">
        <f t="shared" si="15"/>
        <v>0</v>
      </c>
      <c r="T18" s="92">
        <f t="shared" si="15"/>
        <v>0</v>
      </c>
      <c r="U18" s="92">
        <f t="shared" si="15"/>
        <v>0</v>
      </c>
      <c r="V18" s="92">
        <f t="shared" si="15"/>
        <v>0</v>
      </c>
      <c r="W18" s="92">
        <f t="shared" si="3"/>
        <v>0</v>
      </c>
      <c r="X18" s="128"/>
      <c r="Y18" s="192">
        <f>'5 Next Year'!W18</f>
        <v>312800</v>
      </c>
      <c r="Z18" s="305" t="str">
        <f>'5 Next Year'!H18</f>
        <v/>
      </c>
      <c r="AA18" s="192">
        <f>'5 Next Year'!AI18</f>
        <v>46</v>
      </c>
      <c r="AB18" s="128">
        <f>'5 Next Year'!O18</f>
        <v>0</v>
      </c>
      <c r="AC18" s="306">
        <f t="shared" si="4"/>
        <v>46203</v>
      </c>
      <c r="AD18" s="92">
        <f t="shared" si="5"/>
        <v>0</v>
      </c>
      <c r="AE18" s="92">
        <f t="shared" si="6"/>
        <v>0</v>
      </c>
      <c r="AF18" s="128"/>
      <c r="AG18" s="192">
        <f>'5 Next Year'!W18</f>
        <v>312800</v>
      </c>
      <c r="AH18" s="305" t="str">
        <f>'5 Next Year'!H18</f>
        <v/>
      </c>
      <c r="AI18" s="192">
        <f>'5 Next Year'!AI18</f>
        <v>46</v>
      </c>
      <c r="AJ18" s="128">
        <f>'5 Next Year'!O18</f>
        <v>0</v>
      </c>
      <c r="AK18" s="306">
        <f t="shared" si="7"/>
        <v>46203</v>
      </c>
    </row>
    <row r="19" spans="1:37" ht="18" customHeight="1">
      <c r="A19" s="299" t="str">
        <f>IF('5 Next Year'!A19&lt;&gt;"",'5 Next Year'!A19,"")</f>
        <v/>
      </c>
      <c r="B19" s="299" t="str">
        <f>IF('5 Next Year'!B19&lt;&gt;"",'5 Next Year'!B19,"")</f>
        <v>MBA</v>
      </c>
      <c r="C19" s="299" t="str">
        <f>IF('5 Next Year'!C19&lt;&gt;"",'5 Next Year'!C19,"")</f>
        <v>CAM</v>
      </c>
      <c r="D19" s="299"/>
      <c r="E19" s="300" t="str">
        <f>IF('5 Next Year'!E19&lt;&gt;"",'5 Next Year'!E19,"")</f>
        <v/>
      </c>
      <c r="F19" s="301" t="str">
        <f>IF('5 Next Year'!F19&lt;&gt;"",'5 Next Year'!F19,"")</f>
        <v/>
      </c>
      <c r="G19" s="302"/>
      <c r="H19" s="303"/>
      <c r="I19" s="302"/>
      <c r="J19" s="303"/>
      <c r="K19" s="302"/>
      <c r="L19" s="303"/>
      <c r="M19" s="302"/>
      <c r="N19" s="303"/>
      <c r="O19" s="304">
        <f t="shared" si="1"/>
        <v>0</v>
      </c>
      <c r="P19" s="92">
        <f t="shared" ref="P19:V19" si="16">IF(G19&gt;0,IF(G$8&lt;$AC19,IF(G$8&gt;=$C$4,IF($Z19&gt;0,IF($Z19&lt;&gt;"C",IF(H19="",($AC19-G$8)/7/$AA19*($Y19+$AB19)*(G19-$Z19)/$Z19,IF(H$8&lt;$AC19,(H$8-G$8)/7/$AA19*($Y19+$AB19)*(G19-$Z19)/$Z19,($AC19-G$8)/7/$AA19*($Y19+$AB19)*(G19-$Z19)/$Z19)),0),0),0),0),0)</f>
        <v>0</v>
      </c>
      <c r="Q19" s="92">
        <f t="shared" si="16"/>
        <v>0</v>
      </c>
      <c r="R19" s="92">
        <f t="shared" si="16"/>
        <v>0</v>
      </c>
      <c r="S19" s="92">
        <f t="shared" si="16"/>
        <v>0</v>
      </c>
      <c r="T19" s="92">
        <f t="shared" si="16"/>
        <v>0</v>
      </c>
      <c r="U19" s="92">
        <f t="shared" si="16"/>
        <v>0</v>
      </c>
      <c r="V19" s="92">
        <f t="shared" si="16"/>
        <v>0</v>
      </c>
      <c r="W19" s="92">
        <f t="shared" si="3"/>
        <v>0</v>
      </c>
      <c r="X19" s="128"/>
      <c r="Y19" s="192">
        <f>'5 Next Year'!W19</f>
        <v>85680</v>
      </c>
      <c r="Z19" s="305" t="str">
        <f>'5 Next Year'!H19</f>
        <v/>
      </c>
      <c r="AA19" s="192">
        <f>'5 Next Year'!AI19</f>
        <v>21</v>
      </c>
      <c r="AB19" s="128">
        <f>'5 Next Year'!O19</f>
        <v>0</v>
      </c>
      <c r="AC19" s="306">
        <f t="shared" si="4"/>
        <v>46203</v>
      </c>
      <c r="AD19" s="92">
        <f t="shared" si="5"/>
        <v>0</v>
      </c>
      <c r="AE19" s="92">
        <f t="shared" si="6"/>
        <v>0</v>
      </c>
      <c r="AF19" s="128"/>
      <c r="AG19" s="192">
        <f>'5 Next Year'!W19</f>
        <v>85680</v>
      </c>
      <c r="AH19" s="305" t="str">
        <f>'5 Next Year'!H19</f>
        <v/>
      </c>
      <c r="AI19" s="192">
        <f>'5 Next Year'!AI19</f>
        <v>21</v>
      </c>
      <c r="AJ19" s="128">
        <f>'5 Next Year'!O19</f>
        <v>0</v>
      </c>
      <c r="AK19" s="306">
        <f t="shared" si="7"/>
        <v>46203</v>
      </c>
    </row>
    <row r="20" spans="1:37" ht="18" customHeight="1">
      <c r="A20" s="299" t="str">
        <f>IF('5 Next Year'!A20&lt;&gt;"",'5 Next Year'!A20,"")</f>
        <v/>
      </c>
      <c r="B20" s="299" t="str">
        <f>IF('5 Next Year'!B20&lt;&gt;"",'5 Next Year'!B20,"")</f>
        <v>REL</v>
      </c>
      <c r="C20" s="299" t="str">
        <f>IF('5 Next Year'!C20&lt;&gt;"",'5 Next Year'!C20,"")</f>
        <v>CLV</v>
      </c>
      <c r="D20" s="299"/>
      <c r="E20" s="300" t="str">
        <f>IF('5 Next Year'!E20&lt;&gt;"",'5 Next Year'!E20,"")</f>
        <v/>
      </c>
      <c r="F20" s="301" t="str">
        <f>IF('5 Next Year'!F20&lt;&gt;"",'5 Next Year'!F20,"")</f>
        <v/>
      </c>
      <c r="G20" s="302"/>
      <c r="H20" s="303"/>
      <c r="I20" s="302"/>
      <c r="J20" s="303"/>
      <c r="K20" s="302"/>
      <c r="L20" s="303"/>
      <c r="M20" s="302"/>
      <c r="N20" s="303"/>
      <c r="O20" s="304">
        <f t="shared" si="1"/>
        <v>0</v>
      </c>
      <c r="P20" s="92">
        <f t="shared" ref="P20:V20" si="17">IF(G20&gt;0,IF(G$8&lt;$AC20,IF(G$8&gt;=$C$4,IF($Z20&gt;0,IF($Z20&lt;&gt;"C",IF(H20="",($AC20-G$8)/7/$AA20*($Y20+$AB20)*(G20-$Z20)/$Z20,IF(H$8&lt;$AC20,(H$8-G$8)/7/$AA20*($Y20+$AB20)*(G20-$Z20)/$Z20,($AC20-G$8)/7/$AA20*($Y20+$AB20)*(G20-$Z20)/$Z20)),0),0),0),0),0)</f>
        <v>0</v>
      </c>
      <c r="Q20" s="92">
        <f t="shared" si="17"/>
        <v>0</v>
      </c>
      <c r="R20" s="92">
        <f t="shared" si="17"/>
        <v>0</v>
      </c>
      <c r="S20" s="92">
        <f t="shared" si="17"/>
        <v>0</v>
      </c>
      <c r="T20" s="92">
        <f t="shared" si="17"/>
        <v>0</v>
      </c>
      <c r="U20" s="92">
        <f t="shared" si="17"/>
        <v>0</v>
      </c>
      <c r="V20" s="92">
        <f t="shared" si="17"/>
        <v>0</v>
      </c>
      <c r="W20" s="92">
        <f t="shared" si="3"/>
        <v>0</v>
      </c>
      <c r="X20" s="128"/>
      <c r="Y20" s="192">
        <f>'5 Next Year'!W20</f>
        <v>85000</v>
      </c>
      <c r="Z20" s="305" t="str">
        <f>'5 Next Year'!H20</f>
        <v/>
      </c>
      <c r="AA20" s="192">
        <f>'5 Next Year'!AI20</f>
        <v>25</v>
      </c>
      <c r="AB20" s="128">
        <f>'5 Next Year'!O20</f>
        <v>0</v>
      </c>
      <c r="AC20" s="306">
        <f t="shared" si="4"/>
        <v>46203</v>
      </c>
      <c r="AD20" s="92">
        <f t="shared" si="5"/>
        <v>0</v>
      </c>
      <c r="AE20" s="92">
        <f t="shared" si="6"/>
        <v>0</v>
      </c>
      <c r="AF20" s="128"/>
      <c r="AG20" s="192">
        <f>'5 Next Year'!W20</f>
        <v>85000</v>
      </c>
      <c r="AH20" s="305" t="str">
        <f>'5 Next Year'!H20</f>
        <v/>
      </c>
      <c r="AI20" s="192">
        <f>'5 Next Year'!AI20</f>
        <v>25</v>
      </c>
      <c r="AJ20" s="128">
        <f>'5 Next Year'!O20</f>
        <v>0</v>
      </c>
      <c r="AK20" s="306">
        <f t="shared" si="7"/>
        <v>46203</v>
      </c>
    </row>
    <row r="21" spans="1:37" ht="18" customHeight="1">
      <c r="A21" s="299" t="str">
        <f>IF('5 Next Year'!A21&lt;&gt;"",'5 Next Year'!A21,"")</f>
        <v/>
      </c>
      <c r="B21" s="299" t="str">
        <f>IF('5 Next Year'!B21&lt;&gt;"",'5 Next Year'!B21,"")</f>
        <v/>
      </c>
      <c r="C21" s="299" t="str">
        <f>IF('5 Next Year'!C21&lt;&gt;"",'5 Next Year'!C21,"")</f>
        <v/>
      </c>
      <c r="D21" s="299"/>
      <c r="E21" s="300" t="str">
        <f>IF('5 Next Year'!E21&lt;&gt;"",'5 Next Year'!E21,"")</f>
        <v/>
      </c>
      <c r="F21" s="301" t="str">
        <f>IF('5 Next Year'!F21&lt;&gt;"",'5 Next Year'!F21,"")</f>
        <v/>
      </c>
      <c r="G21" s="302"/>
      <c r="H21" s="303"/>
      <c r="I21" s="302"/>
      <c r="J21" s="303"/>
      <c r="K21" s="302"/>
      <c r="L21" s="303"/>
      <c r="M21" s="302"/>
      <c r="N21" s="303"/>
      <c r="O21" s="304">
        <f t="shared" si="1"/>
        <v>0</v>
      </c>
      <c r="P21" s="92">
        <f t="shared" ref="P21:V21" si="18">IF(G21&gt;0,IF(G$8&lt;$AC21,IF(G$8&gt;=$C$4,IF($Z21&gt;0,IF($Z21&lt;&gt;"C",IF(H21="",($AC21-G$8)/7/$AA21*($Y21+$AB21)*(G21-$Z21)/$Z21,IF(H$8&lt;$AC21,(H$8-G$8)/7/$AA21*($Y21+$AB21)*(G21-$Z21)/$Z21,($AC21-G$8)/7/$AA21*($Y21+$AB21)*(G21-$Z21)/$Z21)),0),0),0),0),0)</f>
        <v>0</v>
      </c>
      <c r="Q21" s="92">
        <f t="shared" si="18"/>
        <v>0</v>
      </c>
      <c r="R21" s="92">
        <f t="shared" si="18"/>
        <v>0</v>
      </c>
      <c r="S21" s="92">
        <f t="shared" si="18"/>
        <v>0</v>
      </c>
      <c r="T21" s="92">
        <f t="shared" si="18"/>
        <v>0</v>
      </c>
      <c r="U21" s="92">
        <f t="shared" si="18"/>
        <v>0</v>
      </c>
      <c r="V21" s="92">
        <f t="shared" si="18"/>
        <v>0</v>
      </c>
      <c r="W21" s="92">
        <f t="shared" si="3"/>
        <v>0</v>
      </c>
      <c r="X21" s="128"/>
      <c r="Y21" s="192">
        <f>'5 Next Year'!W21</f>
        <v>0</v>
      </c>
      <c r="Z21" s="305">
        <f>'5 Next Year'!H21</f>
        <v>0</v>
      </c>
      <c r="AA21" s="192">
        <f>'5 Next Year'!AI21</f>
        <v>0</v>
      </c>
      <c r="AB21" s="128">
        <f>'5 Next Year'!O21</f>
        <v>0</v>
      </c>
      <c r="AC21" s="306">
        <f t="shared" si="4"/>
        <v>46203</v>
      </c>
      <c r="AD21" s="92">
        <f t="shared" si="5"/>
        <v>0</v>
      </c>
      <c r="AE21" s="92">
        <f t="shared" si="6"/>
        <v>0</v>
      </c>
      <c r="AF21" s="128"/>
      <c r="AG21" s="192">
        <f>'5 Next Year'!W21</f>
        <v>0</v>
      </c>
      <c r="AH21" s="305">
        <f>'5 Next Year'!H21</f>
        <v>0</v>
      </c>
      <c r="AI21" s="192">
        <f>'5 Next Year'!AI21</f>
        <v>0</v>
      </c>
      <c r="AJ21" s="128">
        <f>'5 Next Year'!O21</f>
        <v>0</v>
      </c>
      <c r="AK21" s="306">
        <f t="shared" si="7"/>
        <v>46203</v>
      </c>
    </row>
    <row r="22" spans="1:37" ht="18" customHeight="1">
      <c r="A22" s="299" t="str">
        <f>IF('5 Next Year'!A22&lt;&gt;"",'5 Next Year'!A22,"")</f>
        <v/>
      </c>
      <c r="B22" s="299" t="str">
        <f>IF('5 Next Year'!B22&lt;&gt;"",'5 Next Year'!B22,"")</f>
        <v/>
      </c>
      <c r="C22" s="299" t="str">
        <f>IF('5 Next Year'!C22&lt;&gt;"",'5 Next Year'!C22,"")</f>
        <v/>
      </c>
      <c r="D22" s="299"/>
      <c r="E22" s="300" t="str">
        <f>IF('5 Next Year'!E22&lt;&gt;"",'5 Next Year'!E22,"")</f>
        <v/>
      </c>
      <c r="F22" s="301" t="str">
        <f>IF('5 Next Year'!F22&lt;&gt;"",'5 Next Year'!F22,"")</f>
        <v/>
      </c>
      <c r="G22" s="302"/>
      <c r="H22" s="303"/>
      <c r="I22" s="302"/>
      <c r="J22" s="303"/>
      <c r="K22" s="302"/>
      <c r="L22" s="303"/>
      <c r="M22" s="302"/>
      <c r="N22" s="303"/>
      <c r="O22" s="304">
        <f t="shared" si="1"/>
        <v>0</v>
      </c>
      <c r="P22" s="92">
        <f t="shared" ref="P22:V22" si="19">IF(G22&gt;0,IF(G$8&lt;$AC22,IF(G$8&gt;=$C$4,IF($Z22&gt;0,IF($Z22&lt;&gt;"C",IF(H22="",($AC22-G$8)/7/$AA22*($Y22+$AB22)*(G22-$Z22)/$Z22,IF(H$8&lt;$AC22,(H$8-G$8)/7/$AA22*($Y22+$AB22)*(G22-$Z22)/$Z22,($AC22-G$8)/7/$AA22*($Y22+$AB22)*(G22-$Z22)/$Z22)),0),0),0),0),0)</f>
        <v>0</v>
      </c>
      <c r="Q22" s="92">
        <f t="shared" si="19"/>
        <v>0</v>
      </c>
      <c r="R22" s="92">
        <f t="shared" si="19"/>
        <v>0</v>
      </c>
      <c r="S22" s="92">
        <f t="shared" si="19"/>
        <v>0</v>
      </c>
      <c r="T22" s="92">
        <f t="shared" si="19"/>
        <v>0</v>
      </c>
      <c r="U22" s="92">
        <f t="shared" si="19"/>
        <v>0</v>
      </c>
      <c r="V22" s="92">
        <f t="shared" si="19"/>
        <v>0</v>
      </c>
      <c r="W22" s="92">
        <f t="shared" si="3"/>
        <v>0</v>
      </c>
      <c r="X22" s="128"/>
      <c r="Y22" s="192">
        <f>'5 Next Year'!W22</f>
        <v>0</v>
      </c>
      <c r="Z22" s="305">
        <f>'5 Next Year'!H22</f>
        <v>0</v>
      </c>
      <c r="AA22" s="192">
        <f>'5 Next Year'!AI22</f>
        <v>0</v>
      </c>
      <c r="AB22" s="128">
        <f>'5 Next Year'!O22</f>
        <v>0</v>
      </c>
      <c r="AC22" s="306">
        <f t="shared" si="4"/>
        <v>46203</v>
      </c>
      <c r="AD22" s="92">
        <f t="shared" si="5"/>
        <v>0</v>
      </c>
      <c r="AE22" s="92">
        <f t="shared" si="6"/>
        <v>0</v>
      </c>
      <c r="AF22" s="128"/>
      <c r="AG22" s="192">
        <f>'5 Next Year'!W22</f>
        <v>0</v>
      </c>
      <c r="AH22" s="305">
        <f>'5 Next Year'!H22</f>
        <v>0</v>
      </c>
      <c r="AI22" s="192">
        <f>'5 Next Year'!AI22</f>
        <v>0</v>
      </c>
      <c r="AJ22" s="128">
        <f>'5 Next Year'!O22</f>
        <v>0</v>
      </c>
      <c r="AK22" s="306">
        <f t="shared" si="7"/>
        <v>46203</v>
      </c>
    </row>
    <row r="23" spans="1:37" ht="18" customHeight="1">
      <c r="A23" s="299" t="str">
        <f>IF('5 Next Year'!A23&lt;&gt;"",'5 Next Year'!A23,"")</f>
        <v/>
      </c>
      <c r="B23" s="299" t="str">
        <f>IF('5 Next Year'!B23&lt;&gt;"",'5 Next Year'!B23,"")</f>
        <v/>
      </c>
      <c r="C23" s="299" t="str">
        <f>IF('5 Next Year'!C23&lt;&gt;"",'5 Next Year'!C23,"")</f>
        <v/>
      </c>
      <c r="D23" s="299"/>
      <c r="E23" s="300" t="str">
        <f>IF('5 Next Year'!E23&lt;&gt;"",'5 Next Year'!E23,"")</f>
        <v/>
      </c>
      <c r="F23" s="301" t="str">
        <f>IF('5 Next Year'!F23&lt;&gt;"",'5 Next Year'!F23,"")</f>
        <v/>
      </c>
      <c r="G23" s="302"/>
      <c r="H23" s="303"/>
      <c r="I23" s="302"/>
      <c r="J23" s="303"/>
      <c r="K23" s="302"/>
      <c r="L23" s="303"/>
      <c r="M23" s="302"/>
      <c r="N23" s="303"/>
      <c r="O23" s="304">
        <f t="shared" si="1"/>
        <v>0</v>
      </c>
      <c r="P23" s="92">
        <f t="shared" ref="P23:V23" si="20">IF(G23&gt;0,IF(G$8&lt;$AC23,IF(G$8&gt;=$C$4,IF($Z23&gt;0,IF($Z23&lt;&gt;"C",IF(H23="",($AC23-G$8)/7/$AA23*($Y23+$AB23)*(G23-$Z23)/$Z23,IF(H$8&lt;$AC23,(H$8-G$8)/7/$AA23*($Y23+$AB23)*(G23-$Z23)/$Z23,($AC23-G$8)/7/$AA23*($Y23+$AB23)*(G23-$Z23)/$Z23)),0),0),0),0),0)</f>
        <v>0</v>
      </c>
      <c r="Q23" s="92">
        <f t="shared" si="20"/>
        <v>0</v>
      </c>
      <c r="R23" s="92">
        <f t="shared" si="20"/>
        <v>0</v>
      </c>
      <c r="S23" s="92">
        <f t="shared" si="20"/>
        <v>0</v>
      </c>
      <c r="T23" s="92">
        <f t="shared" si="20"/>
        <v>0</v>
      </c>
      <c r="U23" s="92">
        <f t="shared" si="20"/>
        <v>0</v>
      </c>
      <c r="V23" s="92">
        <f t="shared" si="20"/>
        <v>0</v>
      </c>
      <c r="W23" s="92">
        <f t="shared" si="3"/>
        <v>0</v>
      </c>
      <c r="X23" s="128"/>
      <c r="Y23" s="192">
        <f>'5 Next Year'!W23</f>
        <v>0</v>
      </c>
      <c r="Z23" s="305">
        <f>'5 Next Year'!H23</f>
        <v>0</v>
      </c>
      <c r="AA23" s="192">
        <f>'5 Next Year'!AI23</f>
        <v>0</v>
      </c>
      <c r="AB23" s="128">
        <f>'5 Next Year'!O23</f>
        <v>0</v>
      </c>
      <c r="AC23" s="306">
        <f t="shared" si="4"/>
        <v>46203</v>
      </c>
      <c r="AD23" s="92">
        <f t="shared" si="5"/>
        <v>0</v>
      </c>
      <c r="AE23" s="92">
        <f t="shared" si="6"/>
        <v>0</v>
      </c>
      <c r="AF23" s="128"/>
      <c r="AG23" s="192">
        <f>'5 Next Year'!W23</f>
        <v>0</v>
      </c>
      <c r="AH23" s="305">
        <f>'5 Next Year'!H23</f>
        <v>0</v>
      </c>
      <c r="AI23" s="192">
        <f>'5 Next Year'!AI23</f>
        <v>0</v>
      </c>
      <c r="AJ23" s="128">
        <f>'5 Next Year'!O23</f>
        <v>0</v>
      </c>
      <c r="AK23" s="306">
        <f t="shared" si="7"/>
        <v>46203</v>
      </c>
    </row>
    <row r="24" spans="1:37" ht="18" customHeight="1">
      <c r="A24" s="299" t="str">
        <f>IF('5 Next Year'!A24&lt;&gt;"",'5 Next Year'!A24,"")</f>
        <v/>
      </c>
      <c r="B24" s="299" t="str">
        <f>IF('5 Next Year'!B24&lt;&gt;"",'5 Next Year'!B24,"")</f>
        <v/>
      </c>
      <c r="C24" s="299" t="str">
        <f>IF('5 Next Year'!C24&lt;&gt;"",'5 Next Year'!C24,"")</f>
        <v/>
      </c>
      <c r="D24" s="299"/>
      <c r="E24" s="300" t="str">
        <f>IF('5 Next Year'!E24&lt;&gt;"",'5 Next Year'!E24,"")</f>
        <v/>
      </c>
      <c r="F24" s="301" t="str">
        <f>IF('5 Next Year'!F24&lt;&gt;"",'5 Next Year'!F24,"")</f>
        <v/>
      </c>
      <c r="G24" s="302"/>
      <c r="H24" s="303"/>
      <c r="I24" s="302"/>
      <c r="J24" s="303"/>
      <c r="K24" s="302"/>
      <c r="L24" s="303"/>
      <c r="M24" s="302"/>
      <c r="N24" s="303"/>
      <c r="O24" s="304">
        <f t="shared" si="1"/>
        <v>0</v>
      </c>
      <c r="P24" s="92">
        <f t="shared" ref="P24:V24" si="21">IF(G24&gt;0,IF(G$8&lt;$AC24,IF(G$8&gt;=$C$4,IF($Z24&gt;0,IF($Z24&lt;&gt;"C",IF(H24="",($AC24-G$8)/7/$AA24*($Y24+$AB24)*(G24-$Z24)/$Z24,IF(H$8&lt;$AC24,(H$8-G$8)/7/$AA24*($Y24+$AB24)*(G24-$Z24)/$Z24,($AC24-G$8)/7/$AA24*($Y24+$AB24)*(G24-$Z24)/$Z24)),0),0),0),0),0)</f>
        <v>0</v>
      </c>
      <c r="Q24" s="92">
        <f t="shared" si="21"/>
        <v>0</v>
      </c>
      <c r="R24" s="92">
        <f t="shared" si="21"/>
        <v>0</v>
      </c>
      <c r="S24" s="92">
        <f t="shared" si="21"/>
        <v>0</v>
      </c>
      <c r="T24" s="92">
        <f t="shared" si="21"/>
        <v>0</v>
      </c>
      <c r="U24" s="92">
        <f t="shared" si="21"/>
        <v>0</v>
      </c>
      <c r="V24" s="92">
        <f t="shared" si="21"/>
        <v>0</v>
      </c>
      <c r="W24" s="92">
        <f t="shared" si="3"/>
        <v>0</v>
      </c>
      <c r="X24" s="128"/>
      <c r="Y24" s="192">
        <f>'5 Next Year'!W24</f>
        <v>0</v>
      </c>
      <c r="Z24" s="305">
        <f>'5 Next Year'!H24</f>
        <v>0</v>
      </c>
      <c r="AA24" s="192">
        <f>'5 Next Year'!AI24</f>
        <v>0</v>
      </c>
      <c r="AB24" s="128">
        <f>'5 Next Year'!O24</f>
        <v>0</v>
      </c>
      <c r="AC24" s="306">
        <f t="shared" si="4"/>
        <v>46203</v>
      </c>
      <c r="AD24" s="92">
        <f t="shared" si="5"/>
        <v>0</v>
      </c>
      <c r="AE24" s="92">
        <f t="shared" si="6"/>
        <v>0</v>
      </c>
      <c r="AF24" s="128"/>
      <c r="AG24" s="192">
        <f>'5 Next Year'!W24</f>
        <v>0</v>
      </c>
      <c r="AH24" s="305">
        <f>'5 Next Year'!H24</f>
        <v>0</v>
      </c>
      <c r="AI24" s="192">
        <f>'5 Next Year'!AI24</f>
        <v>0</v>
      </c>
      <c r="AJ24" s="128">
        <f>'5 Next Year'!O24</f>
        <v>0</v>
      </c>
      <c r="AK24" s="306">
        <f t="shared" si="7"/>
        <v>46203</v>
      </c>
    </row>
    <row r="25" spans="1:37" ht="18" customHeight="1">
      <c r="A25" s="299" t="str">
        <f>IF('5 Next Year'!A25&lt;&gt;"",'5 Next Year'!A25,"")</f>
        <v/>
      </c>
      <c r="B25" s="299" t="str">
        <f>IF('5 Next Year'!B25&lt;&gt;"",'5 Next Year'!B25,"")</f>
        <v/>
      </c>
      <c r="C25" s="299" t="str">
        <f>IF('5 Next Year'!C25&lt;&gt;"",'5 Next Year'!C25,"")</f>
        <v/>
      </c>
      <c r="D25" s="299"/>
      <c r="E25" s="300" t="str">
        <f>IF('5 Next Year'!E25&lt;&gt;"",'5 Next Year'!E25,"")</f>
        <v/>
      </c>
      <c r="F25" s="301" t="str">
        <f>IF('5 Next Year'!F25&lt;&gt;"",'5 Next Year'!F25,"")</f>
        <v/>
      </c>
      <c r="G25" s="302"/>
      <c r="H25" s="303"/>
      <c r="I25" s="302"/>
      <c r="J25" s="303"/>
      <c r="K25" s="302"/>
      <c r="L25" s="303"/>
      <c r="M25" s="302"/>
      <c r="N25" s="303"/>
      <c r="O25" s="304">
        <f t="shared" si="1"/>
        <v>0</v>
      </c>
      <c r="P25" s="92">
        <f t="shared" ref="P25:V25" si="22">IF(G25&gt;0,IF(G$8&lt;$AC25,IF(G$8&gt;=$C$4,IF($Z25&gt;0,IF($Z25&lt;&gt;"C",IF(H25="",($AC25-G$8)/7/$AA25*($Y25+$AB25)*(G25-$Z25)/$Z25,IF(H$8&lt;$AC25,(H$8-G$8)/7/$AA25*($Y25+$AB25)*(G25-$Z25)/$Z25,($AC25-G$8)/7/$AA25*($Y25+$AB25)*(G25-$Z25)/$Z25)),0),0),0),0),0)</f>
        <v>0</v>
      </c>
      <c r="Q25" s="92">
        <f t="shared" si="22"/>
        <v>0</v>
      </c>
      <c r="R25" s="92">
        <f t="shared" si="22"/>
        <v>0</v>
      </c>
      <c r="S25" s="92">
        <f t="shared" si="22"/>
        <v>0</v>
      </c>
      <c r="T25" s="92">
        <f t="shared" si="22"/>
        <v>0</v>
      </c>
      <c r="U25" s="92">
        <f t="shared" si="22"/>
        <v>0</v>
      </c>
      <c r="V25" s="92">
        <f t="shared" si="22"/>
        <v>0</v>
      </c>
      <c r="W25" s="92">
        <f t="shared" si="3"/>
        <v>0</v>
      </c>
      <c r="X25" s="128"/>
      <c r="Y25" s="192">
        <f>'5 Next Year'!W25</f>
        <v>0</v>
      </c>
      <c r="Z25" s="305">
        <f>'5 Next Year'!H25</f>
        <v>0</v>
      </c>
      <c r="AA25" s="192">
        <f>'5 Next Year'!AI25</f>
        <v>0</v>
      </c>
      <c r="AB25" s="128">
        <f>'5 Next Year'!O25</f>
        <v>0</v>
      </c>
      <c r="AC25" s="306">
        <f t="shared" si="4"/>
        <v>46203</v>
      </c>
      <c r="AD25" s="92">
        <f t="shared" si="5"/>
        <v>0</v>
      </c>
      <c r="AE25" s="92">
        <f t="shared" si="6"/>
        <v>0</v>
      </c>
      <c r="AF25" s="128"/>
      <c r="AG25" s="192">
        <f>'5 Next Year'!W25</f>
        <v>0</v>
      </c>
      <c r="AH25" s="305">
        <f>'5 Next Year'!H25</f>
        <v>0</v>
      </c>
      <c r="AI25" s="192">
        <f>'5 Next Year'!AI25</f>
        <v>0</v>
      </c>
      <c r="AJ25" s="128">
        <f>'5 Next Year'!O25</f>
        <v>0</v>
      </c>
      <c r="AK25" s="306">
        <f t="shared" si="7"/>
        <v>46203</v>
      </c>
    </row>
    <row r="26" spans="1:37" ht="18" customHeight="1">
      <c r="A26" s="299" t="str">
        <f>IF('5 Next Year'!A26&lt;&gt;"",'5 Next Year'!A26,"")</f>
        <v/>
      </c>
      <c r="B26" s="299" t="str">
        <f>IF('5 Next Year'!B26&lt;&gt;"",'5 Next Year'!B26,"")</f>
        <v/>
      </c>
      <c r="C26" s="299" t="str">
        <f>IF('5 Next Year'!C26&lt;&gt;"",'5 Next Year'!C26,"")</f>
        <v/>
      </c>
      <c r="D26" s="299"/>
      <c r="E26" s="300" t="str">
        <f>IF('5 Next Year'!E26&lt;&gt;"",'5 Next Year'!E26,"")</f>
        <v/>
      </c>
      <c r="F26" s="301" t="str">
        <f>IF('5 Next Year'!F26&lt;&gt;"",'5 Next Year'!F26,"")</f>
        <v/>
      </c>
      <c r="G26" s="302"/>
      <c r="H26" s="303"/>
      <c r="I26" s="302"/>
      <c r="J26" s="303"/>
      <c r="K26" s="302"/>
      <c r="L26" s="303"/>
      <c r="M26" s="302"/>
      <c r="N26" s="303"/>
      <c r="O26" s="304">
        <f t="shared" si="1"/>
        <v>0</v>
      </c>
      <c r="P26" s="92">
        <f t="shared" ref="P26:V26" si="23">IF(G26&gt;0,IF(G$8&lt;$AC26,IF(G$8&gt;=$C$4,IF($Z26&gt;0,IF($Z26&lt;&gt;"C",IF(H26="",($AC26-G$8)/7/$AA26*($Y26+$AB26)*(G26-$Z26)/$Z26,IF(H$8&lt;$AC26,(H$8-G$8)/7/$AA26*($Y26+$AB26)*(G26-$Z26)/$Z26,($AC26-G$8)/7/$AA26*($Y26+$AB26)*(G26-$Z26)/$Z26)),0),0),0),0),0)</f>
        <v>0</v>
      </c>
      <c r="Q26" s="92">
        <f t="shared" si="23"/>
        <v>0</v>
      </c>
      <c r="R26" s="92">
        <f t="shared" si="23"/>
        <v>0</v>
      </c>
      <c r="S26" s="92">
        <f t="shared" si="23"/>
        <v>0</v>
      </c>
      <c r="T26" s="92">
        <f t="shared" si="23"/>
        <v>0</v>
      </c>
      <c r="U26" s="92">
        <f t="shared" si="23"/>
        <v>0</v>
      </c>
      <c r="V26" s="92">
        <f t="shared" si="23"/>
        <v>0</v>
      </c>
      <c r="W26" s="92">
        <f t="shared" si="3"/>
        <v>0</v>
      </c>
      <c r="X26" s="128"/>
      <c r="Y26" s="192">
        <f>'5 Next Year'!W26</f>
        <v>0</v>
      </c>
      <c r="Z26" s="305">
        <f>'5 Next Year'!H26</f>
        <v>0</v>
      </c>
      <c r="AA26" s="192">
        <f>'5 Next Year'!AI26</f>
        <v>0</v>
      </c>
      <c r="AB26" s="128">
        <f>'5 Next Year'!O26</f>
        <v>0</v>
      </c>
      <c r="AC26" s="306">
        <f t="shared" si="4"/>
        <v>46203</v>
      </c>
      <c r="AD26" s="92">
        <f t="shared" si="5"/>
        <v>0</v>
      </c>
      <c r="AE26" s="92">
        <f t="shared" si="6"/>
        <v>0</v>
      </c>
      <c r="AF26" s="128"/>
      <c r="AG26" s="192">
        <f>'5 Next Year'!W26</f>
        <v>0</v>
      </c>
      <c r="AH26" s="305">
        <f>'5 Next Year'!H26</f>
        <v>0</v>
      </c>
      <c r="AI26" s="192">
        <f>'5 Next Year'!AI26</f>
        <v>0</v>
      </c>
      <c r="AJ26" s="128">
        <f>'5 Next Year'!O26</f>
        <v>0</v>
      </c>
      <c r="AK26" s="306">
        <f t="shared" si="7"/>
        <v>46203</v>
      </c>
    </row>
    <row r="27" spans="1:37" ht="18" customHeight="1">
      <c r="A27" s="299" t="str">
        <f>IF('5 Next Year'!A27&lt;&gt;"",'5 Next Year'!A27,"")</f>
        <v/>
      </c>
      <c r="B27" s="299" t="str">
        <f>IF('5 Next Year'!B27&lt;&gt;"",'5 Next Year'!B27,"")</f>
        <v/>
      </c>
      <c r="C27" s="299" t="str">
        <f>IF('5 Next Year'!C27&lt;&gt;"",'5 Next Year'!C27,"")</f>
        <v/>
      </c>
      <c r="D27" s="299"/>
      <c r="E27" s="300" t="str">
        <f>IF('5 Next Year'!E27&lt;&gt;"",'5 Next Year'!E27,"")</f>
        <v/>
      </c>
      <c r="F27" s="301" t="str">
        <f>IF('5 Next Year'!F27&lt;&gt;"",'5 Next Year'!F27,"")</f>
        <v/>
      </c>
      <c r="G27" s="302"/>
      <c r="H27" s="303"/>
      <c r="I27" s="302"/>
      <c r="J27" s="303"/>
      <c r="K27" s="302"/>
      <c r="L27" s="303"/>
      <c r="M27" s="302"/>
      <c r="N27" s="303"/>
      <c r="O27" s="304">
        <f t="shared" si="1"/>
        <v>0</v>
      </c>
      <c r="P27" s="92">
        <f t="shared" ref="P27:V27" si="24">IF(G27&gt;0,IF(G$8&lt;$AC27,IF(G$8&gt;=$C$4,IF($Z27&gt;0,IF($Z27&lt;&gt;"C",IF(H27="",($AC27-G$8)/7/$AA27*($Y27+$AB27)*(G27-$Z27)/$Z27,IF(H$8&lt;$AC27,(H$8-G$8)/7/$AA27*($Y27+$AB27)*(G27-$Z27)/$Z27,($AC27-G$8)/7/$AA27*($Y27+$AB27)*(G27-$Z27)/$Z27)),0),0),0),0),0)</f>
        <v>0</v>
      </c>
      <c r="Q27" s="92">
        <f t="shared" si="24"/>
        <v>0</v>
      </c>
      <c r="R27" s="92">
        <f t="shared" si="24"/>
        <v>0</v>
      </c>
      <c r="S27" s="92">
        <f t="shared" si="24"/>
        <v>0</v>
      </c>
      <c r="T27" s="92">
        <f t="shared" si="24"/>
        <v>0</v>
      </c>
      <c r="U27" s="92">
        <f t="shared" si="24"/>
        <v>0</v>
      </c>
      <c r="V27" s="92">
        <f t="shared" si="24"/>
        <v>0</v>
      </c>
      <c r="W27" s="92">
        <f t="shared" si="3"/>
        <v>0</v>
      </c>
      <c r="X27" s="128"/>
      <c r="Y27" s="192">
        <f>'5 Next Year'!W27</f>
        <v>0</v>
      </c>
      <c r="Z27" s="305">
        <f>'5 Next Year'!H27</f>
        <v>0</v>
      </c>
      <c r="AA27" s="192">
        <f>'5 Next Year'!AI27</f>
        <v>0</v>
      </c>
      <c r="AB27" s="128">
        <f>'5 Next Year'!O27</f>
        <v>0</v>
      </c>
      <c r="AC27" s="306">
        <f t="shared" si="4"/>
        <v>46203</v>
      </c>
      <c r="AD27" s="92">
        <f t="shared" si="5"/>
        <v>0</v>
      </c>
      <c r="AE27" s="92">
        <f t="shared" si="6"/>
        <v>0</v>
      </c>
      <c r="AF27" s="128"/>
      <c r="AG27" s="192">
        <f>'5 Next Year'!W27</f>
        <v>0</v>
      </c>
      <c r="AH27" s="305">
        <f>'5 Next Year'!H27</f>
        <v>0</v>
      </c>
      <c r="AI27" s="192">
        <f>'5 Next Year'!AI27</f>
        <v>0</v>
      </c>
      <c r="AJ27" s="128">
        <f>'5 Next Year'!O27</f>
        <v>0</v>
      </c>
      <c r="AK27" s="306">
        <f t="shared" si="7"/>
        <v>46203</v>
      </c>
    </row>
    <row r="28" spans="1:37" ht="18" customHeight="1">
      <c r="A28" s="299" t="str">
        <f>IF('5 Next Year'!A28&lt;&gt;"",'5 Next Year'!A28,"")</f>
        <v/>
      </c>
      <c r="B28" s="299" t="str">
        <f>IF('5 Next Year'!B28&lt;&gt;"",'5 Next Year'!B28,"")</f>
        <v/>
      </c>
      <c r="C28" s="299" t="str">
        <f>IF('5 Next Year'!C28&lt;&gt;"",'5 Next Year'!C28,"")</f>
        <v/>
      </c>
      <c r="D28" s="299"/>
      <c r="E28" s="300" t="str">
        <f>IF('5 Next Year'!E28&lt;&gt;"",'5 Next Year'!E28,"")</f>
        <v/>
      </c>
      <c r="F28" s="301" t="str">
        <f>IF('5 Next Year'!F28&lt;&gt;"",'5 Next Year'!F28,"")</f>
        <v/>
      </c>
      <c r="G28" s="302"/>
      <c r="H28" s="303"/>
      <c r="I28" s="302"/>
      <c r="J28" s="303"/>
      <c r="K28" s="302"/>
      <c r="L28" s="303"/>
      <c r="M28" s="302"/>
      <c r="N28" s="303"/>
      <c r="O28" s="304">
        <f t="shared" si="1"/>
        <v>0</v>
      </c>
      <c r="P28" s="92">
        <f t="shared" ref="P28:V28" si="25">IF(G28&gt;0,IF(G$8&lt;$AC28,IF(G$8&gt;=$C$4,IF($Z28&gt;0,IF($Z28&lt;&gt;"C",IF(H28="",($AC28-G$8)/7/$AA28*($Y28+$AB28)*(G28-$Z28)/$Z28,IF(H$8&lt;$AC28,(H$8-G$8)/7/$AA28*($Y28+$AB28)*(G28-$Z28)/$Z28,($AC28-G$8)/7/$AA28*($Y28+$AB28)*(G28-$Z28)/$Z28)),0),0),0),0),0)</f>
        <v>0</v>
      </c>
      <c r="Q28" s="92">
        <f t="shared" si="25"/>
        <v>0</v>
      </c>
      <c r="R28" s="92">
        <f t="shared" si="25"/>
        <v>0</v>
      </c>
      <c r="S28" s="92">
        <f t="shared" si="25"/>
        <v>0</v>
      </c>
      <c r="T28" s="92">
        <f t="shared" si="25"/>
        <v>0</v>
      </c>
      <c r="U28" s="92">
        <f t="shared" si="25"/>
        <v>0</v>
      </c>
      <c r="V28" s="92">
        <f t="shared" si="25"/>
        <v>0</v>
      </c>
      <c r="W28" s="92">
        <f t="shared" si="3"/>
        <v>0</v>
      </c>
      <c r="X28" s="128"/>
      <c r="Y28" s="192">
        <f>'5 Next Year'!W28</f>
        <v>0</v>
      </c>
      <c r="Z28" s="305">
        <f>'5 Next Year'!H28</f>
        <v>0</v>
      </c>
      <c r="AA28" s="192">
        <f>'5 Next Year'!AI28</f>
        <v>0</v>
      </c>
      <c r="AB28" s="128">
        <f>'5 Next Year'!O28</f>
        <v>0</v>
      </c>
      <c r="AC28" s="306">
        <f t="shared" si="4"/>
        <v>46203</v>
      </c>
      <c r="AD28" s="92">
        <f t="shared" si="5"/>
        <v>0</v>
      </c>
      <c r="AE28" s="92">
        <f t="shared" si="6"/>
        <v>0</v>
      </c>
      <c r="AF28" s="128"/>
      <c r="AG28" s="192">
        <f>'5 Next Year'!W250</f>
        <v>0</v>
      </c>
      <c r="AH28" s="305">
        <f>'5 Next Year'!H250</f>
        <v>0</v>
      </c>
      <c r="AI28" s="192">
        <f>'5 Next Year'!AI250</f>
        <v>0</v>
      </c>
      <c r="AJ28" s="128">
        <f>'5 Next Year'!O250</f>
        <v>0</v>
      </c>
      <c r="AK28" s="306">
        <f t="shared" si="7"/>
        <v>46203</v>
      </c>
    </row>
    <row r="29" spans="1:37" ht="18" customHeight="1">
      <c r="A29" s="299" t="str">
        <f>IF('5 Next Year'!A29&lt;&gt;"",'5 Next Year'!A29,"")</f>
        <v/>
      </c>
      <c r="B29" s="299" t="str">
        <f>IF('5 Next Year'!B29&lt;&gt;"",'5 Next Year'!B29,"")</f>
        <v/>
      </c>
      <c r="C29" s="299" t="str">
        <f>IF('5 Next Year'!C29&lt;&gt;"",'5 Next Year'!C29,"")</f>
        <v/>
      </c>
      <c r="D29" s="299"/>
      <c r="E29" s="300" t="str">
        <f>IF('5 Next Year'!E29&lt;&gt;"",'5 Next Year'!E29,"")</f>
        <v/>
      </c>
      <c r="F29" s="301" t="str">
        <f>IF('5 Next Year'!F29&lt;&gt;"",'5 Next Year'!F29,"")</f>
        <v/>
      </c>
      <c r="G29" s="302"/>
      <c r="H29" s="303"/>
      <c r="I29" s="302"/>
      <c r="J29" s="303"/>
      <c r="K29" s="302"/>
      <c r="L29" s="303"/>
      <c r="M29" s="302"/>
      <c r="N29" s="303"/>
      <c r="O29" s="304">
        <f t="shared" si="1"/>
        <v>0</v>
      </c>
      <c r="P29" s="92">
        <f t="shared" ref="P29:V29" si="26">IF(G29&gt;0,IF(G$8&lt;$AC29,IF(G$8&gt;=$C$4,IF($Z29&gt;0,IF($Z29&lt;&gt;"C",IF(H29="",($AC29-G$8)/7/$AA29*($Y29+$AB29)*(G29-$Z29)/$Z29,IF(H$8&lt;$AC29,(H$8-G$8)/7/$AA29*($Y29+$AB29)*(G29-$Z29)/$Z29,($AC29-G$8)/7/$AA29*($Y29+$AB29)*(G29-$Z29)/$Z29)),0),0),0),0),0)</f>
        <v>0</v>
      </c>
      <c r="Q29" s="92">
        <f t="shared" si="26"/>
        <v>0</v>
      </c>
      <c r="R29" s="92">
        <f t="shared" si="26"/>
        <v>0</v>
      </c>
      <c r="S29" s="92">
        <f t="shared" si="26"/>
        <v>0</v>
      </c>
      <c r="T29" s="92">
        <f t="shared" si="26"/>
        <v>0</v>
      </c>
      <c r="U29" s="92">
        <f t="shared" si="26"/>
        <v>0</v>
      </c>
      <c r="V29" s="92">
        <f t="shared" si="26"/>
        <v>0</v>
      </c>
      <c r="W29" s="92">
        <f t="shared" si="3"/>
        <v>0</v>
      </c>
      <c r="X29" s="128"/>
      <c r="Y29" s="192">
        <f>'5 Next Year'!W29</f>
        <v>0</v>
      </c>
      <c r="Z29" s="305">
        <f>'5 Next Year'!H29</f>
        <v>0</v>
      </c>
      <c r="AA29" s="192">
        <f>'5 Next Year'!AI29</f>
        <v>0</v>
      </c>
      <c r="AB29" s="128">
        <f>'5 Next Year'!O29</f>
        <v>0</v>
      </c>
      <c r="AC29" s="306">
        <f t="shared" si="4"/>
        <v>46203</v>
      </c>
      <c r="AD29" s="92">
        <f t="shared" si="5"/>
        <v>0</v>
      </c>
      <c r="AE29" s="92">
        <f t="shared" si="6"/>
        <v>0</v>
      </c>
      <c r="AF29" s="128"/>
      <c r="AG29" s="192">
        <f>'5 Next Year'!W251</f>
        <v>0</v>
      </c>
      <c r="AH29" s="305">
        <f>'5 Next Year'!K251</f>
        <v>0</v>
      </c>
      <c r="AI29" s="192">
        <f>'5 Next Year'!AI251</f>
        <v>0</v>
      </c>
      <c r="AJ29" s="128">
        <f>'5 Next Year'!O251</f>
        <v>0</v>
      </c>
      <c r="AK29" s="306">
        <f t="shared" si="7"/>
        <v>46203</v>
      </c>
    </row>
    <row r="30" spans="1:37" ht="18" customHeight="1">
      <c r="A30" s="299" t="str">
        <f>IF('5 Next Year'!A30&lt;&gt;"",'5 Next Year'!A30,"")</f>
        <v/>
      </c>
      <c r="B30" s="299" t="str">
        <f>IF('5 Next Year'!B30&lt;&gt;"",'5 Next Year'!B30,"")</f>
        <v/>
      </c>
      <c r="C30" s="299" t="str">
        <f>IF('5 Next Year'!C30&lt;&gt;"",'5 Next Year'!C30,"")</f>
        <v/>
      </c>
      <c r="D30" s="299"/>
      <c r="E30" s="300" t="str">
        <f>IF('5 Next Year'!E30&lt;&gt;"",'5 Next Year'!E30,"")</f>
        <v/>
      </c>
      <c r="F30" s="301" t="str">
        <f>IF('5 Next Year'!F30&lt;&gt;"",'5 Next Year'!F30,"")</f>
        <v/>
      </c>
      <c r="G30" s="302"/>
      <c r="H30" s="303"/>
      <c r="I30" s="302"/>
      <c r="J30" s="303"/>
      <c r="K30" s="302"/>
      <c r="L30" s="303"/>
      <c r="M30" s="302"/>
      <c r="N30" s="303"/>
      <c r="O30" s="304">
        <f t="shared" si="1"/>
        <v>0</v>
      </c>
      <c r="P30" s="92">
        <f t="shared" ref="P30:V30" si="27">IF(G30&gt;0,IF(G$8&lt;$AC30,IF(G$8&gt;=$C$4,IF($Z30&gt;0,IF($Z30&lt;&gt;"C",IF(H30="",($AC30-G$8)/7/$AA30*($Y30+$AB30)*(G30-$Z30)/$Z30,IF(H$8&lt;$AC30,(H$8-G$8)/7/$AA30*($Y30+$AB30)*(G30-$Z30)/$Z30,($AC30-G$8)/7/$AA30*($Y30+$AB30)*(G30-$Z30)/$Z30)),0),0),0),0),0)</f>
        <v>0</v>
      </c>
      <c r="Q30" s="92">
        <f t="shared" si="27"/>
        <v>0</v>
      </c>
      <c r="R30" s="92">
        <f t="shared" si="27"/>
        <v>0</v>
      </c>
      <c r="S30" s="92">
        <f t="shared" si="27"/>
        <v>0</v>
      </c>
      <c r="T30" s="92">
        <f t="shared" si="27"/>
        <v>0</v>
      </c>
      <c r="U30" s="92">
        <f t="shared" si="27"/>
        <v>0</v>
      </c>
      <c r="V30" s="92">
        <f t="shared" si="27"/>
        <v>0</v>
      </c>
      <c r="W30" s="92">
        <f t="shared" si="3"/>
        <v>0</v>
      </c>
      <c r="X30" s="128"/>
      <c r="Y30" s="192">
        <f>'5 Next Year'!W30</f>
        <v>0</v>
      </c>
      <c r="Z30" s="305">
        <f>'5 Next Year'!H30</f>
        <v>0</v>
      </c>
      <c r="AA30" s="192">
        <f>'5 Next Year'!AI30</f>
        <v>0</v>
      </c>
      <c r="AB30" s="128">
        <f>'5 Next Year'!O30</f>
        <v>0</v>
      </c>
      <c r="AC30" s="306">
        <f t="shared" si="4"/>
        <v>46203</v>
      </c>
      <c r="AD30" s="92">
        <f t="shared" si="5"/>
        <v>0</v>
      </c>
      <c r="AE30" s="92">
        <f t="shared" si="6"/>
        <v>0</v>
      </c>
      <c r="AF30" s="128"/>
      <c r="AG30" s="192" t="e">
        <f>'5 Next Year'!#REF!</f>
        <v>#REF!</v>
      </c>
      <c r="AH30" s="305">
        <f>'5 Next Year'!K252</f>
        <v>0</v>
      </c>
      <c r="AI30" s="192">
        <f>'5 Next Year'!AI252</f>
        <v>0</v>
      </c>
      <c r="AJ30" s="128">
        <f>'5 Next Year'!O252</f>
        <v>0</v>
      </c>
      <c r="AK30" s="306">
        <f t="shared" si="7"/>
        <v>46203</v>
      </c>
    </row>
    <row r="31" spans="1:37" ht="18" customHeight="1">
      <c r="A31" s="299" t="str">
        <f>IF('5 Next Year'!A31&lt;&gt;"",'5 Next Year'!A31,"")</f>
        <v/>
      </c>
      <c r="B31" s="299" t="str">
        <f>IF('5 Next Year'!B31&lt;&gt;"",'5 Next Year'!B31,"")</f>
        <v/>
      </c>
      <c r="C31" s="299" t="str">
        <f>IF('5 Next Year'!C31&lt;&gt;"",'5 Next Year'!C31,"")</f>
        <v/>
      </c>
      <c r="D31" s="299"/>
      <c r="E31" s="300" t="str">
        <f>IF('5 Next Year'!E31&lt;&gt;"",'5 Next Year'!E31,"")</f>
        <v/>
      </c>
      <c r="F31" s="301" t="str">
        <f>IF('5 Next Year'!F31&lt;&gt;"",'5 Next Year'!F31,"")</f>
        <v/>
      </c>
      <c r="G31" s="302"/>
      <c r="H31" s="303"/>
      <c r="I31" s="302"/>
      <c r="J31" s="303"/>
      <c r="K31" s="302"/>
      <c r="L31" s="303"/>
      <c r="M31" s="302"/>
      <c r="N31" s="303"/>
      <c r="O31" s="304">
        <f t="shared" si="1"/>
        <v>0</v>
      </c>
      <c r="P31" s="92">
        <f t="shared" ref="P31:V31" si="28">IF(G31&gt;0,IF(G$8&lt;$AC31,IF(G$8&gt;=$C$4,IF($Z31&gt;0,IF($Z31&lt;&gt;"C",IF(H31="",($AC31-G$8)/7/$AA31*($Y31+$AB31)*(G31-$Z31)/$Z31,IF(H$8&lt;$AC31,(H$8-G$8)/7/$AA31*($Y31+$AB31)*(G31-$Z31)/$Z31,($AC31-G$8)/7/$AA31*($Y31+$AB31)*(G31-$Z31)/$Z31)),0),0),0),0),0)</f>
        <v>0</v>
      </c>
      <c r="Q31" s="92">
        <f t="shared" si="28"/>
        <v>0</v>
      </c>
      <c r="R31" s="92">
        <f t="shared" si="28"/>
        <v>0</v>
      </c>
      <c r="S31" s="92">
        <f t="shared" si="28"/>
        <v>0</v>
      </c>
      <c r="T31" s="92">
        <f t="shared" si="28"/>
        <v>0</v>
      </c>
      <c r="U31" s="92">
        <f t="shared" si="28"/>
        <v>0</v>
      </c>
      <c r="V31" s="92">
        <f t="shared" si="28"/>
        <v>0</v>
      </c>
      <c r="W31" s="92">
        <f t="shared" si="3"/>
        <v>0</v>
      </c>
      <c r="X31" s="128"/>
      <c r="Y31" s="192">
        <f>'5 Next Year'!W31</f>
        <v>0</v>
      </c>
      <c r="Z31" s="305">
        <f>'5 Next Year'!H31</f>
        <v>0</v>
      </c>
      <c r="AA31" s="192">
        <f>'5 Next Year'!AI31</f>
        <v>0</v>
      </c>
      <c r="AB31" s="128">
        <f>'5 Next Year'!O31</f>
        <v>0</v>
      </c>
      <c r="AC31" s="306">
        <f t="shared" si="4"/>
        <v>46203</v>
      </c>
      <c r="AD31" s="92">
        <f t="shared" si="5"/>
        <v>0</v>
      </c>
      <c r="AE31" s="92">
        <f t="shared" si="6"/>
        <v>0</v>
      </c>
      <c r="AF31" s="128"/>
      <c r="AG31" s="192" t="e">
        <f>'5 Next Year'!#REF!</f>
        <v>#REF!</v>
      </c>
      <c r="AH31" s="1" t="e">
        <f>'5 Next Year'!#REF!</f>
        <v>#REF!</v>
      </c>
      <c r="AI31" s="192">
        <f>'5 Next Year'!AI253</f>
        <v>0</v>
      </c>
      <c r="AJ31" s="128" t="e">
        <f>'5 Next Year'!#REF!</f>
        <v>#REF!</v>
      </c>
      <c r="AK31" s="306">
        <f t="shared" si="7"/>
        <v>46203</v>
      </c>
    </row>
    <row r="32" spans="1:37" ht="18" customHeight="1">
      <c r="A32" s="299" t="str">
        <f>IF('5 Next Year'!A32&lt;&gt;"",'5 Next Year'!A32,"")</f>
        <v/>
      </c>
      <c r="B32" s="299" t="str">
        <f>IF('5 Next Year'!B32&lt;&gt;"",'5 Next Year'!B32,"")</f>
        <v/>
      </c>
      <c r="C32" s="299" t="str">
        <f>IF('5 Next Year'!C32&lt;&gt;"",'5 Next Year'!C32,"")</f>
        <v/>
      </c>
      <c r="D32" s="299"/>
      <c r="E32" s="300" t="str">
        <f>IF('5 Next Year'!E32&lt;&gt;"",'5 Next Year'!E32,"")</f>
        <v/>
      </c>
      <c r="F32" s="301" t="str">
        <f>IF('5 Next Year'!F32&lt;&gt;"",'5 Next Year'!F32,"")</f>
        <v/>
      </c>
      <c r="G32" s="302"/>
      <c r="H32" s="303"/>
      <c r="I32" s="302"/>
      <c r="J32" s="303"/>
      <c r="K32" s="302"/>
      <c r="L32" s="303"/>
      <c r="M32" s="302"/>
      <c r="N32" s="303"/>
      <c r="O32" s="304">
        <f t="shared" si="1"/>
        <v>0</v>
      </c>
      <c r="P32" s="92">
        <f t="shared" ref="P32:V32" si="29">IF(G32&gt;0,IF(G$8&lt;$AC32,IF(G$8&gt;=$C$4,IF($Z32&gt;0,IF($Z32&lt;&gt;"C",IF(H32="",($AC32-G$8)/7/$AA32*($Y32+$AB32)*(G32-$Z32)/$Z32,IF(H$8&lt;$AC32,(H$8-G$8)/7/$AA32*($Y32+$AB32)*(G32-$Z32)/$Z32,($AC32-G$8)/7/$AA32*($Y32+$AB32)*(G32-$Z32)/$Z32)),0),0),0),0),0)</f>
        <v>0</v>
      </c>
      <c r="Q32" s="92">
        <f t="shared" si="29"/>
        <v>0</v>
      </c>
      <c r="R32" s="92">
        <f t="shared" si="29"/>
        <v>0</v>
      </c>
      <c r="S32" s="92">
        <f t="shared" si="29"/>
        <v>0</v>
      </c>
      <c r="T32" s="92">
        <f t="shared" si="29"/>
        <v>0</v>
      </c>
      <c r="U32" s="92">
        <f t="shared" si="29"/>
        <v>0</v>
      </c>
      <c r="V32" s="92">
        <f t="shared" si="29"/>
        <v>0</v>
      </c>
      <c r="W32" s="92">
        <f t="shared" si="3"/>
        <v>0</v>
      </c>
      <c r="X32" s="128"/>
      <c r="Y32" s="192">
        <f>'5 Next Year'!W32</f>
        <v>0</v>
      </c>
      <c r="Z32" s="305">
        <f>'5 Next Year'!H32</f>
        <v>0</v>
      </c>
      <c r="AA32" s="192">
        <f>'5 Next Year'!AI32</f>
        <v>0</v>
      </c>
      <c r="AB32" s="128">
        <f>'5 Next Year'!O32</f>
        <v>0</v>
      </c>
      <c r="AC32" s="306">
        <f t="shared" si="4"/>
        <v>46203</v>
      </c>
      <c r="AD32" s="92">
        <f t="shared" si="5"/>
        <v>0</v>
      </c>
      <c r="AE32" s="92">
        <f t="shared" si="6"/>
        <v>0</v>
      </c>
      <c r="AF32" s="128"/>
      <c r="AG32" s="192">
        <f>'5 Next Year'!W252</f>
        <v>1452504.411764706</v>
      </c>
      <c r="AH32" s="1" t="e">
        <f>'5 Next Year'!#REF!</f>
        <v>#REF!</v>
      </c>
      <c r="AI32" s="192">
        <f>'5 Next Year'!AI254</f>
        <v>0</v>
      </c>
      <c r="AJ32" s="128" t="e">
        <f>'5 Next Year'!#REF!</f>
        <v>#REF!</v>
      </c>
      <c r="AK32" s="306">
        <f t="shared" si="7"/>
        <v>46203</v>
      </c>
    </row>
    <row r="33" spans="1:37" ht="18" customHeight="1">
      <c r="A33" s="299" t="str">
        <f>IF('5 Next Year'!A33&lt;&gt;"",'5 Next Year'!A33,"")</f>
        <v/>
      </c>
      <c r="B33" s="299" t="str">
        <f>IF('5 Next Year'!B33&lt;&gt;"",'5 Next Year'!B33,"")</f>
        <v/>
      </c>
      <c r="C33" s="299" t="str">
        <f>IF('5 Next Year'!C33&lt;&gt;"",'5 Next Year'!C33,"")</f>
        <v/>
      </c>
      <c r="D33" s="299"/>
      <c r="E33" s="300" t="str">
        <f>IF('5 Next Year'!E33&lt;&gt;"",'5 Next Year'!E33,"")</f>
        <v/>
      </c>
      <c r="F33" s="301" t="str">
        <f>IF('5 Next Year'!F33&lt;&gt;"",'5 Next Year'!F33,"")</f>
        <v/>
      </c>
      <c r="G33" s="302"/>
      <c r="H33" s="303"/>
      <c r="I33" s="302"/>
      <c r="J33" s="303"/>
      <c r="K33" s="302"/>
      <c r="L33" s="303"/>
      <c r="M33" s="302"/>
      <c r="N33" s="303"/>
      <c r="O33" s="304">
        <f t="shared" si="1"/>
        <v>0</v>
      </c>
      <c r="P33" s="92">
        <f t="shared" ref="P33:V33" si="30">IF(G33&gt;0,IF(G$8&lt;$AC33,IF(G$8&gt;=$C$4,IF($Z33&gt;0,IF($Z33&lt;&gt;"C",IF(H33="",($AC33-G$8)/7/$AA33*($Y33+$AB33)*(G33-$Z33)/$Z33,IF(H$8&lt;$AC33,(H$8-G$8)/7/$AA33*($Y33+$AB33)*(G33-$Z33)/$Z33,($AC33-G$8)/7/$AA33*($Y33+$AB33)*(G33-$Z33)/$Z33)),0),0),0),0),0)</f>
        <v>0</v>
      </c>
      <c r="Q33" s="92">
        <f t="shared" si="30"/>
        <v>0</v>
      </c>
      <c r="R33" s="92">
        <f t="shared" si="30"/>
        <v>0</v>
      </c>
      <c r="S33" s="92">
        <f t="shared" si="30"/>
        <v>0</v>
      </c>
      <c r="T33" s="92">
        <f t="shared" si="30"/>
        <v>0</v>
      </c>
      <c r="U33" s="92">
        <f t="shared" si="30"/>
        <v>0</v>
      </c>
      <c r="V33" s="92">
        <f t="shared" si="30"/>
        <v>0</v>
      </c>
      <c r="W33" s="92">
        <f t="shared" si="3"/>
        <v>0</v>
      </c>
      <c r="X33" s="128"/>
      <c r="Y33" s="192">
        <f>'5 Next Year'!W33</f>
        <v>0</v>
      </c>
      <c r="Z33" s="305">
        <f>'5 Next Year'!H33</f>
        <v>0</v>
      </c>
      <c r="AA33" s="192">
        <f>'5 Next Year'!AI33</f>
        <v>0</v>
      </c>
      <c r="AB33" s="128">
        <f>'5 Next Year'!O33</f>
        <v>0</v>
      </c>
      <c r="AC33" s="306">
        <f t="shared" si="4"/>
        <v>46203</v>
      </c>
      <c r="AD33" s="92">
        <f t="shared" si="5"/>
        <v>0</v>
      </c>
      <c r="AE33" s="92">
        <f t="shared" si="6"/>
        <v>0</v>
      </c>
      <c r="AF33" s="128"/>
      <c r="AG33" s="192">
        <f>'5 Next Year'!W253</f>
        <v>0</v>
      </c>
      <c r="AH33" s="1">
        <f>'5 Next Year'!K253</f>
        <v>0</v>
      </c>
      <c r="AI33" s="192">
        <f>'5 Next Year'!AI255</f>
        <v>0</v>
      </c>
      <c r="AJ33" s="128">
        <f>'5 Next Year'!O253</f>
        <v>0</v>
      </c>
      <c r="AK33" s="306">
        <f t="shared" si="7"/>
        <v>46203</v>
      </c>
    </row>
    <row r="34" spans="1:37" ht="18" customHeight="1">
      <c r="A34" s="299" t="str">
        <f>IF('5 Next Year'!A34&lt;&gt;"",'5 Next Year'!A34,"")</f>
        <v/>
      </c>
      <c r="B34" s="299" t="str">
        <f>IF('5 Next Year'!B34&lt;&gt;"",'5 Next Year'!B34,"")</f>
        <v/>
      </c>
      <c r="C34" s="299" t="str">
        <f>IF('5 Next Year'!C34&lt;&gt;"",'5 Next Year'!C34,"")</f>
        <v/>
      </c>
      <c r="D34" s="299"/>
      <c r="E34" s="300" t="str">
        <f>IF('5 Next Year'!E34&lt;&gt;"",'5 Next Year'!E34,"")</f>
        <v/>
      </c>
      <c r="F34" s="301" t="str">
        <f>IF('5 Next Year'!F34&lt;&gt;"",'5 Next Year'!F34,"")</f>
        <v/>
      </c>
      <c r="G34" s="302"/>
      <c r="H34" s="303"/>
      <c r="I34" s="302"/>
      <c r="J34" s="303"/>
      <c r="K34" s="302"/>
      <c r="L34" s="303"/>
      <c r="M34" s="302"/>
      <c r="N34" s="303"/>
      <c r="O34" s="304">
        <f t="shared" si="1"/>
        <v>0</v>
      </c>
      <c r="P34" s="92">
        <f t="shared" ref="P34:V34" si="31">IF(G34&gt;0,IF(G$8&lt;$AC34,IF(G$8&gt;=$C$4,IF($Z34&gt;0,IF($Z34&lt;&gt;"C",IF(H34="",($AC34-G$8)/7/$AA34*($Y34+$AB34)*(G34-$Z34)/$Z34,IF(H$8&lt;$AC34,(H$8-G$8)/7/$AA34*($Y34+$AB34)*(G34-$Z34)/$Z34,($AC34-G$8)/7/$AA34*($Y34+$AB34)*(G34-$Z34)/$Z34)),0),0),0),0),0)</f>
        <v>0</v>
      </c>
      <c r="Q34" s="92">
        <f t="shared" si="31"/>
        <v>0</v>
      </c>
      <c r="R34" s="92">
        <f t="shared" si="31"/>
        <v>0</v>
      </c>
      <c r="S34" s="92">
        <f t="shared" si="31"/>
        <v>0</v>
      </c>
      <c r="T34" s="92">
        <f t="shared" si="31"/>
        <v>0</v>
      </c>
      <c r="U34" s="92">
        <f t="shared" si="31"/>
        <v>0</v>
      </c>
      <c r="V34" s="92">
        <f t="shared" si="31"/>
        <v>0</v>
      </c>
      <c r="W34" s="92">
        <f t="shared" si="3"/>
        <v>0</v>
      </c>
      <c r="X34" s="128"/>
      <c r="Y34" s="192">
        <f>'5 Next Year'!W34</f>
        <v>0</v>
      </c>
      <c r="Z34" s="305">
        <f>'5 Next Year'!H34</f>
        <v>0</v>
      </c>
      <c r="AA34" s="192">
        <f>'5 Next Year'!AI34</f>
        <v>0</v>
      </c>
      <c r="AB34" s="128">
        <f>'5 Next Year'!O34</f>
        <v>0</v>
      </c>
      <c r="AC34" s="306">
        <f t="shared" si="4"/>
        <v>46203</v>
      </c>
      <c r="AD34" s="92">
        <f t="shared" si="5"/>
        <v>0</v>
      </c>
      <c r="AE34" s="92">
        <f t="shared" si="6"/>
        <v>0</v>
      </c>
      <c r="AF34" s="128"/>
      <c r="AG34" s="192">
        <f>'5 Next Year'!W254</f>
        <v>0</v>
      </c>
      <c r="AH34" s="1">
        <f>'5 Next Year'!K254</f>
        <v>0</v>
      </c>
      <c r="AI34" s="192">
        <f>'5 Next Year'!AI256</f>
        <v>0</v>
      </c>
      <c r="AJ34" s="128">
        <f>'5 Next Year'!O254</f>
        <v>0</v>
      </c>
      <c r="AK34" s="306">
        <f t="shared" si="7"/>
        <v>46203</v>
      </c>
    </row>
    <row r="35" spans="1:37" ht="18" customHeight="1">
      <c r="A35" s="299" t="str">
        <f>IF('5 Next Year'!A35&lt;&gt;"",'5 Next Year'!A35,"")</f>
        <v/>
      </c>
      <c r="B35" s="299" t="str">
        <f>IF('5 Next Year'!B35&lt;&gt;"",'5 Next Year'!B35,"")</f>
        <v/>
      </c>
      <c r="C35" s="299" t="str">
        <f>IF('5 Next Year'!C35&lt;&gt;"",'5 Next Year'!C35,"")</f>
        <v/>
      </c>
      <c r="D35" s="299"/>
      <c r="E35" s="300" t="str">
        <f>IF('5 Next Year'!E35&lt;&gt;"",'5 Next Year'!E35,"")</f>
        <v/>
      </c>
      <c r="F35" s="301" t="str">
        <f>IF('5 Next Year'!F35&lt;&gt;"",'5 Next Year'!F35,"")</f>
        <v/>
      </c>
      <c r="G35" s="302"/>
      <c r="H35" s="303"/>
      <c r="I35" s="302"/>
      <c r="J35" s="303"/>
      <c r="K35" s="302"/>
      <c r="L35" s="303"/>
      <c r="M35" s="302"/>
      <c r="N35" s="303"/>
      <c r="O35" s="304">
        <f t="shared" si="1"/>
        <v>0</v>
      </c>
      <c r="P35" s="92">
        <f t="shared" ref="P35:V35" si="32">IF(G35&gt;0,IF(G$8&lt;$AC35,IF(G$8&gt;=$C$4,IF($Z35&gt;0,IF($Z35&lt;&gt;"C",IF(H35="",($AC35-G$8)/7/$AA35*($Y35+$AB35)*(G35-$Z35)/$Z35,IF(H$8&lt;$AC35,(H$8-G$8)/7/$AA35*($Y35+$AB35)*(G35-$Z35)/$Z35,($AC35-G$8)/7/$AA35*($Y35+$AB35)*(G35-$Z35)/$Z35)),0),0),0),0),0)</f>
        <v>0</v>
      </c>
      <c r="Q35" s="92">
        <f t="shared" si="32"/>
        <v>0</v>
      </c>
      <c r="R35" s="92">
        <f t="shared" si="32"/>
        <v>0</v>
      </c>
      <c r="S35" s="92">
        <f t="shared" si="32"/>
        <v>0</v>
      </c>
      <c r="T35" s="92">
        <f t="shared" si="32"/>
        <v>0</v>
      </c>
      <c r="U35" s="92">
        <f t="shared" si="32"/>
        <v>0</v>
      </c>
      <c r="V35" s="92">
        <f t="shared" si="32"/>
        <v>0</v>
      </c>
      <c r="W35" s="92">
        <f t="shared" si="3"/>
        <v>0</v>
      </c>
      <c r="X35" s="128"/>
      <c r="Y35" s="192">
        <f>'5 Next Year'!W35</f>
        <v>0</v>
      </c>
      <c r="Z35" s="305">
        <f>'5 Next Year'!H35</f>
        <v>0</v>
      </c>
      <c r="AA35" s="192">
        <f>'5 Next Year'!AI35</f>
        <v>0</v>
      </c>
      <c r="AB35" s="128">
        <f>'5 Next Year'!O35</f>
        <v>0</v>
      </c>
      <c r="AC35" s="306">
        <f t="shared" si="4"/>
        <v>46203</v>
      </c>
      <c r="AD35" s="92">
        <f t="shared" si="5"/>
        <v>0</v>
      </c>
      <c r="AE35" s="92">
        <f t="shared" si="6"/>
        <v>0</v>
      </c>
      <c r="AF35" s="128"/>
      <c r="AG35" s="192">
        <f>'5 Next Year'!W255</f>
        <v>0</v>
      </c>
      <c r="AH35" s="1">
        <f>'5 Next Year'!K255</f>
        <v>0</v>
      </c>
      <c r="AI35" s="192">
        <f>'5 Next Year'!AI257</f>
        <v>0</v>
      </c>
      <c r="AJ35" s="128">
        <f>'5 Next Year'!O255</f>
        <v>0</v>
      </c>
      <c r="AK35" s="306">
        <f t="shared" si="7"/>
        <v>46203</v>
      </c>
    </row>
    <row r="36" spans="1:37" ht="18" customHeight="1">
      <c r="A36" s="299" t="str">
        <f>IF('5 Next Year'!A36&lt;&gt;"",'5 Next Year'!A36,"")</f>
        <v/>
      </c>
      <c r="B36" s="299" t="str">
        <f>IF('5 Next Year'!B36&lt;&gt;"",'5 Next Year'!B36,"")</f>
        <v/>
      </c>
      <c r="C36" s="299" t="str">
        <f>IF('5 Next Year'!C36&lt;&gt;"",'5 Next Year'!C36,"")</f>
        <v/>
      </c>
      <c r="D36" s="299"/>
      <c r="E36" s="300" t="str">
        <f>IF('5 Next Year'!E36&lt;&gt;"",'5 Next Year'!E36,"")</f>
        <v/>
      </c>
      <c r="F36" s="301" t="str">
        <f>IF('5 Next Year'!F36&lt;&gt;"",'5 Next Year'!F36,"")</f>
        <v/>
      </c>
      <c r="G36" s="302"/>
      <c r="H36" s="303"/>
      <c r="I36" s="302"/>
      <c r="J36" s="303"/>
      <c r="K36" s="302"/>
      <c r="L36" s="303"/>
      <c r="M36" s="302"/>
      <c r="N36" s="303"/>
      <c r="O36" s="304">
        <f t="shared" si="1"/>
        <v>0</v>
      </c>
      <c r="P36" s="92">
        <f t="shared" ref="P36:V36" si="33">IF(G36&gt;0,IF(G$8&lt;$AC36,IF(G$8&gt;=$C$4,IF($Z36&gt;0,IF($Z36&lt;&gt;"C",IF(H36="",($AC36-G$8)/7/$AA36*($Y36+$AB36)*(G36-$Z36)/$Z36,IF(H$8&lt;$AC36,(H$8-G$8)/7/$AA36*($Y36+$AB36)*(G36-$Z36)/$Z36,($AC36-G$8)/7/$AA36*($Y36+$AB36)*(G36-$Z36)/$Z36)),0),0),0),0),0)</f>
        <v>0</v>
      </c>
      <c r="Q36" s="92">
        <f t="shared" si="33"/>
        <v>0</v>
      </c>
      <c r="R36" s="92">
        <f t="shared" si="33"/>
        <v>0</v>
      </c>
      <c r="S36" s="92">
        <f t="shared" si="33"/>
        <v>0</v>
      </c>
      <c r="T36" s="92">
        <f t="shared" si="33"/>
        <v>0</v>
      </c>
      <c r="U36" s="92">
        <f t="shared" si="33"/>
        <v>0</v>
      </c>
      <c r="V36" s="92">
        <f t="shared" si="33"/>
        <v>0</v>
      </c>
      <c r="W36" s="92">
        <f t="shared" si="3"/>
        <v>0</v>
      </c>
      <c r="X36" s="128"/>
      <c r="Y36" s="192">
        <f>'5 Next Year'!W36</f>
        <v>0</v>
      </c>
      <c r="Z36" s="305">
        <f>'5 Next Year'!H36</f>
        <v>0</v>
      </c>
      <c r="AA36" s="192">
        <f>'5 Next Year'!AI36</f>
        <v>0</v>
      </c>
      <c r="AB36" s="128">
        <f>'5 Next Year'!O36</f>
        <v>0</v>
      </c>
      <c r="AC36" s="306">
        <f t="shared" si="4"/>
        <v>46203</v>
      </c>
      <c r="AD36" s="92">
        <f t="shared" si="5"/>
        <v>0</v>
      </c>
      <c r="AE36" s="92">
        <f t="shared" si="6"/>
        <v>0</v>
      </c>
      <c r="AF36" s="128"/>
      <c r="AG36" s="192">
        <f>'5 Next Year'!W256</f>
        <v>0</v>
      </c>
      <c r="AH36" s="1">
        <f>'5 Next Year'!K256</f>
        <v>0</v>
      </c>
      <c r="AI36" s="192">
        <f>'5 Next Year'!AI258</f>
        <v>0</v>
      </c>
      <c r="AJ36" s="128" t="str">
        <f>'5 Next Year'!O256</f>
        <v>Note that cohorts with blank 'Actual' start and end dates and blank 'Begin' populations have not yet started</v>
      </c>
      <c r="AK36" s="306">
        <f t="shared" si="7"/>
        <v>46203</v>
      </c>
    </row>
    <row r="37" spans="1:37" ht="18" customHeight="1">
      <c r="A37" s="299" t="str">
        <f>IF('5 Next Year'!A37&lt;&gt;"",'5 Next Year'!A37,"")</f>
        <v/>
      </c>
      <c r="B37" s="299" t="str">
        <f>IF('5 Next Year'!B37&lt;&gt;"",'5 Next Year'!B37,"")</f>
        <v/>
      </c>
      <c r="C37" s="299" t="str">
        <f>IF('5 Next Year'!C37&lt;&gt;"",'5 Next Year'!C37,"")</f>
        <v/>
      </c>
      <c r="D37" s="299"/>
      <c r="E37" s="300" t="str">
        <f>IF('5 Next Year'!E37&lt;&gt;"",'5 Next Year'!E37,"")</f>
        <v/>
      </c>
      <c r="F37" s="301" t="str">
        <f>IF('5 Next Year'!F37&lt;&gt;"",'5 Next Year'!F37,"")</f>
        <v/>
      </c>
      <c r="G37" s="302"/>
      <c r="H37" s="303"/>
      <c r="I37" s="302"/>
      <c r="J37" s="303"/>
      <c r="K37" s="302"/>
      <c r="L37" s="303"/>
      <c r="M37" s="302"/>
      <c r="N37" s="303"/>
      <c r="O37" s="304">
        <f t="shared" si="1"/>
        <v>0</v>
      </c>
      <c r="P37" s="92">
        <f t="shared" ref="P37:V37" si="34">IF(G37&gt;0,IF(G$8&lt;$AC37,IF(G$8&gt;=$C$4,IF($Z37&gt;0,IF($Z37&lt;&gt;"C",IF(H37="",($AC37-G$8)/7/$AA37*($Y37+$AB37)*(G37-$Z37)/$Z37,IF(H$8&lt;$AC37,(H$8-G$8)/7/$AA37*($Y37+$AB37)*(G37-$Z37)/$Z37,($AC37-G$8)/7/$AA37*($Y37+$AB37)*(G37-$Z37)/$Z37)),0),0),0),0),0)</f>
        <v>0</v>
      </c>
      <c r="Q37" s="92">
        <f t="shared" si="34"/>
        <v>0</v>
      </c>
      <c r="R37" s="92">
        <f t="shared" si="34"/>
        <v>0</v>
      </c>
      <c r="S37" s="92">
        <f t="shared" si="34"/>
        <v>0</v>
      </c>
      <c r="T37" s="92">
        <f t="shared" si="34"/>
        <v>0</v>
      </c>
      <c r="U37" s="92">
        <f t="shared" si="34"/>
        <v>0</v>
      </c>
      <c r="V37" s="92">
        <f t="shared" si="34"/>
        <v>0</v>
      </c>
      <c r="W37" s="92">
        <f t="shared" si="3"/>
        <v>0</v>
      </c>
      <c r="X37" s="128"/>
      <c r="Y37" s="192">
        <f>'5 Next Year'!W37</f>
        <v>0</v>
      </c>
      <c r="Z37" s="305">
        <f>'5 Next Year'!H37</f>
        <v>0</v>
      </c>
      <c r="AA37" s="192">
        <f>'5 Next Year'!AI37</f>
        <v>0</v>
      </c>
      <c r="AB37" s="128">
        <f>'5 Next Year'!O37</f>
        <v>0</v>
      </c>
      <c r="AC37" s="306">
        <f t="shared" si="4"/>
        <v>46203</v>
      </c>
      <c r="AD37" s="92">
        <f t="shared" si="5"/>
        <v>0</v>
      </c>
      <c r="AE37" s="92">
        <f t="shared" si="6"/>
        <v>0</v>
      </c>
      <c r="AF37" s="128"/>
      <c r="AG37" s="192">
        <f>'5 Next Year'!W257</f>
        <v>1452504.411764706</v>
      </c>
      <c r="AH37" s="1">
        <f>'5 Next Year'!K259</f>
        <v>0</v>
      </c>
      <c r="AI37" s="192">
        <f>'5 Next Year'!AI259</f>
        <v>0</v>
      </c>
      <c r="AJ37" s="128">
        <f>'5 Next Year'!O259</f>
        <v>0</v>
      </c>
      <c r="AK37" s="306">
        <f t="shared" si="7"/>
        <v>46203</v>
      </c>
    </row>
    <row r="38" spans="1:37" ht="18" customHeight="1">
      <c r="A38" s="299" t="str">
        <f>IF('5 Next Year'!A38&lt;&gt;"",'5 Next Year'!A38,"")</f>
        <v/>
      </c>
      <c r="B38" s="299" t="str">
        <f>IF('5 Next Year'!B38&lt;&gt;"",'5 Next Year'!B38,"")</f>
        <v/>
      </c>
      <c r="C38" s="299" t="str">
        <f>IF('5 Next Year'!C38&lt;&gt;"",'5 Next Year'!C38,"")</f>
        <v/>
      </c>
      <c r="D38" s="299"/>
      <c r="E38" s="300" t="str">
        <f>IF('5 Next Year'!E38&lt;&gt;"",'5 Next Year'!E38,"")</f>
        <v/>
      </c>
      <c r="F38" s="301" t="str">
        <f>IF('5 Next Year'!F38&lt;&gt;"",'5 Next Year'!F38,"")</f>
        <v/>
      </c>
      <c r="G38" s="302"/>
      <c r="H38" s="303"/>
      <c r="I38" s="302"/>
      <c r="J38" s="303"/>
      <c r="K38" s="302"/>
      <c r="L38" s="303"/>
      <c r="M38" s="302"/>
      <c r="N38" s="303"/>
      <c r="O38" s="304">
        <f t="shared" si="1"/>
        <v>0</v>
      </c>
      <c r="P38" s="92">
        <f t="shared" ref="P38:V38" si="35">IF(G38&gt;0,IF(G$8&lt;$AC38,IF(G$8&gt;=$C$4,IF($Z38&gt;0,IF($Z38&lt;&gt;"C",IF(H38="",($AC38-G$8)/7/$AA38*($Y38+$AB38)*(G38-$Z38)/$Z38,IF(H$8&lt;$AC38,(H$8-G$8)/7/$AA38*($Y38+$AB38)*(G38-$Z38)/$Z38,($AC38-G$8)/7/$AA38*($Y38+$AB38)*(G38-$Z38)/$Z38)),0),0),0),0),0)</f>
        <v>0</v>
      </c>
      <c r="Q38" s="92">
        <f t="shared" si="35"/>
        <v>0</v>
      </c>
      <c r="R38" s="92">
        <f t="shared" si="35"/>
        <v>0</v>
      </c>
      <c r="S38" s="92">
        <f t="shared" si="35"/>
        <v>0</v>
      </c>
      <c r="T38" s="92">
        <f t="shared" si="35"/>
        <v>0</v>
      </c>
      <c r="U38" s="92">
        <f t="shared" si="35"/>
        <v>0</v>
      </c>
      <c r="V38" s="92">
        <f t="shared" si="35"/>
        <v>0</v>
      </c>
      <c r="W38" s="92">
        <f t="shared" si="3"/>
        <v>0</v>
      </c>
      <c r="X38" s="128"/>
      <c r="Y38" s="192">
        <f>'5 Next Year'!W38</f>
        <v>0</v>
      </c>
      <c r="Z38" s="305">
        <f>'5 Next Year'!H38</f>
        <v>0</v>
      </c>
      <c r="AA38" s="192">
        <f>'5 Next Year'!AI38</f>
        <v>0</v>
      </c>
      <c r="AB38" s="128">
        <f>'5 Next Year'!O38</f>
        <v>0</v>
      </c>
      <c r="AC38" s="306">
        <f t="shared" si="4"/>
        <v>46203</v>
      </c>
      <c r="AD38" s="92">
        <f t="shared" si="5"/>
        <v>0</v>
      </c>
      <c r="AE38" s="92">
        <f t="shared" si="6"/>
        <v>0</v>
      </c>
      <c r="AF38" s="128"/>
      <c r="AG38" s="192">
        <f>'5 Next Year'!W260</f>
        <v>0</v>
      </c>
      <c r="AH38" s="1">
        <f>'5 Next Year'!K260</f>
        <v>0</v>
      </c>
      <c r="AI38" s="192">
        <f>'5 Next Year'!AI260</f>
        <v>0</v>
      </c>
      <c r="AJ38" s="128">
        <f>'5 Next Year'!O260</f>
        <v>0</v>
      </c>
      <c r="AK38" s="306">
        <f t="shared" si="7"/>
        <v>46203</v>
      </c>
    </row>
    <row r="39" spans="1:37" ht="18" customHeight="1">
      <c r="A39" s="299" t="str">
        <f>IF('5 Next Year'!A39&lt;&gt;"",'5 Next Year'!A39,"")</f>
        <v/>
      </c>
      <c r="B39" s="299" t="str">
        <f>IF('5 Next Year'!B39&lt;&gt;"",'5 Next Year'!B39,"")</f>
        <v/>
      </c>
      <c r="C39" s="299" t="str">
        <f>IF('5 Next Year'!C39&lt;&gt;"",'5 Next Year'!C39,"")</f>
        <v/>
      </c>
      <c r="D39" s="299"/>
      <c r="E39" s="300" t="str">
        <f>IF('5 Next Year'!E39&lt;&gt;"",'5 Next Year'!E39,"")</f>
        <v/>
      </c>
      <c r="F39" s="301" t="str">
        <f>IF('5 Next Year'!F39&lt;&gt;"",'5 Next Year'!F39,"")</f>
        <v/>
      </c>
      <c r="G39" s="302"/>
      <c r="H39" s="303"/>
      <c r="I39" s="302"/>
      <c r="J39" s="303"/>
      <c r="K39" s="302"/>
      <c r="L39" s="303"/>
      <c r="M39" s="302"/>
      <c r="N39" s="303"/>
      <c r="O39" s="304">
        <f t="shared" si="1"/>
        <v>0</v>
      </c>
      <c r="P39" s="92">
        <f t="shared" ref="P39:V39" si="36">IF(G39&gt;0,IF(G$8&lt;$AC39,IF(G$8&gt;=$C$4,IF($Z39&gt;0,IF($Z39&lt;&gt;"C",IF(H39="",($AC39-G$8)/7/$AA39*($Y39+$AB39)*(G39-$Z39)/$Z39,IF(H$8&lt;$AC39,(H$8-G$8)/7/$AA39*($Y39+$AB39)*(G39-$Z39)/$Z39,($AC39-G$8)/7/$AA39*($Y39+$AB39)*(G39-$Z39)/$Z39)),0),0),0),0),0)</f>
        <v>0</v>
      </c>
      <c r="Q39" s="92">
        <f t="shared" si="36"/>
        <v>0</v>
      </c>
      <c r="R39" s="92">
        <f t="shared" si="36"/>
        <v>0</v>
      </c>
      <c r="S39" s="92">
        <f t="shared" si="36"/>
        <v>0</v>
      </c>
      <c r="T39" s="92">
        <f t="shared" si="36"/>
        <v>0</v>
      </c>
      <c r="U39" s="92">
        <f t="shared" si="36"/>
        <v>0</v>
      </c>
      <c r="V39" s="92">
        <f t="shared" si="36"/>
        <v>0</v>
      </c>
      <c r="W39" s="92">
        <f t="shared" si="3"/>
        <v>0</v>
      </c>
      <c r="X39" s="128"/>
      <c r="Y39" s="192">
        <f>'5 Next Year'!W39</f>
        <v>0</v>
      </c>
      <c r="Z39" s="305">
        <f>'5 Next Year'!H39</f>
        <v>0</v>
      </c>
      <c r="AA39" s="192">
        <f>'5 Next Year'!AI39</f>
        <v>0</v>
      </c>
      <c r="AB39" s="128">
        <f>'5 Next Year'!O39</f>
        <v>0</v>
      </c>
      <c r="AC39" s="306">
        <f t="shared" si="4"/>
        <v>46203</v>
      </c>
      <c r="AD39" s="92">
        <f t="shared" si="5"/>
        <v>0</v>
      </c>
      <c r="AE39" s="92">
        <f t="shared" si="6"/>
        <v>0</v>
      </c>
      <c r="AF39" s="128"/>
      <c r="AG39" s="192">
        <f>'5 Next Year'!W261</f>
        <v>0</v>
      </c>
      <c r="AH39" s="1">
        <f>'5 Next Year'!K261</f>
        <v>0</v>
      </c>
      <c r="AI39" s="192">
        <f>'5 Next Year'!AI261</f>
        <v>0</v>
      </c>
      <c r="AJ39" s="128">
        <f>'5 Next Year'!O261</f>
        <v>0</v>
      </c>
      <c r="AK39" s="306">
        <f t="shared" si="7"/>
        <v>46203</v>
      </c>
    </row>
    <row r="40" spans="1:37" ht="18" customHeight="1">
      <c r="A40" s="299" t="str">
        <f>IF('5 Next Year'!A40&lt;&gt;"",'5 Next Year'!A40,"")</f>
        <v/>
      </c>
      <c r="B40" s="299" t="str">
        <f>IF('5 Next Year'!B40&lt;&gt;"",'5 Next Year'!B40,"")</f>
        <v/>
      </c>
      <c r="C40" s="299" t="str">
        <f>IF('5 Next Year'!C40&lt;&gt;"",'5 Next Year'!C40,"")</f>
        <v/>
      </c>
      <c r="D40" s="299"/>
      <c r="E40" s="300" t="str">
        <f>IF('5 Next Year'!E40&lt;&gt;"",'5 Next Year'!E40,"")</f>
        <v/>
      </c>
      <c r="F40" s="301" t="str">
        <f>IF('5 Next Year'!F40&lt;&gt;"",'5 Next Year'!F40,"")</f>
        <v/>
      </c>
      <c r="G40" s="302"/>
      <c r="H40" s="303"/>
      <c r="I40" s="302"/>
      <c r="J40" s="303"/>
      <c r="K40" s="302"/>
      <c r="L40" s="303"/>
      <c r="M40" s="302"/>
      <c r="N40" s="303"/>
      <c r="O40" s="304">
        <f t="shared" si="1"/>
        <v>0</v>
      </c>
      <c r="P40" s="92">
        <f t="shared" ref="P40:V40" si="37">IF(G40&gt;0,IF(G$8&lt;$AC40,IF(G$8&gt;=$C$4,IF($Z40&gt;0,IF($Z40&lt;&gt;"C",IF(H40="",($AC40-G$8)/7/$AA40*($Y40+$AB40)*(G40-$Z40)/$Z40,IF(H$8&lt;$AC40,(H$8-G$8)/7/$AA40*($Y40+$AB40)*(G40-$Z40)/$Z40,($AC40-G$8)/7/$AA40*($Y40+$AB40)*(G40-$Z40)/$Z40)),0),0),0),0),0)</f>
        <v>0</v>
      </c>
      <c r="Q40" s="92">
        <f t="shared" si="37"/>
        <v>0</v>
      </c>
      <c r="R40" s="92">
        <f t="shared" si="37"/>
        <v>0</v>
      </c>
      <c r="S40" s="92">
        <f t="shared" si="37"/>
        <v>0</v>
      </c>
      <c r="T40" s="92">
        <f t="shared" si="37"/>
        <v>0</v>
      </c>
      <c r="U40" s="92">
        <f t="shared" si="37"/>
        <v>0</v>
      </c>
      <c r="V40" s="92">
        <f t="shared" si="37"/>
        <v>0</v>
      </c>
      <c r="W40" s="92">
        <f t="shared" si="3"/>
        <v>0</v>
      </c>
      <c r="X40" s="128"/>
      <c r="Y40" s="192">
        <f>'5 Next Year'!W40</f>
        <v>0</v>
      </c>
      <c r="Z40" s="305">
        <f>'5 Next Year'!H40</f>
        <v>0</v>
      </c>
      <c r="AA40" s="192">
        <f>'5 Next Year'!AI40</f>
        <v>0</v>
      </c>
      <c r="AB40" s="128">
        <f>'5 Next Year'!O40</f>
        <v>0</v>
      </c>
      <c r="AC40" s="306">
        <f t="shared" si="4"/>
        <v>46203</v>
      </c>
      <c r="AD40" s="92">
        <f t="shared" si="5"/>
        <v>0</v>
      </c>
      <c r="AE40" s="92">
        <f t="shared" si="6"/>
        <v>0</v>
      </c>
      <c r="AF40" s="128"/>
      <c r="AG40" s="192">
        <f>'5 Next Year'!W262</f>
        <v>0</v>
      </c>
      <c r="AH40" s="1">
        <f>'5 Next Year'!K262</f>
        <v>0</v>
      </c>
      <c r="AI40" s="192">
        <f>'5 Next Year'!AI262</f>
        <v>0</v>
      </c>
      <c r="AJ40" s="128">
        <f>'5 Next Year'!O262</f>
        <v>0</v>
      </c>
      <c r="AK40" s="306">
        <f t="shared" si="7"/>
        <v>46203</v>
      </c>
    </row>
    <row r="41" spans="1:37" ht="18" customHeight="1">
      <c r="A41" s="299" t="str">
        <f>IF('5 Next Year'!A41&lt;&gt;"",'5 Next Year'!A41,"")</f>
        <v/>
      </c>
      <c r="B41" s="299" t="str">
        <f>IF('5 Next Year'!B41&lt;&gt;"",'5 Next Year'!B41,"")</f>
        <v/>
      </c>
      <c r="C41" s="299" t="str">
        <f>IF('5 Next Year'!C41&lt;&gt;"",'5 Next Year'!C41,"")</f>
        <v/>
      </c>
      <c r="D41" s="299"/>
      <c r="E41" s="300" t="str">
        <f>IF('5 Next Year'!E41&lt;&gt;"",'5 Next Year'!E41,"")</f>
        <v/>
      </c>
      <c r="F41" s="301" t="str">
        <f>IF('5 Next Year'!F41&lt;&gt;"",'5 Next Year'!F41,"")</f>
        <v/>
      </c>
      <c r="G41" s="302"/>
      <c r="H41" s="303"/>
      <c r="I41" s="302"/>
      <c r="J41" s="303"/>
      <c r="K41" s="302"/>
      <c r="L41" s="303"/>
      <c r="M41" s="302"/>
      <c r="N41" s="303"/>
      <c r="O41" s="304">
        <f t="shared" si="1"/>
        <v>0</v>
      </c>
      <c r="P41" s="92">
        <f t="shared" ref="P41:V41" si="38">IF(G41&gt;0,IF(G$8&lt;$AC41,IF(G$8&gt;=$C$4,IF($Z41&gt;0,IF($Z41&lt;&gt;"C",IF(H41="",($AC41-G$8)/7/$AA41*($Y41+$AB41)*(G41-$Z41)/$Z41,IF(H$8&lt;$AC41,(H$8-G$8)/7/$AA41*($Y41+$AB41)*(G41-$Z41)/$Z41,($AC41-G$8)/7/$AA41*($Y41+$AB41)*(G41-$Z41)/$Z41)),0),0),0),0),0)</f>
        <v>0</v>
      </c>
      <c r="Q41" s="92">
        <f t="shared" si="38"/>
        <v>0</v>
      </c>
      <c r="R41" s="92">
        <f t="shared" si="38"/>
        <v>0</v>
      </c>
      <c r="S41" s="92">
        <f t="shared" si="38"/>
        <v>0</v>
      </c>
      <c r="T41" s="92">
        <f t="shared" si="38"/>
        <v>0</v>
      </c>
      <c r="U41" s="92">
        <f t="shared" si="38"/>
        <v>0</v>
      </c>
      <c r="V41" s="92">
        <f t="shared" si="38"/>
        <v>0</v>
      </c>
      <c r="W41" s="92">
        <f t="shared" si="3"/>
        <v>0</v>
      </c>
      <c r="X41" s="128"/>
      <c r="Y41" s="192">
        <f>'5 Next Year'!W41</f>
        <v>0</v>
      </c>
      <c r="Z41" s="305">
        <f>'5 Next Year'!H41</f>
        <v>0</v>
      </c>
      <c r="AA41" s="192">
        <f>'5 Next Year'!AI41</f>
        <v>0</v>
      </c>
      <c r="AB41" s="128">
        <f>'5 Next Year'!O41</f>
        <v>0</v>
      </c>
      <c r="AC41" s="306">
        <f t="shared" si="4"/>
        <v>46203</v>
      </c>
      <c r="AD41" s="92">
        <f t="shared" si="5"/>
        <v>0</v>
      </c>
      <c r="AE41" s="92">
        <f t="shared" si="6"/>
        <v>0</v>
      </c>
      <c r="AF41" s="128"/>
      <c r="AG41" s="192">
        <f>'5 Next Year'!W263</f>
        <v>0</v>
      </c>
      <c r="AH41" s="1">
        <f>'5 Next Year'!K263</f>
        <v>0</v>
      </c>
      <c r="AI41" s="192">
        <f>'5 Next Year'!AI263</f>
        <v>0</v>
      </c>
      <c r="AJ41" s="128">
        <f>'5 Next Year'!O263</f>
        <v>0</v>
      </c>
      <c r="AK41" s="306">
        <f t="shared" si="7"/>
        <v>46203</v>
      </c>
    </row>
    <row r="42" spans="1:37" ht="18" customHeight="1">
      <c r="A42" s="299" t="str">
        <f>IF('5 Next Year'!A42&lt;&gt;"",'5 Next Year'!A42,"")</f>
        <v/>
      </c>
      <c r="B42" s="299" t="str">
        <f>IF('5 Next Year'!B42&lt;&gt;"",'5 Next Year'!B42,"")</f>
        <v/>
      </c>
      <c r="C42" s="299" t="str">
        <f>IF('5 Next Year'!C42&lt;&gt;"",'5 Next Year'!C42,"")</f>
        <v/>
      </c>
      <c r="D42" s="299"/>
      <c r="E42" s="300" t="str">
        <f>IF('5 Next Year'!E42&lt;&gt;"",'5 Next Year'!E42,"")</f>
        <v/>
      </c>
      <c r="F42" s="301" t="str">
        <f>IF('5 Next Year'!F42&lt;&gt;"",'5 Next Year'!F42,"")</f>
        <v/>
      </c>
      <c r="G42" s="302"/>
      <c r="H42" s="303"/>
      <c r="I42" s="302"/>
      <c r="J42" s="303"/>
      <c r="K42" s="302"/>
      <c r="L42" s="303"/>
      <c r="M42" s="302"/>
      <c r="N42" s="303"/>
      <c r="O42" s="304">
        <f t="shared" si="1"/>
        <v>0</v>
      </c>
      <c r="P42" s="92">
        <f t="shared" ref="P42:V42" si="39">IF(G42&gt;0,IF(G$8&lt;$AC42,IF(G$8&gt;=$C$4,IF($Z42&gt;0,IF($Z42&lt;&gt;"C",IF(H42="",($AC42-G$8)/7/$AA42*($Y42+$AB42)*(G42-$Z42)/$Z42,IF(H$8&lt;$AC42,(H$8-G$8)/7/$AA42*($Y42+$AB42)*(G42-$Z42)/$Z42,($AC42-G$8)/7/$AA42*($Y42+$AB42)*(G42-$Z42)/$Z42)),0),0),0),0),0)</f>
        <v>0</v>
      </c>
      <c r="Q42" s="92">
        <f t="shared" si="39"/>
        <v>0</v>
      </c>
      <c r="R42" s="92">
        <f t="shared" si="39"/>
        <v>0</v>
      </c>
      <c r="S42" s="92">
        <f t="shared" si="39"/>
        <v>0</v>
      </c>
      <c r="T42" s="92">
        <f t="shared" si="39"/>
        <v>0</v>
      </c>
      <c r="U42" s="92">
        <f t="shared" si="39"/>
        <v>0</v>
      </c>
      <c r="V42" s="92">
        <f t="shared" si="39"/>
        <v>0</v>
      </c>
      <c r="W42" s="92">
        <f t="shared" si="3"/>
        <v>0</v>
      </c>
      <c r="X42" s="128"/>
      <c r="Y42" s="192">
        <f>'5 Next Year'!W42</f>
        <v>0</v>
      </c>
      <c r="Z42" s="305">
        <f>'5 Next Year'!H42</f>
        <v>0</v>
      </c>
      <c r="AA42" s="192">
        <f>'5 Next Year'!AI42</f>
        <v>0</v>
      </c>
      <c r="AB42" s="128">
        <f>'5 Next Year'!O42</f>
        <v>0</v>
      </c>
      <c r="AC42" s="306">
        <f t="shared" si="4"/>
        <v>46203</v>
      </c>
      <c r="AD42" s="92">
        <f t="shared" si="5"/>
        <v>0</v>
      </c>
      <c r="AE42" s="92">
        <f t="shared" si="6"/>
        <v>0</v>
      </c>
      <c r="AF42" s="128"/>
      <c r="AG42" s="192">
        <f>'5 Next Year'!W264</f>
        <v>0</v>
      </c>
      <c r="AH42" s="1">
        <f>'5 Next Year'!K264</f>
        <v>0</v>
      </c>
      <c r="AI42" s="192">
        <f>'5 Next Year'!AI264</f>
        <v>0</v>
      </c>
      <c r="AJ42" s="128">
        <f>'5 Next Year'!O264</f>
        <v>0</v>
      </c>
      <c r="AK42" s="306">
        <f t="shared" si="7"/>
        <v>46203</v>
      </c>
    </row>
    <row r="43" spans="1:37" ht="18" customHeight="1">
      <c r="A43" s="299" t="str">
        <f>IF('5 Next Year'!A43&lt;&gt;"",'5 Next Year'!A43,"")</f>
        <v/>
      </c>
      <c r="B43" s="299" t="str">
        <f>IF('5 Next Year'!B43&lt;&gt;"",'5 Next Year'!B43,"")</f>
        <v/>
      </c>
      <c r="C43" s="299" t="str">
        <f>IF('5 Next Year'!C43&lt;&gt;"",'5 Next Year'!C43,"")</f>
        <v/>
      </c>
      <c r="D43" s="299"/>
      <c r="E43" s="300" t="str">
        <f>IF('5 Next Year'!E43&lt;&gt;"",'5 Next Year'!E43,"")</f>
        <v/>
      </c>
      <c r="F43" s="301" t="str">
        <f>IF('5 Next Year'!F43&lt;&gt;"",'5 Next Year'!F43,"")</f>
        <v/>
      </c>
      <c r="G43" s="302"/>
      <c r="H43" s="303"/>
      <c r="I43" s="302"/>
      <c r="J43" s="303"/>
      <c r="K43" s="302"/>
      <c r="L43" s="303"/>
      <c r="M43" s="302"/>
      <c r="N43" s="303"/>
      <c r="O43" s="304">
        <f t="shared" si="1"/>
        <v>0</v>
      </c>
      <c r="P43" s="92">
        <f t="shared" ref="P43:V43" si="40">IF(G43&gt;0,IF(G$8&lt;$AC43,IF(G$8&gt;=$C$4,IF($Z43&gt;0,IF($Z43&lt;&gt;"C",IF(H43="",($AC43-G$8)/7/$AA43*($Y43+$AB43)*(G43-$Z43)/$Z43,IF(H$8&lt;$AC43,(H$8-G$8)/7/$AA43*($Y43+$AB43)*(G43-$Z43)/$Z43,($AC43-G$8)/7/$AA43*($Y43+$AB43)*(G43-$Z43)/$Z43)),0),0),0),0),0)</f>
        <v>0</v>
      </c>
      <c r="Q43" s="92">
        <f t="shared" si="40"/>
        <v>0</v>
      </c>
      <c r="R43" s="92">
        <f t="shared" si="40"/>
        <v>0</v>
      </c>
      <c r="S43" s="92">
        <f t="shared" si="40"/>
        <v>0</v>
      </c>
      <c r="T43" s="92">
        <f t="shared" si="40"/>
        <v>0</v>
      </c>
      <c r="U43" s="92">
        <f t="shared" si="40"/>
        <v>0</v>
      </c>
      <c r="V43" s="92">
        <f t="shared" si="40"/>
        <v>0</v>
      </c>
      <c r="W43" s="92">
        <f t="shared" si="3"/>
        <v>0</v>
      </c>
      <c r="X43" s="128"/>
      <c r="Y43" s="192">
        <f>'5 Next Year'!W43</f>
        <v>0</v>
      </c>
      <c r="Z43" s="305">
        <f>'5 Next Year'!H43</f>
        <v>0</v>
      </c>
      <c r="AA43" s="192">
        <f>'5 Next Year'!AI43</f>
        <v>0</v>
      </c>
      <c r="AB43" s="128">
        <f>'5 Next Year'!O43</f>
        <v>0</v>
      </c>
      <c r="AC43" s="306">
        <f t="shared" si="4"/>
        <v>46203</v>
      </c>
      <c r="AD43" s="92">
        <f t="shared" si="5"/>
        <v>0</v>
      </c>
      <c r="AE43" s="92">
        <f t="shared" si="6"/>
        <v>0</v>
      </c>
      <c r="AF43" s="128"/>
      <c r="AG43" s="192">
        <f>'5 Next Year'!W265</f>
        <v>0</v>
      </c>
      <c r="AH43" s="1">
        <f>'5 Next Year'!K265</f>
        <v>0</v>
      </c>
      <c r="AI43" s="192">
        <f>'5 Next Year'!AI265</f>
        <v>0</v>
      </c>
      <c r="AJ43" s="128">
        <f>'5 Next Year'!O265</f>
        <v>0</v>
      </c>
      <c r="AK43" s="306">
        <f t="shared" si="7"/>
        <v>46203</v>
      </c>
    </row>
    <row r="44" spans="1:37" ht="18" customHeight="1">
      <c r="A44" s="299" t="str">
        <f>IF('5 Next Year'!A44&lt;&gt;"",'5 Next Year'!A44,"")</f>
        <v/>
      </c>
      <c r="B44" s="299" t="str">
        <f>IF('5 Next Year'!B44&lt;&gt;"",'5 Next Year'!B44,"")</f>
        <v/>
      </c>
      <c r="C44" s="299" t="str">
        <f>IF('5 Next Year'!C44&lt;&gt;"",'5 Next Year'!C44,"")</f>
        <v/>
      </c>
      <c r="D44" s="299"/>
      <c r="E44" s="300" t="str">
        <f>IF('5 Next Year'!E44&lt;&gt;"",'5 Next Year'!E44,"")</f>
        <v/>
      </c>
      <c r="F44" s="301" t="str">
        <f>IF('5 Next Year'!F44&lt;&gt;"",'5 Next Year'!F44,"")</f>
        <v/>
      </c>
      <c r="G44" s="302"/>
      <c r="H44" s="303"/>
      <c r="I44" s="302"/>
      <c r="J44" s="303"/>
      <c r="K44" s="302"/>
      <c r="L44" s="303"/>
      <c r="M44" s="302"/>
      <c r="N44" s="303"/>
      <c r="O44" s="304">
        <f t="shared" si="1"/>
        <v>0</v>
      </c>
      <c r="P44" s="92">
        <f t="shared" ref="P44:V44" si="41">IF(G44&gt;0,IF(G$8&lt;$AC44,IF(G$8&gt;=$C$4,IF($Z44&gt;0,IF($Z44&lt;&gt;"C",IF(H44="",($AC44-G$8)/7/$AA44*($Y44+$AB44)*(G44-$Z44)/$Z44,IF(H$8&lt;$AC44,(H$8-G$8)/7/$AA44*($Y44+$AB44)*(G44-$Z44)/$Z44,($AC44-G$8)/7/$AA44*($Y44+$AB44)*(G44-$Z44)/$Z44)),0),0),0),0),0)</f>
        <v>0</v>
      </c>
      <c r="Q44" s="92">
        <f t="shared" si="41"/>
        <v>0</v>
      </c>
      <c r="R44" s="92">
        <f t="shared" si="41"/>
        <v>0</v>
      </c>
      <c r="S44" s="92">
        <f t="shared" si="41"/>
        <v>0</v>
      </c>
      <c r="T44" s="92">
        <f t="shared" si="41"/>
        <v>0</v>
      </c>
      <c r="U44" s="92">
        <f t="shared" si="41"/>
        <v>0</v>
      </c>
      <c r="V44" s="92">
        <f t="shared" si="41"/>
        <v>0</v>
      </c>
      <c r="W44" s="92">
        <f t="shared" si="3"/>
        <v>0</v>
      </c>
      <c r="X44" s="128"/>
      <c r="Y44" s="192">
        <f>'5 Next Year'!W44</f>
        <v>0</v>
      </c>
      <c r="Z44" s="305">
        <f>'5 Next Year'!H44</f>
        <v>0</v>
      </c>
      <c r="AA44" s="192">
        <f>'5 Next Year'!AI44</f>
        <v>0</v>
      </c>
      <c r="AB44" s="128">
        <f>'5 Next Year'!O44</f>
        <v>0</v>
      </c>
      <c r="AC44" s="306">
        <f t="shared" si="4"/>
        <v>46203</v>
      </c>
      <c r="AD44" s="92">
        <f t="shared" si="5"/>
        <v>0</v>
      </c>
      <c r="AE44" s="92">
        <f t="shared" si="6"/>
        <v>0</v>
      </c>
      <c r="AF44" s="128"/>
      <c r="AG44" s="192">
        <f>'5 Next Year'!W266</f>
        <v>0</v>
      </c>
      <c r="AH44" s="1">
        <f>'5 Next Year'!K266</f>
        <v>0</v>
      </c>
      <c r="AI44" s="192">
        <f>'5 Next Year'!AI266</f>
        <v>0</v>
      </c>
      <c r="AJ44" s="128">
        <f>'5 Next Year'!O266</f>
        <v>0</v>
      </c>
      <c r="AK44" s="306">
        <f t="shared" si="7"/>
        <v>46203</v>
      </c>
    </row>
    <row r="45" spans="1:37" ht="18" customHeight="1">
      <c r="A45" s="299" t="str">
        <f>IF('5 Next Year'!A45&lt;&gt;"",'5 Next Year'!A45,"")</f>
        <v/>
      </c>
      <c r="B45" s="299" t="str">
        <f>IF('5 Next Year'!B45&lt;&gt;"",'5 Next Year'!B45,"")</f>
        <v/>
      </c>
      <c r="C45" s="299" t="str">
        <f>IF('5 Next Year'!C45&lt;&gt;"",'5 Next Year'!C45,"")</f>
        <v/>
      </c>
      <c r="D45" s="299"/>
      <c r="E45" s="300" t="str">
        <f>IF('5 Next Year'!E45&lt;&gt;"",'5 Next Year'!E45,"")</f>
        <v/>
      </c>
      <c r="F45" s="301" t="str">
        <f>IF('5 Next Year'!F45&lt;&gt;"",'5 Next Year'!F45,"")</f>
        <v/>
      </c>
      <c r="G45" s="302"/>
      <c r="H45" s="303"/>
      <c r="I45" s="302"/>
      <c r="J45" s="303"/>
      <c r="K45" s="302"/>
      <c r="L45" s="303"/>
      <c r="M45" s="302"/>
      <c r="N45" s="303"/>
      <c r="O45" s="304">
        <f t="shared" si="1"/>
        <v>0</v>
      </c>
      <c r="P45" s="92">
        <f t="shared" ref="P45:V45" si="42">IF(G45&gt;0,IF(G$8&lt;$AC45,IF(G$8&gt;=$C$4,IF($Z45&gt;0,IF($Z45&lt;&gt;"C",IF(H45="",($AC45-G$8)/7/$AA45*($Y45+$AB45)*(G45-$Z45)/$Z45,IF(H$8&lt;$AC45,(H$8-G$8)/7/$AA45*($Y45+$AB45)*(G45-$Z45)/$Z45,($AC45-G$8)/7/$AA45*($Y45+$AB45)*(G45-$Z45)/$Z45)),0),0),0),0),0)</f>
        <v>0</v>
      </c>
      <c r="Q45" s="92">
        <f t="shared" si="42"/>
        <v>0</v>
      </c>
      <c r="R45" s="92">
        <f t="shared" si="42"/>
        <v>0</v>
      </c>
      <c r="S45" s="92">
        <f t="shared" si="42"/>
        <v>0</v>
      </c>
      <c r="T45" s="92">
        <f t="shared" si="42"/>
        <v>0</v>
      </c>
      <c r="U45" s="92">
        <f t="shared" si="42"/>
        <v>0</v>
      </c>
      <c r="V45" s="92">
        <f t="shared" si="42"/>
        <v>0</v>
      </c>
      <c r="W45" s="92">
        <f t="shared" si="3"/>
        <v>0</v>
      </c>
      <c r="X45" s="128"/>
      <c r="Y45" s="192">
        <f>'5 Next Year'!W45</f>
        <v>0</v>
      </c>
      <c r="Z45" s="305">
        <f>'5 Next Year'!H45</f>
        <v>0</v>
      </c>
      <c r="AA45" s="192">
        <f>'5 Next Year'!AI45</f>
        <v>0</v>
      </c>
      <c r="AB45" s="128">
        <f>'5 Next Year'!O45</f>
        <v>0</v>
      </c>
      <c r="AC45" s="306">
        <f t="shared" si="4"/>
        <v>46203</v>
      </c>
      <c r="AD45" s="92">
        <f t="shared" si="5"/>
        <v>0</v>
      </c>
      <c r="AE45" s="92">
        <f t="shared" si="6"/>
        <v>0</v>
      </c>
      <c r="AF45" s="128"/>
      <c r="AG45" s="192">
        <f>'5 Next Year'!W267</f>
        <v>0</v>
      </c>
      <c r="AH45" s="1">
        <f>'5 Next Year'!K267</f>
        <v>0</v>
      </c>
      <c r="AI45" s="192">
        <f>'5 Next Year'!AI267</f>
        <v>0</v>
      </c>
      <c r="AJ45" s="128">
        <f>'5 Next Year'!O267</f>
        <v>0</v>
      </c>
      <c r="AK45" s="306">
        <f t="shared" si="7"/>
        <v>46203</v>
      </c>
    </row>
    <row r="46" spans="1:37" ht="18" customHeight="1">
      <c r="A46" s="299" t="str">
        <f>IF('5 Next Year'!A46&lt;&gt;"",'5 Next Year'!A46,"")</f>
        <v/>
      </c>
      <c r="B46" s="299" t="str">
        <f>IF('5 Next Year'!B46&lt;&gt;"",'5 Next Year'!B46,"")</f>
        <v/>
      </c>
      <c r="C46" s="299" t="str">
        <f>IF('5 Next Year'!C46&lt;&gt;"",'5 Next Year'!C46,"")</f>
        <v/>
      </c>
      <c r="D46" s="299"/>
      <c r="E46" s="300" t="str">
        <f>IF('5 Next Year'!E46&lt;&gt;"",'5 Next Year'!E46,"")</f>
        <v/>
      </c>
      <c r="F46" s="301" t="str">
        <f>IF('5 Next Year'!F46&lt;&gt;"",'5 Next Year'!F46,"")</f>
        <v/>
      </c>
      <c r="G46" s="302"/>
      <c r="H46" s="303"/>
      <c r="I46" s="302"/>
      <c r="J46" s="303"/>
      <c r="K46" s="302"/>
      <c r="L46" s="303"/>
      <c r="M46" s="302"/>
      <c r="N46" s="303"/>
      <c r="O46" s="304">
        <f t="shared" si="1"/>
        <v>0</v>
      </c>
      <c r="P46" s="92">
        <f t="shared" ref="P46:V46" si="43">IF(G46&gt;0,IF(G$8&lt;$AC46,IF(G$8&gt;=$C$4,IF($Z46&gt;0,IF($Z46&lt;&gt;"C",IF(H46="",($AC46-G$8)/7/$AA46*($Y46+$AB46)*(G46-$Z46)/$Z46,IF(H$8&lt;$AC46,(H$8-G$8)/7/$AA46*($Y46+$AB46)*(G46-$Z46)/$Z46,($AC46-G$8)/7/$AA46*($Y46+$AB46)*(G46-$Z46)/$Z46)),0),0),0),0),0)</f>
        <v>0</v>
      </c>
      <c r="Q46" s="92">
        <f t="shared" si="43"/>
        <v>0</v>
      </c>
      <c r="R46" s="92">
        <f t="shared" si="43"/>
        <v>0</v>
      </c>
      <c r="S46" s="92">
        <f t="shared" si="43"/>
        <v>0</v>
      </c>
      <c r="T46" s="92">
        <f t="shared" si="43"/>
        <v>0</v>
      </c>
      <c r="U46" s="92">
        <f t="shared" si="43"/>
        <v>0</v>
      </c>
      <c r="V46" s="92">
        <f t="shared" si="43"/>
        <v>0</v>
      </c>
      <c r="W46" s="92">
        <f t="shared" si="3"/>
        <v>0</v>
      </c>
      <c r="X46" s="128"/>
      <c r="Y46" s="192">
        <f>'5 Next Year'!W46</f>
        <v>0</v>
      </c>
      <c r="Z46" s="305">
        <f>'5 Next Year'!H46</f>
        <v>0</v>
      </c>
      <c r="AA46" s="192">
        <f>'5 Next Year'!AI46</f>
        <v>0</v>
      </c>
      <c r="AB46" s="128">
        <f>'5 Next Year'!O46</f>
        <v>0</v>
      </c>
      <c r="AC46" s="306">
        <f t="shared" si="4"/>
        <v>46203</v>
      </c>
      <c r="AD46" s="92">
        <f t="shared" si="5"/>
        <v>0</v>
      </c>
      <c r="AE46" s="92">
        <f t="shared" si="6"/>
        <v>0</v>
      </c>
      <c r="AF46" s="128"/>
      <c r="AG46" s="192">
        <f>'5 Next Year'!W268</f>
        <v>0</v>
      </c>
      <c r="AH46" s="1">
        <f>'5 Next Year'!K268</f>
        <v>0</v>
      </c>
      <c r="AI46" s="192">
        <f>'5 Next Year'!AI268</f>
        <v>0</v>
      </c>
      <c r="AJ46" s="128">
        <f>'5 Next Year'!O268</f>
        <v>0</v>
      </c>
      <c r="AK46" s="306">
        <f t="shared" si="7"/>
        <v>46203</v>
      </c>
    </row>
    <row r="47" spans="1:37" ht="18" customHeight="1">
      <c r="A47" s="299" t="str">
        <f>IF('5 Next Year'!A47&lt;&gt;"",'5 Next Year'!A47,"")</f>
        <v/>
      </c>
      <c r="B47" s="299" t="str">
        <f>IF('5 Next Year'!B47&lt;&gt;"",'5 Next Year'!B47,"")</f>
        <v/>
      </c>
      <c r="C47" s="299" t="str">
        <f>IF('5 Next Year'!C47&lt;&gt;"",'5 Next Year'!C47,"")</f>
        <v/>
      </c>
      <c r="D47" s="299"/>
      <c r="E47" s="300" t="str">
        <f>IF('5 Next Year'!E47&lt;&gt;"",'5 Next Year'!E47,"")</f>
        <v/>
      </c>
      <c r="F47" s="301" t="str">
        <f>IF('5 Next Year'!F47&lt;&gt;"",'5 Next Year'!F47,"")</f>
        <v/>
      </c>
      <c r="G47" s="302"/>
      <c r="H47" s="303"/>
      <c r="I47" s="302"/>
      <c r="J47" s="303"/>
      <c r="K47" s="302"/>
      <c r="L47" s="303"/>
      <c r="M47" s="302"/>
      <c r="N47" s="303"/>
      <c r="O47" s="304">
        <f t="shared" si="1"/>
        <v>0</v>
      </c>
      <c r="P47" s="92">
        <f t="shared" ref="P47:V47" si="44">IF(G47&gt;0,IF(G$8&lt;$AC47,IF(G$8&gt;=$C$4,IF($Z47&gt;0,IF($Z47&lt;&gt;"C",IF(H47="",($AC47-G$8)/7/$AA47*($Y47+$AB47)*(G47-$Z47)/$Z47,IF(H$8&lt;$AC47,(H$8-G$8)/7/$AA47*($Y47+$AB47)*(G47-$Z47)/$Z47,($AC47-G$8)/7/$AA47*($Y47+$AB47)*(G47-$Z47)/$Z47)),0),0),0),0),0)</f>
        <v>0</v>
      </c>
      <c r="Q47" s="92">
        <f t="shared" si="44"/>
        <v>0</v>
      </c>
      <c r="R47" s="92">
        <f t="shared" si="44"/>
        <v>0</v>
      </c>
      <c r="S47" s="92">
        <f t="shared" si="44"/>
        <v>0</v>
      </c>
      <c r="T47" s="92">
        <f t="shared" si="44"/>
        <v>0</v>
      </c>
      <c r="U47" s="92">
        <f t="shared" si="44"/>
        <v>0</v>
      </c>
      <c r="V47" s="92">
        <f t="shared" si="44"/>
        <v>0</v>
      </c>
      <c r="W47" s="92">
        <f t="shared" si="3"/>
        <v>0</v>
      </c>
      <c r="X47" s="128"/>
      <c r="Y47" s="192">
        <f>'5 Next Year'!W47</f>
        <v>0</v>
      </c>
      <c r="Z47" s="305">
        <f>'5 Next Year'!H47</f>
        <v>0</v>
      </c>
      <c r="AA47" s="192">
        <f>'5 Next Year'!AI47</f>
        <v>0</v>
      </c>
      <c r="AB47" s="128">
        <f>'5 Next Year'!O47</f>
        <v>0</v>
      </c>
      <c r="AC47" s="306">
        <f t="shared" si="4"/>
        <v>46203</v>
      </c>
      <c r="AD47" s="92">
        <f t="shared" si="5"/>
        <v>0</v>
      </c>
      <c r="AE47" s="92">
        <f t="shared" si="6"/>
        <v>0</v>
      </c>
      <c r="AF47" s="128"/>
      <c r="AG47" s="192">
        <f>'5 Next Year'!W269</f>
        <v>0</v>
      </c>
      <c r="AH47" s="1">
        <f>'5 Next Year'!K269</f>
        <v>0</v>
      </c>
      <c r="AI47" s="192">
        <f>'5 Next Year'!AI269</f>
        <v>0</v>
      </c>
      <c r="AJ47" s="128">
        <f>'5 Next Year'!O269</f>
        <v>0</v>
      </c>
      <c r="AK47" s="306">
        <f t="shared" si="7"/>
        <v>46203</v>
      </c>
    </row>
    <row r="48" spans="1:37" ht="18" customHeight="1">
      <c r="A48" s="299" t="str">
        <f>IF('5 Next Year'!A48&lt;&gt;"",'5 Next Year'!A48,"")</f>
        <v/>
      </c>
      <c r="B48" s="299" t="str">
        <f>IF('5 Next Year'!B48&lt;&gt;"",'5 Next Year'!B48,"")</f>
        <v/>
      </c>
      <c r="C48" s="299" t="str">
        <f>IF('5 Next Year'!C48&lt;&gt;"",'5 Next Year'!C48,"")</f>
        <v/>
      </c>
      <c r="D48" s="299"/>
      <c r="E48" s="300" t="str">
        <f>IF('5 Next Year'!E48&lt;&gt;"",'5 Next Year'!E48,"")</f>
        <v/>
      </c>
      <c r="F48" s="301" t="str">
        <f>IF('5 Next Year'!F48&lt;&gt;"",'5 Next Year'!F48,"")</f>
        <v/>
      </c>
      <c r="G48" s="302"/>
      <c r="H48" s="303"/>
      <c r="I48" s="302"/>
      <c r="J48" s="303"/>
      <c r="K48" s="302"/>
      <c r="L48" s="303"/>
      <c r="M48" s="302"/>
      <c r="N48" s="303"/>
      <c r="O48" s="304">
        <f t="shared" si="1"/>
        <v>0</v>
      </c>
      <c r="P48" s="92">
        <f t="shared" ref="P48:V48" si="45">IF(G48&gt;0,IF(G$8&lt;$AC48,IF(G$8&gt;=$C$4,IF($Z48&gt;0,IF($Z48&lt;&gt;"C",IF(H48="",($AC48-G$8)/7/$AA48*($Y48+$AB48)*(G48-$Z48)/$Z48,IF(H$8&lt;$AC48,(H$8-G$8)/7/$AA48*($Y48+$AB48)*(G48-$Z48)/$Z48,($AC48-G$8)/7/$AA48*($Y48+$AB48)*(G48-$Z48)/$Z48)),0),0),0),0),0)</f>
        <v>0</v>
      </c>
      <c r="Q48" s="92">
        <f t="shared" si="45"/>
        <v>0</v>
      </c>
      <c r="R48" s="92">
        <f t="shared" si="45"/>
        <v>0</v>
      </c>
      <c r="S48" s="92">
        <f t="shared" si="45"/>
        <v>0</v>
      </c>
      <c r="T48" s="92">
        <f t="shared" si="45"/>
        <v>0</v>
      </c>
      <c r="U48" s="92">
        <f t="shared" si="45"/>
        <v>0</v>
      </c>
      <c r="V48" s="92">
        <f t="shared" si="45"/>
        <v>0</v>
      </c>
      <c r="W48" s="92">
        <f t="shared" si="3"/>
        <v>0</v>
      </c>
      <c r="X48" s="128"/>
      <c r="Y48" s="192">
        <f>'5 Next Year'!W48</f>
        <v>0</v>
      </c>
      <c r="Z48" s="305">
        <f>'5 Next Year'!H48</f>
        <v>0</v>
      </c>
      <c r="AA48" s="192">
        <f>'5 Next Year'!AI48</f>
        <v>0</v>
      </c>
      <c r="AB48" s="128">
        <f>'5 Next Year'!O48</f>
        <v>0</v>
      </c>
      <c r="AC48" s="306">
        <f t="shared" si="4"/>
        <v>46203</v>
      </c>
      <c r="AD48" s="92">
        <f t="shared" si="5"/>
        <v>0</v>
      </c>
      <c r="AE48" s="92">
        <f t="shared" si="6"/>
        <v>0</v>
      </c>
      <c r="AF48" s="128"/>
      <c r="AG48" s="192">
        <f>'5 Next Year'!W270</f>
        <v>0</v>
      </c>
      <c r="AH48" s="1">
        <f>'5 Next Year'!K270</f>
        <v>0</v>
      </c>
      <c r="AI48" s="192">
        <f>'5 Next Year'!AI270</f>
        <v>0</v>
      </c>
      <c r="AJ48" s="128">
        <f>'5 Next Year'!O270</f>
        <v>0</v>
      </c>
      <c r="AK48" s="306">
        <f t="shared" si="7"/>
        <v>46203</v>
      </c>
    </row>
    <row r="49" spans="1:37" ht="18" customHeight="1">
      <c r="A49" s="299" t="str">
        <f>IF('5 Next Year'!A49&lt;&gt;"",'5 Next Year'!A49,"")</f>
        <v/>
      </c>
      <c r="B49" s="299" t="str">
        <f>IF('5 Next Year'!B49&lt;&gt;"",'5 Next Year'!B49,"")</f>
        <v/>
      </c>
      <c r="C49" s="299" t="str">
        <f>IF('5 Next Year'!C49&lt;&gt;"",'5 Next Year'!C49,"")</f>
        <v/>
      </c>
      <c r="D49" s="299"/>
      <c r="E49" s="300" t="str">
        <f>IF('5 Next Year'!E49&lt;&gt;"",'5 Next Year'!E49,"")</f>
        <v/>
      </c>
      <c r="F49" s="301" t="str">
        <f>IF('5 Next Year'!F49&lt;&gt;"",'5 Next Year'!F49,"")</f>
        <v/>
      </c>
      <c r="G49" s="302"/>
      <c r="H49" s="303"/>
      <c r="I49" s="302"/>
      <c r="J49" s="303"/>
      <c r="K49" s="302"/>
      <c r="L49" s="303"/>
      <c r="M49" s="302"/>
      <c r="N49" s="303"/>
      <c r="O49" s="304">
        <f t="shared" si="1"/>
        <v>0</v>
      </c>
      <c r="P49" s="92">
        <f t="shared" ref="P49:V49" si="46">IF(G49&gt;0,IF(G$8&lt;$AC49,IF(G$8&gt;=$C$4,IF($Z49&gt;0,IF($Z49&lt;&gt;"C",IF(H49="",($AC49-G$8)/7/$AA49*($Y49+$AB49)*(G49-$Z49)/$Z49,IF(H$8&lt;$AC49,(H$8-G$8)/7/$AA49*($Y49+$AB49)*(G49-$Z49)/$Z49,($AC49-G$8)/7/$AA49*($Y49+$AB49)*(G49-$Z49)/$Z49)),0),0),0),0),0)</f>
        <v>0</v>
      </c>
      <c r="Q49" s="92">
        <f t="shared" si="46"/>
        <v>0</v>
      </c>
      <c r="R49" s="92">
        <f t="shared" si="46"/>
        <v>0</v>
      </c>
      <c r="S49" s="92">
        <f t="shared" si="46"/>
        <v>0</v>
      </c>
      <c r="T49" s="92">
        <f t="shared" si="46"/>
        <v>0</v>
      </c>
      <c r="U49" s="92">
        <f t="shared" si="46"/>
        <v>0</v>
      </c>
      <c r="V49" s="92">
        <f t="shared" si="46"/>
        <v>0</v>
      </c>
      <c r="W49" s="92">
        <f t="shared" si="3"/>
        <v>0</v>
      </c>
      <c r="X49" s="128"/>
      <c r="Y49" s="192">
        <f>'5 Next Year'!W49</f>
        <v>0</v>
      </c>
      <c r="Z49" s="305">
        <f>'5 Next Year'!H49</f>
        <v>0</v>
      </c>
      <c r="AA49" s="192">
        <f>'5 Next Year'!AI49</f>
        <v>0</v>
      </c>
      <c r="AB49" s="128">
        <f>'5 Next Year'!O49</f>
        <v>0</v>
      </c>
      <c r="AC49" s="306">
        <f t="shared" si="4"/>
        <v>46203</v>
      </c>
      <c r="AD49" s="92">
        <f t="shared" si="5"/>
        <v>0</v>
      </c>
      <c r="AE49" s="92">
        <f t="shared" si="6"/>
        <v>0</v>
      </c>
      <c r="AF49" s="128"/>
      <c r="AG49" s="192">
        <f>'5 Next Year'!W271</f>
        <v>0</v>
      </c>
      <c r="AH49" s="1">
        <f>'5 Next Year'!K271</f>
        <v>0</v>
      </c>
      <c r="AI49" s="192">
        <f>'5 Next Year'!AI271</f>
        <v>0</v>
      </c>
      <c r="AJ49" s="128">
        <f>'5 Next Year'!O271</f>
        <v>0</v>
      </c>
      <c r="AK49" s="306">
        <f t="shared" si="7"/>
        <v>46203</v>
      </c>
    </row>
    <row r="50" spans="1:37" ht="18" customHeight="1">
      <c r="A50" s="299" t="str">
        <f>IF('5 Next Year'!A50&lt;&gt;"",'5 Next Year'!A50,"")</f>
        <v/>
      </c>
      <c r="B50" s="299" t="str">
        <f>IF('5 Next Year'!B50&lt;&gt;"",'5 Next Year'!B50,"")</f>
        <v/>
      </c>
      <c r="C50" s="299" t="str">
        <f>IF('5 Next Year'!C50&lt;&gt;"",'5 Next Year'!C50,"")</f>
        <v/>
      </c>
      <c r="D50" s="299"/>
      <c r="E50" s="300" t="str">
        <f>IF('5 Next Year'!E50&lt;&gt;"",'5 Next Year'!E50,"")</f>
        <v/>
      </c>
      <c r="F50" s="301" t="str">
        <f>IF('5 Next Year'!F50&lt;&gt;"",'5 Next Year'!F50,"")</f>
        <v/>
      </c>
      <c r="G50" s="302"/>
      <c r="H50" s="303"/>
      <c r="I50" s="302"/>
      <c r="J50" s="303"/>
      <c r="K50" s="302"/>
      <c r="L50" s="303"/>
      <c r="M50" s="302"/>
      <c r="N50" s="303"/>
      <c r="O50" s="304">
        <f t="shared" si="1"/>
        <v>0</v>
      </c>
      <c r="P50" s="92">
        <f t="shared" ref="P50:V50" si="47">IF(G50&gt;0,IF(G$8&lt;$AC50,IF(G$8&gt;=$C$4,IF($Z50&gt;0,IF($Z50&lt;&gt;"C",IF(H50="",($AC50-G$8)/7/$AA50*($Y50+$AB50)*(G50-$Z50)/$Z50,IF(H$8&lt;$AC50,(H$8-G$8)/7/$AA50*($Y50+$AB50)*(G50-$Z50)/$Z50,($AC50-G$8)/7/$AA50*($Y50+$AB50)*(G50-$Z50)/$Z50)),0),0),0),0),0)</f>
        <v>0</v>
      </c>
      <c r="Q50" s="92">
        <f t="shared" si="47"/>
        <v>0</v>
      </c>
      <c r="R50" s="92">
        <f t="shared" si="47"/>
        <v>0</v>
      </c>
      <c r="S50" s="92">
        <f t="shared" si="47"/>
        <v>0</v>
      </c>
      <c r="T50" s="92">
        <f t="shared" si="47"/>
        <v>0</v>
      </c>
      <c r="U50" s="92">
        <f t="shared" si="47"/>
        <v>0</v>
      </c>
      <c r="V50" s="92">
        <f t="shared" si="47"/>
        <v>0</v>
      </c>
      <c r="W50" s="92">
        <f t="shared" si="3"/>
        <v>0</v>
      </c>
      <c r="X50" s="128"/>
      <c r="Y50" s="192">
        <f>'5 Next Year'!W50</f>
        <v>0</v>
      </c>
      <c r="Z50" s="305">
        <f>'5 Next Year'!H50</f>
        <v>0</v>
      </c>
      <c r="AA50" s="192">
        <f>'5 Next Year'!AI50</f>
        <v>0</v>
      </c>
      <c r="AB50" s="128">
        <f>'5 Next Year'!O50</f>
        <v>0</v>
      </c>
      <c r="AC50" s="306">
        <f t="shared" si="4"/>
        <v>46203</v>
      </c>
      <c r="AD50" s="92">
        <f t="shared" si="5"/>
        <v>0</v>
      </c>
      <c r="AE50" s="92">
        <f t="shared" si="6"/>
        <v>0</v>
      </c>
      <c r="AF50" s="128"/>
      <c r="AG50" s="192">
        <f>'5 Next Year'!W272</f>
        <v>0</v>
      </c>
      <c r="AH50" s="1">
        <f>'5 Next Year'!K272</f>
        <v>0</v>
      </c>
      <c r="AI50" s="192">
        <f>'5 Next Year'!AI272</f>
        <v>0</v>
      </c>
      <c r="AJ50" s="128">
        <f>'5 Next Year'!O272</f>
        <v>0</v>
      </c>
      <c r="AK50" s="306">
        <f t="shared" si="7"/>
        <v>46203</v>
      </c>
    </row>
    <row r="51" spans="1:37" ht="18" customHeight="1">
      <c r="A51" s="299" t="str">
        <f>IF('5 Next Year'!A51&lt;&gt;"",'5 Next Year'!A51,"")</f>
        <v/>
      </c>
      <c r="B51" s="299" t="str">
        <f>IF('5 Next Year'!B51&lt;&gt;"",'5 Next Year'!B51,"")</f>
        <v/>
      </c>
      <c r="C51" s="299" t="str">
        <f>IF('5 Next Year'!C51&lt;&gt;"",'5 Next Year'!C51,"")</f>
        <v/>
      </c>
      <c r="D51" s="299"/>
      <c r="E51" s="300" t="str">
        <f>IF('5 Next Year'!E51&lt;&gt;"",'5 Next Year'!E51,"")</f>
        <v/>
      </c>
      <c r="F51" s="301" t="str">
        <f>IF('5 Next Year'!F51&lt;&gt;"",'5 Next Year'!F51,"")</f>
        <v/>
      </c>
      <c r="G51" s="302"/>
      <c r="H51" s="303"/>
      <c r="I51" s="302"/>
      <c r="J51" s="303"/>
      <c r="K51" s="302"/>
      <c r="L51" s="303"/>
      <c r="M51" s="302"/>
      <c r="N51" s="303"/>
      <c r="O51" s="304">
        <f t="shared" si="1"/>
        <v>0</v>
      </c>
      <c r="P51" s="92">
        <f t="shared" ref="P51:V51" si="48">IF(G51&gt;0,IF(G$8&lt;$AC51,IF(G$8&gt;=$C$4,IF($Z51&gt;0,IF($Z51&lt;&gt;"C",IF(H51="",($AC51-G$8)/7/$AA51*($Y51+$AB51)*(G51-$Z51)/$Z51,IF(H$8&lt;$AC51,(H$8-G$8)/7/$AA51*($Y51+$AB51)*(G51-$Z51)/$Z51,($AC51-G$8)/7/$AA51*($Y51+$AB51)*(G51-$Z51)/$Z51)),0),0),0),0),0)</f>
        <v>0</v>
      </c>
      <c r="Q51" s="92">
        <f t="shared" si="48"/>
        <v>0</v>
      </c>
      <c r="R51" s="92">
        <f t="shared" si="48"/>
        <v>0</v>
      </c>
      <c r="S51" s="92">
        <f t="shared" si="48"/>
        <v>0</v>
      </c>
      <c r="T51" s="92">
        <f t="shared" si="48"/>
        <v>0</v>
      </c>
      <c r="U51" s="92">
        <f t="shared" si="48"/>
        <v>0</v>
      </c>
      <c r="V51" s="92">
        <f t="shared" si="48"/>
        <v>0</v>
      </c>
      <c r="W51" s="92">
        <f t="shared" si="3"/>
        <v>0</v>
      </c>
      <c r="X51" s="128"/>
      <c r="Y51" s="192">
        <f>'5 Next Year'!W51</f>
        <v>0</v>
      </c>
      <c r="Z51" s="305">
        <f>'5 Next Year'!H51</f>
        <v>0</v>
      </c>
      <c r="AA51" s="192">
        <f>'5 Next Year'!AI51</f>
        <v>0</v>
      </c>
      <c r="AB51" s="128">
        <f>'5 Next Year'!O51</f>
        <v>0</v>
      </c>
      <c r="AC51" s="306">
        <f t="shared" si="4"/>
        <v>46203</v>
      </c>
      <c r="AD51" s="92">
        <f t="shared" si="5"/>
        <v>0</v>
      </c>
      <c r="AE51" s="92">
        <f t="shared" si="6"/>
        <v>0</v>
      </c>
      <c r="AF51" s="128"/>
      <c r="AG51" s="192">
        <f>'5 Next Year'!W273</f>
        <v>0</v>
      </c>
      <c r="AH51" s="1">
        <f>'5 Next Year'!K273</f>
        <v>0</v>
      </c>
      <c r="AI51" s="192">
        <f>'5 Next Year'!AI273</f>
        <v>0</v>
      </c>
      <c r="AJ51" s="128">
        <f>'5 Next Year'!O273</f>
        <v>0</v>
      </c>
      <c r="AK51" s="306">
        <f t="shared" si="7"/>
        <v>46203</v>
      </c>
    </row>
    <row r="52" spans="1:37" ht="18" customHeight="1">
      <c r="A52" s="299" t="str">
        <f>IF('5 Next Year'!A52&lt;&gt;"",'5 Next Year'!A52,"")</f>
        <v/>
      </c>
      <c r="B52" s="299" t="str">
        <f>IF('5 Next Year'!B52&lt;&gt;"",'5 Next Year'!B52,"")</f>
        <v/>
      </c>
      <c r="C52" s="299" t="str">
        <f>IF('5 Next Year'!C52&lt;&gt;"",'5 Next Year'!C52,"")</f>
        <v/>
      </c>
      <c r="D52" s="299"/>
      <c r="E52" s="300" t="str">
        <f>IF('5 Next Year'!E52&lt;&gt;"",'5 Next Year'!E52,"")</f>
        <v/>
      </c>
      <c r="F52" s="301" t="str">
        <f>IF('5 Next Year'!F52&lt;&gt;"",'5 Next Year'!F52,"")</f>
        <v/>
      </c>
      <c r="G52" s="302"/>
      <c r="H52" s="303"/>
      <c r="I52" s="302"/>
      <c r="J52" s="303"/>
      <c r="K52" s="302"/>
      <c r="L52" s="303"/>
      <c r="M52" s="302"/>
      <c r="N52" s="303"/>
      <c r="O52" s="304">
        <f t="shared" si="1"/>
        <v>0</v>
      </c>
      <c r="P52" s="92">
        <f t="shared" ref="P52:V52" si="49">IF(G52&gt;0,IF(G$8&lt;$AC52,IF(G$8&gt;=$C$4,IF($Z52&gt;0,IF($Z52&lt;&gt;"C",IF(H52="",($AC52-G$8)/7/$AA52*($Y52+$AB52)*(G52-$Z52)/$Z52,IF(H$8&lt;$AC52,(H$8-G$8)/7/$AA52*($Y52+$AB52)*(G52-$Z52)/$Z52,($AC52-G$8)/7/$AA52*($Y52+$AB52)*(G52-$Z52)/$Z52)),0),0),0),0),0)</f>
        <v>0</v>
      </c>
      <c r="Q52" s="92">
        <f t="shared" si="49"/>
        <v>0</v>
      </c>
      <c r="R52" s="92">
        <f t="shared" si="49"/>
        <v>0</v>
      </c>
      <c r="S52" s="92">
        <f t="shared" si="49"/>
        <v>0</v>
      </c>
      <c r="T52" s="92">
        <f t="shared" si="49"/>
        <v>0</v>
      </c>
      <c r="U52" s="92">
        <f t="shared" si="49"/>
        <v>0</v>
      </c>
      <c r="V52" s="92">
        <f t="shared" si="49"/>
        <v>0</v>
      </c>
      <c r="W52" s="92">
        <f t="shared" si="3"/>
        <v>0</v>
      </c>
      <c r="X52" s="128"/>
      <c r="Y52" s="192">
        <f>'5 Next Year'!W52</f>
        <v>0</v>
      </c>
      <c r="Z52" s="305">
        <f>'5 Next Year'!H52</f>
        <v>0</v>
      </c>
      <c r="AA52" s="192">
        <f>'5 Next Year'!AI52</f>
        <v>0</v>
      </c>
      <c r="AB52" s="128">
        <f>'5 Next Year'!O52</f>
        <v>0</v>
      </c>
      <c r="AC52" s="306">
        <f t="shared" si="4"/>
        <v>46203</v>
      </c>
      <c r="AD52" s="92">
        <f t="shared" si="5"/>
        <v>0</v>
      </c>
      <c r="AE52" s="92">
        <f t="shared" si="6"/>
        <v>0</v>
      </c>
      <c r="AF52" s="128"/>
      <c r="AG52" s="192">
        <f>'5 Next Year'!W274</f>
        <v>0</v>
      </c>
      <c r="AH52" s="1">
        <f>'5 Next Year'!K274</f>
        <v>0</v>
      </c>
      <c r="AI52" s="192">
        <f>'5 Next Year'!AI274</f>
        <v>0</v>
      </c>
      <c r="AJ52" s="128">
        <f>'5 Next Year'!O274</f>
        <v>0</v>
      </c>
      <c r="AK52" s="306">
        <f t="shared" si="7"/>
        <v>46203</v>
      </c>
    </row>
    <row r="53" spans="1:37" ht="18" customHeight="1">
      <c r="A53" s="299" t="str">
        <f>IF('5 Next Year'!A53&lt;&gt;"",'5 Next Year'!A53,"")</f>
        <v/>
      </c>
      <c r="B53" s="299" t="str">
        <f>IF('5 Next Year'!B53&lt;&gt;"",'5 Next Year'!B53,"")</f>
        <v/>
      </c>
      <c r="C53" s="299" t="str">
        <f>IF('5 Next Year'!C53&lt;&gt;"",'5 Next Year'!C53,"")</f>
        <v/>
      </c>
      <c r="D53" s="299"/>
      <c r="E53" s="300" t="str">
        <f>IF('5 Next Year'!E53&lt;&gt;"",'5 Next Year'!E53,"")</f>
        <v/>
      </c>
      <c r="F53" s="301" t="str">
        <f>IF('5 Next Year'!F53&lt;&gt;"",'5 Next Year'!F53,"")</f>
        <v/>
      </c>
      <c r="G53" s="302"/>
      <c r="H53" s="303"/>
      <c r="I53" s="302"/>
      <c r="J53" s="303"/>
      <c r="K53" s="302"/>
      <c r="L53" s="303"/>
      <c r="M53" s="302"/>
      <c r="N53" s="303"/>
      <c r="O53" s="304">
        <f t="shared" si="1"/>
        <v>0</v>
      </c>
      <c r="P53" s="92">
        <f t="shared" ref="P53:V53" si="50">IF(G53&gt;0,IF(G$8&lt;$AC53,IF(G$8&gt;=$C$4,IF($Z53&gt;0,IF($Z53&lt;&gt;"C",IF(H53="",($AC53-G$8)/7/$AA53*($Y53+$AB53)*(G53-$Z53)/$Z53,IF(H$8&lt;$AC53,(H$8-G$8)/7/$AA53*($Y53+$AB53)*(G53-$Z53)/$Z53,($AC53-G$8)/7/$AA53*($Y53+$AB53)*(G53-$Z53)/$Z53)),0),0),0),0),0)</f>
        <v>0</v>
      </c>
      <c r="Q53" s="92">
        <f t="shared" si="50"/>
        <v>0</v>
      </c>
      <c r="R53" s="92">
        <f t="shared" si="50"/>
        <v>0</v>
      </c>
      <c r="S53" s="92">
        <f t="shared" si="50"/>
        <v>0</v>
      </c>
      <c r="T53" s="92">
        <f t="shared" si="50"/>
        <v>0</v>
      </c>
      <c r="U53" s="92">
        <f t="shared" si="50"/>
        <v>0</v>
      </c>
      <c r="V53" s="92">
        <f t="shared" si="50"/>
        <v>0</v>
      </c>
      <c r="W53" s="92">
        <f t="shared" si="3"/>
        <v>0</v>
      </c>
      <c r="X53" s="128"/>
      <c r="Y53" s="192">
        <f>'5 Next Year'!W53</f>
        <v>0</v>
      </c>
      <c r="Z53" s="305">
        <f>'5 Next Year'!H53</f>
        <v>0</v>
      </c>
      <c r="AA53" s="192">
        <f>'5 Next Year'!AI53</f>
        <v>0</v>
      </c>
      <c r="AB53" s="128">
        <f>'5 Next Year'!O53</f>
        <v>0</v>
      </c>
      <c r="AC53" s="306">
        <f t="shared" si="4"/>
        <v>46203</v>
      </c>
      <c r="AD53" s="92">
        <f t="shared" si="5"/>
        <v>0</v>
      </c>
      <c r="AE53" s="92">
        <f t="shared" si="6"/>
        <v>0</v>
      </c>
      <c r="AF53" s="128"/>
      <c r="AG53" s="192">
        <f>'5 Next Year'!W275</f>
        <v>0</v>
      </c>
      <c r="AH53" s="1">
        <f>'5 Next Year'!K275</f>
        <v>0</v>
      </c>
      <c r="AI53" s="192">
        <f>'5 Next Year'!AI275</f>
        <v>0</v>
      </c>
      <c r="AJ53" s="128">
        <f>'5 Next Year'!O275</f>
        <v>0</v>
      </c>
      <c r="AK53" s="306">
        <f t="shared" si="7"/>
        <v>46203</v>
      </c>
    </row>
    <row r="54" spans="1:37" ht="18" customHeight="1">
      <c r="A54" s="299" t="str">
        <f>IF('5 Next Year'!A54&lt;&gt;"",'5 Next Year'!A54,"")</f>
        <v/>
      </c>
      <c r="B54" s="299" t="str">
        <f>IF('5 Next Year'!B54&lt;&gt;"",'5 Next Year'!B54,"")</f>
        <v/>
      </c>
      <c r="C54" s="299" t="str">
        <f>IF('5 Next Year'!C54&lt;&gt;"",'5 Next Year'!C54,"")</f>
        <v/>
      </c>
      <c r="D54" s="299"/>
      <c r="E54" s="300" t="str">
        <f>IF('5 Next Year'!E54&lt;&gt;"",'5 Next Year'!E54,"")</f>
        <v/>
      </c>
      <c r="F54" s="301" t="str">
        <f>IF('5 Next Year'!F54&lt;&gt;"",'5 Next Year'!F54,"")</f>
        <v/>
      </c>
      <c r="G54" s="302"/>
      <c r="H54" s="303"/>
      <c r="I54" s="302"/>
      <c r="J54" s="303"/>
      <c r="K54" s="302"/>
      <c r="L54" s="303"/>
      <c r="M54" s="302"/>
      <c r="N54" s="303"/>
      <c r="O54" s="304">
        <f t="shared" si="1"/>
        <v>0</v>
      </c>
      <c r="P54" s="92">
        <f t="shared" ref="P54:V54" si="51">IF(G54&gt;0,IF(G$8&lt;$AC54,IF(G$8&gt;=$C$4,IF($Z54&gt;0,IF($Z54&lt;&gt;"C",IF(H54="",($AC54-G$8)/7/$AA54*($Y54+$AB54)*(G54-$Z54)/$Z54,IF(H$8&lt;$AC54,(H$8-G$8)/7/$AA54*($Y54+$AB54)*(G54-$Z54)/$Z54,($AC54-G$8)/7/$AA54*($Y54+$AB54)*(G54-$Z54)/$Z54)),0),0),0),0),0)</f>
        <v>0</v>
      </c>
      <c r="Q54" s="92">
        <f t="shared" si="51"/>
        <v>0</v>
      </c>
      <c r="R54" s="92">
        <f t="shared" si="51"/>
        <v>0</v>
      </c>
      <c r="S54" s="92">
        <f t="shared" si="51"/>
        <v>0</v>
      </c>
      <c r="T54" s="92">
        <f t="shared" si="51"/>
        <v>0</v>
      </c>
      <c r="U54" s="92">
        <f t="shared" si="51"/>
        <v>0</v>
      </c>
      <c r="V54" s="92">
        <f t="shared" si="51"/>
        <v>0</v>
      </c>
      <c r="W54" s="92">
        <f t="shared" si="3"/>
        <v>0</v>
      </c>
      <c r="X54" s="128"/>
      <c r="Y54" s="192">
        <f>'5 Next Year'!W54</f>
        <v>0</v>
      </c>
      <c r="Z54" s="305">
        <f>'5 Next Year'!H54</f>
        <v>0</v>
      </c>
      <c r="AA54" s="192">
        <f>'5 Next Year'!AI54</f>
        <v>0</v>
      </c>
      <c r="AB54" s="128">
        <f>'5 Next Year'!O54</f>
        <v>0</v>
      </c>
      <c r="AC54" s="306">
        <f t="shared" si="4"/>
        <v>46203</v>
      </c>
      <c r="AD54" s="92">
        <f t="shared" si="5"/>
        <v>0</v>
      </c>
      <c r="AE54" s="92">
        <f t="shared" si="6"/>
        <v>0</v>
      </c>
      <c r="AF54" s="128"/>
      <c r="AG54" s="192">
        <f>'5 Next Year'!W276</f>
        <v>0</v>
      </c>
      <c r="AH54" s="1">
        <f>'5 Next Year'!K276</f>
        <v>0</v>
      </c>
      <c r="AI54" s="192">
        <f>'5 Next Year'!AI276</f>
        <v>0</v>
      </c>
      <c r="AJ54" s="128">
        <f>'5 Next Year'!O276</f>
        <v>0</v>
      </c>
      <c r="AK54" s="306">
        <f t="shared" si="7"/>
        <v>46203</v>
      </c>
    </row>
    <row r="55" spans="1:37" ht="18" customHeight="1">
      <c r="A55" s="299" t="str">
        <f>IF('5 Next Year'!A55&lt;&gt;"",'5 Next Year'!A55,"")</f>
        <v/>
      </c>
      <c r="B55" s="299" t="str">
        <f>IF('5 Next Year'!B55&lt;&gt;"",'5 Next Year'!B55,"")</f>
        <v/>
      </c>
      <c r="C55" s="299" t="str">
        <f>IF('5 Next Year'!C55&lt;&gt;"",'5 Next Year'!C55,"")</f>
        <v/>
      </c>
      <c r="D55" s="299"/>
      <c r="E55" s="300" t="str">
        <f>IF('5 Next Year'!E55&lt;&gt;"",'5 Next Year'!E55,"")</f>
        <v/>
      </c>
      <c r="F55" s="301" t="str">
        <f>IF('5 Next Year'!F55&lt;&gt;"",'5 Next Year'!F55,"")</f>
        <v/>
      </c>
      <c r="G55" s="302"/>
      <c r="H55" s="303"/>
      <c r="I55" s="302"/>
      <c r="J55" s="303"/>
      <c r="K55" s="302"/>
      <c r="L55" s="303"/>
      <c r="M55" s="302"/>
      <c r="N55" s="303"/>
      <c r="O55" s="304">
        <f t="shared" si="1"/>
        <v>0</v>
      </c>
      <c r="P55" s="92">
        <f t="shared" ref="P55:V55" si="52">IF(G55&gt;0,IF(G$8&lt;$AC55,IF(G$8&gt;=$C$4,IF($Z55&gt;0,IF($Z55&lt;&gt;"C",IF(H55="",($AC55-G$8)/7/$AA55*($Y55+$AB55)*(G55-$Z55)/$Z55,IF(H$8&lt;$AC55,(H$8-G$8)/7/$AA55*($Y55+$AB55)*(G55-$Z55)/$Z55,($AC55-G$8)/7/$AA55*($Y55+$AB55)*(G55-$Z55)/$Z55)),0),0),0),0),0)</f>
        <v>0</v>
      </c>
      <c r="Q55" s="92">
        <f t="shared" si="52"/>
        <v>0</v>
      </c>
      <c r="R55" s="92">
        <f t="shared" si="52"/>
        <v>0</v>
      </c>
      <c r="S55" s="92">
        <f t="shared" si="52"/>
        <v>0</v>
      </c>
      <c r="T55" s="92">
        <f t="shared" si="52"/>
        <v>0</v>
      </c>
      <c r="U55" s="92">
        <f t="shared" si="52"/>
        <v>0</v>
      </c>
      <c r="V55" s="92">
        <f t="shared" si="52"/>
        <v>0</v>
      </c>
      <c r="W55" s="92">
        <f t="shared" si="3"/>
        <v>0</v>
      </c>
      <c r="X55" s="128"/>
      <c r="Y55" s="192">
        <f>'5 Next Year'!W55</f>
        <v>0</v>
      </c>
      <c r="Z55" s="305">
        <f>'5 Next Year'!H55</f>
        <v>0</v>
      </c>
      <c r="AA55" s="192">
        <f>'5 Next Year'!AI55</f>
        <v>0</v>
      </c>
      <c r="AB55" s="128">
        <f>'5 Next Year'!O55</f>
        <v>0</v>
      </c>
      <c r="AC55" s="306">
        <f t="shared" si="4"/>
        <v>46203</v>
      </c>
      <c r="AD55" s="92">
        <f t="shared" si="5"/>
        <v>0</v>
      </c>
      <c r="AE55" s="92">
        <f t="shared" si="6"/>
        <v>0</v>
      </c>
      <c r="AF55" s="128"/>
      <c r="AG55" s="192">
        <f>'5 Next Year'!W277</f>
        <v>0</v>
      </c>
      <c r="AH55" s="1">
        <f>'5 Next Year'!K277</f>
        <v>0</v>
      </c>
      <c r="AI55" s="192">
        <f>'5 Next Year'!AI277</f>
        <v>0</v>
      </c>
      <c r="AJ55" s="128">
        <f>'5 Next Year'!O277</f>
        <v>0</v>
      </c>
      <c r="AK55" s="306">
        <f t="shared" si="7"/>
        <v>46203</v>
      </c>
    </row>
    <row r="56" spans="1:37" ht="18" customHeight="1">
      <c r="A56" s="299" t="str">
        <f>IF('5 Next Year'!A56&lt;&gt;"",'5 Next Year'!A56,"")</f>
        <v/>
      </c>
      <c r="B56" s="299" t="str">
        <f>IF('5 Next Year'!B56&lt;&gt;"",'5 Next Year'!B56,"")</f>
        <v/>
      </c>
      <c r="C56" s="299" t="str">
        <f>IF('5 Next Year'!C56&lt;&gt;"",'5 Next Year'!C56,"")</f>
        <v/>
      </c>
      <c r="D56" s="299"/>
      <c r="E56" s="300" t="str">
        <f>IF('5 Next Year'!E56&lt;&gt;"",'5 Next Year'!E56,"")</f>
        <v/>
      </c>
      <c r="F56" s="301" t="str">
        <f>IF('5 Next Year'!F56&lt;&gt;"",'5 Next Year'!F56,"")</f>
        <v/>
      </c>
      <c r="G56" s="302"/>
      <c r="H56" s="303"/>
      <c r="I56" s="302"/>
      <c r="J56" s="303"/>
      <c r="K56" s="302"/>
      <c r="L56" s="303"/>
      <c r="M56" s="302"/>
      <c r="N56" s="303"/>
      <c r="O56" s="304">
        <f t="shared" si="1"/>
        <v>0</v>
      </c>
      <c r="P56" s="92">
        <f t="shared" ref="P56:V56" si="53">IF(G56&gt;0,IF(G$8&lt;$AC56,IF(G$8&gt;=$C$4,IF($Z56&gt;0,IF($Z56&lt;&gt;"C",IF(H56="",($AC56-G$8)/7/$AA56*($Y56+$AB56)*(G56-$Z56)/$Z56,IF(H$8&lt;$AC56,(H$8-G$8)/7/$AA56*($Y56+$AB56)*(G56-$Z56)/$Z56,($AC56-G$8)/7/$AA56*($Y56+$AB56)*(G56-$Z56)/$Z56)),0),0),0),0),0)</f>
        <v>0</v>
      </c>
      <c r="Q56" s="92">
        <f t="shared" si="53"/>
        <v>0</v>
      </c>
      <c r="R56" s="92">
        <f t="shared" si="53"/>
        <v>0</v>
      </c>
      <c r="S56" s="92">
        <f t="shared" si="53"/>
        <v>0</v>
      </c>
      <c r="T56" s="92">
        <f t="shared" si="53"/>
        <v>0</v>
      </c>
      <c r="U56" s="92">
        <f t="shared" si="53"/>
        <v>0</v>
      </c>
      <c r="V56" s="92">
        <f t="shared" si="53"/>
        <v>0</v>
      </c>
      <c r="W56" s="92">
        <f t="shared" si="3"/>
        <v>0</v>
      </c>
      <c r="X56" s="128"/>
      <c r="Y56" s="192">
        <f>'5 Next Year'!W56</f>
        <v>0</v>
      </c>
      <c r="Z56" s="305">
        <f>'5 Next Year'!H56</f>
        <v>0</v>
      </c>
      <c r="AA56" s="192">
        <f>'5 Next Year'!AI56</f>
        <v>0</v>
      </c>
      <c r="AB56" s="128">
        <f>'5 Next Year'!O56</f>
        <v>0</v>
      </c>
      <c r="AC56" s="306">
        <f t="shared" si="4"/>
        <v>46203</v>
      </c>
      <c r="AD56" s="92">
        <f t="shared" si="5"/>
        <v>0</v>
      </c>
      <c r="AE56" s="92">
        <f t="shared" si="6"/>
        <v>0</v>
      </c>
      <c r="AF56" s="128"/>
      <c r="AG56" s="192">
        <f>'5 Next Year'!W278</f>
        <v>0</v>
      </c>
      <c r="AH56" s="1">
        <f>'5 Next Year'!K278</f>
        <v>0</v>
      </c>
      <c r="AI56" s="192">
        <f>'5 Next Year'!AI278</f>
        <v>0</v>
      </c>
      <c r="AJ56" s="128">
        <f>'5 Next Year'!O278</f>
        <v>0</v>
      </c>
      <c r="AK56" s="306">
        <f t="shared" si="7"/>
        <v>46203</v>
      </c>
    </row>
    <row r="57" spans="1:37" ht="18" customHeight="1">
      <c r="A57" s="299" t="str">
        <f>IF('5 Next Year'!A57&lt;&gt;"",'5 Next Year'!A57,"")</f>
        <v/>
      </c>
      <c r="B57" s="299" t="str">
        <f>IF('5 Next Year'!B57&lt;&gt;"",'5 Next Year'!B57,"")</f>
        <v/>
      </c>
      <c r="C57" s="299" t="str">
        <f>IF('5 Next Year'!C57&lt;&gt;"",'5 Next Year'!C57,"")</f>
        <v/>
      </c>
      <c r="D57" s="299"/>
      <c r="E57" s="300" t="str">
        <f>IF('5 Next Year'!E57&lt;&gt;"",'5 Next Year'!E57,"")</f>
        <v/>
      </c>
      <c r="F57" s="301" t="str">
        <f>IF('5 Next Year'!F57&lt;&gt;"",'5 Next Year'!F57,"")</f>
        <v/>
      </c>
      <c r="G57" s="302"/>
      <c r="H57" s="303"/>
      <c r="I57" s="302"/>
      <c r="J57" s="303"/>
      <c r="K57" s="302"/>
      <c r="L57" s="303"/>
      <c r="M57" s="302"/>
      <c r="N57" s="303"/>
      <c r="O57" s="304">
        <f t="shared" si="1"/>
        <v>0</v>
      </c>
      <c r="P57" s="92">
        <f t="shared" ref="P57:V57" si="54">IF(G57&gt;0,IF(G$8&lt;$AC57,IF(G$8&gt;=$C$4,IF($Z57&gt;0,IF($Z57&lt;&gt;"C",IF(H57="",($AC57-G$8)/7/$AA57*($Y57+$AB57)*(G57-$Z57)/$Z57,IF(H$8&lt;$AC57,(H$8-G$8)/7/$AA57*($Y57+$AB57)*(G57-$Z57)/$Z57,($AC57-G$8)/7/$AA57*($Y57+$AB57)*(G57-$Z57)/$Z57)),0),0),0),0),0)</f>
        <v>0</v>
      </c>
      <c r="Q57" s="92">
        <f t="shared" si="54"/>
        <v>0</v>
      </c>
      <c r="R57" s="92">
        <f t="shared" si="54"/>
        <v>0</v>
      </c>
      <c r="S57" s="92">
        <f t="shared" si="54"/>
        <v>0</v>
      </c>
      <c r="T57" s="92">
        <f t="shared" si="54"/>
        <v>0</v>
      </c>
      <c r="U57" s="92">
        <f t="shared" si="54"/>
        <v>0</v>
      </c>
      <c r="V57" s="92">
        <f t="shared" si="54"/>
        <v>0</v>
      </c>
      <c r="W57" s="92">
        <f t="shared" si="3"/>
        <v>0</v>
      </c>
      <c r="X57" s="128"/>
      <c r="Y57" s="192">
        <f>'5 Next Year'!W57</f>
        <v>0</v>
      </c>
      <c r="Z57" s="305">
        <f>'5 Next Year'!H57</f>
        <v>0</v>
      </c>
      <c r="AA57" s="192">
        <f>'5 Next Year'!AI57</f>
        <v>0</v>
      </c>
      <c r="AB57" s="128">
        <f>'5 Next Year'!O57</f>
        <v>0</v>
      </c>
      <c r="AC57" s="306">
        <f t="shared" si="4"/>
        <v>46203</v>
      </c>
      <c r="AD57" s="92">
        <f t="shared" si="5"/>
        <v>0</v>
      </c>
      <c r="AE57" s="92">
        <f t="shared" si="6"/>
        <v>0</v>
      </c>
      <c r="AF57" s="128"/>
      <c r="AG57" s="192">
        <f>'5 Next Year'!W279</f>
        <v>0</v>
      </c>
      <c r="AH57" s="1">
        <f>'5 Next Year'!K279</f>
        <v>0</v>
      </c>
      <c r="AI57" s="192">
        <f>'5 Next Year'!AI279</f>
        <v>0</v>
      </c>
      <c r="AJ57" s="128">
        <f>'5 Next Year'!O279</f>
        <v>0</v>
      </c>
      <c r="AK57" s="306">
        <f t="shared" si="7"/>
        <v>46203</v>
      </c>
    </row>
    <row r="58" spans="1:37" ht="18" customHeight="1">
      <c r="A58" s="299" t="str">
        <f>IF('5 Next Year'!A58&lt;&gt;"",'5 Next Year'!A58,"")</f>
        <v/>
      </c>
      <c r="B58" s="299" t="str">
        <f>IF('5 Next Year'!B58&lt;&gt;"",'5 Next Year'!B58,"")</f>
        <v/>
      </c>
      <c r="C58" s="299" t="str">
        <f>IF('5 Next Year'!C58&lt;&gt;"",'5 Next Year'!C58,"")</f>
        <v/>
      </c>
      <c r="D58" s="299"/>
      <c r="E58" s="300" t="str">
        <f>IF('5 Next Year'!E58&lt;&gt;"",'5 Next Year'!E58,"")</f>
        <v/>
      </c>
      <c r="F58" s="301" t="str">
        <f>IF('5 Next Year'!F58&lt;&gt;"",'5 Next Year'!F58,"")</f>
        <v/>
      </c>
      <c r="G58" s="302"/>
      <c r="H58" s="303"/>
      <c r="I58" s="302"/>
      <c r="J58" s="303"/>
      <c r="K58" s="302"/>
      <c r="L58" s="303"/>
      <c r="M58" s="302"/>
      <c r="N58" s="303"/>
      <c r="O58" s="304">
        <f t="shared" si="1"/>
        <v>0</v>
      </c>
      <c r="P58" s="92">
        <f t="shared" ref="P58:V58" si="55">IF(G58&gt;0,IF(G$8&lt;$AC58,IF(G$8&gt;=$C$4,IF($Z58&gt;0,IF($Z58&lt;&gt;"C",IF(H58="",($AC58-G$8)/7/$AA58*($Y58+$AB58)*(G58-$Z58)/$Z58,IF(H$8&lt;$AC58,(H$8-G$8)/7/$AA58*($Y58+$AB58)*(G58-$Z58)/$Z58,($AC58-G$8)/7/$AA58*($Y58+$AB58)*(G58-$Z58)/$Z58)),0),0),0),0),0)</f>
        <v>0</v>
      </c>
      <c r="Q58" s="92">
        <f t="shared" si="55"/>
        <v>0</v>
      </c>
      <c r="R58" s="92">
        <f t="shared" si="55"/>
        <v>0</v>
      </c>
      <c r="S58" s="92">
        <f t="shared" si="55"/>
        <v>0</v>
      </c>
      <c r="T58" s="92">
        <f t="shared" si="55"/>
        <v>0</v>
      </c>
      <c r="U58" s="92">
        <f t="shared" si="55"/>
        <v>0</v>
      </c>
      <c r="V58" s="92">
        <f t="shared" si="55"/>
        <v>0</v>
      </c>
      <c r="W58" s="92">
        <f t="shared" si="3"/>
        <v>0</v>
      </c>
      <c r="X58" s="128"/>
      <c r="Y58" s="192">
        <f>'5 Next Year'!W58</f>
        <v>0</v>
      </c>
      <c r="Z58" s="305">
        <f>'5 Next Year'!H58</f>
        <v>0</v>
      </c>
      <c r="AA58" s="192">
        <f>'5 Next Year'!AI58</f>
        <v>0</v>
      </c>
      <c r="AB58" s="128">
        <f>'5 Next Year'!O58</f>
        <v>0</v>
      </c>
      <c r="AC58" s="306">
        <f t="shared" si="4"/>
        <v>46203</v>
      </c>
      <c r="AD58" s="92">
        <f t="shared" si="5"/>
        <v>0</v>
      </c>
      <c r="AE58" s="92">
        <f t="shared" si="6"/>
        <v>0</v>
      </c>
      <c r="AF58" s="128"/>
      <c r="AG58" s="192">
        <f>'5 Next Year'!W280</f>
        <v>0</v>
      </c>
      <c r="AH58" s="1">
        <f>'5 Next Year'!K280</f>
        <v>0</v>
      </c>
      <c r="AI58" s="192">
        <f>'5 Next Year'!AI280</f>
        <v>0</v>
      </c>
      <c r="AJ58" s="128">
        <f>'5 Next Year'!O280</f>
        <v>0</v>
      </c>
      <c r="AK58" s="306">
        <f t="shared" si="7"/>
        <v>46203</v>
      </c>
    </row>
    <row r="59" spans="1:37" ht="18" customHeight="1">
      <c r="A59" s="299" t="str">
        <f>IF('5 Next Year'!A59&lt;&gt;"",'5 Next Year'!A59,"")</f>
        <v/>
      </c>
      <c r="B59" s="299" t="str">
        <f>IF('5 Next Year'!B59&lt;&gt;"",'5 Next Year'!B59,"")</f>
        <v/>
      </c>
      <c r="C59" s="299" t="str">
        <f>IF('5 Next Year'!C59&lt;&gt;"",'5 Next Year'!C59,"")</f>
        <v/>
      </c>
      <c r="D59" s="299"/>
      <c r="E59" s="300" t="str">
        <f>IF('5 Next Year'!E59&lt;&gt;"",'5 Next Year'!E59,"")</f>
        <v/>
      </c>
      <c r="F59" s="301" t="str">
        <f>IF('5 Next Year'!F59&lt;&gt;"",'5 Next Year'!F59,"")</f>
        <v/>
      </c>
      <c r="G59" s="302"/>
      <c r="H59" s="303"/>
      <c r="I59" s="302"/>
      <c r="J59" s="303"/>
      <c r="K59" s="302"/>
      <c r="L59" s="303"/>
      <c r="M59" s="302"/>
      <c r="N59" s="303"/>
      <c r="O59" s="304">
        <f t="shared" si="1"/>
        <v>0</v>
      </c>
      <c r="P59" s="92">
        <f t="shared" ref="P59:V59" si="56">IF(G59&gt;0,IF(G$8&lt;$AC59,IF(G$8&gt;=$C$4,IF($Z59&gt;0,IF($Z59&lt;&gt;"C",IF(H59="",($AC59-G$8)/7/$AA59*($Y59+$AB59)*(G59-$Z59)/$Z59,IF(H$8&lt;$AC59,(H$8-G$8)/7/$AA59*($Y59+$AB59)*(G59-$Z59)/$Z59,($AC59-G$8)/7/$AA59*($Y59+$AB59)*(G59-$Z59)/$Z59)),0),0),0),0),0)</f>
        <v>0</v>
      </c>
      <c r="Q59" s="92">
        <f t="shared" si="56"/>
        <v>0</v>
      </c>
      <c r="R59" s="92">
        <f t="shared" si="56"/>
        <v>0</v>
      </c>
      <c r="S59" s="92">
        <f t="shared" si="56"/>
        <v>0</v>
      </c>
      <c r="T59" s="92">
        <f t="shared" si="56"/>
        <v>0</v>
      </c>
      <c r="U59" s="92">
        <f t="shared" si="56"/>
        <v>0</v>
      </c>
      <c r="V59" s="92">
        <f t="shared" si="56"/>
        <v>0</v>
      </c>
      <c r="W59" s="92">
        <f t="shared" si="3"/>
        <v>0</v>
      </c>
      <c r="X59" s="128"/>
      <c r="Y59" s="192">
        <f>'5 Next Year'!W59</f>
        <v>0</v>
      </c>
      <c r="Z59" s="305">
        <f>'5 Next Year'!H59</f>
        <v>0</v>
      </c>
      <c r="AA59" s="192">
        <f>'5 Next Year'!AI59</f>
        <v>0</v>
      </c>
      <c r="AB59" s="128">
        <f>'5 Next Year'!O59</f>
        <v>0</v>
      </c>
      <c r="AC59" s="306">
        <f t="shared" si="4"/>
        <v>46203</v>
      </c>
      <c r="AD59" s="92">
        <f t="shared" si="5"/>
        <v>0</v>
      </c>
      <c r="AE59" s="92">
        <f t="shared" si="6"/>
        <v>0</v>
      </c>
      <c r="AF59" s="128"/>
      <c r="AG59" s="192">
        <f>'5 Next Year'!W281</f>
        <v>0</v>
      </c>
      <c r="AH59" s="1">
        <f>'5 Next Year'!K281</f>
        <v>0</v>
      </c>
      <c r="AI59" s="192">
        <f>'5 Next Year'!AI281</f>
        <v>0</v>
      </c>
      <c r="AJ59" s="128">
        <f>'5 Next Year'!O281</f>
        <v>0</v>
      </c>
      <c r="AK59" s="306">
        <f t="shared" si="7"/>
        <v>46203</v>
      </c>
    </row>
    <row r="60" spans="1:37" ht="18" customHeight="1">
      <c r="A60" s="299" t="str">
        <f>IF('5 Next Year'!A60&lt;&gt;"",'5 Next Year'!A60,"")</f>
        <v/>
      </c>
      <c r="B60" s="299" t="str">
        <f>IF('5 Next Year'!B60&lt;&gt;"",'5 Next Year'!B60,"")</f>
        <v/>
      </c>
      <c r="C60" s="299" t="str">
        <f>IF('5 Next Year'!C60&lt;&gt;"",'5 Next Year'!C60,"")</f>
        <v/>
      </c>
      <c r="D60" s="299"/>
      <c r="E60" s="300" t="str">
        <f>IF('5 Next Year'!E60&lt;&gt;"",'5 Next Year'!E60,"")</f>
        <v/>
      </c>
      <c r="F60" s="301" t="str">
        <f>IF('5 Next Year'!F60&lt;&gt;"",'5 Next Year'!F60,"")</f>
        <v/>
      </c>
      <c r="G60" s="302"/>
      <c r="H60" s="303"/>
      <c r="I60" s="302"/>
      <c r="J60" s="303"/>
      <c r="K60" s="302"/>
      <c r="L60" s="303"/>
      <c r="M60" s="302"/>
      <c r="N60" s="303"/>
      <c r="O60" s="304">
        <f t="shared" si="1"/>
        <v>0</v>
      </c>
      <c r="P60" s="92">
        <f t="shared" ref="P60:V60" si="57">IF(G60&gt;0,IF(G$8&lt;$AC60,IF(G$8&gt;=$C$4,IF($Z60&gt;0,IF($Z60&lt;&gt;"C",IF(H60="",($AC60-G$8)/7/$AA60*($Y60+$AB60)*(G60-$Z60)/$Z60,IF(H$8&lt;$AC60,(H$8-G$8)/7/$AA60*($Y60+$AB60)*(G60-$Z60)/$Z60,($AC60-G$8)/7/$AA60*($Y60+$AB60)*(G60-$Z60)/$Z60)),0),0),0),0),0)</f>
        <v>0</v>
      </c>
      <c r="Q60" s="92">
        <f t="shared" si="57"/>
        <v>0</v>
      </c>
      <c r="R60" s="92">
        <f t="shared" si="57"/>
        <v>0</v>
      </c>
      <c r="S60" s="92">
        <f t="shared" si="57"/>
        <v>0</v>
      </c>
      <c r="T60" s="92">
        <f t="shared" si="57"/>
        <v>0</v>
      </c>
      <c r="U60" s="92">
        <f t="shared" si="57"/>
        <v>0</v>
      </c>
      <c r="V60" s="92">
        <f t="shared" si="57"/>
        <v>0</v>
      </c>
      <c r="W60" s="92">
        <f t="shared" si="3"/>
        <v>0</v>
      </c>
      <c r="X60" s="128"/>
      <c r="Y60" s="192">
        <f>'5 Next Year'!W60</f>
        <v>0</v>
      </c>
      <c r="Z60" s="305">
        <f>'5 Next Year'!H60</f>
        <v>0</v>
      </c>
      <c r="AA60" s="192">
        <f>'5 Next Year'!AI60</f>
        <v>0</v>
      </c>
      <c r="AB60" s="128">
        <f>'5 Next Year'!O60</f>
        <v>0</v>
      </c>
      <c r="AC60" s="306">
        <f t="shared" si="4"/>
        <v>46203</v>
      </c>
      <c r="AD60" s="92">
        <f t="shared" si="5"/>
        <v>0</v>
      </c>
      <c r="AE60" s="92">
        <f t="shared" si="6"/>
        <v>0</v>
      </c>
      <c r="AF60" s="128"/>
      <c r="AG60" s="192">
        <f>'5 Next Year'!W282</f>
        <v>0</v>
      </c>
      <c r="AH60" s="1">
        <f>'5 Next Year'!K282</f>
        <v>0</v>
      </c>
      <c r="AI60" s="192">
        <f>'5 Next Year'!AI282</f>
        <v>0</v>
      </c>
      <c r="AJ60" s="128">
        <f>'5 Next Year'!O282</f>
        <v>0</v>
      </c>
      <c r="AK60" s="306">
        <f t="shared" si="7"/>
        <v>46203</v>
      </c>
    </row>
    <row r="61" spans="1:37" ht="18" customHeight="1">
      <c r="A61" s="299" t="str">
        <f>IF('5 Next Year'!A61&lt;&gt;"",'5 Next Year'!A61,"")</f>
        <v/>
      </c>
      <c r="B61" s="299" t="str">
        <f>IF('5 Next Year'!B61&lt;&gt;"",'5 Next Year'!B61,"")</f>
        <v/>
      </c>
      <c r="C61" s="299" t="str">
        <f>IF('5 Next Year'!C61&lt;&gt;"",'5 Next Year'!C61,"")</f>
        <v/>
      </c>
      <c r="D61" s="299"/>
      <c r="E61" s="300" t="str">
        <f>IF('5 Next Year'!E61&lt;&gt;"",'5 Next Year'!E61,"")</f>
        <v/>
      </c>
      <c r="F61" s="301" t="str">
        <f>IF('5 Next Year'!F61&lt;&gt;"",'5 Next Year'!F61,"")</f>
        <v/>
      </c>
      <c r="G61" s="302"/>
      <c r="H61" s="303"/>
      <c r="I61" s="302"/>
      <c r="J61" s="303"/>
      <c r="K61" s="302"/>
      <c r="L61" s="303"/>
      <c r="M61" s="302"/>
      <c r="N61" s="303"/>
      <c r="O61" s="304">
        <f t="shared" si="1"/>
        <v>0</v>
      </c>
      <c r="P61" s="92">
        <f t="shared" ref="P61:V61" si="58">IF(G61&gt;0,IF(G$8&lt;$AC61,IF(G$8&gt;=$C$4,IF($Z61&gt;0,IF($Z61&lt;&gt;"C",IF(H61="",($AC61-G$8)/7/$AA61*($Y61+$AB61)*(G61-$Z61)/$Z61,IF(H$8&lt;$AC61,(H$8-G$8)/7/$AA61*($Y61+$AB61)*(G61-$Z61)/$Z61,($AC61-G$8)/7/$AA61*($Y61+$AB61)*(G61-$Z61)/$Z61)),0),0),0),0),0)</f>
        <v>0</v>
      </c>
      <c r="Q61" s="92">
        <f t="shared" si="58"/>
        <v>0</v>
      </c>
      <c r="R61" s="92">
        <f t="shared" si="58"/>
        <v>0</v>
      </c>
      <c r="S61" s="92">
        <f t="shared" si="58"/>
        <v>0</v>
      </c>
      <c r="T61" s="92">
        <f t="shared" si="58"/>
        <v>0</v>
      </c>
      <c r="U61" s="92">
        <f t="shared" si="58"/>
        <v>0</v>
      </c>
      <c r="V61" s="92">
        <f t="shared" si="58"/>
        <v>0</v>
      </c>
      <c r="W61" s="92">
        <f t="shared" si="3"/>
        <v>0</v>
      </c>
      <c r="X61" s="128"/>
      <c r="Y61" s="192">
        <f>'5 Next Year'!W61</f>
        <v>0</v>
      </c>
      <c r="Z61" s="305">
        <f>'5 Next Year'!H61</f>
        <v>0</v>
      </c>
      <c r="AA61" s="192">
        <f>'5 Next Year'!AI61</f>
        <v>0</v>
      </c>
      <c r="AB61" s="128">
        <f>'5 Next Year'!O61</f>
        <v>0</v>
      </c>
      <c r="AC61" s="306">
        <f t="shared" si="4"/>
        <v>46203</v>
      </c>
      <c r="AD61" s="92">
        <f t="shared" si="5"/>
        <v>0</v>
      </c>
      <c r="AE61" s="92">
        <f t="shared" si="6"/>
        <v>0</v>
      </c>
      <c r="AF61" s="128"/>
      <c r="AG61" s="192">
        <f>'5 Next Year'!W283</f>
        <v>0</v>
      </c>
      <c r="AH61" s="1">
        <f>'5 Next Year'!K283</f>
        <v>0</v>
      </c>
      <c r="AI61" s="192">
        <f>'5 Next Year'!AI283</f>
        <v>0</v>
      </c>
      <c r="AJ61" s="128">
        <f>'5 Next Year'!O283</f>
        <v>0</v>
      </c>
      <c r="AK61" s="306">
        <f t="shared" si="7"/>
        <v>46203</v>
      </c>
    </row>
    <row r="62" spans="1:37" ht="18" customHeight="1">
      <c r="A62" s="299" t="str">
        <f>IF('5 Next Year'!A62&lt;&gt;"",'5 Next Year'!A62,"")</f>
        <v/>
      </c>
      <c r="B62" s="299" t="str">
        <f>IF('5 Next Year'!B62&lt;&gt;"",'5 Next Year'!B62,"")</f>
        <v/>
      </c>
      <c r="C62" s="299" t="str">
        <f>IF('5 Next Year'!C62&lt;&gt;"",'5 Next Year'!C62,"")</f>
        <v/>
      </c>
      <c r="D62" s="299"/>
      <c r="E62" s="300" t="str">
        <f>IF('5 Next Year'!E62&lt;&gt;"",'5 Next Year'!E62,"")</f>
        <v/>
      </c>
      <c r="F62" s="301" t="str">
        <f>IF('5 Next Year'!F62&lt;&gt;"",'5 Next Year'!F62,"")</f>
        <v/>
      </c>
      <c r="G62" s="302"/>
      <c r="H62" s="303"/>
      <c r="I62" s="302"/>
      <c r="J62" s="303"/>
      <c r="K62" s="302"/>
      <c r="L62" s="303"/>
      <c r="M62" s="302"/>
      <c r="N62" s="303"/>
      <c r="O62" s="304">
        <f t="shared" si="1"/>
        <v>0</v>
      </c>
      <c r="P62" s="92">
        <f t="shared" ref="P62:V62" si="59">IF(G62&gt;0,IF(G$8&lt;$AC62,IF(G$8&gt;=$C$4,IF($Z62&gt;0,IF($Z62&lt;&gt;"C",IF(H62="",($AC62-G$8)/7/$AA62*($Y62+$AB62)*(G62-$Z62)/$Z62,IF(H$8&lt;$AC62,(H$8-G$8)/7/$AA62*($Y62+$AB62)*(G62-$Z62)/$Z62,($AC62-G$8)/7/$AA62*($Y62+$AB62)*(G62-$Z62)/$Z62)),0),0),0),0),0)</f>
        <v>0</v>
      </c>
      <c r="Q62" s="92">
        <f t="shared" si="59"/>
        <v>0</v>
      </c>
      <c r="R62" s="92">
        <f t="shared" si="59"/>
        <v>0</v>
      </c>
      <c r="S62" s="92">
        <f t="shared" si="59"/>
        <v>0</v>
      </c>
      <c r="T62" s="92">
        <f t="shared" si="59"/>
        <v>0</v>
      </c>
      <c r="U62" s="92">
        <f t="shared" si="59"/>
        <v>0</v>
      </c>
      <c r="V62" s="92">
        <f t="shared" si="59"/>
        <v>0</v>
      </c>
      <c r="W62" s="92">
        <f t="shared" si="3"/>
        <v>0</v>
      </c>
      <c r="X62" s="128"/>
      <c r="Y62" s="192">
        <f>'5 Next Year'!W62</f>
        <v>0</v>
      </c>
      <c r="Z62" s="305">
        <f>'5 Next Year'!H62</f>
        <v>0</v>
      </c>
      <c r="AA62" s="192">
        <f>'5 Next Year'!AI62</f>
        <v>0</v>
      </c>
      <c r="AB62" s="128">
        <f>'5 Next Year'!O62</f>
        <v>0</v>
      </c>
      <c r="AC62" s="306">
        <f t="shared" si="4"/>
        <v>46203</v>
      </c>
      <c r="AD62" s="92">
        <f t="shared" si="5"/>
        <v>0</v>
      </c>
      <c r="AE62" s="92">
        <f t="shared" si="6"/>
        <v>0</v>
      </c>
      <c r="AF62" s="128"/>
      <c r="AG62" s="192">
        <f>'5 Next Year'!W284</f>
        <v>0</v>
      </c>
      <c r="AH62" s="1">
        <f>'5 Next Year'!K284</f>
        <v>0</v>
      </c>
      <c r="AI62" s="192">
        <f>'5 Next Year'!AI284</f>
        <v>0</v>
      </c>
      <c r="AJ62" s="128">
        <f>'5 Next Year'!O284</f>
        <v>0</v>
      </c>
      <c r="AK62" s="306">
        <f t="shared" si="7"/>
        <v>46203</v>
      </c>
    </row>
    <row r="63" spans="1:37" ht="18" customHeight="1">
      <c r="A63" s="299" t="str">
        <f>IF('5 Next Year'!A63&lt;&gt;"",'5 Next Year'!A63,"")</f>
        <v/>
      </c>
      <c r="B63" s="299" t="str">
        <f>IF('5 Next Year'!B63&lt;&gt;"",'5 Next Year'!B63,"")</f>
        <v/>
      </c>
      <c r="C63" s="299" t="str">
        <f>IF('5 Next Year'!C63&lt;&gt;"",'5 Next Year'!C63,"")</f>
        <v/>
      </c>
      <c r="D63" s="299"/>
      <c r="E63" s="300" t="str">
        <f>IF('5 Next Year'!E63&lt;&gt;"",'5 Next Year'!E63,"")</f>
        <v/>
      </c>
      <c r="F63" s="301" t="str">
        <f>IF('5 Next Year'!F63&lt;&gt;"",'5 Next Year'!F63,"")</f>
        <v/>
      </c>
      <c r="G63" s="302"/>
      <c r="H63" s="303"/>
      <c r="I63" s="302"/>
      <c r="J63" s="303"/>
      <c r="K63" s="302"/>
      <c r="L63" s="303"/>
      <c r="M63" s="302"/>
      <c r="N63" s="303"/>
      <c r="O63" s="304">
        <f t="shared" si="1"/>
        <v>0</v>
      </c>
      <c r="P63" s="92">
        <f t="shared" ref="P63:V63" si="60">IF(G63&gt;0,IF(G$8&lt;$AC63,IF(G$8&gt;=$C$4,IF($Z63&gt;0,IF($Z63&lt;&gt;"C",IF(H63="",($AC63-G$8)/7/$AA63*($Y63+$AB63)*(G63-$Z63)/$Z63,IF(H$8&lt;$AC63,(H$8-G$8)/7/$AA63*($Y63+$AB63)*(G63-$Z63)/$Z63,($AC63-G$8)/7/$AA63*($Y63+$AB63)*(G63-$Z63)/$Z63)),0),0),0),0),0)</f>
        <v>0</v>
      </c>
      <c r="Q63" s="92">
        <f t="shared" si="60"/>
        <v>0</v>
      </c>
      <c r="R63" s="92">
        <f t="shared" si="60"/>
        <v>0</v>
      </c>
      <c r="S63" s="92">
        <f t="shared" si="60"/>
        <v>0</v>
      </c>
      <c r="T63" s="92">
        <f t="shared" si="60"/>
        <v>0</v>
      </c>
      <c r="U63" s="92">
        <f t="shared" si="60"/>
        <v>0</v>
      </c>
      <c r="V63" s="92">
        <f t="shared" si="60"/>
        <v>0</v>
      </c>
      <c r="W63" s="92">
        <f t="shared" si="3"/>
        <v>0</v>
      </c>
      <c r="X63" s="128"/>
      <c r="Y63" s="192">
        <f>'5 Next Year'!W63</f>
        <v>0</v>
      </c>
      <c r="Z63" s="305">
        <f>'5 Next Year'!H63</f>
        <v>0</v>
      </c>
      <c r="AA63" s="192">
        <f>'5 Next Year'!AI63</f>
        <v>0</v>
      </c>
      <c r="AB63" s="128">
        <f>'5 Next Year'!O63</f>
        <v>0</v>
      </c>
      <c r="AC63" s="306">
        <f t="shared" si="4"/>
        <v>46203</v>
      </c>
      <c r="AD63" s="92">
        <f t="shared" si="5"/>
        <v>0</v>
      </c>
      <c r="AE63" s="92">
        <f t="shared" si="6"/>
        <v>0</v>
      </c>
      <c r="AF63" s="128"/>
      <c r="AG63" s="192">
        <f>'5 Next Year'!W285</f>
        <v>0</v>
      </c>
      <c r="AH63" s="1">
        <f>'5 Next Year'!K285</f>
        <v>0</v>
      </c>
      <c r="AI63" s="192">
        <f>'5 Next Year'!AI285</f>
        <v>0</v>
      </c>
      <c r="AJ63" s="128">
        <f>'5 Next Year'!O285</f>
        <v>0</v>
      </c>
      <c r="AK63" s="306">
        <f t="shared" si="7"/>
        <v>46203</v>
      </c>
    </row>
    <row r="64" spans="1:37" ht="18" customHeight="1">
      <c r="A64" s="299" t="str">
        <f>IF('5 Next Year'!A64&lt;&gt;"",'5 Next Year'!A64,"")</f>
        <v/>
      </c>
      <c r="B64" s="299" t="str">
        <f>IF('5 Next Year'!B64&lt;&gt;"",'5 Next Year'!B64,"")</f>
        <v/>
      </c>
      <c r="C64" s="299" t="str">
        <f>IF('5 Next Year'!C64&lt;&gt;"",'5 Next Year'!C64,"")</f>
        <v/>
      </c>
      <c r="D64" s="299"/>
      <c r="E64" s="300" t="str">
        <f>IF('5 Next Year'!E64&lt;&gt;"",'5 Next Year'!E64,"")</f>
        <v/>
      </c>
      <c r="F64" s="301" t="str">
        <f>IF('5 Next Year'!F64&lt;&gt;"",'5 Next Year'!F64,"")</f>
        <v/>
      </c>
      <c r="G64" s="302"/>
      <c r="H64" s="303"/>
      <c r="I64" s="302"/>
      <c r="J64" s="303"/>
      <c r="K64" s="302"/>
      <c r="L64" s="303"/>
      <c r="M64" s="302"/>
      <c r="N64" s="303"/>
      <c r="O64" s="304">
        <f t="shared" si="1"/>
        <v>0</v>
      </c>
      <c r="P64" s="92">
        <f t="shared" ref="P64:V64" si="61">IF(G64&gt;0,IF(G$8&lt;$AC64,IF(G$8&gt;=$C$4,IF($Z64&gt;0,IF($Z64&lt;&gt;"C",IF(H64="",($AC64-G$8)/7/$AA64*($Y64+$AB64)*(G64-$Z64)/$Z64,IF(H$8&lt;$AC64,(H$8-G$8)/7/$AA64*($Y64+$AB64)*(G64-$Z64)/$Z64,($AC64-G$8)/7/$AA64*($Y64+$AB64)*(G64-$Z64)/$Z64)),0),0),0),0),0)</f>
        <v>0</v>
      </c>
      <c r="Q64" s="92">
        <f t="shared" si="61"/>
        <v>0</v>
      </c>
      <c r="R64" s="92">
        <f t="shared" si="61"/>
        <v>0</v>
      </c>
      <c r="S64" s="92">
        <f t="shared" si="61"/>
        <v>0</v>
      </c>
      <c r="T64" s="92">
        <f t="shared" si="61"/>
        <v>0</v>
      </c>
      <c r="U64" s="92">
        <f t="shared" si="61"/>
        <v>0</v>
      </c>
      <c r="V64" s="92">
        <f t="shared" si="61"/>
        <v>0</v>
      </c>
      <c r="W64" s="92">
        <f t="shared" si="3"/>
        <v>0</v>
      </c>
      <c r="X64" s="128"/>
      <c r="Y64" s="192">
        <f>'5 Next Year'!W64</f>
        <v>0</v>
      </c>
      <c r="Z64" s="305">
        <f>'5 Next Year'!H64</f>
        <v>0</v>
      </c>
      <c r="AA64" s="192">
        <f>'5 Next Year'!AI64</f>
        <v>0</v>
      </c>
      <c r="AB64" s="128">
        <f>'5 Next Year'!O64</f>
        <v>0</v>
      </c>
      <c r="AC64" s="306">
        <f t="shared" si="4"/>
        <v>46203</v>
      </c>
      <c r="AD64" s="92">
        <f t="shared" si="5"/>
        <v>0</v>
      </c>
      <c r="AE64" s="92">
        <f t="shared" si="6"/>
        <v>0</v>
      </c>
      <c r="AF64" s="128"/>
      <c r="AG64" s="192">
        <f>'5 Next Year'!W286</f>
        <v>0</v>
      </c>
      <c r="AH64" s="1">
        <f>'5 Next Year'!K286</f>
        <v>0</v>
      </c>
      <c r="AI64" s="192">
        <f>'5 Next Year'!AI286</f>
        <v>0</v>
      </c>
      <c r="AJ64" s="128">
        <f>'5 Next Year'!O286</f>
        <v>0</v>
      </c>
      <c r="AK64" s="306">
        <f t="shared" si="7"/>
        <v>46203</v>
      </c>
    </row>
    <row r="65" spans="1:37" ht="18" customHeight="1">
      <c r="A65" s="299" t="str">
        <f>IF('5 Next Year'!A65&lt;&gt;"",'5 Next Year'!A65,"")</f>
        <v/>
      </c>
      <c r="B65" s="299" t="str">
        <f>IF('5 Next Year'!B65&lt;&gt;"",'5 Next Year'!B65,"")</f>
        <v/>
      </c>
      <c r="C65" s="299" t="str">
        <f>IF('5 Next Year'!C65&lt;&gt;"",'5 Next Year'!C65,"")</f>
        <v/>
      </c>
      <c r="D65" s="299"/>
      <c r="E65" s="300" t="str">
        <f>IF('5 Next Year'!E65&lt;&gt;"",'5 Next Year'!E65,"")</f>
        <v/>
      </c>
      <c r="F65" s="301" t="str">
        <f>IF('5 Next Year'!F65&lt;&gt;"",'5 Next Year'!F65,"")</f>
        <v/>
      </c>
      <c r="G65" s="302"/>
      <c r="H65" s="303"/>
      <c r="I65" s="302"/>
      <c r="J65" s="303"/>
      <c r="K65" s="302"/>
      <c r="L65" s="303"/>
      <c r="M65" s="302"/>
      <c r="N65" s="303"/>
      <c r="O65" s="304">
        <f t="shared" si="1"/>
        <v>0</v>
      </c>
      <c r="P65" s="92">
        <f t="shared" ref="P65:V65" si="62">IF(G65&gt;0,IF(G$8&lt;$AC65,IF(G$8&gt;=$C$4,IF($Z65&gt;0,IF($Z65&lt;&gt;"C",IF(H65="",($AC65-G$8)/7/$AA65*($Y65+$AB65)*(G65-$Z65)/$Z65,IF(H$8&lt;$AC65,(H$8-G$8)/7/$AA65*($Y65+$AB65)*(G65-$Z65)/$Z65,($AC65-G$8)/7/$AA65*($Y65+$AB65)*(G65-$Z65)/$Z65)),0),0),0),0),0)</f>
        <v>0</v>
      </c>
      <c r="Q65" s="92">
        <f t="shared" si="62"/>
        <v>0</v>
      </c>
      <c r="R65" s="92">
        <f t="shared" si="62"/>
        <v>0</v>
      </c>
      <c r="S65" s="92">
        <f t="shared" si="62"/>
        <v>0</v>
      </c>
      <c r="T65" s="92">
        <f t="shared" si="62"/>
        <v>0</v>
      </c>
      <c r="U65" s="92">
        <f t="shared" si="62"/>
        <v>0</v>
      </c>
      <c r="V65" s="92">
        <f t="shared" si="62"/>
        <v>0</v>
      </c>
      <c r="W65" s="92">
        <f t="shared" si="3"/>
        <v>0</v>
      </c>
      <c r="X65" s="128"/>
      <c r="Y65" s="192">
        <f>'5 Next Year'!W65</f>
        <v>0</v>
      </c>
      <c r="Z65" s="305">
        <f>'5 Next Year'!H65</f>
        <v>0</v>
      </c>
      <c r="AA65" s="192">
        <f>'5 Next Year'!AI65</f>
        <v>0</v>
      </c>
      <c r="AB65" s="128">
        <f>'5 Next Year'!O65</f>
        <v>0</v>
      </c>
      <c r="AC65" s="306">
        <f t="shared" si="4"/>
        <v>46203</v>
      </c>
      <c r="AD65" s="92">
        <f t="shared" si="5"/>
        <v>0</v>
      </c>
      <c r="AE65" s="92">
        <f t="shared" si="6"/>
        <v>0</v>
      </c>
      <c r="AF65" s="128"/>
      <c r="AG65" s="192">
        <f>'5 Next Year'!W287</f>
        <v>0</v>
      </c>
      <c r="AH65" s="1">
        <f>'5 Next Year'!K287</f>
        <v>0</v>
      </c>
      <c r="AI65" s="192">
        <f>'5 Next Year'!AI287</f>
        <v>0</v>
      </c>
      <c r="AJ65" s="128">
        <f>'5 Next Year'!O287</f>
        <v>0</v>
      </c>
      <c r="AK65" s="306">
        <f t="shared" si="7"/>
        <v>46203</v>
      </c>
    </row>
    <row r="66" spans="1:37" ht="18" customHeight="1">
      <c r="A66" s="299" t="str">
        <f>IF('5 Next Year'!A66&lt;&gt;"",'5 Next Year'!A66,"")</f>
        <v/>
      </c>
      <c r="B66" s="299" t="str">
        <f>IF('5 Next Year'!B66&lt;&gt;"",'5 Next Year'!B66,"")</f>
        <v/>
      </c>
      <c r="C66" s="299" t="str">
        <f>IF('5 Next Year'!C66&lt;&gt;"",'5 Next Year'!C66,"")</f>
        <v/>
      </c>
      <c r="D66" s="299"/>
      <c r="E66" s="300" t="str">
        <f>IF('5 Next Year'!E66&lt;&gt;"",'5 Next Year'!E66,"")</f>
        <v/>
      </c>
      <c r="F66" s="301" t="str">
        <f>IF('5 Next Year'!F66&lt;&gt;"",'5 Next Year'!F66,"")</f>
        <v/>
      </c>
      <c r="G66" s="302"/>
      <c r="H66" s="303"/>
      <c r="I66" s="302"/>
      <c r="J66" s="303"/>
      <c r="K66" s="302"/>
      <c r="L66" s="303"/>
      <c r="M66" s="302"/>
      <c r="N66" s="303"/>
      <c r="O66" s="304">
        <f t="shared" si="1"/>
        <v>0</v>
      </c>
      <c r="P66" s="92">
        <f t="shared" ref="P66:V66" si="63">IF(G66&gt;0,IF(G$8&lt;$AC66,IF(G$8&gt;=$C$4,IF($Z66&gt;0,IF($Z66&lt;&gt;"C",IF(H66="",($AC66-G$8)/7/$AA66*($Y66+$AB66)*(G66-$Z66)/$Z66,IF(H$8&lt;$AC66,(H$8-G$8)/7/$AA66*($Y66+$AB66)*(G66-$Z66)/$Z66,($AC66-G$8)/7/$AA66*($Y66+$AB66)*(G66-$Z66)/$Z66)),0),0),0),0),0)</f>
        <v>0</v>
      </c>
      <c r="Q66" s="92">
        <f t="shared" si="63"/>
        <v>0</v>
      </c>
      <c r="R66" s="92">
        <f t="shared" si="63"/>
        <v>0</v>
      </c>
      <c r="S66" s="92">
        <f t="shared" si="63"/>
        <v>0</v>
      </c>
      <c r="T66" s="92">
        <f t="shared" si="63"/>
        <v>0</v>
      </c>
      <c r="U66" s="92">
        <f t="shared" si="63"/>
        <v>0</v>
      </c>
      <c r="V66" s="92">
        <f t="shared" si="63"/>
        <v>0</v>
      </c>
      <c r="W66" s="92">
        <f t="shared" si="3"/>
        <v>0</v>
      </c>
      <c r="X66" s="128"/>
      <c r="Y66" s="192">
        <f>'5 Next Year'!W66</f>
        <v>0</v>
      </c>
      <c r="Z66" s="305">
        <f>'5 Next Year'!H66</f>
        <v>0</v>
      </c>
      <c r="AA66" s="192">
        <f>'5 Next Year'!AI66</f>
        <v>0</v>
      </c>
      <c r="AB66" s="128">
        <f>'5 Next Year'!O66</f>
        <v>0</v>
      </c>
      <c r="AC66" s="306">
        <f t="shared" si="4"/>
        <v>46203</v>
      </c>
      <c r="AD66" s="92">
        <f t="shared" si="5"/>
        <v>0</v>
      </c>
      <c r="AE66" s="92">
        <f t="shared" si="6"/>
        <v>0</v>
      </c>
      <c r="AF66" s="128"/>
      <c r="AG66" s="192">
        <f>'5 Next Year'!W288</f>
        <v>0</v>
      </c>
      <c r="AH66" s="1">
        <f>'5 Next Year'!K288</f>
        <v>0</v>
      </c>
      <c r="AI66" s="192">
        <f>'5 Next Year'!AI288</f>
        <v>0</v>
      </c>
      <c r="AJ66" s="128">
        <f>'5 Next Year'!O288</f>
        <v>0</v>
      </c>
      <c r="AK66" s="306">
        <f t="shared" si="7"/>
        <v>46203</v>
      </c>
    </row>
    <row r="67" spans="1:37" ht="18" customHeight="1">
      <c r="A67" s="299" t="str">
        <f>IF('5 Next Year'!A67&lt;&gt;"",'5 Next Year'!A67,"")</f>
        <v/>
      </c>
      <c r="B67" s="299" t="str">
        <f>IF('5 Next Year'!B67&lt;&gt;"",'5 Next Year'!B67,"")</f>
        <v/>
      </c>
      <c r="C67" s="299" t="str">
        <f>IF('5 Next Year'!C67&lt;&gt;"",'5 Next Year'!C67,"")</f>
        <v/>
      </c>
      <c r="D67" s="299"/>
      <c r="E67" s="300" t="str">
        <f>IF('5 Next Year'!E67&lt;&gt;"",'5 Next Year'!E67,"")</f>
        <v/>
      </c>
      <c r="F67" s="301" t="str">
        <f>IF('5 Next Year'!F67&lt;&gt;"",'5 Next Year'!F67,"")</f>
        <v/>
      </c>
      <c r="G67" s="302"/>
      <c r="H67" s="303"/>
      <c r="I67" s="302"/>
      <c r="J67" s="303"/>
      <c r="K67" s="302"/>
      <c r="L67" s="303"/>
      <c r="M67" s="302"/>
      <c r="N67" s="303"/>
      <c r="O67" s="304">
        <f t="shared" si="1"/>
        <v>0</v>
      </c>
      <c r="P67" s="92">
        <f t="shared" ref="P67:V67" si="64">IF(G67&gt;0,IF(G$8&lt;$AC67,IF(G$8&gt;=$C$4,IF($Z67&gt;0,IF($Z67&lt;&gt;"C",IF(H67="",($AC67-G$8)/7/$AA67*($Y67+$AB67)*(G67-$Z67)/$Z67,IF(H$8&lt;$AC67,(H$8-G$8)/7/$AA67*($Y67+$AB67)*(G67-$Z67)/$Z67,($AC67-G$8)/7/$AA67*($Y67+$AB67)*(G67-$Z67)/$Z67)),0),0),0),0),0)</f>
        <v>0</v>
      </c>
      <c r="Q67" s="92">
        <f t="shared" si="64"/>
        <v>0</v>
      </c>
      <c r="R67" s="92">
        <f t="shared" si="64"/>
        <v>0</v>
      </c>
      <c r="S67" s="92">
        <f t="shared" si="64"/>
        <v>0</v>
      </c>
      <c r="T67" s="92">
        <f t="shared" si="64"/>
        <v>0</v>
      </c>
      <c r="U67" s="92">
        <f t="shared" si="64"/>
        <v>0</v>
      </c>
      <c r="V67" s="92">
        <f t="shared" si="64"/>
        <v>0</v>
      </c>
      <c r="W67" s="92">
        <f t="shared" si="3"/>
        <v>0</v>
      </c>
      <c r="X67" s="128"/>
      <c r="Y67" s="192">
        <f>'5 Next Year'!W67</f>
        <v>0</v>
      </c>
      <c r="Z67" s="305">
        <f>'5 Next Year'!H67</f>
        <v>0</v>
      </c>
      <c r="AA67" s="192">
        <f>'5 Next Year'!AI67</f>
        <v>0</v>
      </c>
      <c r="AB67" s="128">
        <f>'5 Next Year'!O67</f>
        <v>0</v>
      </c>
      <c r="AC67" s="306">
        <f t="shared" si="4"/>
        <v>46203</v>
      </c>
      <c r="AD67" s="92">
        <f t="shared" si="5"/>
        <v>0</v>
      </c>
      <c r="AE67" s="92">
        <f t="shared" si="6"/>
        <v>0</v>
      </c>
      <c r="AF67" s="128"/>
      <c r="AG67" s="192">
        <f>'5 Next Year'!W289</f>
        <v>0</v>
      </c>
      <c r="AH67" s="1">
        <f>'5 Next Year'!K289</f>
        <v>0</v>
      </c>
      <c r="AI67" s="192">
        <f>'5 Next Year'!AI289</f>
        <v>0</v>
      </c>
      <c r="AJ67" s="128">
        <f>'5 Next Year'!O289</f>
        <v>0</v>
      </c>
      <c r="AK67" s="306">
        <f t="shared" si="7"/>
        <v>46203</v>
      </c>
    </row>
    <row r="68" spans="1:37" ht="18" customHeight="1">
      <c r="A68" s="299" t="str">
        <f>IF('5 Next Year'!A68&lt;&gt;"",'5 Next Year'!A68,"")</f>
        <v/>
      </c>
      <c r="B68" s="299" t="str">
        <f>IF('5 Next Year'!B68&lt;&gt;"",'5 Next Year'!B68,"")</f>
        <v/>
      </c>
      <c r="C68" s="299" t="str">
        <f>IF('5 Next Year'!C68&lt;&gt;"",'5 Next Year'!C68,"")</f>
        <v/>
      </c>
      <c r="D68" s="299"/>
      <c r="E68" s="300" t="str">
        <f>IF('5 Next Year'!E68&lt;&gt;"",'5 Next Year'!E68,"")</f>
        <v/>
      </c>
      <c r="F68" s="301" t="str">
        <f>IF('5 Next Year'!F68&lt;&gt;"",'5 Next Year'!F68,"")</f>
        <v/>
      </c>
      <c r="G68" s="302"/>
      <c r="H68" s="303"/>
      <c r="I68" s="302"/>
      <c r="J68" s="303"/>
      <c r="K68" s="302"/>
      <c r="L68" s="303"/>
      <c r="M68" s="302"/>
      <c r="N68" s="303"/>
      <c r="O68" s="304">
        <f t="shared" si="1"/>
        <v>0</v>
      </c>
      <c r="P68" s="92">
        <f t="shared" ref="P68:V68" si="65">IF(G68&gt;0,IF(G$8&lt;$AC68,IF(G$8&gt;=$C$4,IF($Z68&gt;0,IF($Z68&lt;&gt;"C",IF(H68="",($AC68-G$8)/7/$AA68*($Y68+$AB68)*(G68-$Z68)/$Z68,IF(H$8&lt;$AC68,(H$8-G$8)/7/$AA68*($Y68+$AB68)*(G68-$Z68)/$Z68,($AC68-G$8)/7/$AA68*($Y68+$AB68)*(G68-$Z68)/$Z68)),0),0),0),0),0)</f>
        <v>0</v>
      </c>
      <c r="Q68" s="92">
        <f t="shared" si="65"/>
        <v>0</v>
      </c>
      <c r="R68" s="92">
        <f t="shared" si="65"/>
        <v>0</v>
      </c>
      <c r="S68" s="92">
        <f t="shared" si="65"/>
        <v>0</v>
      </c>
      <c r="T68" s="92">
        <f t="shared" si="65"/>
        <v>0</v>
      </c>
      <c r="U68" s="92">
        <f t="shared" si="65"/>
        <v>0</v>
      </c>
      <c r="V68" s="92">
        <f t="shared" si="65"/>
        <v>0</v>
      </c>
      <c r="W68" s="92">
        <f t="shared" si="3"/>
        <v>0</v>
      </c>
      <c r="X68" s="128"/>
      <c r="Y68" s="192">
        <f>'5 Next Year'!W68</f>
        <v>0</v>
      </c>
      <c r="Z68" s="305">
        <f>'5 Next Year'!H68</f>
        <v>0</v>
      </c>
      <c r="AA68" s="192">
        <f>'5 Next Year'!AI68</f>
        <v>0</v>
      </c>
      <c r="AB68" s="128">
        <f>'5 Next Year'!O68</f>
        <v>0</v>
      </c>
      <c r="AC68" s="306">
        <f t="shared" si="4"/>
        <v>46203</v>
      </c>
      <c r="AD68" s="92">
        <f t="shared" si="5"/>
        <v>0</v>
      </c>
      <c r="AE68" s="92">
        <f t="shared" si="6"/>
        <v>0</v>
      </c>
      <c r="AF68" s="128"/>
      <c r="AG68" s="192">
        <f>'5 Next Year'!W290</f>
        <v>0</v>
      </c>
      <c r="AH68" s="1">
        <f>'5 Next Year'!K290</f>
        <v>0</v>
      </c>
      <c r="AI68" s="192">
        <f>'5 Next Year'!AI290</f>
        <v>0</v>
      </c>
      <c r="AJ68" s="128">
        <f>'5 Next Year'!O290</f>
        <v>0</v>
      </c>
      <c r="AK68" s="306">
        <f t="shared" si="7"/>
        <v>46203</v>
      </c>
    </row>
    <row r="69" spans="1:37" ht="18" customHeight="1">
      <c r="A69" s="299" t="str">
        <f>IF('5 Next Year'!A69&lt;&gt;"",'5 Next Year'!A69,"")</f>
        <v/>
      </c>
      <c r="B69" s="299" t="str">
        <f>IF('5 Next Year'!B69&lt;&gt;"",'5 Next Year'!B69,"")</f>
        <v/>
      </c>
      <c r="C69" s="299" t="str">
        <f>IF('5 Next Year'!C69&lt;&gt;"",'5 Next Year'!C69,"")</f>
        <v/>
      </c>
      <c r="D69" s="299"/>
      <c r="E69" s="300" t="str">
        <f>IF('5 Next Year'!E69&lt;&gt;"",'5 Next Year'!E69,"")</f>
        <v/>
      </c>
      <c r="F69" s="301" t="str">
        <f>IF('5 Next Year'!F69&lt;&gt;"",'5 Next Year'!F69,"")</f>
        <v/>
      </c>
      <c r="G69" s="302"/>
      <c r="H69" s="303"/>
      <c r="I69" s="302"/>
      <c r="J69" s="303"/>
      <c r="K69" s="302"/>
      <c r="L69" s="303"/>
      <c r="M69" s="302"/>
      <c r="N69" s="303"/>
      <c r="O69" s="304">
        <f t="shared" si="1"/>
        <v>0</v>
      </c>
      <c r="P69" s="92">
        <f t="shared" ref="P69:V69" si="66">IF(G69&gt;0,IF(G$8&lt;$AC69,IF(G$8&gt;=$C$4,IF($Z69&gt;0,IF($Z69&lt;&gt;"C",IF(H69="",($AC69-G$8)/7/$AA69*($Y69+$AB69)*(G69-$Z69)/$Z69,IF(H$8&lt;$AC69,(H$8-G$8)/7/$AA69*($Y69+$AB69)*(G69-$Z69)/$Z69,($AC69-G$8)/7/$AA69*($Y69+$AB69)*(G69-$Z69)/$Z69)),0),0),0),0),0)</f>
        <v>0</v>
      </c>
      <c r="Q69" s="92">
        <f t="shared" si="66"/>
        <v>0</v>
      </c>
      <c r="R69" s="92">
        <f t="shared" si="66"/>
        <v>0</v>
      </c>
      <c r="S69" s="92">
        <f t="shared" si="66"/>
        <v>0</v>
      </c>
      <c r="T69" s="92">
        <f t="shared" si="66"/>
        <v>0</v>
      </c>
      <c r="U69" s="92">
        <f t="shared" si="66"/>
        <v>0</v>
      </c>
      <c r="V69" s="92">
        <f t="shared" si="66"/>
        <v>0</v>
      </c>
      <c r="W69" s="92">
        <f t="shared" si="3"/>
        <v>0</v>
      </c>
      <c r="X69" s="128"/>
      <c r="Y69" s="192">
        <f>'5 Next Year'!W69</f>
        <v>0</v>
      </c>
      <c r="Z69" s="305">
        <f>'5 Next Year'!H69</f>
        <v>0</v>
      </c>
      <c r="AA69" s="192">
        <f>'5 Next Year'!AI69</f>
        <v>0</v>
      </c>
      <c r="AB69" s="128">
        <f>'5 Next Year'!O69</f>
        <v>0</v>
      </c>
      <c r="AC69" s="306">
        <f t="shared" si="4"/>
        <v>46203</v>
      </c>
      <c r="AD69" s="92">
        <f t="shared" si="5"/>
        <v>0</v>
      </c>
      <c r="AE69" s="92">
        <f t="shared" si="6"/>
        <v>0</v>
      </c>
      <c r="AF69" s="128"/>
      <c r="AG69" s="192">
        <f>'5 Next Year'!W291</f>
        <v>0</v>
      </c>
      <c r="AH69" s="1">
        <f>'5 Next Year'!K291</f>
        <v>0</v>
      </c>
      <c r="AI69" s="192">
        <f>'5 Next Year'!AI291</f>
        <v>0</v>
      </c>
      <c r="AJ69" s="128">
        <f>'5 Next Year'!O291</f>
        <v>0</v>
      </c>
      <c r="AK69" s="306">
        <f t="shared" si="7"/>
        <v>46203</v>
      </c>
    </row>
    <row r="70" spans="1:37" ht="18" customHeight="1">
      <c r="A70" s="299" t="str">
        <f>IF('5 Next Year'!A70&lt;&gt;"",'5 Next Year'!A70,"")</f>
        <v/>
      </c>
      <c r="B70" s="299" t="str">
        <f>IF('5 Next Year'!B70&lt;&gt;"",'5 Next Year'!B70,"")</f>
        <v/>
      </c>
      <c r="C70" s="299" t="str">
        <f>IF('5 Next Year'!C70&lt;&gt;"",'5 Next Year'!C70,"")</f>
        <v/>
      </c>
      <c r="D70" s="299"/>
      <c r="E70" s="300" t="str">
        <f>IF('5 Next Year'!E70&lt;&gt;"",'5 Next Year'!E70,"")</f>
        <v/>
      </c>
      <c r="F70" s="301" t="str">
        <f>IF('5 Next Year'!F70&lt;&gt;"",'5 Next Year'!F70,"")</f>
        <v/>
      </c>
      <c r="G70" s="302"/>
      <c r="H70" s="303"/>
      <c r="I70" s="302"/>
      <c r="J70" s="303"/>
      <c r="K70" s="302"/>
      <c r="L70" s="303"/>
      <c r="M70" s="302"/>
      <c r="N70" s="303"/>
      <c r="O70" s="304">
        <f t="shared" si="1"/>
        <v>0</v>
      </c>
      <c r="P70" s="92">
        <f t="shared" ref="P70:V70" si="67">IF(G70&gt;0,IF(G$8&lt;$AC70,IF(G$8&gt;=$C$4,IF($Z70&gt;0,IF($Z70&lt;&gt;"C",IF(H70="",($AC70-G$8)/7/$AA70*($Y70+$AB70)*(G70-$Z70)/$Z70,IF(H$8&lt;$AC70,(H$8-G$8)/7/$AA70*($Y70+$AB70)*(G70-$Z70)/$Z70,($AC70-G$8)/7/$AA70*($Y70+$AB70)*(G70-$Z70)/$Z70)),0),0),0),0),0)</f>
        <v>0</v>
      </c>
      <c r="Q70" s="92">
        <f t="shared" si="67"/>
        <v>0</v>
      </c>
      <c r="R70" s="92">
        <f t="shared" si="67"/>
        <v>0</v>
      </c>
      <c r="S70" s="92">
        <f t="shared" si="67"/>
        <v>0</v>
      </c>
      <c r="T70" s="92">
        <f t="shared" si="67"/>
        <v>0</v>
      </c>
      <c r="U70" s="92">
        <f t="shared" si="67"/>
        <v>0</v>
      </c>
      <c r="V70" s="92">
        <f t="shared" si="67"/>
        <v>0</v>
      </c>
      <c r="W70" s="92">
        <f t="shared" si="3"/>
        <v>0</v>
      </c>
      <c r="X70" s="128"/>
      <c r="Y70" s="192">
        <f>'5 Next Year'!W70</f>
        <v>0</v>
      </c>
      <c r="Z70" s="305">
        <f>'5 Next Year'!H70</f>
        <v>0</v>
      </c>
      <c r="AA70" s="192">
        <f>'5 Next Year'!AI70</f>
        <v>0</v>
      </c>
      <c r="AB70" s="128">
        <f>'5 Next Year'!O70</f>
        <v>0</v>
      </c>
      <c r="AC70" s="306">
        <f t="shared" si="4"/>
        <v>46203</v>
      </c>
      <c r="AD70" s="92">
        <f t="shared" si="5"/>
        <v>0</v>
      </c>
      <c r="AE70" s="92">
        <f t="shared" si="6"/>
        <v>0</v>
      </c>
      <c r="AF70" s="128"/>
      <c r="AG70" s="192">
        <f>'5 Next Year'!W292</f>
        <v>0</v>
      </c>
      <c r="AH70" s="1">
        <f>'5 Next Year'!K292</f>
        <v>0</v>
      </c>
      <c r="AI70" s="192">
        <f>'5 Next Year'!AI292</f>
        <v>0</v>
      </c>
      <c r="AJ70" s="128">
        <f>'5 Next Year'!O292</f>
        <v>0</v>
      </c>
      <c r="AK70" s="306">
        <f t="shared" si="7"/>
        <v>46203</v>
      </c>
    </row>
    <row r="71" spans="1:37" ht="18" customHeight="1">
      <c r="A71" s="299" t="str">
        <f>IF('5 Next Year'!A71&lt;&gt;"",'5 Next Year'!A71,"")</f>
        <v/>
      </c>
      <c r="B71" s="299" t="str">
        <f>IF('5 Next Year'!B71&lt;&gt;"",'5 Next Year'!B71,"")</f>
        <v/>
      </c>
      <c r="C71" s="299" t="str">
        <f>IF('5 Next Year'!C71&lt;&gt;"",'5 Next Year'!C71,"")</f>
        <v/>
      </c>
      <c r="D71" s="299"/>
      <c r="E71" s="300" t="str">
        <f>IF('5 Next Year'!E71&lt;&gt;"",'5 Next Year'!E71,"")</f>
        <v/>
      </c>
      <c r="F71" s="301" t="str">
        <f>IF('5 Next Year'!F71&lt;&gt;"",'5 Next Year'!F71,"")</f>
        <v/>
      </c>
      <c r="G71" s="302"/>
      <c r="H71" s="303"/>
      <c r="I71" s="302"/>
      <c r="J71" s="303"/>
      <c r="K71" s="302"/>
      <c r="L71" s="303"/>
      <c r="M71" s="302"/>
      <c r="N71" s="303"/>
      <c r="O71" s="304">
        <f t="shared" si="1"/>
        <v>0</v>
      </c>
      <c r="P71" s="92">
        <f t="shared" ref="P71:V71" si="68">IF(G71&gt;0,IF(G$8&lt;$AC71,IF(G$8&gt;=$C$4,IF($Z71&gt;0,IF($Z71&lt;&gt;"C",IF(H71="",($AC71-G$8)/7/$AA71*($Y71+$AB71)*(G71-$Z71)/$Z71,IF(H$8&lt;$AC71,(H$8-G$8)/7/$AA71*($Y71+$AB71)*(G71-$Z71)/$Z71,($AC71-G$8)/7/$AA71*($Y71+$AB71)*(G71-$Z71)/$Z71)),0),0),0),0),0)</f>
        <v>0</v>
      </c>
      <c r="Q71" s="92">
        <f t="shared" si="68"/>
        <v>0</v>
      </c>
      <c r="R71" s="92">
        <f t="shared" si="68"/>
        <v>0</v>
      </c>
      <c r="S71" s="92">
        <f t="shared" si="68"/>
        <v>0</v>
      </c>
      <c r="T71" s="92">
        <f t="shared" si="68"/>
        <v>0</v>
      </c>
      <c r="U71" s="92">
        <f t="shared" si="68"/>
        <v>0</v>
      </c>
      <c r="V71" s="92">
        <f t="shared" si="68"/>
        <v>0</v>
      </c>
      <c r="W71" s="92">
        <f t="shared" si="3"/>
        <v>0</v>
      </c>
      <c r="X71" s="128"/>
      <c r="Y71" s="192">
        <f>'5 Next Year'!W71</f>
        <v>0</v>
      </c>
      <c r="Z71" s="305">
        <f>'5 Next Year'!H71</f>
        <v>0</v>
      </c>
      <c r="AA71" s="192">
        <f>'5 Next Year'!AI71</f>
        <v>0</v>
      </c>
      <c r="AB71" s="128">
        <f>'5 Next Year'!O71</f>
        <v>0</v>
      </c>
      <c r="AC71" s="306">
        <f t="shared" si="4"/>
        <v>46203</v>
      </c>
      <c r="AD71" s="92">
        <f t="shared" si="5"/>
        <v>0</v>
      </c>
      <c r="AE71" s="92">
        <f t="shared" si="6"/>
        <v>0</v>
      </c>
      <c r="AF71" s="128"/>
      <c r="AG71" s="192">
        <f>'5 Next Year'!W293</f>
        <v>0</v>
      </c>
      <c r="AH71" s="1">
        <f>'5 Next Year'!K293</f>
        <v>0</v>
      </c>
      <c r="AI71" s="192">
        <f>'5 Next Year'!AI293</f>
        <v>0</v>
      </c>
      <c r="AJ71" s="128">
        <f>'5 Next Year'!O293</f>
        <v>0</v>
      </c>
      <c r="AK71" s="306">
        <f t="shared" si="7"/>
        <v>46203</v>
      </c>
    </row>
    <row r="72" spans="1:37" ht="18" customHeight="1">
      <c r="A72" s="299" t="str">
        <f>IF('5 Next Year'!A72&lt;&gt;"",'5 Next Year'!A72,"")</f>
        <v/>
      </c>
      <c r="B72" s="299" t="str">
        <f>IF('5 Next Year'!B72&lt;&gt;"",'5 Next Year'!B72,"")</f>
        <v/>
      </c>
      <c r="C72" s="299" t="str">
        <f>IF('5 Next Year'!C72&lt;&gt;"",'5 Next Year'!C72,"")</f>
        <v/>
      </c>
      <c r="D72" s="299"/>
      <c r="E72" s="300" t="str">
        <f>IF('5 Next Year'!E72&lt;&gt;"",'5 Next Year'!E72,"")</f>
        <v/>
      </c>
      <c r="F72" s="301" t="str">
        <f>IF('5 Next Year'!F72&lt;&gt;"",'5 Next Year'!F72,"")</f>
        <v/>
      </c>
      <c r="G72" s="302"/>
      <c r="H72" s="303"/>
      <c r="I72" s="302"/>
      <c r="J72" s="303"/>
      <c r="K72" s="302"/>
      <c r="L72" s="303"/>
      <c r="M72" s="302"/>
      <c r="N72" s="303"/>
      <c r="O72" s="304">
        <f t="shared" si="1"/>
        <v>0</v>
      </c>
      <c r="P72" s="92">
        <f t="shared" ref="P72:V72" si="69">IF(G72&gt;0,IF(G$8&lt;$AC72,IF(G$8&gt;=$C$4,IF($Z72&gt;0,IF($Z72&lt;&gt;"C",IF(H72="",($AC72-G$8)/7/$AA72*($Y72+$AB72)*(G72-$Z72)/$Z72,IF(H$8&lt;$AC72,(H$8-G$8)/7/$AA72*($Y72+$AB72)*(G72-$Z72)/$Z72,($AC72-G$8)/7/$AA72*($Y72+$AB72)*(G72-$Z72)/$Z72)),0),0),0),0),0)</f>
        <v>0</v>
      </c>
      <c r="Q72" s="92">
        <f t="shared" si="69"/>
        <v>0</v>
      </c>
      <c r="R72" s="92">
        <f t="shared" si="69"/>
        <v>0</v>
      </c>
      <c r="S72" s="92">
        <f t="shared" si="69"/>
        <v>0</v>
      </c>
      <c r="T72" s="92">
        <f t="shared" si="69"/>
        <v>0</v>
      </c>
      <c r="U72" s="92">
        <f t="shared" si="69"/>
        <v>0</v>
      </c>
      <c r="V72" s="92">
        <f t="shared" si="69"/>
        <v>0</v>
      </c>
      <c r="W72" s="92">
        <f t="shared" si="3"/>
        <v>0</v>
      </c>
      <c r="X72" s="128"/>
      <c r="Y72" s="192">
        <f>'5 Next Year'!W72</f>
        <v>0</v>
      </c>
      <c r="Z72" s="305">
        <f>'5 Next Year'!H72</f>
        <v>0</v>
      </c>
      <c r="AA72" s="192">
        <f>'5 Next Year'!AI72</f>
        <v>0</v>
      </c>
      <c r="AB72" s="128">
        <f>'5 Next Year'!O72</f>
        <v>0</v>
      </c>
      <c r="AC72" s="306">
        <f t="shared" si="4"/>
        <v>46203</v>
      </c>
      <c r="AD72" s="92">
        <f t="shared" si="5"/>
        <v>0</v>
      </c>
      <c r="AE72" s="92">
        <f t="shared" si="6"/>
        <v>0</v>
      </c>
      <c r="AF72" s="128"/>
      <c r="AG72" s="192">
        <f>'5 Next Year'!W294</f>
        <v>0</v>
      </c>
      <c r="AH72" s="1">
        <f>'5 Next Year'!K294</f>
        <v>0</v>
      </c>
      <c r="AI72" s="192">
        <f>'5 Next Year'!AI294</f>
        <v>0</v>
      </c>
      <c r="AJ72" s="128">
        <f>'5 Next Year'!O294</f>
        <v>0</v>
      </c>
      <c r="AK72" s="306">
        <f t="shared" si="7"/>
        <v>46203</v>
      </c>
    </row>
    <row r="73" spans="1:37" ht="18" customHeight="1">
      <c r="A73" s="299" t="str">
        <f>IF('5 Next Year'!A73&lt;&gt;"",'5 Next Year'!A73,"")</f>
        <v/>
      </c>
      <c r="B73" s="299" t="str">
        <f>IF('5 Next Year'!B73&lt;&gt;"",'5 Next Year'!B73,"")</f>
        <v/>
      </c>
      <c r="C73" s="299" t="str">
        <f>IF('5 Next Year'!C73&lt;&gt;"",'5 Next Year'!C73,"")</f>
        <v/>
      </c>
      <c r="D73" s="299"/>
      <c r="E73" s="300" t="str">
        <f>IF('5 Next Year'!E73&lt;&gt;"",'5 Next Year'!E73,"")</f>
        <v/>
      </c>
      <c r="F73" s="301" t="str">
        <f>IF('5 Next Year'!F73&lt;&gt;"",'5 Next Year'!F73,"")</f>
        <v/>
      </c>
      <c r="G73" s="302"/>
      <c r="H73" s="303"/>
      <c r="I73" s="302"/>
      <c r="J73" s="303"/>
      <c r="K73" s="302"/>
      <c r="L73" s="303"/>
      <c r="M73" s="302"/>
      <c r="N73" s="303"/>
      <c r="O73" s="304">
        <f t="shared" si="1"/>
        <v>0</v>
      </c>
      <c r="P73" s="92">
        <f t="shared" ref="P73:V73" si="70">IF(G73&gt;0,IF(G$8&lt;$AC73,IF(G$8&gt;=$C$4,IF($Z73&gt;0,IF($Z73&lt;&gt;"C",IF(H73="",($AC73-G$8)/7/$AA73*($Y73+$AB73)*(G73-$Z73)/$Z73,IF(H$8&lt;$AC73,(H$8-G$8)/7/$AA73*($Y73+$AB73)*(G73-$Z73)/$Z73,($AC73-G$8)/7/$AA73*($Y73+$AB73)*(G73-$Z73)/$Z73)),0),0),0),0),0)</f>
        <v>0</v>
      </c>
      <c r="Q73" s="92">
        <f t="shared" si="70"/>
        <v>0</v>
      </c>
      <c r="R73" s="92">
        <f t="shared" si="70"/>
        <v>0</v>
      </c>
      <c r="S73" s="92">
        <f t="shared" si="70"/>
        <v>0</v>
      </c>
      <c r="T73" s="92">
        <f t="shared" si="70"/>
        <v>0</v>
      </c>
      <c r="U73" s="92">
        <f t="shared" si="70"/>
        <v>0</v>
      </c>
      <c r="V73" s="92">
        <f t="shared" si="70"/>
        <v>0</v>
      </c>
      <c r="W73" s="92">
        <f t="shared" si="3"/>
        <v>0</v>
      </c>
      <c r="X73" s="128"/>
      <c r="Y73" s="192">
        <f>'5 Next Year'!W73</f>
        <v>0</v>
      </c>
      <c r="Z73" s="305">
        <f>'5 Next Year'!H73</f>
        <v>0</v>
      </c>
      <c r="AA73" s="192">
        <f>'5 Next Year'!AI73</f>
        <v>0</v>
      </c>
      <c r="AB73" s="128">
        <f>'5 Next Year'!O73</f>
        <v>0</v>
      </c>
      <c r="AC73" s="306">
        <f t="shared" si="4"/>
        <v>46203</v>
      </c>
      <c r="AD73" s="92">
        <f t="shared" si="5"/>
        <v>0</v>
      </c>
      <c r="AE73" s="92">
        <f t="shared" si="6"/>
        <v>0</v>
      </c>
      <c r="AF73" s="128"/>
      <c r="AG73" s="192">
        <f>'5 Next Year'!W295</f>
        <v>0</v>
      </c>
      <c r="AH73" s="1">
        <f>'5 Next Year'!K295</f>
        <v>0</v>
      </c>
      <c r="AI73" s="192">
        <f>'5 Next Year'!AI295</f>
        <v>0</v>
      </c>
      <c r="AJ73" s="128">
        <f>'5 Next Year'!O295</f>
        <v>0</v>
      </c>
      <c r="AK73" s="306">
        <f t="shared" si="7"/>
        <v>46203</v>
      </c>
    </row>
    <row r="74" spans="1:37" ht="18" customHeight="1">
      <c r="A74" s="299" t="str">
        <f>IF('5 Next Year'!A74&lt;&gt;"",'5 Next Year'!A74,"")</f>
        <v/>
      </c>
      <c r="B74" s="299" t="str">
        <f>IF('5 Next Year'!B74&lt;&gt;"",'5 Next Year'!B74,"")</f>
        <v/>
      </c>
      <c r="C74" s="299" t="str">
        <f>IF('5 Next Year'!C74&lt;&gt;"",'5 Next Year'!C74,"")</f>
        <v/>
      </c>
      <c r="D74" s="299"/>
      <c r="E74" s="300" t="str">
        <f>IF('5 Next Year'!E74&lt;&gt;"",'5 Next Year'!E74,"")</f>
        <v/>
      </c>
      <c r="F74" s="301" t="str">
        <f>IF('5 Next Year'!F74&lt;&gt;"",'5 Next Year'!F74,"")</f>
        <v/>
      </c>
      <c r="G74" s="302"/>
      <c r="H74" s="303"/>
      <c r="I74" s="302"/>
      <c r="J74" s="303"/>
      <c r="K74" s="302"/>
      <c r="L74" s="303"/>
      <c r="M74" s="302"/>
      <c r="N74" s="303"/>
      <c r="O74" s="304">
        <f t="shared" si="1"/>
        <v>0</v>
      </c>
      <c r="P74" s="92">
        <f t="shared" ref="P74:V74" si="71">IF(G74&gt;0,IF(G$8&lt;$AC74,IF(G$8&gt;=$C$4,IF($Z74&gt;0,IF($Z74&lt;&gt;"C",IF(H74="",($AC74-G$8)/7/$AA74*($Y74+$AB74)*(G74-$Z74)/$Z74,IF(H$8&lt;$AC74,(H$8-G$8)/7/$AA74*($Y74+$AB74)*(G74-$Z74)/$Z74,($AC74-G$8)/7/$AA74*($Y74+$AB74)*(G74-$Z74)/$Z74)),0),0),0),0),0)</f>
        <v>0</v>
      </c>
      <c r="Q74" s="92">
        <f t="shared" si="71"/>
        <v>0</v>
      </c>
      <c r="R74" s="92">
        <f t="shared" si="71"/>
        <v>0</v>
      </c>
      <c r="S74" s="92">
        <f t="shared" si="71"/>
        <v>0</v>
      </c>
      <c r="T74" s="92">
        <f t="shared" si="71"/>
        <v>0</v>
      </c>
      <c r="U74" s="92">
        <f t="shared" si="71"/>
        <v>0</v>
      </c>
      <c r="V74" s="92">
        <f t="shared" si="71"/>
        <v>0</v>
      </c>
      <c r="W74" s="92">
        <f t="shared" si="3"/>
        <v>0</v>
      </c>
      <c r="X74" s="128"/>
      <c r="Y74" s="192">
        <f>'5 Next Year'!W74</f>
        <v>0</v>
      </c>
      <c r="Z74" s="305">
        <f>'5 Next Year'!H74</f>
        <v>0</v>
      </c>
      <c r="AA74" s="192">
        <f>'5 Next Year'!AI74</f>
        <v>0</v>
      </c>
      <c r="AB74" s="128">
        <f>'5 Next Year'!O74</f>
        <v>0</v>
      </c>
      <c r="AC74" s="306">
        <f t="shared" si="4"/>
        <v>46203</v>
      </c>
      <c r="AD74" s="92">
        <f t="shared" si="5"/>
        <v>0</v>
      </c>
      <c r="AE74" s="92">
        <f t="shared" si="6"/>
        <v>0</v>
      </c>
      <c r="AF74" s="128"/>
      <c r="AG74" s="192">
        <f>'5 Next Year'!W296</f>
        <v>0</v>
      </c>
      <c r="AH74" s="1">
        <f>'5 Next Year'!K296</f>
        <v>0</v>
      </c>
      <c r="AI74" s="192">
        <f>'5 Next Year'!AI296</f>
        <v>0</v>
      </c>
      <c r="AJ74" s="128">
        <f>'5 Next Year'!O296</f>
        <v>0</v>
      </c>
      <c r="AK74" s="306">
        <f t="shared" si="7"/>
        <v>46203</v>
      </c>
    </row>
    <row r="75" spans="1:37" ht="18" customHeight="1">
      <c r="A75" s="299" t="str">
        <f>IF('5 Next Year'!A75&lt;&gt;"",'5 Next Year'!A75,"")</f>
        <v/>
      </c>
      <c r="B75" s="299" t="str">
        <f>IF('5 Next Year'!B75&lt;&gt;"",'5 Next Year'!B75,"")</f>
        <v/>
      </c>
      <c r="C75" s="299" t="str">
        <f>IF('5 Next Year'!C75&lt;&gt;"",'5 Next Year'!C75,"")</f>
        <v/>
      </c>
      <c r="D75" s="299"/>
      <c r="E75" s="300" t="str">
        <f>IF('5 Next Year'!E75&lt;&gt;"",'5 Next Year'!E75,"")</f>
        <v/>
      </c>
      <c r="F75" s="301" t="str">
        <f>IF('5 Next Year'!F75&lt;&gt;"",'5 Next Year'!F75,"")</f>
        <v/>
      </c>
      <c r="G75" s="302"/>
      <c r="H75" s="303"/>
      <c r="I75" s="302"/>
      <c r="J75" s="303"/>
      <c r="K75" s="302"/>
      <c r="L75" s="303"/>
      <c r="M75" s="302"/>
      <c r="N75" s="303"/>
      <c r="O75" s="304">
        <f t="shared" si="1"/>
        <v>0</v>
      </c>
      <c r="P75" s="92">
        <f t="shared" ref="P75:V75" si="72">IF(G75&gt;0,IF(G$8&lt;$AC75,IF(G$8&gt;=$C$4,IF($Z75&gt;0,IF($Z75&lt;&gt;"C",IF(H75="",($AC75-G$8)/7/$AA75*($Y75+$AB75)*(G75-$Z75)/$Z75,IF(H$8&lt;$AC75,(H$8-G$8)/7/$AA75*($Y75+$AB75)*(G75-$Z75)/$Z75,($AC75-G$8)/7/$AA75*($Y75+$AB75)*(G75-$Z75)/$Z75)),0),0),0),0),0)</f>
        <v>0</v>
      </c>
      <c r="Q75" s="92">
        <f t="shared" si="72"/>
        <v>0</v>
      </c>
      <c r="R75" s="92">
        <f t="shared" si="72"/>
        <v>0</v>
      </c>
      <c r="S75" s="92">
        <f t="shared" si="72"/>
        <v>0</v>
      </c>
      <c r="T75" s="92">
        <f t="shared" si="72"/>
        <v>0</v>
      </c>
      <c r="U75" s="92">
        <f t="shared" si="72"/>
        <v>0</v>
      </c>
      <c r="V75" s="92">
        <f t="shared" si="72"/>
        <v>0</v>
      </c>
      <c r="W75" s="92">
        <f t="shared" si="3"/>
        <v>0</v>
      </c>
      <c r="X75" s="128"/>
      <c r="Y75" s="192">
        <f>'5 Next Year'!W75</f>
        <v>0</v>
      </c>
      <c r="Z75" s="305">
        <f>'5 Next Year'!H75</f>
        <v>0</v>
      </c>
      <c r="AA75" s="192">
        <f>'5 Next Year'!AI75</f>
        <v>0</v>
      </c>
      <c r="AB75" s="128">
        <f>'5 Next Year'!O75</f>
        <v>0</v>
      </c>
      <c r="AC75" s="306">
        <f t="shared" si="4"/>
        <v>46203</v>
      </c>
      <c r="AD75" s="92">
        <f t="shared" si="5"/>
        <v>0</v>
      </c>
      <c r="AE75" s="92">
        <f t="shared" si="6"/>
        <v>0</v>
      </c>
      <c r="AF75" s="128"/>
      <c r="AG75" s="192">
        <f>'5 Next Year'!W297</f>
        <v>0</v>
      </c>
      <c r="AH75" s="1">
        <f>'5 Next Year'!K297</f>
        <v>0</v>
      </c>
      <c r="AI75" s="192">
        <f>'5 Next Year'!AI297</f>
        <v>0</v>
      </c>
      <c r="AJ75" s="128">
        <f>'5 Next Year'!O297</f>
        <v>0</v>
      </c>
      <c r="AK75" s="306">
        <f t="shared" si="7"/>
        <v>46203</v>
      </c>
    </row>
    <row r="76" spans="1:37" ht="18" customHeight="1">
      <c r="A76" s="299" t="str">
        <f>IF('5 Next Year'!A76&lt;&gt;"",'5 Next Year'!A76,"")</f>
        <v/>
      </c>
      <c r="B76" s="299" t="str">
        <f>IF('5 Next Year'!B76&lt;&gt;"",'5 Next Year'!B76,"")</f>
        <v/>
      </c>
      <c r="C76" s="299" t="str">
        <f>IF('5 Next Year'!C76&lt;&gt;"",'5 Next Year'!C76,"")</f>
        <v/>
      </c>
      <c r="D76" s="299"/>
      <c r="E76" s="300" t="str">
        <f>IF('5 Next Year'!E76&lt;&gt;"",'5 Next Year'!E76,"")</f>
        <v/>
      </c>
      <c r="F76" s="301" t="str">
        <f>IF('5 Next Year'!F76&lt;&gt;"",'5 Next Year'!F76,"")</f>
        <v/>
      </c>
      <c r="G76" s="302"/>
      <c r="H76" s="303"/>
      <c r="I76" s="302"/>
      <c r="J76" s="303"/>
      <c r="K76" s="302"/>
      <c r="L76" s="303"/>
      <c r="M76" s="302"/>
      <c r="N76" s="303"/>
      <c r="O76" s="304">
        <f t="shared" si="1"/>
        <v>0</v>
      </c>
      <c r="P76" s="92">
        <f t="shared" ref="P76:V76" si="73">IF(G76&gt;0,IF(G$8&lt;$AC76,IF(G$8&gt;=$C$4,IF($Z76&gt;0,IF($Z76&lt;&gt;"C",IF(H76="",($AC76-G$8)/7/$AA76*($Y76+$AB76)*(G76-$Z76)/$Z76,IF(H$8&lt;$AC76,(H$8-G$8)/7/$AA76*($Y76+$AB76)*(G76-$Z76)/$Z76,($AC76-G$8)/7/$AA76*($Y76+$AB76)*(G76-$Z76)/$Z76)),0),0),0),0),0)</f>
        <v>0</v>
      </c>
      <c r="Q76" s="92">
        <f t="shared" si="73"/>
        <v>0</v>
      </c>
      <c r="R76" s="92">
        <f t="shared" si="73"/>
        <v>0</v>
      </c>
      <c r="S76" s="92">
        <f t="shared" si="73"/>
        <v>0</v>
      </c>
      <c r="T76" s="92">
        <f t="shared" si="73"/>
        <v>0</v>
      </c>
      <c r="U76" s="92">
        <f t="shared" si="73"/>
        <v>0</v>
      </c>
      <c r="V76" s="92">
        <f t="shared" si="73"/>
        <v>0</v>
      </c>
      <c r="W76" s="92">
        <f t="shared" si="3"/>
        <v>0</v>
      </c>
      <c r="X76" s="128"/>
      <c r="Y76" s="192">
        <f>'5 Next Year'!W76</f>
        <v>0</v>
      </c>
      <c r="Z76" s="305">
        <f>'5 Next Year'!H76</f>
        <v>0</v>
      </c>
      <c r="AA76" s="192">
        <f>'5 Next Year'!AI76</f>
        <v>0</v>
      </c>
      <c r="AB76" s="128">
        <f>'5 Next Year'!O76</f>
        <v>0</v>
      </c>
      <c r="AC76" s="306">
        <f t="shared" si="4"/>
        <v>46203</v>
      </c>
      <c r="AD76" s="92">
        <f t="shared" si="5"/>
        <v>0</v>
      </c>
      <c r="AE76" s="92">
        <f t="shared" si="6"/>
        <v>0</v>
      </c>
      <c r="AF76" s="128"/>
      <c r="AG76" s="192">
        <f>'5 Next Year'!W298</f>
        <v>0</v>
      </c>
      <c r="AH76" s="1">
        <f>'5 Next Year'!K298</f>
        <v>0</v>
      </c>
      <c r="AI76" s="192">
        <f>'5 Next Year'!AI298</f>
        <v>0</v>
      </c>
      <c r="AJ76" s="128">
        <f>'5 Next Year'!O298</f>
        <v>0</v>
      </c>
      <c r="AK76" s="306">
        <f t="shared" si="7"/>
        <v>46203</v>
      </c>
    </row>
    <row r="77" spans="1:37" ht="18" customHeight="1">
      <c r="A77" s="299" t="str">
        <f>IF('5 Next Year'!A77&lt;&gt;"",'5 Next Year'!A77,"")</f>
        <v/>
      </c>
      <c r="B77" s="299" t="str">
        <f>IF('5 Next Year'!B77&lt;&gt;"",'5 Next Year'!B77,"")</f>
        <v/>
      </c>
      <c r="C77" s="299" t="str">
        <f>IF('5 Next Year'!C77&lt;&gt;"",'5 Next Year'!C77,"")</f>
        <v/>
      </c>
      <c r="D77" s="299"/>
      <c r="E77" s="300" t="str">
        <f>IF('5 Next Year'!E77&lt;&gt;"",'5 Next Year'!E77,"")</f>
        <v/>
      </c>
      <c r="F77" s="301" t="str">
        <f>IF('5 Next Year'!F77&lt;&gt;"",'5 Next Year'!F77,"")</f>
        <v/>
      </c>
      <c r="G77" s="302"/>
      <c r="H77" s="303"/>
      <c r="I77" s="302"/>
      <c r="J77" s="303"/>
      <c r="K77" s="302"/>
      <c r="L77" s="303"/>
      <c r="M77" s="302"/>
      <c r="N77" s="303"/>
      <c r="O77" s="304">
        <f t="shared" si="1"/>
        <v>0</v>
      </c>
      <c r="P77" s="92">
        <f t="shared" ref="P77:V77" si="74">IF(G77&gt;0,IF(G$8&lt;$AC77,IF(G$8&gt;=$C$4,IF($Z77&gt;0,IF($Z77&lt;&gt;"C",IF(H77="",($AC77-G$8)/7/$AA77*($Y77+$AB77)*(G77-$Z77)/$Z77,IF(H$8&lt;$AC77,(H$8-G$8)/7/$AA77*($Y77+$AB77)*(G77-$Z77)/$Z77,($AC77-G$8)/7/$AA77*($Y77+$AB77)*(G77-$Z77)/$Z77)),0),0),0),0),0)</f>
        <v>0</v>
      </c>
      <c r="Q77" s="92">
        <f t="shared" si="74"/>
        <v>0</v>
      </c>
      <c r="R77" s="92">
        <f t="shared" si="74"/>
        <v>0</v>
      </c>
      <c r="S77" s="92">
        <f t="shared" si="74"/>
        <v>0</v>
      </c>
      <c r="T77" s="92">
        <f t="shared" si="74"/>
        <v>0</v>
      </c>
      <c r="U77" s="92">
        <f t="shared" si="74"/>
        <v>0</v>
      </c>
      <c r="V77" s="92">
        <f t="shared" si="74"/>
        <v>0</v>
      </c>
      <c r="W77" s="92">
        <f t="shared" si="3"/>
        <v>0</v>
      </c>
      <c r="X77" s="128"/>
      <c r="Y77" s="192">
        <f>'5 Next Year'!W77</f>
        <v>0</v>
      </c>
      <c r="Z77" s="305">
        <f>'5 Next Year'!H77</f>
        <v>0</v>
      </c>
      <c r="AA77" s="192">
        <f>'5 Next Year'!AI77</f>
        <v>0</v>
      </c>
      <c r="AB77" s="128">
        <f>'5 Next Year'!O77</f>
        <v>0</v>
      </c>
      <c r="AC77" s="306">
        <f t="shared" si="4"/>
        <v>46203</v>
      </c>
      <c r="AD77" s="92">
        <f t="shared" si="5"/>
        <v>0</v>
      </c>
      <c r="AE77" s="92">
        <f t="shared" si="6"/>
        <v>0</v>
      </c>
      <c r="AF77" s="128"/>
      <c r="AG77" s="192">
        <f>'5 Next Year'!W299</f>
        <v>0</v>
      </c>
      <c r="AH77" s="1">
        <f>'5 Next Year'!K299</f>
        <v>0</v>
      </c>
      <c r="AI77" s="192">
        <f>'5 Next Year'!AI299</f>
        <v>0</v>
      </c>
      <c r="AJ77" s="128">
        <f>'5 Next Year'!O299</f>
        <v>0</v>
      </c>
      <c r="AK77" s="306">
        <f t="shared" si="7"/>
        <v>46203</v>
      </c>
    </row>
    <row r="78" spans="1:37" ht="18" customHeight="1">
      <c r="A78" s="299" t="str">
        <f>IF('5 Next Year'!A78&lt;&gt;"",'5 Next Year'!A78,"")</f>
        <v/>
      </c>
      <c r="B78" s="299" t="str">
        <f>IF('5 Next Year'!B78&lt;&gt;"",'5 Next Year'!B78,"")</f>
        <v/>
      </c>
      <c r="C78" s="299" t="str">
        <f>IF('5 Next Year'!C78&lt;&gt;"",'5 Next Year'!C78,"")</f>
        <v/>
      </c>
      <c r="D78" s="299"/>
      <c r="E78" s="300" t="str">
        <f>IF('5 Next Year'!E78&lt;&gt;"",'5 Next Year'!E78,"")</f>
        <v/>
      </c>
      <c r="F78" s="301" t="str">
        <f>IF('5 Next Year'!F78&lt;&gt;"",'5 Next Year'!F78,"")</f>
        <v/>
      </c>
      <c r="G78" s="302"/>
      <c r="H78" s="303"/>
      <c r="I78" s="302"/>
      <c r="J78" s="303"/>
      <c r="K78" s="302"/>
      <c r="L78" s="303"/>
      <c r="M78" s="302"/>
      <c r="N78" s="303"/>
      <c r="O78" s="304">
        <f t="shared" si="1"/>
        <v>0</v>
      </c>
      <c r="P78" s="92">
        <f t="shared" ref="P78:V78" si="75">IF(G78&gt;0,IF(G$8&lt;$AC78,IF(G$8&gt;=$C$4,IF($Z78&gt;0,IF($Z78&lt;&gt;"C",IF(H78="",($AC78-G$8)/7/$AA78*($Y78+$AB78)*(G78-$Z78)/$Z78,IF(H$8&lt;$AC78,(H$8-G$8)/7/$AA78*($Y78+$AB78)*(G78-$Z78)/$Z78,($AC78-G$8)/7/$AA78*($Y78+$AB78)*(G78-$Z78)/$Z78)),0),0),0),0),0)</f>
        <v>0</v>
      </c>
      <c r="Q78" s="92">
        <f t="shared" si="75"/>
        <v>0</v>
      </c>
      <c r="R78" s="92">
        <f t="shared" si="75"/>
        <v>0</v>
      </c>
      <c r="S78" s="92">
        <f t="shared" si="75"/>
        <v>0</v>
      </c>
      <c r="T78" s="92">
        <f t="shared" si="75"/>
        <v>0</v>
      </c>
      <c r="U78" s="92">
        <f t="shared" si="75"/>
        <v>0</v>
      </c>
      <c r="V78" s="92">
        <f t="shared" si="75"/>
        <v>0</v>
      </c>
      <c r="W78" s="92">
        <f t="shared" si="3"/>
        <v>0</v>
      </c>
      <c r="X78" s="128"/>
      <c r="Y78" s="192">
        <f>'5 Next Year'!W78</f>
        <v>0</v>
      </c>
      <c r="Z78" s="305">
        <f>'5 Next Year'!H78</f>
        <v>0</v>
      </c>
      <c r="AA78" s="192">
        <f>'5 Next Year'!AI78</f>
        <v>0</v>
      </c>
      <c r="AB78" s="128">
        <f>'5 Next Year'!O78</f>
        <v>0</v>
      </c>
      <c r="AC78" s="306">
        <f t="shared" si="4"/>
        <v>46203</v>
      </c>
      <c r="AD78" s="92">
        <f t="shared" si="5"/>
        <v>0</v>
      </c>
      <c r="AE78" s="92">
        <f t="shared" si="6"/>
        <v>0</v>
      </c>
      <c r="AF78" s="128"/>
      <c r="AG78" s="192">
        <f>'5 Next Year'!W300</f>
        <v>0</v>
      </c>
      <c r="AH78" s="1">
        <f>'5 Next Year'!K300</f>
        <v>0</v>
      </c>
      <c r="AI78" s="192">
        <f>'5 Next Year'!AI300</f>
        <v>0</v>
      </c>
      <c r="AJ78" s="128">
        <f>'5 Next Year'!O300</f>
        <v>0</v>
      </c>
      <c r="AK78" s="306">
        <f t="shared" si="7"/>
        <v>46203</v>
      </c>
    </row>
    <row r="79" spans="1:37" ht="18" customHeight="1">
      <c r="A79" s="299" t="str">
        <f>IF('5 Next Year'!A79&lt;&gt;"",'5 Next Year'!A79,"")</f>
        <v/>
      </c>
      <c r="B79" s="299" t="str">
        <f>IF('5 Next Year'!B79&lt;&gt;"",'5 Next Year'!B79,"")</f>
        <v/>
      </c>
      <c r="C79" s="299" t="str">
        <f>IF('5 Next Year'!C79&lt;&gt;"",'5 Next Year'!C79,"")</f>
        <v/>
      </c>
      <c r="D79" s="299"/>
      <c r="E79" s="300" t="str">
        <f>IF('5 Next Year'!E79&lt;&gt;"",'5 Next Year'!E79,"")</f>
        <v/>
      </c>
      <c r="F79" s="301" t="str">
        <f>IF('5 Next Year'!F79&lt;&gt;"",'5 Next Year'!F79,"")</f>
        <v/>
      </c>
      <c r="G79" s="302"/>
      <c r="H79" s="303"/>
      <c r="I79" s="302"/>
      <c r="J79" s="303"/>
      <c r="K79" s="302"/>
      <c r="L79" s="303"/>
      <c r="M79" s="302"/>
      <c r="N79" s="303"/>
      <c r="O79" s="304">
        <f t="shared" si="1"/>
        <v>0</v>
      </c>
      <c r="P79" s="92">
        <f t="shared" ref="P79:V79" si="76">IF(G79&gt;0,IF(G$8&lt;$AC79,IF(G$8&gt;=$C$4,IF($Z79&gt;0,IF($Z79&lt;&gt;"C",IF(H79="",($AC79-G$8)/7/$AA79*($Y79+$AB79)*(G79-$Z79)/$Z79,IF(H$8&lt;$AC79,(H$8-G$8)/7/$AA79*($Y79+$AB79)*(G79-$Z79)/$Z79,($AC79-G$8)/7/$AA79*($Y79+$AB79)*(G79-$Z79)/$Z79)),0),0),0),0),0)</f>
        <v>0</v>
      </c>
      <c r="Q79" s="92">
        <f t="shared" si="76"/>
        <v>0</v>
      </c>
      <c r="R79" s="92">
        <f t="shared" si="76"/>
        <v>0</v>
      </c>
      <c r="S79" s="92">
        <f t="shared" si="76"/>
        <v>0</v>
      </c>
      <c r="T79" s="92">
        <f t="shared" si="76"/>
        <v>0</v>
      </c>
      <c r="U79" s="92">
        <f t="shared" si="76"/>
        <v>0</v>
      </c>
      <c r="V79" s="92">
        <f t="shared" si="76"/>
        <v>0</v>
      </c>
      <c r="W79" s="92">
        <f t="shared" si="3"/>
        <v>0</v>
      </c>
      <c r="X79" s="128"/>
      <c r="Y79" s="192">
        <f>'5 Next Year'!W79</f>
        <v>0</v>
      </c>
      <c r="Z79" s="305">
        <f>'5 Next Year'!H79</f>
        <v>0</v>
      </c>
      <c r="AA79" s="192">
        <f>'5 Next Year'!AI79</f>
        <v>0</v>
      </c>
      <c r="AB79" s="128">
        <f>'5 Next Year'!O79</f>
        <v>0</v>
      </c>
      <c r="AC79" s="306">
        <f t="shared" si="4"/>
        <v>46203</v>
      </c>
      <c r="AD79" s="92">
        <f t="shared" si="5"/>
        <v>0</v>
      </c>
      <c r="AE79" s="92">
        <f t="shared" si="6"/>
        <v>0</v>
      </c>
      <c r="AF79" s="128"/>
      <c r="AG79" s="192">
        <f>'5 Next Year'!W301</f>
        <v>0</v>
      </c>
      <c r="AH79" s="1">
        <f>'5 Next Year'!K301</f>
        <v>0</v>
      </c>
      <c r="AI79" s="192">
        <f>'5 Next Year'!AI301</f>
        <v>0</v>
      </c>
      <c r="AJ79" s="128">
        <f>'5 Next Year'!O301</f>
        <v>0</v>
      </c>
      <c r="AK79" s="306">
        <f t="shared" si="7"/>
        <v>46203</v>
      </c>
    </row>
    <row r="80" spans="1:37" ht="18" customHeight="1">
      <c r="A80" s="299" t="str">
        <f>IF('5 Next Year'!A80&lt;&gt;"",'5 Next Year'!A80,"")</f>
        <v/>
      </c>
      <c r="B80" s="299" t="str">
        <f>IF('5 Next Year'!B80&lt;&gt;"",'5 Next Year'!B80,"")</f>
        <v/>
      </c>
      <c r="C80" s="299" t="str">
        <f>IF('5 Next Year'!C80&lt;&gt;"",'5 Next Year'!C80,"")</f>
        <v/>
      </c>
      <c r="D80" s="299"/>
      <c r="E80" s="300" t="str">
        <f>IF('5 Next Year'!E80&lt;&gt;"",'5 Next Year'!E80,"")</f>
        <v/>
      </c>
      <c r="F80" s="301" t="str">
        <f>IF('5 Next Year'!F80&lt;&gt;"",'5 Next Year'!F80,"")</f>
        <v/>
      </c>
      <c r="G80" s="302"/>
      <c r="H80" s="303"/>
      <c r="I80" s="302"/>
      <c r="J80" s="303"/>
      <c r="K80" s="302"/>
      <c r="L80" s="303"/>
      <c r="M80" s="302"/>
      <c r="N80" s="303"/>
      <c r="O80" s="304">
        <f t="shared" si="1"/>
        <v>0</v>
      </c>
      <c r="P80" s="92">
        <f t="shared" ref="P80:V80" si="77">IF(G80&gt;0,IF(G$8&lt;$AC80,IF(G$8&gt;=$C$4,IF($Z80&gt;0,IF($Z80&lt;&gt;"C",IF(H80="",($AC80-G$8)/7/$AA80*($Y80+$AB80)*(G80-$Z80)/$Z80,IF(H$8&lt;$AC80,(H$8-G$8)/7/$AA80*($Y80+$AB80)*(G80-$Z80)/$Z80,($AC80-G$8)/7/$AA80*($Y80+$AB80)*(G80-$Z80)/$Z80)),0),0),0),0),0)</f>
        <v>0</v>
      </c>
      <c r="Q80" s="92">
        <f t="shared" si="77"/>
        <v>0</v>
      </c>
      <c r="R80" s="92">
        <f t="shared" si="77"/>
        <v>0</v>
      </c>
      <c r="S80" s="92">
        <f t="shared" si="77"/>
        <v>0</v>
      </c>
      <c r="T80" s="92">
        <f t="shared" si="77"/>
        <v>0</v>
      </c>
      <c r="U80" s="92">
        <f t="shared" si="77"/>
        <v>0</v>
      </c>
      <c r="V80" s="92">
        <f t="shared" si="77"/>
        <v>0</v>
      </c>
      <c r="W80" s="92">
        <f t="shared" si="3"/>
        <v>0</v>
      </c>
      <c r="X80" s="128"/>
      <c r="Y80" s="192">
        <f>'5 Next Year'!W80</f>
        <v>0</v>
      </c>
      <c r="Z80" s="305">
        <f>'5 Next Year'!H80</f>
        <v>0</v>
      </c>
      <c r="AA80" s="192">
        <f>'5 Next Year'!AI80</f>
        <v>0</v>
      </c>
      <c r="AB80" s="128">
        <f>'5 Next Year'!O80</f>
        <v>0</v>
      </c>
      <c r="AC80" s="306">
        <f t="shared" si="4"/>
        <v>46203</v>
      </c>
      <c r="AD80" s="92">
        <f t="shared" si="5"/>
        <v>0</v>
      </c>
      <c r="AE80" s="92">
        <f t="shared" si="6"/>
        <v>0</v>
      </c>
      <c r="AF80" s="128"/>
      <c r="AG80" s="192">
        <f>'5 Next Year'!W302</f>
        <v>0</v>
      </c>
      <c r="AH80" s="1">
        <f>'5 Next Year'!K302</f>
        <v>0</v>
      </c>
      <c r="AI80" s="192">
        <f>'5 Next Year'!AI302</f>
        <v>0</v>
      </c>
      <c r="AJ80" s="128">
        <f>'5 Next Year'!O302</f>
        <v>0</v>
      </c>
      <c r="AK80" s="306">
        <f t="shared" si="7"/>
        <v>46203</v>
      </c>
    </row>
    <row r="81" spans="1:37" ht="18" customHeight="1">
      <c r="A81" s="299" t="str">
        <f>IF('5 Next Year'!A81&lt;&gt;"",'5 Next Year'!A81,"")</f>
        <v/>
      </c>
      <c r="B81" s="299" t="str">
        <f>IF('5 Next Year'!B81&lt;&gt;"",'5 Next Year'!B81,"")</f>
        <v/>
      </c>
      <c r="C81" s="299" t="str">
        <f>IF('5 Next Year'!C81&lt;&gt;"",'5 Next Year'!C81,"")</f>
        <v/>
      </c>
      <c r="D81" s="299"/>
      <c r="E81" s="300" t="str">
        <f>IF('5 Next Year'!E81&lt;&gt;"",'5 Next Year'!E81,"")</f>
        <v/>
      </c>
      <c r="F81" s="301" t="str">
        <f>IF('5 Next Year'!F81&lt;&gt;"",'5 Next Year'!F81,"")</f>
        <v/>
      </c>
      <c r="G81" s="302"/>
      <c r="H81" s="303"/>
      <c r="I81" s="302"/>
      <c r="J81" s="303"/>
      <c r="K81" s="302"/>
      <c r="L81" s="303"/>
      <c r="M81" s="302"/>
      <c r="N81" s="303"/>
      <c r="O81" s="304">
        <f t="shared" si="1"/>
        <v>0</v>
      </c>
      <c r="P81" s="92">
        <f t="shared" ref="P81:V81" si="78">IF(G81&gt;0,IF(G$8&lt;$AC81,IF(G$8&gt;=$C$4,IF($Z81&gt;0,IF($Z81&lt;&gt;"C",IF(H81="",($AC81-G$8)/7/$AA81*($Y81+$AB81)*(G81-$Z81)/$Z81,IF(H$8&lt;$AC81,(H$8-G$8)/7/$AA81*($Y81+$AB81)*(G81-$Z81)/$Z81,($AC81-G$8)/7/$AA81*($Y81+$AB81)*(G81-$Z81)/$Z81)),0),0),0),0),0)</f>
        <v>0</v>
      </c>
      <c r="Q81" s="92">
        <f t="shared" si="78"/>
        <v>0</v>
      </c>
      <c r="R81" s="92">
        <f t="shared" si="78"/>
        <v>0</v>
      </c>
      <c r="S81" s="92">
        <f t="shared" si="78"/>
        <v>0</v>
      </c>
      <c r="T81" s="92">
        <f t="shared" si="78"/>
        <v>0</v>
      </c>
      <c r="U81" s="92">
        <f t="shared" si="78"/>
        <v>0</v>
      </c>
      <c r="V81" s="92">
        <f t="shared" si="78"/>
        <v>0</v>
      </c>
      <c r="W81" s="92">
        <f t="shared" si="3"/>
        <v>0</v>
      </c>
      <c r="X81" s="128"/>
      <c r="Y81" s="192">
        <f>'5 Next Year'!W81</f>
        <v>0</v>
      </c>
      <c r="Z81" s="305">
        <f>'5 Next Year'!H81</f>
        <v>0</v>
      </c>
      <c r="AA81" s="192">
        <f>'5 Next Year'!AI81</f>
        <v>0</v>
      </c>
      <c r="AB81" s="128">
        <f>'5 Next Year'!O81</f>
        <v>0</v>
      </c>
      <c r="AC81" s="306">
        <f t="shared" si="4"/>
        <v>46203</v>
      </c>
      <c r="AD81" s="92">
        <f t="shared" si="5"/>
        <v>0</v>
      </c>
      <c r="AE81" s="92">
        <f t="shared" si="6"/>
        <v>0</v>
      </c>
      <c r="AF81" s="128"/>
      <c r="AG81" s="192">
        <f>'5 Next Year'!W303</f>
        <v>0</v>
      </c>
      <c r="AH81" s="1">
        <f>'5 Next Year'!K303</f>
        <v>0</v>
      </c>
      <c r="AI81" s="192">
        <f>'5 Next Year'!AI303</f>
        <v>0</v>
      </c>
      <c r="AJ81" s="128">
        <f>'5 Next Year'!O303</f>
        <v>0</v>
      </c>
      <c r="AK81" s="306">
        <f t="shared" si="7"/>
        <v>46203</v>
      </c>
    </row>
    <row r="82" spans="1:37" ht="18" customHeight="1">
      <c r="A82" s="299" t="str">
        <f>IF('5 Next Year'!A82&lt;&gt;"",'5 Next Year'!A82,"")</f>
        <v/>
      </c>
      <c r="B82" s="299" t="str">
        <f>IF('5 Next Year'!B82&lt;&gt;"",'5 Next Year'!B82,"")</f>
        <v/>
      </c>
      <c r="C82" s="299" t="str">
        <f>IF('5 Next Year'!C82&lt;&gt;"",'5 Next Year'!C82,"")</f>
        <v/>
      </c>
      <c r="D82" s="299"/>
      <c r="E82" s="300" t="str">
        <f>IF('5 Next Year'!E82&lt;&gt;"",'5 Next Year'!E82,"")</f>
        <v/>
      </c>
      <c r="F82" s="301" t="str">
        <f>IF('5 Next Year'!F82&lt;&gt;"",'5 Next Year'!F82,"")</f>
        <v/>
      </c>
      <c r="G82" s="302"/>
      <c r="H82" s="303"/>
      <c r="I82" s="302"/>
      <c r="J82" s="303"/>
      <c r="K82" s="302"/>
      <c r="L82" s="303"/>
      <c r="M82" s="302"/>
      <c r="N82" s="303"/>
      <c r="O82" s="304">
        <f t="shared" si="1"/>
        <v>0</v>
      </c>
      <c r="P82" s="92">
        <f t="shared" ref="P82:V82" si="79">IF(G82&gt;0,IF(G$8&lt;$AC82,IF(G$8&gt;=$C$4,IF($Z82&gt;0,IF($Z82&lt;&gt;"C",IF(H82="",($AC82-G$8)/7/$AA82*($Y82+$AB82)*(G82-$Z82)/$Z82,IF(H$8&lt;$AC82,(H$8-G$8)/7/$AA82*($Y82+$AB82)*(G82-$Z82)/$Z82,($AC82-G$8)/7/$AA82*($Y82+$AB82)*(G82-$Z82)/$Z82)),0),0),0),0),0)</f>
        <v>0</v>
      </c>
      <c r="Q82" s="92">
        <f t="shared" si="79"/>
        <v>0</v>
      </c>
      <c r="R82" s="92">
        <f t="shared" si="79"/>
        <v>0</v>
      </c>
      <c r="S82" s="92">
        <f t="shared" si="79"/>
        <v>0</v>
      </c>
      <c r="T82" s="92">
        <f t="shared" si="79"/>
        <v>0</v>
      </c>
      <c r="U82" s="92">
        <f t="shared" si="79"/>
        <v>0</v>
      </c>
      <c r="V82" s="92">
        <f t="shared" si="79"/>
        <v>0</v>
      </c>
      <c r="W82" s="92">
        <f t="shared" si="3"/>
        <v>0</v>
      </c>
      <c r="X82" s="128"/>
      <c r="Y82" s="192">
        <f>'5 Next Year'!W82</f>
        <v>0</v>
      </c>
      <c r="Z82" s="305">
        <f>'5 Next Year'!H82</f>
        <v>0</v>
      </c>
      <c r="AA82" s="192">
        <f>'5 Next Year'!AI82</f>
        <v>0</v>
      </c>
      <c r="AB82" s="128">
        <f>'5 Next Year'!O82</f>
        <v>0</v>
      </c>
      <c r="AC82" s="306">
        <f t="shared" si="4"/>
        <v>46203</v>
      </c>
      <c r="AD82" s="92">
        <f t="shared" si="5"/>
        <v>0</v>
      </c>
      <c r="AE82" s="92">
        <f t="shared" si="6"/>
        <v>0</v>
      </c>
      <c r="AF82" s="128"/>
      <c r="AG82" s="192">
        <f>'5 Next Year'!W304</f>
        <v>0</v>
      </c>
      <c r="AH82" s="1">
        <f>'5 Next Year'!K304</f>
        <v>0</v>
      </c>
      <c r="AI82" s="192">
        <f>'5 Next Year'!AI304</f>
        <v>0</v>
      </c>
      <c r="AJ82" s="128">
        <f>'5 Next Year'!O304</f>
        <v>0</v>
      </c>
      <c r="AK82" s="306">
        <f t="shared" si="7"/>
        <v>46203</v>
      </c>
    </row>
    <row r="83" spans="1:37" ht="18" customHeight="1">
      <c r="A83" s="299" t="str">
        <f>IF('5 Next Year'!A83&lt;&gt;"",'5 Next Year'!A83,"")</f>
        <v/>
      </c>
      <c r="B83" s="299" t="str">
        <f>IF('5 Next Year'!B83&lt;&gt;"",'5 Next Year'!B83,"")</f>
        <v/>
      </c>
      <c r="C83" s="299" t="str">
        <f>IF('5 Next Year'!C83&lt;&gt;"",'5 Next Year'!C83,"")</f>
        <v/>
      </c>
      <c r="D83" s="299"/>
      <c r="E83" s="300" t="str">
        <f>IF('5 Next Year'!E83&lt;&gt;"",'5 Next Year'!E83,"")</f>
        <v/>
      </c>
      <c r="F83" s="301" t="str">
        <f>IF('5 Next Year'!F83&lt;&gt;"",'5 Next Year'!F83,"")</f>
        <v/>
      </c>
      <c r="G83" s="302"/>
      <c r="H83" s="303"/>
      <c r="I83" s="302"/>
      <c r="J83" s="303"/>
      <c r="K83" s="302"/>
      <c r="L83" s="303"/>
      <c r="M83" s="302"/>
      <c r="N83" s="303"/>
      <c r="O83" s="304">
        <f t="shared" si="1"/>
        <v>0</v>
      </c>
      <c r="P83" s="92">
        <f t="shared" ref="P83:V83" si="80">IF(G83&gt;0,IF(G$8&lt;$AC83,IF(G$8&gt;=$C$4,IF($Z83&gt;0,IF($Z83&lt;&gt;"C",IF(H83="",($AC83-G$8)/7/$AA83*($Y83+$AB83)*(G83-$Z83)/$Z83,IF(H$8&lt;$AC83,(H$8-G$8)/7/$AA83*($Y83+$AB83)*(G83-$Z83)/$Z83,($AC83-G$8)/7/$AA83*($Y83+$AB83)*(G83-$Z83)/$Z83)),0),0),0),0),0)</f>
        <v>0</v>
      </c>
      <c r="Q83" s="92">
        <f t="shared" si="80"/>
        <v>0</v>
      </c>
      <c r="R83" s="92">
        <f t="shared" si="80"/>
        <v>0</v>
      </c>
      <c r="S83" s="92">
        <f t="shared" si="80"/>
        <v>0</v>
      </c>
      <c r="T83" s="92">
        <f t="shared" si="80"/>
        <v>0</v>
      </c>
      <c r="U83" s="92">
        <f t="shared" si="80"/>
        <v>0</v>
      </c>
      <c r="V83" s="92">
        <f t="shared" si="80"/>
        <v>0</v>
      </c>
      <c r="W83" s="92">
        <f t="shared" si="3"/>
        <v>0</v>
      </c>
      <c r="X83" s="128"/>
      <c r="Y83" s="192">
        <f>'5 Next Year'!W83</f>
        <v>0</v>
      </c>
      <c r="Z83" s="305">
        <f>'5 Next Year'!H83</f>
        <v>0</v>
      </c>
      <c r="AA83" s="192">
        <f>'5 Next Year'!AI83</f>
        <v>0</v>
      </c>
      <c r="AB83" s="128">
        <f>'5 Next Year'!O83</f>
        <v>0</v>
      </c>
      <c r="AC83" s="306">
        <f t="shared" si="4"/>
        <v>46203</v>
      </c>
      <c r="AD83" s="92">
        <f t="shared" si="5"/>
        <v>0</v>
      </c>
      <c r="AE83" s="92">
        <f t="shared" si="6"/>
        <v>0</v>
      </c>
      <c r="AF83" s="128"/>
      <c r="AG83" s="192">
        <f>'5 Next Year'!W305</f>
        <v>0</v>
      </c>
      <c r="AH83" s="1">
        <f>'5 Next Year'!K305</f>
        <v>0</v>
      </c>
      <c r="AI83" s="192">
        <f>'5 Next Year'!AI305</f>
        <v>0</v>
      </c>
      <c r="AJ83" s="128">
        <f>'5 Next Year'!O305</f>
        <v>0</v>
      </c>
      <c r="AK83" s="306">
        <f t="shared" si="7"/>
        <v>46203</v>
      </c>
    </row>
    <row r="84" spans="1:37" ht="18" customHeight="1">
      <c r="A84" s="299" t="str">
        <f>IF('5 Next Year'!A84&lt;&gt;"",'5 Next Year'!A84,"")</f>
        <v/>
      </c>
      <c r="B84" s="299" t="str">
        <f>IF('5 Next Year'!B84&lt;&gt;"",'5 Next Year'!B84,"")</f>
        <v/>
      </c>
      <c r="C84" s="299" t="str">
        <f>IF('5 Next Year'!C84&lt;&gt;"",'5 Next Year'!C84,"")</f>
        <v/>
      </c>
      <c r="D84" s="299"/>
      <c r="E84" s="300" t="str">
        <f>IF('5 Next Year'!E84&lt;&gt;"",'5 Next Year'!E84,"")</f>
        <v/>
      </c>
      <c r="F84" s="301" t="str">
        <f>IF('5 Next Year'!F84&lt;&gt;"",'5 Next Year'!F84,"")</f>
        <v/>
      </c>
      <c r="G84" s="302"/>
      <c r="H84" s="303"/>
      <c r="I84" s="302"/>
      <c r="J84" s="303"/>
      <c r="K84" s="302"/>
      <c r="L84" s="303"/>
      <c r="M84" s="302"/>
      <c r="N84" s="303"/>
      <c r="O84" s="304">
        <f t="shared" si="1"/>
        <v>0</v>
      </c>
      <c r="P84" s="92">
        <f t="shared" ref="P84:V84" si="81">IF(G84&gt;0,IF(G$8&lt;$AC84,IF(G$8&gt;=$C$4,IF($Z84&gt;0,IF($Z84&lt;&gt;"C",IF(H84="",($AC84-G$8)/7/$AA84*($Y84+$AB84)*(G84-$Z84)/$Z84,IF(H$8&lt;$AC84,(H$8-G$8)/7/$AA84*($Y84+$AB84)*(G84-$Z84)/$Z84,($AC84-G$8)/7/$AA84*($Y84+$AB84)*(G84-$Z84)/$Z84)),0),0),0),0),0)</f>
        <v>0</v>
      </c>
      <c r="Q84" s="92">
        <f t="shared" si="81"/>
        <v>0</v>
      </c>
      <c r="R84" s="92">
        <f t="shared" si="81"/>
        <v>0</v>
      </c>
      <c r="S84" s="92">
        <f t="shared" si="81"/>
        <v>0</v>
      </c>
      <c r="T84" s="92">
        <f t="shared" si="81"/>
        <v>0</v>
      </c>
      <c r="U84" s="92">
        <f t="shared" si="81"/>
        <v>0</v>
      </c>
      <c r="V84" s="92">
        <f t="shared" si="81"/>
        <v>0</v>
      </c>
      <c r="W84" s="92">
        <f t="shared" si="3"/>
        <v>0</v>
      </c>
      <c r="X84" s="128"/>
      <c r="Y84" s="192">
        <f>'5 Next Year'!W84</f>
        <v>0</v>
      </c>
      <c r="Z84" s="305">
        <f>'5 Next Year'!H84</f>
        <v>0</v>
      </c>
      <c r="AA84" s="192">
        <f>'5 Next Year'!AI84</f>
        <v>0</v>
      </c>
      <c r="AB84" s="128">
        <f>'5 Next Year'!O84</f>
        <v>0</v>
      </c>
      <c r="AC84" s="306">
        <f t="shared" si="4"/>
        <v>46203</v>
      </c>
      <c r="AD84" s="92">
        <f t="shared" si="5"/>
        <v>0</v>
      </c>
      <c r="AE84" s="92">
        <f t="shared" si="6"/>
        <v>0</v>
      </c>
      <c r="AF84" s="128"/>
      <c r="AG84" s="192">
        <f>'5 Next Year'!W306</f>
        <v>0</v>
      </c>
      <c r="AH84" s="1">
        <f>'5 Next Year'!K306</f>
        <v>0</v>
      </c>
      <c r="AI84" s="192">
        <f>'5 Next Year'!AI306</f>
        <v>0</v>
      </c>
      <c r="AJ84" s="128">
        <f>'5 Next Year'!O306</f>
        <v>0</v>
      </c>
      <c r="AK84" s="306">
        <f t="shared" si="7"/>
        <v>46203</v>
      </c>
    </row>
    <row r="85" spans="1:37" ht="18" customHeight="1">
      <c r="A85" s="299" t="str">
        <f>IF('5 Next Year'!A85&lt;&gt;"",'5 Next Year'!A85,"")</f>
        <v/>
      </c>
      <c r="B85" s="299" t="str">
        <f>IF('5 Next Year'!B85&lt;&gt;"",'5 Next Year'!B85,"")</f>
        <v/>
      </c>
      <c r="C85" s="299" t="str">
        <f>IF('5 Next Year'!C85&lt;&gt;"",'5 Next Year'!C85,"")</f>
        <v/>
      </c>
      <c r="D85" s="299"/>
      <c r="E85" s="300" t="str">
        <f>IF('5 Next Year'!E85&lt;&gt;"",'5 Next Year'!E85,"")</f>
        <v/>
      </c>
      <c r="F85" s="301" t="str">
        <f>IF('5 Next Year'!F85&lt;&gt;"",'5 Next Year'!F85,"")</f>
        <v/>
      </c>
      <c r="G85" s="302"/>
      <c r="H85" s="303"/>
      <c r="I85" s="302"/>
      <c r="J85" s="303"/>
      <c r="K85" s="302"/>
      <c r="L85" s="303"/>
      <c r="M85" s="302"/>
      <c r="N85" s="303"/>
      <c r="O85" s="304">
        <f t="shared" si="1"/>
        <v>0</v>
      </c>
      <c r="P85" s="92">
        <f t="shared" ref="P85:V85" si="82">IF(G85&gt;0,IF(G$8&lt;$AC85,IF(G$8&gt;=$C$4,IF($Z85&gt;0,IF($Z85&lt;&gt;"C",IF(H85="",($AC85-G$8)/7/$AA85*($Y85+$AB85)*(G85-$Z85)/$Z85,IF(H$8&lt;$AC85,(H$8-G$8)/7/$AA85*($Y85+$AB85)*(G85-$Z85)/$Z85,($AC85-G$8)/7/$AA85*($Y85+$AB85)*(G85-$Z85)/$Z85)),0),0),0),0),0)</f>
        <v>0</v>
      </c>
      <c r="Q85" s="92">
        <f t="shared" si="82"/>
        <v>0</v>
      </c>
      <c r="R85" s="92">
        <f t="shared" si="82"/>
        <v>0</v>
      </c>
      <c r="S85" s="92">
        <f t="shared" si="82"/>
        <v>0</v>
      </c>
      <c r="T85" s="92">
        <f t="shared" si="82"/>
        <v>0</v>
      </c>
      <c r="U85" s="92">
        <f t="shared" si="82"/>
        <v>0</v>
      </c>
      <c r="V85" s="92">
        <f t="shared" si="82"/>
        <v>0</v>
      </c>
      <c r="W85" s="92">
        <f t="shared" si="3"/>
        <v>0</v>
      </c>
      <c r="X85" s="128"/>
      <c r="Y85" s="192">
        <f>'5 Next Year'!W85</f>
        <v>0</v>
      </c>
      <c r="Z85" s="305">
        <f>'5 Next Year'!H85</f>
        <v>0</v>
      </c>
      <c r="AA85" s="192">
        <f>'5 Next Year'!AI85</f>
        <v>0</v>
      </c>
      <c r="AB85" s="128">
        <f>'5 Next Year'!O85</f>
        <v>0</v>
      </c>
      <c r="AC85" s="306">
        <f t="shared" si="4"/>
        <v>46203</v>
      </c>
      <c r="AD85" s="92">
        <f t="shared" si="5"/>
        <v>0</v>
      </c>
      <c r="AE85" s="92">
        <f t="shared" si="6"/>
        <v>0</v>
      </c>
      <c r="AF85" s="128"/>
      <c r="AG85" s="192">
        <f>'5 Next Year'!W307</f>
        <v>0</v>
      </c>
      <c r="AH85" s="1">
        <f>'5 Next Year'!K307</f>
        <v>0</v>
      </c>
      <c r="AI85" s="192">
        <f>'5 Next Year'!AI307</f>
        <v>0</v>
      </c>
      <c r="AJ85" s="128">
        <f>'5 Next Year'!O307</f>
        <v>0</v>
      </c>
      <c r="AK85" s="306">
        <f t="shared" si="7"/>
        <v>46203</v>
      </c>
    </row>
    <row r="86" spans="1:37" ht="18" customHeight="1">
      <c r="A86" s="299" t="str">
        <f>IF('5 Next Year'!A86&lt;&gt;"",'5 Next Year'!A86,"")</f>
        <v/>
      </c>
      <c r="B86" s="299" t="str">
        <f>IF('5 Next Year'!B86&lt;&gt;"",'5 Next Year'!B86,"")</f>
        <v/>
      </c>
      <c r="C86" s="299" t="str">
        <f>IF('5 Next Year'!C86&lt;&gt;"",'5 Next Year'!C86,"")</f>
        <v/>
      </c>
      <c r="D86" s="299"/>
      <c r="E86" s="300" t="str">
        <f>IF('5 Next Year'!E86&lt;&gt;"",'5 Next Year'!E86,"")</f>
        <v/>
      </c>
      <c r="F86" s="301" t="str">
        <f>IF('5 Next Year'!F86&lt;&gt;"",'5 Next Year'!F86,"")</f>
        <v/>
      </c>
      <c r="G86" s="302"/>
      <c r="H86" s="303"/>
      <c r="I86" s="302"/>
      <c r="J86" s="303"/>
      <c r="K86" s="302"/>
      <c r="L86" s="303"/>
      <c r="M86" s="302"/>
      <c r="N86" s="303"/>
      <c r="O86" s="304">
        <f t="shared" si="1"/>
        <v>0</v>
      </c>
      <c r="P86" s="92">
        <f t="shared" ref="P86:V86" si="83">IF(G86&gt;0,IF(G$8&lt;$AC86,IF(G$8&gt;=$C$4,IF($Z86&gt;0,IF($Z86&lt;&gt;"C",IF(H86="",($AC86-G$8)/7/$AA86*($Y86+$AB86)*(G86-$Z86)/$Z86,IF(H$8&lt;$AC86,(H$8-G$8)/7/$AA86*($Y86+$AB86)*(G86-$Z86)/$Z86,($AC86-G$8)/7/$AA86*($Y86+$AB86)*(G86-$Z86)/$Z86)),0),0),0),0),0)</f>
        <v>0</v>
      </c>
      <c r="Q86" s="92">
        <f t="shared" si="83"/>
        <v>0</v>
      </c>
      <c r="R86" s="92">
        <f t="shared" si="83"/>
        <v>0</v>
      </c>
      <c r="S86" s="92">
        <f t="shared" si="83"/>
        <v>0</v>
      </c>
      <c r="T86" s="92">
        <f t="shared" si="83"/>
        <v>0</v>
      </c>
      <c r="U86" s="92">
        <f t="shared" si="83"/>
        <v>0</v>
      </c>
      <c r="V86" s="92">
        <f t="shared" si="83"/>
        <v>0</v>
      </c>
      <c r="W86" s="92">
        <f t="shared" si="3"/>
        <v>0</v>
      </c>
      <c r="X86" s="128"/>
      <c r="Y86" s="192">
        <f>'5 Next Year'!W86</f>
        <v>0</v>
      </c>
      <c r="Z86" s="305">
        <f>'5 Next Year'!H86</f>
        <v>0</v>
      </c>
      <c r="AA86" s="192">
        <f>'5 Next Year'!AI86</f>
        <v>0</v>
      </c>
      <c r="AB86" s="128">
        <f>'5 Next Year'!O86</f>
        <v>0</v>
      </c>
      <c r="AC86" s="306">
        <f t="shared" si="4"/>
        <v>46203</v>
      </c>
      <c r="AD86" s="92">
        <f t="shared" si="5"/>
        <v>0</v>
      </c>
      <c r="AE86" s="92">
        <f t="shared" si="6"/>
        <v>0</v>
      </c>
      <c r="AF86" s="128"/>
      <c r="AG86" s="192">
        <f>'5 Next Year'!W308</f>
        <v>0</v>
      </c>
      <c r="AH86" s="1">
        <f>'5 Next Year'!K308</f>
        <v>0</v>
      </c>
      <c r="AI86" s="192">
        <f>'5 Next Year'!AI308</f>
        <v>0</v>
      </c>
      <c r="AJ86" s="128">
        <f>'5 Next Year'!O308</f>
        <v>0</v>
      </c>
      <c r="AK86" s="306">
        <f t="shared" si="7"/>
        <v>46203</v>
      </c>
    </row>
    <row r="87" spans="1:37" ht="18" customHeight="1">
      <c r="A87" s="299" t="str">
        <f>IF('5 Next Year'!A87&lt;&gt;"",'5 Next Year'!A87,"")</f>
        <v/>
      </c>
      <c r="B87" s="299" t="str">
        <f>IF('5 Next Year'!B87&lt;&gt;"",'5 Next Year'!B87,"")</f>
        <v/>
      </c>
      <c r="C87" s="299" t="str">
        <f>IF('5 Next Year'!C87&lt;&gt;"",'5 Next Year'!C87,"")</f>
        <v/>
      </c>
      <c r="D87" s="299"/>
      <c r="E87" s="300" t="str">
        <f>IF('5 Next Year'!E87&lt;&gt;"",'5 Next Year'!E87,"")</f>
        <v/>
      </c>
      <c r="F87" s="301" t="str">
        <f>IF('5 Next Year'!F87&lt;&gt;"",'5 Next Year'!F87,"")</f>
        <v/>
      </c>
      <c r="G87" s="302"/>
      <c r="H87" s="303"/>
      <c r="I87" s="302"/>
      <c r="J87" s="303"/>
      <c r="K87" s="302"/>
      <c r="L87" s="303"/>
      <c r="M87" s="302"/>
      <c r="N87" s="303"/>
      <c r="O87" s="304">
        <f t="shared" si="1"/>
        <v>0</v>
      </c>
      <c r="P87" s="92">
        <f t="shared" ref="P87:V87" si="84">IF(G87&gt;0,IF(G$8&lt;$AC87,IF(G$8&gt;=$C$4,IF($Z87&gt;0,IF($Z87&lt;&gt;"C",IF(H87="",($AC87-G$8)/7/$AA87*($Y87+$AB87)*(G87-$Z87)/$Z87,IF(H$8&lt;$AC87,(H$8-G$8)/7/$AA87*($Y87+$AB87)*(G87-$Z87)/$Z87,($AC87-G$8)/7/$AA87*($Y87+$AB87)*(G87-$Z87)/$Z87)),0),0),0),0),0)</f>
        <v>0</v>
      </c>
      <c r="Q87" s="92">
        <f t="shared" si="84"/>
        <v>0</v>
      </c>
      <c r="R87" s="92">
        <f t="shared" si="84"/>
        <v>0</v>
      </c>
      <c r="S87" s="92">
        <f t="shared" si="84"/>
        <v>0</v>
      </c>
      <c r="T87" s="92">
        <f t="shared" si="84"/>
        <v>0</v>
      </c>
      <c r="U87" s="92">
        <f t="shared" si="84"/>
        <v>0</v>
      </c>
      <c r="V87" s="92">
        <f t="shared" si="84"/>
        <v>0</v>
      </c>
      <c r="W87" s="92">
        <f t="shared" si="3"/>
        <v>0</v>
      </c>
      <c r="X87" s="128"/>
      <c r="Y87" s="192">
        <f>'5 Next Year'!W87</f>
        <v>0</v>
      </c>
      <c r="Z87" s="305">
        <f>'5 Next Year'!H87</f>
        <v>0</v>
      </c>
      <c r="AA87" s="192">
        <f>'5 Next Year'!AI87</f>
        <v>0</v>
      </c>
      <c r="AB87" s="128">
        <f>'5 Next Year'!O87</f>
        <v>0</v>
      </c>
      <c r="AC87" s="306">
        <f t="shared" si="4"/>
        <v>46203</v>
      </c>
      <c r="AD87" s="92">
        <f t="shared" si="5"/>
        <v>0</v>
      </c>
      <c r="AE87" s="92">
        <f t="shared" si="6"/>
        <v>0</v>
      </c>
      <c r="AF87" s="128"/>
      <c r="AG87" s="192">
        <f>'5 Next Year'!W309</f>
        <v>0</v>
      </c>
      <c r="AH87" s="1">
        <f>'5 Next Year'!K309</f>
        <v>0</v>
      </c>
      <c r="AI87" s="192">
        <f>'5 Next Year'!AI309</f>
        <v>0</v>
      </c>
      <c r="AJ87" s="128">
        <f>'5 Next Year'!O309</f>
        <v>0</v>
      </c>
      <c r="AK87" s="306">
        <f t="shared" si="7"/>
        <v>46203</v>
      </c>
    </row>
    <row r="88" spans="1:37" ht="18" customHeight="1">
      <c r="A88" s="299" t="str">
        <f>IF('5 Next Year'!A88&lt;&gt;"",'5 Next Year'!A88,"")</f>
        <v/>
      </c>
      <c r="B88" s="299" t="str">
        <f>IF('5 Next Year'!B88&lt;&gt;"",'5 Next Year'!B88,"")</f>
        <v/>
      </c>
      <c r="C88" s="299" t="str">
        <f>IF('5 Next Year'!C88&lt;&gt;"",'5 Next Year'!C88,"")</f>
        <v/>
      </c>
      <c r="D88" s="299"/>
      <c r="E88" s="300" t="str">
        <f>IF('5 Next Year'!E88&lt;&gt;"",'5 Next Year'!E88,"")</f>
        <v/>
      </c>
      <c r="F88" s="301" t="str">
        <f>IF('5 Next Year'!F88&lt;&gt;"",'5 Next Year'!F88,"")</f>
        <v/>
      </c>
      <c r="G88" s="302"/>
      <c r="H88" s="303"/>
      <c r="I88" s="302"/>
      <c r="J88" s="303"/>
      <c r="K88" s="302"/>
      <c r="L88" s="303"/>
      <c r="M88" s="302"/>
      <c r="N88" s="303"/>
      <c r="O88" s="304">
        <f t="shared" si="1"/>
        <v>0</v>
      </c>
      <c r="P88" s="92">
        <f t="shared" ref="P88:V88" si="85">IF(G88&gt;0,IF(G$8&lt;$AC88,IF(G$8&gt;=$C$4,IF($Z88&gt;0,IF($Z88&lt;&gt;"C",IF(H88="",($AC88-G$8)/7/$AA88*($Y88+$AB88)*(G88-$Z88)/$Z88,IF(H$8&lt;$AC88,(H$8-G$8)/7/$AA88*($Y88+$AB88)*(G88-$Z88)/$Z88,($AC88-G$8)/7/$AA88*($Y88+$AB88)*(G88-$Z88)/$Z88)),0),0),0),0),0)</f>
        <v>0</v>
      </c>
      <c r="Q88" s="92">
        <f t="shared" si="85"/>
        <v>0</v>
      </c>
      <c r="R88" s="92">
        <f t="shared" si="85"/>
        <v>0</v>
      </c>
      <c r="S88" s="92">
        <f t="shared" si="85"/>
        <v>0</v>
      </c>
      <c r="T88" s="92">
        <f t="shared" si="85"/>
        <v>0</v>
      </c>
      <c r="U88" s="92">
        <f t="shared" si="85"/>
        <v>0</v>
      </c>
      <c r="V88" s="92">
        <f t="shared" si="85"/>
        <v>0</v>
      </c>
      <c r="W88" s="92">
        <f t="shared" si="3"/>
        <v>0</v>
      </c>
      <c r="X88" s="128"/>
      <c r="Y88" s="192">
        <f>'5 Next Year'!W88</f>
        <v>0</v>
      </c>
      <c r="Z88" s="305">
        <f>'5 Next Year'!H88</f>
        <v>0</v>
      </c>
      <c r="AA88" s="192">
        <f>'5 Next Year'!AI88</f>
        <v>0</v>
      </c>
      <c r="AB88" s="128">
        <f>'5 Next Year'!O88</f>
        <v>0</v>
      </c>
      <c r="AC88" s="306">
        <f t="shared" si="4"/>
        <v>46203</v>
      </c>
      <c r="AD88" s="92">
        <f t="shared" si="5"/>
        <v>0</v>
      </c>
      <c r="AE88" s="92">
        <f t="shared" si="6"/>
        <v>0</v>
      </c>
      <c r="AF88" s="128"/>
      <c r="AG88" s="192">
        <f>'5 Next Year'!W310</f>
        <v>0</v>
      </c>
      <c r="AH88" s="1">
        <f>'5 Next Year'!K310</f>
        <v>0</v>
      </c>
      <c r="AI88" s="192">
        <f>'5 Next Year'!AI310</f>
        <v>0</v>
      </c>
      <c r="AJ88" s="128">
        <f>'5 Next Year'!O310</f>
        <v>0</v>
      </c>
      <c r="AK88" s="306">
        <f t="shared" si="7"/>
        <v>46203</v>
      </c>
    </row>
    <row r="89" spans="1:37" ht="18" customHeight="1">
      <c r="A89" s="299" t="str">
        <f>IF('5 Next Year'!A89&lt;&gt;"",'5 Next Year'!A89,"")</f>
        <v/>
      </c>
      <c r="B89" s="299" t="str">
        <f>IF('5 Next Year'!B89&lt;&gt;"",'5 Next Year'!B89,"")</f>
        <v/>
      </c>
      <c r="C89" s="299" t="str">
        <f>IF('5 Next Year'!C89&lt;&gt;"",'5 Next Year'!C89,"")</f>
        <v/>
      </c>
      <c r="D89" s="299"/>
      <c r="E89" s="300" t="str">
        <f>IF('5 Next Year'!E89&lt;&gt;"",'5 Next Year'!E89,"")</f>
        <v/>
      </c>
      <c r="F89" s="301" t="str">
        <f>IF('5 Next Year'!F89&lt;&gt;"",'5 Next Year'!F89,"")</f>
        <v/>
      </c>
      <c r="G89" s="302"/>
      <c r="H89" s="303"/>
      <c r="I89" s="302"/>
      <c r="J89" s="303"/>
      <c r="K89" s="302"/>
      <c r="L89" s="303"/>
      <c r="M89" s="302"/>
      <c r="N89" s="303"/>
      <c r="O89" s="304">
        <f t="shared" si="1"/>
        <v>0</v>
      </c>
      <c r="P89" s="92">
        <f t="shared" ref="P89:V89" si="86">IF(G89&gt;0,IF(G$8&lt;$AC89,IF(G$8&gt;=$C$4,IF($Z89&gt;0,IF($Z89&lt;&gt;"C",IF(H89="",($AC89-G$8)/7/$AA89*($Y89+$AB89)*(G89-$Z89)/$Z89,IF(H$8&lt;$AC89,(H$8-G$8)/7/$AA89*($Y89+$AB89)*(G89-$Z89)/$Z89,($AC89-G$8)/7/$AA89*($Y89+$AB89)*(G89-$Z89)/$Z89)),0),0),0),0),0)</f>
        <v>0</v>
      </c>
      <c r="Q89" s="92">
        <f t="shared" si="86"/>
        <v>0</v>
      </c>
      <c r="R89" s="92">
        <f t="shared" si="86"/>
        <v>0</v>
      </c>
      <c r="S89" s="92">
        <f t="shared" si="86"/>
        <v>0</v>
      </c>
      <c r="T89" s="92">
        <f t="shared" si="86"/>
        <v>0</v>
      </c>
      <c r="U89" s="92">
        <f t="shared" si="86"/>
        <v>0</v>
      </c>
      <c r="V89" s="92">
        <f t="shared" si="86"/>
        <v>0</v>
      </c>
      <c r="W89" s="92">
        <f t="shared" si="3"/>
        <v>0</v>
      </c>
      <c r="X89" s="128"/>
      <c r="Y89" s="192">
        <f>'5 Next Year'!W89</f>
        <v>0</v>
      </c>
      <c r="Z89" s="305">
        <f>'5 Next Year'!H89</f>
        <v>0</v>
      </c>
      <c r="AA89" s="192">
        <f>'5 Next Year'!AI89</f>
        <v>0</v>
      </c>
      <c r="AB89" s="128">
        <f>'5 Next Year'!O89</f>
        <v>0</v>
      </c>
      <c r="AC89" s="306">
        <f t="shared" si="4"/>
        <v>46203</v>
      </c>
      <c r="AD89" s="92">
        <f t="shared" si="5"/>
        <v>0</v>
      </c>
      <c r="AE89" s="92">
        <f t="shared" si="6"/>
        <v>0</v>
      </c>
      <c r="AF89" s="128"/>
      <c r="AG89" s="192">
        <f>'5 Next Year'!W311</f>
        <v>0</v>
      </c>
      <c r="AH89" s="1">
        <f>'5 Next Year'!K311</f>
        <v>0</v>
      </c>
      <c r="AI89" s="192">
        <f>'5 Next Year'!AI311</f>
        <v>0</v>
      </c>
      <c r="AJ89" s="128">
        <f>'5 Next Year'!O311</f>
        <v>0</v>
      </c>
      <c r="AK89" s="306">
        <f t="shared" si="7"/>
        <v>46203</v>
      </c>
    </row>
    <row r="90" spans="1:37" ht="18" customHeight="1">
      <c r="A90" s="299" t="str">
        <f>IF('5 Next Year'!A90&lt;&gt;"",'5 Next Year'!A90,"")</f>
        <v/>
      </c>
      <c r="B90" s="299" t="str">
        <f>IF('5 Next Year'!B90&lt;&gt;"",'5 Next Year'!B90,"")</f>
        <v/>
      </c>
      <c r="C90" s="299" t="str">
        <f>IF('5 Next Year'!C90&lt;&gt;"",'5 Next Year'!C90,"")</f>
        <v/>
      </c>
      <c r="D90" s="299"/>
      <c r="E90" s="300" t="str">
        <f>IF('5 Next Year'!E90&lt;&gt;"",'5 Next Year'!E90,"")</f>
        <v/>
      </c>
      <c r="F90" s="301" t="str">
        <f>IF('5 Next Year'!F90&lt;&gt;"",'5 Next Year'!F90,"")</f>
        <v/>
      </c>
      <c r="G90" s="302"/>
      <c r="H90" s="303"/>
      <c r="I90" s="302"/>
      <c r="J90" s="303"/>
      <c r="K90" s="302"/>
      <c r="L90" s="303"/>
      <c r="M90" s="302"/>
      <c r="N90" s="303"/>
      <c r="O90" s="304">
        <f t="shared" si="1"/>
        <v>0</v>
      </c>
      <c r="P90" s="92">
        <f t="shared" ref="P90:V90" si="87">IF(G90&gt;0,IF(G$8&lt;$AC90,IF(G$8&gt;=$C$4,IF($Z90&gt;0,IF($Z90&lt;&gt;"C",IF(H90="",($AC90-G$8)/7/$AA90*($Y90+$AB90)*(G90-$Z90)/$Z90,IF(H$8&lt;$AC90,(H$8-G$8)/7/$AA90*($Y90+$AB90)*(G90-$Z90)/$Z90,($AC90-G$8)/7/$AA90*($Y90+$AB90)*(G90-$Z90)/$Z90)),0),0),0),0),0)</f>
        <v>0</v>
      </c>
      <c r="Q90" s="92">
        <f t="shared" si="87"/>
        <v>0</v>
      </c>
      <c r="R90" s="92">
        <f t="shared" si="87"/>
        <v>0</v>
      </c>
      <c r="S90" s="92">
        <f t="shared" si="87"/>
        <v>0</v>
      </c>
      <c r="T90" s="92">
        <f t="shared" si="87"/>
        <v>0</v>
      </c>
      <c r="U90" s="92">
        <f t="shared" si="87"/>
        <v>0</v>
      </c>
      <c r="V90" s="92">
        <f t="shared" si="87"/>
        <v>0</v>
      </c>
      <c r="W90" s="92">
        <f t="shared" si="3"/>
        <v>0</v>
      </c>
      <c r="X90" s="128"/>
      <c r="Y90" s="192">
        <f>'5 Next Year'!W90</f>
        <v>0</v>
      </c>
      <c r="Z90" s="305">
        <f>'5 Next Year'!H90</f>
        <v>0</v>
      </c>
      <c r="AA90" s="192">
        <f>'5 Next Year'!AI90</f>
        <v>0</v>
      </c>
      <c r="AB90" s="128">
        <f>'5 Next Year'!O90</f>
        <v>0</v>
      </c>
      <c r="AC90" s="306">
        <f t="shared" si="4"/>
        <v>46203</v>
      </c>
      <c r="AD90" s="92">
        <f t="shared" si="5"/>
        <v>0</v>
      </c>
      <c r="AE90" s="92">
        <f t="shared" si="6"/>
        <v>0</v>
      </c>
      <c r="AF90" s="128"/>
      <c r="AG90" s="192">
        <f>'5 Next Year'!W312</f>
        <v>0</v>
      </c>
      <c r="AH90" s="1">
        <f>'5 Next Year'!K312</f>
        <v>0</v>
      </c>
      <c r="AI90" s="192">
        <f>'5 Next Year'!AI312</f>
        <v>0</v>
      </c>
      <c r="AJ90" s="128">
        <f>'5 Next Year'!O312</f>
        <v>0</v>
      </c>
      <c r="AK90" s="306">
        <f t="shared" si="7"/>
        <v>46203</v>
      </c>
    </row>
    <row r="91" spans="1:37" ht="18" customHeight="1">
      <c r="A91" s="299" t="str">
        <f>IF('5 Next Year'!A91&lt;&gt;"",'5 Next Year'!A91,"")</f>
        <v/>
      </c>
      <c r="B91" s="299" t="str">
        <f>IF('5 Next Year'!B91&lt;&gt;"",'5 Next Year'!B91,"")</f>
        <v/>
      </c>
      <c r="C91" s="299" t="str">
        <f>IF('5 Next Year'!C91&lt;&gt;"",'5 Next Year'!C91,"")</f>
        <v/>
      </c>
      <c r="D91" s="299"/>
      <c r="E91" s="300" t="str">
        <f>IF('5 Next Year'!E91&lt;&gt;"",'5 Next Year'!E91,"")</f>
        <v/>
      </c>
      <c r="F91" s="301" t="str">
        <f>IF('5 Next Year'!F91&lt;&gt;"",'5 Next Year'!F91,"")</f>
        <v/>
      </c>
      <c r="G91" s="302"/>
      <c r="H91" s="303"/>
      <c r="I91" s="302"/>
      <c r="J91" s="303"/>
      <c r="K91" s="302"/>
      <c r="L91" s="303"/>
      <c r="M91" s="302"/>
      <c r="N91" s="303"/>
      <c r="O91" s="304">
        <f t="shared" si="1"/>
        <v>0</v>
      </c>
      <c r="P91" s="92">
        <f t="shared" ref="P91:V91" si="88">IF(G91&gt;0,IF(G$8&lt;$AC91,IF(G$8&gt;=$C$4,IF($Z91&gt;0,IF($Z91&lt;&gt;"C",IF(H91="",($AC91-G$8)/7/$AA91*($Y91+$AB91)*(G91-$Z91)/$Z91,IF(H$8&lt;$AC91,(H$8-G$8)/7/$AA91*($Y91+$AB91)*(G91-$Z91)/$Z91,($AC91-G$8)/7/$AA91*($Y91+$AB91)*(G91-$Z91)/$Z91)),0),0),0),0),0)</f>
        <v>0</v>
      </c>
      <c r="Q91" s="92">
        <f t="shared" si="88"/>
        <v>0</v>
      </c>
      <c r="R91" s="92">
        <f t="shared" si="88"/>
        <v>0</v>
      </c>
      <c r="S91" s="92">
        <f t="shared" si="88"/>
        <v>0</v>
      </c>
      <c r="T91" s="92">
        <f t="shared" si="88"/>
        <v>0</v>
      </c>
      <c r="U91" s="92">
        <f t="shared" si="88"/>
        <v>0</v>
      </c>
      <c r="V91" s="92">
        <f t="shared" si="88"/>
        <v>0</v>
      </c>
      <c r="W91" s="92">
        <f t="shared" si="3"/>
        <v>0</v>
      </c>
      <c r="X91" s="128"/>
      <c r="Y91" s="192">
        <f>'5 Next Year'!W91</f>
        <v>0</v>
      </c>
      <c r="Z91" s="305">
        <f>'5 Next Year'!H91</f>
        <v>0</v>
      </c>
      <c r="AA91" s="192">
        <f>'5 Next Year'!AI91</f>
        <v>0</v>
      </c>
      <c r="AB91" s="128">
        <f>'5 Next Year'!O91</f>
        <v>0</v>
      </c>
      <c r="AC91" s="306">
        <f t="shared" si="4"/>
        <v>46203</v>
      </c>
      <c r="AD91" s="92">
        <f t="shared" si="5"/>
        <v>0</v>
      </c>
      <c r="AE91" s="92">
        <f t="shared" si="6"/>
        <v>0</v>
      </c>
      <c r="AF91" s="128"/>
      <c r="AG91" s="192">
        <f>'5 Next Year'!W313</f>
        <v>0</v>
      </c>
      <c r="AH91" s="1">
        <f>'5 Next Year'!K313</f>
        <v>0</v>
      </c>
      <c r="AI91" s="192">
        <f>'5 Next Year'!AI313</f>
        <v>0</v>
      </c>
      <c r="AJ91" s="128">
        <f>'5 Next Year'!O313</f>
        <v>0</v>
      </c>
      <c r="AK91" s="306">
        <f t="shared" si="7"/>
        <v>46203</v>
      </c>
    </row>
    <row r="92" spans="1:37" ht="18" customHeight="1">
      <c r="A92" s="299" t="str">
        <f>IF('5 Next Year'!A92&lt;&gt;"",'5 Next Year'!A92,"")</f>
        <v/>
      </c>
      <c r="B92" s="299" t="str">
        <f>IF('5 Next Year'!B92&lt;&gt;"",'5 Next Year'!B92,"")</f>
        <v/>
      </c>
      <c r="C92" s="299" t="str">
        <f>IF('5 Next Year'!C92&lt;&gt;"",'5 Next Year'!C92,"")</f>
        <v/>
      </c>
      <c r="D92" s="299"/>
      <c r="E92" s="300" t="str">
        <f>IF('5 Next Year'!E92&lt;&gt;"",'5 Next Year'!E92,"")</f>
        <v/>
      </c>
      <c r="F92" s="301" t="str">
        <f>IF('5 Next Year'!F92&lt;&gt;"",'5 Next Year'!F92,"")</f>
        <v/>
      </c>
      <c r="G92" s="302"/>
      <c r="H92" s="303"/>
      <c r="I92" s="302"/>
      <c r="J92" s="303"/>
      <c r="K92" s="302"/>
      <c r="L92" s="303"/>
      <c r="M92" s="302"/>
      <c r="N92" s="303"/>
      <c r="O92" s="304">
        <f t="shared" si="1"/>
        <v>0</v>
      </c>
      <c r="P92" s="92">
        <f t="shared" ref="P92:V92" si="89">IF(G92&gt;0,IF(G$8&lt;$AC92,IF(G$8&gt;=$C$4,IF($Z92&gt;0,IF($Z92&lt;&gt;"C",IF(H92="",($AC92-G$8)/7/$AA92*($Y92+$AB92)*(G92-$Z92)/$Z92,IF(H$8&lt;$AC92,(H$8-G$8)/7/$AA92*($Y92+$AB92)*(G92-$Z92)/$Z92,($AC92-G$8)/7/$AA92*($Y92+$AB92)*(G92-$Z92)/$Z92)),0),0),0),0),0)</f>
        <v>0</v>
      </c>
      <c r="Q92" s="92">
        <f t="shared" si="89"/>
        <v>0</v>
      </c>
      <c r="R92" s="92">
        <f t="shared" si="89"/>
        <v>0</v>
      </c>
      <c r="S92" s="92">
        <f t="shared" si="89"/>
        <v>0</v>
      </c>
      <c r="T92" s="92">
        <f t="shared" si="89"/>
        <v>0</v>
      </c>
      <c r="U92" s="92">
        <f t="shared" si="89"/>
        <v>0</v>
      </c>
      <c r="V92" s="92">
        <f t="shared" si="89"/>
        <v>0</v>
      </c>
      <c r="W92" s="92">
        <f t="shared" si="3"/>
        <v>0</v>
      </c>
      <c r="X92" s="128"/>
      <c r="Y92" s="192">
        <f>'5 Next Year'!W92</f>
        <v>0</v>
      </c>
      <c r="Z92" s="305">
        <f>'5 Next Year'!H92</f>
        <v>0</v>
      </c>
      <c r="AA92" s="192">
        <f>'5 Next Year'!AI92</f>
        <v>0</v>
      </c>
      <c r="AB92" s="128">
        <f>'5 Next Year'!O92</f>
        <v>0</v>
      </c>
      <c r="AC92" s="306">
        <f t="shared" si="4"/>
        <v>46203</v>
      </c>
      <c r="AD92" s="92">
        <f t="shared" si="5"/>
        <v>0</v>
      </c>
      <c r="AE92" s="92">
        <f t="shared" si="6"/>
        <v>0</v>
      </c>
      <c r="AF92" s="128"/>
      <c r="AG92" s="192">
        <f>'5 Next Year'!W314</f>
        <v>0</v>
      </c>
      <c r="AH92" s="1">
        <f>'5 Next Year'!K314</f>
        <v>0</v>
      </c>
      <c r="AI92" s="192">
        <f>'5 Next Year'!AI314</f>
        <v>0</v>
      </c>
      <c r="AJ92" s="128">
        <f>'5 Next Year'!O314</f>
        <v>0</v>
      </c>
      <c r="AK92" s="306">
        <f t="shared" si="7"/>
        <v>46203</v>
      </c>
    </row>
    <row r="93" spans="1:37" ht="18" customHeight="1">
      <c r="A93" s="299" t="str">
        <f>IF('5 Next Year'!A93&lt;&gt;"",'5 Next Year'!A93,"")</f>
        <v/>
      </c>
      <c r="B93" s="299" t="str">
        <f>IF('5 Next Year'!B93&lt;&gt;"",'5 Next Year'!B93,"")</f>
        <v/>
      </c>
      <c r="C93" s="299" t="str">
        <f>IF('5 Next Year'!C93&lt;&gt;"",'5 Next Year'!C93,"")</f>
        <v/>
      </c>
      <c r="D93" s="299"/>
      <c r="E93" s="300" t="str">
        <f>IF('5 Next Year'!E93&lt;&gt;"",'5 Next Year'!E93,"")</f>
        <v/>
      </c>
      <c r="F93" s="301" t="str">
        <f>IF('5 Next Year'!F93&lt;&gt;"",'5 Next Year'!F93,"")</f>
        <v/>
      </c>
      <c r="G93" s="302"/>
      <c r="H93" s="303"/>
      <c r="I93" s="302"/>
      <c r="J93" s="303"/>
      <c r="K93" s="302"/>
      <c r="L93" s="303"/>
      <c r="M93" s="302"/>
      <c r="N93" s="303"/>
      <c r="O93" s="304">
        <f t="shared" si="1"/>
        <v>0</v>
      </c>
      <c r="P93" s="92">
        <f t="shared" ref="P93:V93" si="90">IF(G93&gt;0,IF(G$8&lt;$AC93,IF(G$8&gt;=$C$4,IF($Z93&gt;0,IF($Z93&lt;&gt;"C",IF(H93="",($AC93-G$8)/7/$AA93*($Y93+$AB93)*(G93-$Z93)/$Z93,IF(H$8&lt;$AC93,(H$8-G$8)/7/$AA93*($Y93+$AB93)*(G93-$Z93)/$Z93,($AC93-G$8)/7/$AA93*($Y93+$AB93)*(G93-$Z93)/$Z93)),0),0),0),0),0)</f>
        <v>0</v>
      </c>
      <c r="Q93" s="92">
        <f t="shared" si="90"/>
        <v>0</v>
      </c>
      <c r="R93" s="92">
        <f t="shared" si="90"/>
        <v>0</v>
      </c>
      <c r="S93" s="92">
        <f t="shared" si="90"/>
        <v>0</v>
      </c>
      <c r="T93" s="92">
        <f t="shared" si="90"/>
        <v>0</v>
      </c>
      <c r="U93" s="92">
        <f t="shared" si="90"/>
        <v>0</v>
      </c>
      <c r="V93" s="92">
        <f t="shared" si="90"/>
        <v>0</v>
      </c>
      <c r="W93" s="92">
        <f t="shared" si="3"/>
        <v>0</v>
      </c>
      <c r="X93" s="128"/>
      <c r="Y93" s="192">
        <f>'5 Next Year'!W93</f>
        <v>0</v>
      </c>
      <c r="Z93" s="305">
        <f>'5 Next Year'!H93</f>
        <v>0</v>
      </c>
      <c r="AA93" s="192">
        <f>'5 Next Year'!AI93</f>
        <v>0</v>
      </c>
      <c r="AB93" s="128">
        <f>'5 Next Year'!O93</f>
        <v>0</v>
      </c>
      <c r="AC93" s="306">
        <f t="shared" si="4"/>
        <v>46203</v>
      </c>
      <c r="AD93" s="92">
        <f t="shared" si="5"/>
        <v>0</v>
      </c>
      <c r="AE93" s="92">
        <f t="shared" si="6"/>
        <v>0</v>
      </c>
      <c r="AF93" s="128"/>
      <c r="AG93" s="192">
        <f>'5 Next Year'!W315</f>
        <v>0</v>
      </c>
      <c r="AH93" s="1">
        <f>'5 Next Year'!K315</f>
        <v>0</v>
      </c>
      <c r="AI93" s="192">
        <f>'5 Next Year'!AI315</f>
        <v>0</v>
      </c>
      <c r="AJ93" s="128">
        <f>'5 Next Year'!O315</f>
        <v>0</v>
      </c>
      <c r="AK93" s="306">
        <f t="shared" si="7"/>
        <v>46203</v>
      </c>
    </row>
    <row r="94" spans="1:37" ht="18" customHeight="1">
      <c r="A94" s="299" t="str">
        <f>IF('5 Next Year'!A94&lt;&gt;"",'5 Next Year'!A94,"")</f>
        <v/>
      </c>
      <c r="B94" s="299" t="str">
        <f>IF('5 Next Year'!B94&lt;&gt;"",'5 Next Year'!B94,"")</f>
        <v/>
      </c>
      <c r="C94" s="299" t="str">
        <f>IF('5 Next Year'!C94&lt;&gt;"",'5 Next Year'!C94,"")</f>
        <v/>
      </c>
      <c r="D94" s="299"/>
      <c r="E94" s="300" t="str">
        <f>IF('5 Next Year'!E94&lt;&gt;"",'5 Next Year'!E94,"")</f>
        <v/>
      </c>
      <c r="F94" s="301" t="str">
        <f>IF('5 Next Year'!F94&lt;&gt;"",'5 Next Year'!F94,"")</f>
        <v/>
      </c>
      <c r="G94" s="302"/>
      <c r="H94" s="303"/>
      <c r="I94" s="302"/>
      <c r="J94" s="303"/>
      <c r="K94" s="302"/>
      <c r="L94" s="303"/>
      <c r="M94" s="302"/>
      <c r="N94" s="303"/>
      <c r="O94" s="304">
        <f t="shared" si="1"/>
        <v>0</v>
      </c>
      <c r="P94" s="92">
        <f t="shared" ref="P94:V94" si="91">IF(G94&gt;0,IF(G$8&lt;$AC94,IF(G$8&gt;=$C$4,IF($Z94&gt;0,IF($Z94&lt;&gt;"C",IF(H94="",($AC94-G$8)/7/$AA94*($Y94+$AB94)*(G94-$Z94)/$Z94,IF(H$8&lt;$AC94,(H$8-G$8)/7/$AA94*($Y94+$AB94)*(G94-$Z94)/$Z94,($AC94-G$8)/7/$AA94*($Y94+$AB94)*(G94-$Z94)/$Z94)),0),0),0),0),0)</f>
        <v>0</v>
      </c>
      <c r="Q94" s="92">
        <f t="shared" si="91"/>
        <v>0</v>
      </c>
      <c r="R94" s="92">
        <f t="shared" si="91"/>
        <v>0</v>
      </c>
      <c r="S94" s="92">
        <f t="shared" si="91"/>
        <v>0</v>
      </c>
      <c r="T94" s="92">
        <f t="shared" si="91"/>
        <v>0</v>
      </c>
      <c r="U94" s="92">
        <f t="shared" si="91"/>
        <v>0</v>
      </c>
      <c r="V94" s="92">
        <f t="shared" si="91"/>
        <v>0</v>
      </c>
      <c r="W94" s="92">
        <f t="shared" si="3"/>
        <v>0</v>
      </c>
      <c r="X94" s="128"/>
      <c r="Y94" s="192">
        <f>'5 Next Year'!W94</f>
        <v>0</v>
      </c>
      <c r="Z94" s="305">
        <f>'5 Next Year'!H94</f>
        <v>0</v>
      </c>
      <c r="AA94" s="192">
        <f>'5 Next Year'!AI94</f>
        <v>0</v>
      </c>
      <c r="AB94" s="128">
        <f>'5 Next Year'!O94</f>
        <v>0</v>
      </c>
      <c r="AC94" s="306">
        <f t="shared" si="4"/>
        <v>46203</v>
      </c>
      <c r="AD94" s="92">
        <f t="shared" si="5"/>
        <v>0</v>
      </c>
      <c r="AE94" s="92">
        <f t="shared" si="6"/>
        <v>0</v>
      </c>
      <c r="AF94" s="128"/>
      <c r="AG94" s="192">
        <f>'5 Next Year'!W316</f>
        <v>0</v>
      </c>
      <c r="AH94" s="1">
        <f>'5 Next Year'!K316</f>
        <v>0</v>
      </c>
      <c r="AI94" s="192">
        <f>'5 Next Year'!AI316</f>
        <v>0</v>
      </c>
      <c r="AJ94" s="128">
        <f>'5 Next Year'!O316</f>
        <v>0</v>
      </c>
      <c r="AK94" s="306">
        <f t="shared" si="7"/>
        <v>46203</v>
      </c>
    </row>
    <row r="95" spans="1:37" ht="18" customHeight="1">
      <c r="A95" s="299" t="str">
        <f>IF('5 Next Year'!A95&lt;&gt;"",'5 Next Year'!A95,"")</f>
        <v/>
      </c>
      <c r="B95" s="299" t="str">
        <f>IF('5 Next Year'!B95&lt;&gt;"",'5 Next Year'!B95,"")</f>
        <v/>
      </c>
      <c r="C95" s="299" t="str">
        <f>IF('5 Next Year'!C95&lt;&gt;"",'5 Next Year'!C95,"")</f>
        <v/>
      </c>
      <c r="D95" s="299"/>
      <c r="E95" s="300" t="str">
        <f>IF('5 Next Year'!E95&lt;&gt;"",'5 Next Year'!E95,"")</f>
        <v/>
      </c>
      <c r="F95" s="301" t="str">
        <f>IF('5 Next Year'!F95&lt;&gt;"",'5 Next Year'!F95,"")</f>
        <v/>
      </c>
      <c r="G95" s="302"/>
      <c r="H95" s="303"/>
      <c r="I95" s="302"/>
      <c r="J95" s="303"/>
      <c r="K95" s="302"/>
      <c r="L95" s="303"/>
      <c r="M95" s="302"/>
      <c r="N95" s="303"/>
      <c r="O95" s="304">
        <f t="shared" si="1"/>
        <v>0</v>
      </c>
      <c r="P95" s="92">
        <f t="shared" ref="P95:V95" si="92">IF(G95&gt;0,IF(G$8&lt;$AC95,IF(G$8&gt;=$C$4,IF($Z95&gt;0,IF($Z95&lt;&gt;"C",IF(H95="",($AC95-G$8)/7/$AA95*($Y95+$AB95)*(G95-$Z95)/$Z95,IF(H$8&lt;$AC95,(H$8-G$8)/7/$AA95*($Y95+$AB95)*(G95-$Z95)/$Z95,($AC95-G$8)/7/$AA95*($Y95+$AB95)*(G95-$Z95)/$Z95)),0),0),0),0),0)</f>
        <v>0</v>
      </c>
      <c r="Q95" s="92">
        <f t="shared" si="92"/>
        <v>0</v>
      </c>
      <c r="R95" s="92">
        <f t="shared" si="92"/>
        <v>0</v>
      </c>
      <c r="S95" s="92">
        <f t="shared" si="92"/>
        <v>0</v>
      </c>
      <c r="T95" s="92">
        <f t="shared" si="92"/>
        <v>0</v>
      </c>
      <c r="U95" s="92">
        <f t="shared" si="92"/>
        <v>0</v>
      </c>
      <c r="V95" s="92">
        <f t="shared" si="92"/>
        <v>0</v>
      </c>
      <c r="W95" s="92">
        <f t="shared" si="3"/>
        <v>0</v>
      </c>
      <c r="X95" s="128"/>
      <c r="Y95" s="192">
        <f>'5 Next Year'!W95</f>
        <v>0</v>
      </c>
      <c r="Z95" s="305">
        <f>'5 Next Year'!H95</f>
        <v>0</v>
      </c>
      <c r="AA95" s="192">
        <f>'5 Next Year'!AI95</f>
        <v>0</v>
      </c>
      <c r="AB95" s="128">
        <f>'5 Next Year'!O95</f>
        <v>0</v>
      </c>
      <c r="AC95" s="306">
        <f t="shared" si="4"/>
        <v>46203</v>
      </c>
      <c r="AD95" s="92">
        <f t="shared" si="5"/>
        <v>0</v>
      </c>
      <c r="AE95" s="92">
        <f t="shared" si="6"/>
        <v>0</v>
      </c>
      <c r="AF95" s="128"/>
      <c r="AG95" s="192">
        <f>'5 Next Year'!W317</f>
        <v>0</v>
      </c>
      <c r="AH95" s="1">
        <f>'5 Next Year'!K317</f>
        <v>0</v>
      </c>
      <c r="AI95" s="192">
        <f>'5 Next Year'!AI317</f>
        <v>0</v>
      </c>
      <c r="AJ95" s="128">
        <f>'5 Next Year'!O317</f>
        <v>0</v>
      </c>
      <c r="AK95" s="306">
        <f t="shared" si="7"/>
        <v>46203</v>
      </c>
    </row>
    <row r="96" spans="1:37" ht="18" customHeight="1">
      <c r="A96" s="299" t="str">
        <f>IF('5 Next Year'!A96&lt;&gt;"",'5 Next Year'!A96,"")</f>
        <v/>
      </c>
      <c r="B96" s="299" t="str">
        <f>IF('5 Next Year'!B96&lt;&gt;"",'5 Next Year'!B96,"")</f>
        <v/>
      </c>
      <c r="C96" s="299" t="str">
        <f>IF('5 Next Year'!C96&lt;&gt;"",'5 Next Year'!C96,"")</f>
        <v/>
      </c>
      <c r="D96" s="299"/>
      <c r="E96" s="300" t="str">
        <f>IF('5 Next Year'!E96&lt;&gt;"",'5 Next Year'!E96,"")</f>
        <v/>
      </c>
      <c r="F96" s="301" t="str">
        <f>IF('5 Next Year'!F96&lt;&gt;"",'5 Next Year'!F96,"")</f>
        <v/>
      </c>
      <c r="G96" s="302"/>
      <c r="H96" s="303"/>
      <c r="I96" s="302"/>
      <c r="J96" s="303"/>
      <c r="K96" s="302"/>
      <c r="L96" s="303"/>
      <c r="M96" s="302"/>
      <c r="N96" s="303"/>
      <c r="O96" s="304">
        <f t="shared" si="1"/>
        <v>0</v>
      </c>
      <c r="P96" s="92">
        <f t="shared" ref="P96:V96" si="93">IF(G96&gt;0,IF(G$8&lt;$AC96,IF(G$8&gt;=$C$4,IF($Z96&gt;0,IF($Z96&lt;&gt;"C",IF(H96="",($AC96-G$8)/7/$AA96*($Y96+$AB96)*(G96-$Z96)/$Z96,IF(H$8&lt;$AC96,(H$8-G$8)/7/$AA96*($Y96+$AB96)*(G96-$Z96)/$Z96,($AC96-G$8)/7/$AA96*($Y96+$AB96)*(G96-$Z96)/$Z96)),0),0),0),0),0)</f>
        <v>0</v>
      </c>
      <c r="Q96" s="92">
        <f t="shared" si="93"/>
        <v>0</v>
      </c>
      <c r="R96" s="92">
        <f t="shared" si="93"/>
        <v>0</v>
      </c>
      <c r="S96" s="92">
        <f t="shared" si="93"/>
        <v>0</v>
      </c>
      <c r="T96" s="92">
        <f t="shared" si="93"/>
        <v>0</v>
      </c>
      <c r="U96" s="92">
        <f t="shared" si="93"/>
        <v>0</v>
      </c>
      <c r="V96" s="92">
        <f t="shared" si="93"/>
        <v>0</v>
      </c>
      <c r="W96" s="92">
        <f t="shared" si="3"/>
        <v>0</v>
      </c>
      <c r="X96" s="128"/>
      <c r="Y96" s="192">
        <f>'5 Next Year'!W96</f>
        <v>0</v>
      </c>
      <c r="Z96" s="305">
        <f>'5 Next Year'!H96</f>
        <v>0</v>
      </c>
      <c r="AA96" s="192">
        <f>'5 Next Year'!AI96</f>
        <v>0</v>
      </c>
      <c r="AB96" s="128">
        <f>'5 Next Year'!O96</f>
        <v>0</v>
      </c>
      <c r="AC96" s="306">
        <f t="shared" si="4"/>
        <v>46203</v>
      </c>
      <c r="AD96" s="92">
        <f t="shared" si="5"/>
        <v>0</v>
      </c>
      <c r="AE96" s="92">
        <f t="shared" si="6"/>
        <v>0</v>
      </c>
      <c r="AF96" s="128"/>
      <c r="AG96" s="192">
        <f>'5 Next Year'!W318</f>
        <v>0</v>
      </c>
      <c r="AH96" s="1">
        <f>'5 Next Year'!K318</f>
        <v>0</v>
      </c>
      <c r="AI96" s="192">
        <f>'5 Next Year'!AI318</f>
        <v>0</v>
      </c>
      <c r="AJ96" s="128">
        <f>'5 Next Year'!O318</f>
        <v>0</v>
      </c>
      <c r="AK96" s="306">
        <f t="shared" si="7"/>
        <v>46203</v>
      </c>
    </row>
    <row r="97" spans="1:37" ht="18" customHeight="1">
      <c r="A97" s="299" t="str">
        <f>IF('5 Next Year'!A97&lt;&gt;"",'5 Next Year'!A97,"")</f>
        <v/>
      </c>
      <c r="B97" s="299" t="str">
        <f>IF('5 Next Year'!B97&lt;&gt;"",'5 Next Year'!B97,"")</f>
        <v/>
      </c>
      <c r="C97" s="299" t="str">
        <f>IF('5 Next Year'!C97&lt;&gt;"",'5 Next Year'!C97,"")</f>
        <v/>
      </c>
      <c r="D97" s="299"/>
      <c r="E97" s="300" t="str">
        <f>IF('5 Next Year'!E97&lt;&gt;"",'5 Next Year'!E97,"")</f>
        <v/>
      </c>
      <c r="F97" s="301" t="str">
        <f>IF('5 Next Year'!F97&lt;&gt;"",'5 Next Year'!F97,"")</f>
        <v/>
      </c>
      <c r="G97" s="302"/>
      <c r="H97" s="303"/>
      <c r="I97" s="302"/>
      <c r="J97" s="303"/>
      <c r="K97" s="302"/>
      <c r="L97" s="303"/>
      <c r="M97" s="302"/>
      <c r="N97" s="303"/>
      <c r="O97" s="304">
        <f t="shared" si="1"/>
        <v>0</v>
      </c>
      <c r="P97" s="92">
        <f t="shared" ref="P97:V97" si="94">IF(G97&gt;0,IF(G$8&lt;$AC97,IF(G$8&gt;=$C$4,IF($Z97&gt;0,IF($Z97&lt;&gt;"C",IF(H97="",($AC97-G$8)/7/$AA97*($Y97+$AB97)*(G97-$Z97)/$Z97,IF(H$8&lt;$AC97,(H$8-G$8)/7/$AA97*($Y97+$AB97)*(G97-$Z97)/$Z97,($AC97-G$8)/7/$AA97*($Y97+$AB97)*(G97-$Z97)/$Z97)),0),0),0),0),0)</f>
        <v>0</v>
      </c>
      <c r="Q97" s="92">
        <f t="shared" si="94"/>
        <v>0</v>
      </c>
      <c r="R97" s="92">
        <f t="shared" si="94"/>
        <v>0</v>
      </c>
      <c r="S97" s="92">
        <f t="shared" si="94"/>
        <v>0</v>
      </c>
      <c r="T97" s="92">
        <f t="shared" si="94"/>
        <v>0</v>
      </c>
      <c r="U97" s="92">
        <f t="shared" si="94"/>
        <v>0</v>
      </c>
      <c r="V97" s="92">
        <f t="shared" si="94"/>
        <v>0</v>
      </c>
      <c r="W97" s="92">
        <f t="shared" si="3"/>
        <v>0</v>
      </c>
      <c r="X97" s="128"/>
      <c r="Y97" s="192">
        <f>'5 Next Year'!W97</f>
        <v>0</v>
      </c>
      <c r="Z97" s="305">
        <f>'5 Next Year'!H97</f>
        <v>0</v>
      </c>
      <c r="AA97" s="192">
        <f>'5 Next Year'!AI97</f>
        <v>0</v>
      </c>
      <c r="AB97" s="128">
        <f>'5 Next Year'!O97</f>
        <v>0</v>
      </c>
      <c r="AC97" s="306">
        <f t="shared" si="4"/>
        <v>46203</v>
      </c>
      <c r="AD97" s="92">
        <f t="shared" si="5"/>
        <v>0</v>
      </c>
      <c r="AE97" s="92">
        <f t="shared" si="6"/>
        <v>0</v>
      </c>
      <c r="AF97" s="128"/>
      <c r="AG97" s="192">
        <f>'5 Next Year'!W319</f>
        <v>0</v>
      </c>
      <c r="AH97" s="1">
        <f>'5 Next Year'!K319</f>
        <v>0</v>
      </c>
      <c r="AI97" s="192">
        <f>'5 Next Year'!AI319</f>
        <v>0</v>
      </c>
      <c r="AJ97" s="128">
        <f>'5 Next Year'!O319</f>
        <v>0</v>
      </c>
      <c r="AK97" s="306">
        <f t="shared" si="7"/>
        <v>46203</v>
      </c>
    </row>
    <row r="98" spans="1:37" ht="18" customHeight="1">
      <c r="A98" s="299" t="str">
        <f>IF('5 Next Year'!A98&lt;&gt;"",'5 Next Year'!A98,"")</f>
        <v/>
      </c>
      <c r="B98" s="299" t="str">
        <f>IF('5 Next Year'!B98&lt;&gt;"",'5 Next Year'!B98,"")</f>
        <v/>
      </c>
      <c r="C98" s="299" t="str">
        <f>IF('5 Next Year'!C98&lt;&gt;"",'5 Next Year'!C98,"")</f>
        <v/>
      </c>
      <c r="D98" s="299"/>
      <c r="E98" s="300" t="str">
        <f>IF('5 Next Year'!E98&lt;&gt;"",'5 Next Year'!E98,"")</f>
        <v/>
      </c>
      <c r="F98" s="301" t="str">
        <f>IF('5 Next Year'!F98&lt;&gt;"",'5 Next Year'!F98,"")</f>
        <v/>
      </c>
      <c r="G98" s="302"/>
      <c r="H98" s="303"/>
      <c r="I98" s="302"/>
      <c r="J98" s="303"/>
      <c r="K98" s="302"/>
      <c r="L98" s="303"/>
      <c r="M98" s="302"/>
      <c r="N98" s="303"/>
      <c r="O98" s="304">
        <f t="shared" si="1"/>
        <v>0</v>
      </c>
      <c r="P98" s="92">
        <f t="shared" ref="P98:V98" si="95">IF(G98&gt;0,IF(G$8&lt;$AC98,IF(G$8&gt;=$C$4,IF($Z98&gt;0,IF($Z98&lt;&gt;"C",IF(H98="",($AC98-G$8)/7/$AA98*($Y98+$AB98)*(G98-$Z98)/$Z98,IF(H$8&lt;$AC98,(H$8-G$8)/7/$AA98*($Y98+$AB98)*(G98-$Z98)/$Z98,($AC98-G$8)/7/$AA98*($Y98+$AB98)*(G98-$Z98)/$Z98)),0),0),0),0),0)</f>
        <v>0</v>
      </c>
      <c r="Q98" s="92">
        <f t="shared" si="95"/>
        <v>0</v>
      </c>
      <c r="R98" s="92">
        <f t="shared" si="95"/>
        <v>0</v>
      </c>
      <c r="S98" s="92">
        <f t="shared" si="95"/>
        <v>0</v>
      </c>
      <c r="T98" s="92">
        <f t="shared" si="95"/>
        <v>0</v>
      </c>
      <c r="U98" s="92">
        <f t="shared" si="95"/>
        <v>0</v>
      </c>
      <c r="V98" s="92">
        <f t="shared" si="95"/>
        <v>0</v>
      </c>
      <c r="W98" s="92">
        <f t="shared" si="3"/>
        <v>0</v>
      </c>
      <c r="X98" s="128"/>
      <c r="Y98" s="192">
        <f>'5 Next Year'!W98</f>
        <v>0</v>
      </c>
      <c r="Z98" s="305">
        <f>'5 Next Year'!H98</f>
        <v>0</v>
      </c>
      <c r="AA98" s="192">
        <f>'5 Next Year'!AI98</f>
        <v>0</v>
      </c>
      <c r="AB98" s="128">
        <f>'5 Next Year'!O98</f>
        <v>0</v>
      </c>
      <c r="AC98" s="306">
        <f t="shared" si="4"/>
        <v>46203</v>
      </c>
      <c r="AD98" s="92">
        <f t="shared" si="5"/>
        <v>0</v>
      </c>
      <c r="AE98" s="92">
        <f t="shared" si="6"/>
        <v>0</v>
      </c>
      <c r="AF98" s="128"/>
      <c r="AG98" s="192">
        <f>'5 Next Year'!W320</f>
        <v>0</v>
      </c>
      <c r="AH98" s="1">
        <f>'5 Next Year'!K320</f>
        <v>0</v>
      </c>
      <c r="AI98" s="192">
        <f>'5 Next Year'!AI320</f>
        <v>0</v>
      </c>
      <c r="AJ98" s="128">
        <f>'5 Next Year'!O320</f>
        <v>0</v>
      </c>
      <c r="AK98" s="306">
        <f t="shared" si="7"/>
        <v>46203</v>
      </c>
    </row>
    <row r="99" spans="1:37" ht="18" customHeight="1">
      <c r="A99" s="299" t="str">
        <f>IF('5 Next Year'!A99&lt;&gt;"",'5 Next Year'!A99,"")</f>
        <v/>
      </c>
      <c r="B99" s="299" t="str">
        <f>IF('5 Next Year'!B99&lt;&gt;"",'5 Next Year'!B99,"")</f>
        <v/>
      </c>
      <c r="C99" s="299" t="str">
        <f>IF('5 Next Year'!C99&lt;&gt;"",'5 Next Year'!C99,"")</f>
        <v/>
      </c>
      <c r="D99" s="299"/>
      <c r="E99" s="300" t="str">
        <f>IF('5 Next Year'!E99&lt;&gt;"",'5 Next Year'!E99,"")</f>
        <v/>
      </c>
      <c r="F99" s="301" t="str">
        <f>IF('5 Next Year'!F99&lt;&gt;"",'5 Next Year'!F99,"")</f>
        <v/>
      </c>
      <c r="G99" s="302"/>
      <c r="H99" s="303"/>
      <c r="I99" s="302"/>
      <c r="J99" s="303"/>
      <c r="K99" s="302"/>
      <c r="L99" s="303"/>
      <c r="M99" s="302"/>
      <c r="N99" s="303"/>
      <c r="O99" s="304">
        <f t="shared" si="1"/>
        <v>0</v>
      </c>
      <c r="P99" s="92">
        <f t="shared" ref="P99:V99" si="96">IF(G99&gt;0,IF(G$8&lt;$AC99,IF(G$8&gt;=$C$4,IF($Z99&gt;0,IF($Z99&lt;&gt;"C",IF(H99="",($AC99-G$8)/7/$AA99*($Y99+$AB99)*(G99-$Z99)/$Z99,IF(H$8&lt;$AC99,(H$8-G$8)/7/$AA99*($Y99+$AB99)*(G99-$Z99)/$Z99,($AC99-G$8)/7/$AA99*($Y99+$AB99)*(G99-$Z99)/$Z99)),0),0),0),0),0)</f>
        <v>0</v>
      </c>
      <c r="Q99" s="92">
        <f t="shared" si="96"/>
        <v>0</v>
      </c>
      <c r="R99" s="92">
        <f t="shared" si="96"/>
        <v>0</v>
      </c>
      <c r="S99" s="92">
        <f t="shared" si="96"/>
        <v>0</v>
      </c>
      <c r="T99" s="92">
        <f t="shared" si="96"/>
        <v>0</v>
      </c>
      <c r="U99" s="92">
        <f t="shared" si="96"/>
        <v>0</v>
      </c>
      <c r="V99" s="92">
        <f t="shared" si="96"/>
        <v>0</v>
      </c>
      <c r="W99" s="92">
        <f t="shared" si="3"/>
        <v>0</v>
      </c>
      <c r="X99" s="128"/>
      <c r="Y99" s="192">
        <f>'5 Next Year'!W99</f>
        <v>0</v>
      </c>
      <c r="Z99" s="305">
        <f>'5 Next Year'!H99</f>
        <v>0</v>
      </c>
      <c r="AA99" s="192">
        <f>'5 Next Year'!AI99</f>
        <v>0</v>
      </c>
      <c r="AB99" s="128">
        <f>'5 Next Year'!O99</f>
        <v>0</v>
      </c>
      <c r="AC99" s="306">
        <f t="shared" si="4"/>
        <v>46203</v>
      </c>
      <c r="AD99" s="92">
        <f t="shared" si="5"/>
        <v>0</v>
      </c>
      <c r="AE99" s="92">
        <f t="shared" si="6"/>
        <v>0</v>
      </c>
      <c r="AF99" s="128"/>
      <c r="AG99" s="192">
        <f>'5 Next Year'!W321</f>
        <v>0</v>
      </c>
      <c r="AH99" s="1">
        <f>'5 Next Year'!K321</f>
        <v>0</v>
      </c>
      <c r="AI99" s="192">
        <f>'5 Next Year'!AI321</f>
        <v>0</v>
      </c>
      <c r="AJ99" s="128">
        <f>'5 Next Year'!O321</f>
        <v>0</v>
      </c>
      <c r="AK99" s="306">
        <f t="shared" si="7"/>
        <v>46203</v>
      </c>
    </row>
    <row r="100" spans="1:37" ht="18" customHeight="1">
      <c r="A100" s="299" t="str">
        <f>IF('5 Next Year'!A100&lt;&gt;"",'5 Next Year'!A100,"")</f>
        <v/>
      </c>
      <c r="B100" s="299" t="str">
        <f>IF('5 Next Year'!B100&lt;&gt;"",'5 Next Year'!B100,"")</f>
        <v/>
      </c>
      <c r="C100" s="299" t="str">
        <f>IF('5 Next Year'!C100&lt;&gt;"",'5 Next Year'!C100,"")</f>
        <v/>
      </c>
      <c r="D100" s="299"/>
      <c r="E100" s="300" t="str">
        <f>IF('5 Next Year'!E100&lt;&gt;"",'5 Next Year'!E100,"")</f>
        <v/>
      </c>
      <c r="F100" s="301" t="str">
        <f>IF('5 Next Year'!F100&lt;&gt;"",'5 Next Year'!F100,"")</f>
        <v/>
      </c>
      <c r="G100" s="302"/>
      <c r="H100" s="303"/>
      <c r="I100" s="302"/>
      <c r="J100" s="303"/>
      <c r="K100" s="302"/>
      <c r="L100" s="303"/>
      <c r="M100" s="302"/>
      <c r="N100" s="303"/>
      <c r="O100" s="304">
        <f t="shared" si="1"/>
        <v>0</v>
      </c>
      <c r="P100" s="92">
        <f t="shared" ref="P100:V100" si="97">IF(G100&gt;0,IF(G$8&lt;$AC100,IF(G$8&gt;=$C$4,IF($Z100&gt;0,IF($Z100&lt;&gt;"C",IF(H100="",($AC100-G$8)/7/$AA100*($Y100+$AB100)*(G100-$Z100)/$Z100,IF(H$8&lt;$AC100,(H$8-G$8)/7/$AA100*($Y100+$AB100)*(G100-$Z100)/$Z100,($AC100-G$8)/7/$AA100*($Y100+$AB100)*(G100-$Z100)/$Z100)),0),0),0),0),0)</f>
        <v>0</v>
      </c>
      <c r="Q100" s="92">
        <f t="shared" si="97"/>
        <v>0</v>
      </c>
      <c r="R100" s="92">
        <f t="shared" si="97"/>
        <v>0</v>
      </c>
      <c r="S100" s="92">
        <f t="shared" si="97"/>
        <v>0</v>
      </c>
      <c r="T100" s="92">
        <f t="shared" si="97"/>
        <v>0</v>
      </c>
      <c r="U100" s="92">
        <f t="shared" si="97"/>
        <v>0</v>
      </c>
      <c r="V100" s="92">
        <f t="shared" si="97"/>
        <v>0</v>
      </c>
      <c r="W100" s="92">
        <f t="shared" si="3"/>
        <v>0</v>
      </c>
      <c r="X100" s="128"/>
      <c r="Y100" s="192">
        <f>'5 Next Year'!W100</f>
        <v>0</v>
      </c>
      <c r="Z100" s="305">
        <f>'5 Next Year'!H100</f>
        <v>0</v>
      </c>
      <c r="AA100" s="192">
        <f>'5 Next Year'!AI100</f>
        <v>0</v>
      </c>
      <c r="AB100" s="128">
        <f>'5 Next Year'!O100</f>
        <v>0</v>
      </c>
      <c r="AC100" s="306">
        <f t="shared" si="4"/>
        <v>46203</v>
      </c>
      <c r="AD100" s="92">
        <f t="shared" si="5"/>
        <v>0</v>
      </c>
      <c r="AE100" s="92">
        <f t="shared" si="6"/>
        <v>0</v>
      </c>
      <c r="AF100" s="128"/>
      <c r="AG100" s="192">
        <f>'5 Next Year'!W322</f>
        <v>0</v>
      </c>
      <c r="AH100" s="1">
        <f>'5 Next Year'!K322</f>
        <v>0</v>
      </c>
      <c r="AI100" s="192">
        <f>'5 Next Year'!AI322</f>
        <v>0</v>
      </c>
      <c r="AJ100" s="128">
        <f>'5 Next Year'!O322</f>
        <v>0</v>
      </c>
      <c r="AK100" s="306">
        <f t="shared" si="7"/>
        <v>46203</v>
      </c>
    </row>
    <row r="101" spans="1:37" ht="18" customHeight="1">
      <c r="A101" s="299" t="str">
        <f>IF('5 Next Year'!A101&lt;&gt;"",'5 Next Year'!A101,"")</f>
        <v/>
      </c>
      <c r="B101" s="299" t="str">
        <f>IF('5 Next Year'!B101&lt;&gt;"",'5 Next Year'!B101,"")</f>
        <v/>
      </c>
      <c r="C101" s="299" t="str">
        <f>IF('5 Next Year'!C101&lt;&gt;"",'5 Next Year'!C101,"")</f>
        <v/>
      </c>
      <c r="D101" s="299"/>
      <c r="E101" s="300" t="str">
        <f>IF('5 Next Year'!E101&lt;&gt;"",'5 Next Year'!E101,"")</f>
        <v/>
      </c>
      <c r="F101" s="301" t="str">
        <f>IF('5 Next Year'!F101&lt;&gt;"",'5 Next Year'!F101,"")</f>
        <v/>
      </c>
      <c r="G101" s="302"/>
      <c r="H101" s="303"/>
      <c r="I101" s="302"/>
      <c r="J101" s="303"/>
      <c r="K101" s="302"/>
      <c r="L101" s="303"/>
      <c r="M101" s="302"/>
      <c r="N101" s="303"/>
      <c r="O101" s="304">
        <f t="shared" si="1"/>
        <v>0</v>
      </c>
      <c r="P101" s="92">
        <f t="shared" ref="P101:V101" si="98">IF(G101&gt;0,IF(G$8&lt;$AC101,IF(G$8&gt;=$C$4,IF($Z101&gt;0,IF($Z101&lt;&gt;"C",IF(H101="",($AC101-G$8)/7/$AA101*($Y101+$AB101)*(G101-$Z101)/$Z101,IF(H$8&lt;$AC101,(H$8-G$8)/7/$AA101*($Y101+$AB101)*(G101-$Z101)/$Z101,($AC101-G$8)/7/$AA101*($Y101+$AB101)*(G101-$Z101)/$Z101)),0),0),0),0),0)</f>
        <v>0</v>
      </c>
      <c r="Q101" s="92">
        <f t="shared" si="98"/>
        <v>0</v>
      </c>
      <c r="R101" s="92">
        <f t="shared" si="98"/>
        <v>0</v>
      </c>
      <c r="S101" s="92">
        <f t="shared" si="98"/>
        <v>0</v>
      </c>
      <c r="T101" s="92">
        <f t="shared" si="98"/>
        <v>0</v>
      </c>
      <c r="U101" s="92">
        <f t="shared" si="98"/>
        <v>0</v>
      </c>
      <c r="V101" s="92">
        <f t="shared" si="98"/>
        <v>0</v>
      </c>
      <c r="W101" s="92">
        <f t="shared" si="3"/>
        <v>0</v>
      </c>
      <c r="X101" s="128"/>
      <c r="Y101" s="192">
        <f>'5 Next Year'!W101</f>
        <v>0</v>
      </c>
      <c r="Z101" s="305">
        <f>'5 Next Year'!H101</f>
        <v>0</v>
      </c>
      <c r="AA101" s="192">
        <f>'5 Next Year'!AI101</f>
        <v>0</v>
      </c>
      <c r="AB101" s="128">
        <f>'5 Next Year'!O101</f>
        <v>0</v>
      </c>
      <c r="AC101" s="306">
        <f t="shared" si="4"/>
        <v>46203</v>
      </c>
      <c r="AD101" s="92">
        <f t="shared" si="5"/>
        <v>0</v>
      </c>
      <c r="AE101" s="92">
        <f t="shared" si="6"/>
        <v>0</v>
      </c>
      <c r="AF101" s="128"/>
      <c r="AG101" s="192">
        <f>'5 Next Year'!W323</f>
        <v>0</v>
      </c>
      <c r="AH101" s="1">
        <f>'5 Next Year'!K323</f>
        <v>0</v>
      </c>
      <c r="AI101" s="192">
        <f>'5 Next Year'!AI323</f>
        <v>0</v>
      </c>
      <c r="AJ101" s="128">
        <f>'5 Next Year'!O323</f>
        <v>0</v>
      </c>
      <c r="AK101" s="306">
        <f t="shared" si="7"/>
        <v>46203</v>
      </c>
    </row>
    <row r="102" spans="1:37" ht="18" customHeight="1">
      <c r="A102" s="299" t="str">
        <f>IF('5 Next Year'!A102&lt;&gt;"",'5 Next Year'!A102,"")</f>
        <v/>
      </c>
      <c r="B102" s="299" t="str">
        <f>IF('5 Next Year'!B102&lt;&gt;"",'5 Next Year'!B102,"")</f>
        <v/>
      </c>
      <c r="C102" s="299" t="str">
        <f>IF('5 Next Year'!C102&lt;&gt;"",'5 Next Year'!C102,"")</f>
        <v/>
      </c>
      <c r="D102" s="299"/>
      <c r="E102" s="300" t="str">
        <f>IF('5 Next Year'!E102&lt;&gt;"",'5 Next Year'!E102,"")</f>
        <v/>
      </c>
      <c r="F102" s="301" t="str">
        <f>IF('5 Next Year'!F102&lt;&gt;"",'5 Next Year'!F102,"")</f>
        <v/>
      </c>
      <c r="G102" s="302"/>
      <c r="H102" s="303"/>
      <c r="I102" s="302"/>
      <c r="J102" s="303"/>
      <c r="K102" s="302"/>
      <c r="L102" s="303"/>
      <c r="M102" s="302"/>
      <c r="N102" s="303"/>
      <c r="O102" s="304">
        <f t="shared" si="1"/>
        <v>0</v>
      </c>
      <c r="P102" s="92">
        <f t="shared" ref="P102:V102" si="99">IF(G102&gt;0,IF(G$8&lt;$AC102,IF(G$8&gt;=$C$4,IF($Z102&gt;0,IF($Z102&lt;&gt;"C",IF(H102="",($AC102-G$8)/7/$AA102*($Y102+$AB102)*(G102-$Z102)/$Z102,IF(H$8&lt;$AC102,(H$8-G$8)/7/$AA102*($Y102+$AB102)*(G102-$Z102)/$Z102,($AC102-G$8)/7/$AA102*($Y102+$AB102)*(G102-$Z102)/$Z102)),0),0),0),0),0)</f>
        <v>0</v>
      </c>
      <c r="Q102" s="92">
        <f t="shared" si="99"/>
        <v>0</v>
      </c>
      <c r="R102" s="92">
        <f t="shared" si="99"/>
        <v>0</v>
      </c>
      <c r="S102" s="92">
        <f t="shared" si="99"/>
        <v>0</v>
      </c>
      <c r="T102" s="92">
        <f t="shared" si="99"/>
        <v>0</v>
      </c>
      <c r="U102" s="92">
        <f t="shared" si="99"/>
        <v>0</v>
      </c>
      <c r="V102" s="92">
        <f t="shared" si="99"/>
        <v>0</v>
      </c>
      <c r="W102" s="92">
        <f t="shared" si="3"/>
        <v>0</v>
      </c>
      <c r="X102" s="128"/>
      <c r="Y102" s="192">
        <f>'5 Next Year'!W102</f>
        <v>0</v>
      </c>
      <c r="Z102" s="305">
        <f>'5 Next Year'!H102</f>
        <v>0</v>
      </c>
      <c r="AA102" s="192">
        <f>'5 Next Year'!AI102</f>
        <v>0</v>
      </c>
      <c r="AB102" s="128">
        <f>'5 Next Year'!O102</f>
        <v>0</v>
      </c>
      <c r="AC102" s="306">
        <f t="shared" si="4"/>
        <v>46203</v>
      </c>
      <c r="AD102" s="92">
        <f t="shared" si="5"/>
        <v>0</v>
      </c>
      <c r="AE102" s="92">
        <f t="shared" si="6"/>
        <v>0</v>
      </c>
      <c r="AF102" s="128"/>
      <c r="AG102" s="192">
        <f>'5 Next Year'!W324</f>
        <v>0</v>
      </c>
      <c r="AH102" s="1">
        <f>'5 Next Year'!K324</f>
        <v>0</v>
      </c>
      <c r="AI102" s="192">
        <f>'5 Next Year'!AI324</f>
        <v>0</v>
      </c>
      <c r="AJ102" s="128">
        <f>'5 Next Year'!O324</f>
        <v>0</v>
      </c>
      <c r="AK102" s="306">
        <f t="shared" si="7"/>
        <v>46203</v>
      </c>
    </row>
    <row r="103" spans="1:37" ht="18" customHeight="1">
      <c r="A103" s="299" t="str">
        <f>IF('5 Next Year'!A103&lt;&gt;"",'5 Next Year'!A103,"")</f>
        <v/>
      </c>
      <c r="B103" s="299" t="str">
        <f>IF('5 Next Year'!B103&lt;&gt;"",'5 Next Year'!B103,"")</f>
        <v/>
      </c>
      <c r="C103" s="299" t="str">
        <f>IF('5 Next Year'!C103&lt;&gt;"",'5 Next Year'!C103,"")</f>
        <v/>
      </c>
      <c r="D103" s="299"/>
      <c r="E103" s="300" t="str">
        <f>IF('5 Next Year'!E103&lt;&gt;"",'5 Next Year'!E103,"")</f>
        <v/>
      </c>
      <c r="F103" s="301" t="str">
        <f>IF('5 Next Year'!F103&lt;&gt;"",'5 Next Year'!F103,"")</f>
        <v/>
      </c>
      <c r="G103" s="302"/>
      <c r="H103" s="303"/>
      <c r="I103" s="302"/>
      <c r="J103" s="303"/>
      <c r="K103" s="302"/>
      <c r="L103" s="303"/>
      <c r="M103" s="302"/>
      <c r="N103" s="303"/>
      <c r="O103" s="304">
        <f t="shared" si="1"/>
        <v>0</v>
      </c>
      <c r="P103" s="92">
        <f t="shared" ref="P103:V103" si="100">IF(G103&gt;0,IF(G$8&lt;$AC103,IF(G$8&gt;=$C$4,IF($Z103&gt;0,IF($Z103&lt;&gt;"C",IF(H103="",($AC103-G$8)/7/$AA103*($Y103+$AB103)*(G103-$Z103)/$Z103,IF(H$8&lt;$AC103,(H$8-G$8)/7/$AA103*($Y103+$AB103)*(G103-$Z103)/$Z103,($AC103-G$8)/7/$AA103*($Y103+$AB103)*(G103-$Z103)/$Z103)),0),0),0),0),0)</f>
        <v>0</v>
      </c>
      <c r="Q103" s="92">
        <f t="shared" si="100"/>
        <v>0</v>
      </c>
      <c r="R103" s="92">
        <f t="shared" si="100"/>
        <v>0</v>
      </c>
      <c r="S103" s="92">
        <f t="shared" si="100"/>
        <v>0</v>
      </c>
      <c r="T103" s="92">
        <f t="shared" si="100"/>
        <v>0</v>
      </c>
      <c r="U103" s="92">
        <f t="shared" si="100"/>
        <v>0</v>
      </c>
      <c r="V103" s="92">
        <f t="shared" si="100"/>
        <v>0</v>
      </c>
      <c r="W103" s="92">
        <f t="shared" si="3"/>
        <v>0</v>
      </c>
      <c r="X103" s="128"/>
      <c r="Y103" s="192">
        <f>'5 Next Year'!W103</f>
        <v>0</v>
      </c>
      <c r="Z103" s="305">
        <f>'5 Next Year'!H103</f>
        <v>0</v>
      </c>
      <c r="AA103" s="192">
        <f>'5 Next Year'!AI103</f>
        <v>0</v>
      </c>
      <c r="AB103" s="128">
        <f>'5 Next Year'!O103</f>
        <v>0</v>
      </c>
      <c r="AC103" s="306">
        <f t="shared" si="4"/>
        <v>46203</v>
      </c>
      <c r="AD103" s="92">
        <f t="shared" si="5"/>
        <v>0</v>
      </c>
      <c r="AE103" s="92">
        <f t="shared" si="6"/>
        <v>0</v>
      </c>
      <c r="AF103" s="128"/>
      <c r="AG103" s="192">
        <f>'5 Next Year'!W325</f>
        <v>0</v>
      </c>
      <c r="AH103" s="1">
        <f>'5 Next Year'!K325</f>
        <v>0</v>
      </c>
      <c r="AI103" s="192">
        <f>'5 Next Year'!AI325</f>
        <v>0</v>
      </c>
      <c r="AJ103" s="128">
        <f>'5 Next Year'!O325</f>
        <v>0</v>
      </c>
      <c r="AK103" s="306">
        <f t="shared" si="7"/>
        <v>46203</v>
      </c>
    </row>
    <row r="104" spans="1:37" ht="18" customHeight="1">
      <c r="A104" s="299" t="str">
        <f>IF('5 Next Year'!A104&lt;&gt;"",'5 Next Year'!A104,"")</f>
        <v/>
      </c>
      <c r="B104" s="299" t="str">
        <f>IF('5 Next Year'!B104&lt;&gt;"",'5 Next Year'!B104,"")</f>
        <v/>
      </c>
      <c r="C104" s="299" t="str">
        <f>IF('5 Next Year'!C104&lt;&gt;"",'5 Next Year'!C104,"")</f>
        <v/>
      </c>
      <c r="D104" s="299"/>
      <c r="E104" s="300" t="str">
        <f>IF('5 Next Year'!E104&lt;&gt;"",'5 Next Year'!E104,"")</f>
        <v/>
      </c>
      <c r="F104" s="301" t="str">
        <f>IF('5 Next Year'!F104&lt;&gt;"",'5 Next Year'!F104,"")</f>
        <v/>
      </c>
      <c r="G104" s="302"/>
      <c r="H104" s="303"/>
      <c r="I104" s="302"/>
      <c r="J104" s="303"/>
      <c r="K104" s="302"/>
      <c r="L104" s="303"/>
      <c r="M104" s="302"/>
      <c r="N104" s="303"/>
      <c r="O104" s="304">
        <f t="shared" si="1"/>
        <v>0</v>
      </c>
      <c r="P104" s="92">
        <f t="shared" ref="P104:V104" si="101">IF(G104&gt;0,IF(G$8&lt;$AC104,IF(G$8&gt;=$C$4,IF($Z104&gt;0,IF($Z104&lt;&gt;"C",IF(H104="",($AC104-G$8)/7/$AA104*($Y104+$AB104)*(G104-$Z104)/$Z104,IF(H$8&lt;$AC104,(H$8-G$8)/7/$AA104*($Y104+$AB104)*(G104-$Z104)/$Z104,($AC104-G$8)/7/$AA104*($Y104+$AB104)*(G104-$Z104)/$Z104)),0),0),0),0),0)</f>
        <v>0</v>
      </c>
      <c r="Q104" s="92">
        <f t="shared" si="101"/>
        <v>0</v>
      </c>
      <c r="R104" s="92">
        <f t="shared" si="101"/>
        <v>0</v>
      </c>
      <c r="S104" s="92">
        <f t="shared" si="101"/>
        <v>0</v>
      </c>
      <c r="T104" s="92">
        <f t="shared" si="101"/>
        <v>0</v>
      </c>
      <c r="U104" s="92">
        <f t="shared" si="101"/>
        <v>0</v>
      </c>
      <c r="V104" s="92">
        <f t="shared" si="101"/>
        <v>0</v>
      </c>
      <c r="W104" s="92">
        <f t="shared" si="3"/>
        <v>0</v>
      </c>
      <c r="X104" s="128"/>
      <c r="Y104" s="192">
        <f>'5 Next Year'!W104</f>
        <v>0</v>
      </c>
      <c r="Z104" s="305">
        <f>'5 Next Year'!H104</f>
        <v>0</v>
      </c>
      <c r="AA104" s="192">
        <f>'5 Next Year'!AI104</f>
        <v>0</v>
      </c>
      <c r="AB104" s="128">
        <f>'5 Next Year'!O104</f>
        <v>0</v>
      </c>
      <c r="AC104" s="306">
        <f t="shared" si="4"/>
        <v>46203</v>
      </c>
      <c r="AD104" s="92">
        <f t="shared" si="5"/>
        <v>0</v>
      </c>
      <c r="AE104" s="92">
        <f t="shared" si="6"/>
        <v>0</v>
      </c>
      <c r="AF104" s="128"/>
      <c r="AG104" s="192">
        <f>'5 Next Year'!W326</f>
        <v>0</v>
      </c>
      <c r="AH104" s="1">
        <f>'5 Next Year'!K326</f>
        <v>0</v>
      </c>
      <c r="AI104" s="192">
        <f>'5 Next Year'!AI326</f>
        <v>0</v>
      </c>
      <c r="AJ104" s="128">
        <f>'5 Next Year'!O326</f>
        <v>0</v>
      </c>
      <c r="AK104" s="306">
        <f t="shared" si="7"/>
        <v>46203</v>
      </c>
    </row>
    <row r="105" spans="1:37" ht="18" customHeight="1">
      <c r="A105" s="299" t="str">
        <f>IF('5 Next Year'!A105&lt;&gt;"",'5 Next Year'!A105,"")</f>
        <v/>
      </c>
      <c r="B105" s="299" t="str">
        <f>IF('5 Next Year'!B105&lt;&gt;"",'5 Next Year'!B105,"")</f>
        <v/>
      </c>
      <c r="C105" s="299" t="str">
        <f>IF('5 Next Year'!C105&lt;&gt;"",'5 Next Year'!C105,"")</f>
        <v/>
      </c>
      <c r="D105" s="299"/>
      <c r="E105" s="300" t="str">
        <f>IF('5 Next Year'!E105&lt;&gt;"",'5 Next Year'!E105,"")</f>
        <v/>
      </c>
      <c r="F105" s="301" t="str">
        <f>IF('5 Next Year'!F105&lt;&gt;"",'5 Next Year'!F105,"")</f>
        <v/>
      </c>
      <c r="G105" s="302"/>
      <c r="H105" s="303"/>
      <c r="I105" s="302"/>
      <c r="J105" s="303"/>
      <c r="K105" s="302"/>
      <c r="L105" s="303"/>
      <c r="M105" s="302"/>
      <c r="N105" s="303"/>
      <c r="O105" s="304">
        <f t="shared" si="1"/>
        <v>0</v>
      </c>
      <c r="P105" s="92">
        <f t="shared" ref="P105:V105" si="102">IF(G105&gt;0,IF(G$8&lt;$AC105,IF(G$8&gt;=$C$4,IF($Z105&gt;0,IF($Z105&lt;&gt;"C",IF(H105="",($AC105-G$8)/7/$AA105*($Y105+$AB105)*(G105-$Z105)/$Z105,IF(H$8&lt;$AC105,(H$8-G$8)/7/$AA105*($Y105+$AB105)*(G105-$Z105)/$Z105,($AC105-G$8)/7/$AA105*($Y105+$AB105)*(G105-$Z105)/$Z105)),0),0),0),0),0)</f>
        <v>0</v>
      </c>
      <c r="Q105" s="92">
        <f t="shared" si="102"/>
        <v>0</v>
      </c>
      <c r="R105" s="92">
        <f t="shared" si="102"/>
        <v>0</v>
      </c>
      <c r="S105" s="92">
        <f t="shared" si="102"/>
        <v>0</v>
      </c>
      <c r="T105" s="92">
        <f t="shared" si="102"/>
        <v>0</v>
      </c>
      <c r="U105" s="92">
        <f t="shared" si="102"/>
        <v>0</v>
      </c>
      <c r="V105" s="92">
        <f t="shared" si="102"/>
        <v>0</v>
      </c>
      <c r="W105" s="92">
        <f t="shared" si="3"/>
        <v>0</v>
      </c>
      <c r="X105" s="128"/>
      <c r="Y105" s="192">
        <f>'5 Next Year'!W105</f>
        <v>0</v>
      </c>
      <c r="Z105" s="305">
        <f>'5 Next Year'!H105</f>
        <v>0</v>
      </c>
      <c r="AA105" s="192">
        <f>'5 Next Year'!AI105</f>
        <v>0</v>
      </c>
      <c r="AB105" s="128">
        <f>'5 Next Year'!O105</f>
        <v>0</v>
      </c>
      <c r="AC105" s="306">
        <f t="shared" si="4"/>
        <v>46203</v>
      </c>
      <c r="AD105" s="92">
        <f t="shared" si="5"/>
        <v>0</v>
      </c>
      <c r="AE105" s="92">
        <f t="shared" si="6"/>
        <v>0</v>
      </c>
      <c r="AF105" s="128"/>
      <c r="AG105" s="192">
        <f>'5 Next Year'!W327</f>
        <v>0</v>
      </c>
      <c r="AH105" s="1">
        <f>'5 Next Year'!K327</f>
        <v>0</v>
      </c>
      <c r="AI105" s="192">
        <f>'5 Next Year'!AI327</f>
        <v>0</v>
      </c>
      <c r="AJ105" s="128">
        <f>'5 Next Year'!O327</f>
        <v>0</v>
      </c>
      <c r="AK105" s="306">
        <f t="shared" si="7"/>
        <v>46203</v>
      </c>
    </row>
    <row r="106" spans="1:37" ht="18" customHeight="1">
      <c r="A106" s="299" t="str">
        <f>IF('5 Next Year'!A106&lt;&gt;"",'5 Next Year'!A106,"")</f>
        <v/>
      </c>
      <c r="B106" s="299" t="str">
        <f>IF('5 Next Year'!B106&lt;&gt;"",'5 Next Year'!B106,"")</f>
        <v/>
      </c>
      <c r="C106" s="299" t="str">
        <f>IF('5 Next Year'!C106&lt;&gt;"",'5 Next Year'!C106,"")</f>
        <v/>
      </c>
      <c r="D106" s="299"/>
      <c r="E106" s="300" t="str">
        <f>IF('5 Next Year'!E106&lt;&gt;"",'5 Next Year'!E106,"")</f>
        <v/>
      </c>
      <c r="F106" s="301" t="str">
        <f>IF('5 Next Year'!F106&lt;&gt;"",'5 Next Year'!F106,"")</f>
        <v/>
      </c>
      <c r="G106" s="302"/>
      <c r="H106" s="303"/>
      <c r="I106" s="302"/>
      <c r="J106" s="303"/>
      <c r="K106" s="302"/>
      <c r="L106" s="303"/>
      <c r="M106" s="302"/>
      <c r="N106" s="303"/>
      <c r="O106" s="304">
        <f t="shared" si="1"/>
        <v>0</v>
      </c>
      <c r="P106" s="92">
        <f t="shared" ref="P106:V106" si="103">IF(G106&gt;0,IF(G$8&lt;$AC106,IF(G$8&gt;=$C$4,IF($Z106&gt;0,IF($Z106&lt;&gt;"C",IF(H106="",($AC106-G$8)/7/$AA106*($Y106+$AB106)*(G106-$Z106)/$Z106,IF(H$8&lt;$AC106,(H$8-G$8)/7/$AA106*($Y106+$AB106)*(G106-$Z106)/$Z106,($AC106-G$8)/7/$AA106*($Y106+$AB106)*(G106-$Z106)/$Z106)),0),0),0),0),0)</f>
        <v>0</v>
      </c>
      <c r="Q106" s="92">
        <f t="shared" si="103"/>
        <v>0</v>
      </c>
      <c r="R106" s="92">
        <f t="shared" si="103"/>
        <v>0</v>
      </c>
      <c r="S106" s="92">
        <f t="shared" si="103"/>
        <v>0</v>
      </c>
      <c r="T106" s="92">
        <f t="shared" si="103"/>
        <v>0</v>
      </c>
      <c r="U106" s="92">
        <f t="shared" si="103"/>
        <v>0</v>
      </c>
      <c r="V106" s="92">
        <f t="shared" si="103"/>
        <v>0</v>
      </c>
      <c r="W106" s="92">
        <f t="shared" si="3"/>
        <v>0</v>
      </c>
      <c r="X106" s="128"/>
      <c r="Y106" s="192">
        <f>'5 Next Year'!W106</f>
        <v>0</v>
      </c>
      <c r="Z106" s="305">
        <f>'5 Next Year'!H106</f>
        <v>0</v>
      </c>
      <c r="AA106" s="192">
        <f>'5 Next Year'!AI106</f>
        <v>0</v>
      </c>
      <c r="AB106" s="128">
        <f>'5 Next Year'!O106</f>
        <v>0</v>
      </c>
      <c r="AC106" s="306">
        <f t="shared" si="4"/>
        <v>46203</v>
      </c>
      <c r="AD106" s="92">
        <f t="shared" si="5"/>
        <v>0</v>
      </c>
      <c r="AE106" s="92">
        <f t="shared" si="6"/>
        <v>0</v>
      </c>
      <c r="AF106" s="128"/>
      <c r="AG106" s="192">
        <f>'5 Next Year'!W328</f>
        <v>0</v>
      </c>
      <c r="AH106" s="1">
        <f>'5 Next Year'!K328</f>
        <v>0</v>
      </c>
      <c r="AI106" s="192">
        <f>'5 Next Year'!AI328</f>
        <v>0</v>
      </c>
      <c r="AJ106" s="128">
        <f>'5 Next Year'!O328</f>
        <v>0</v>
      </c>
      <c r="AK106" s="306">
        <f t="shared" si="7"/>
        <v>46203</v>
      </c>
    </row>
    <row r="107" spans="1:37" ht="18" customHeight="1">
      <c r="A107" s="299" t="str">
        <f>IF('5 Next Year'!A107&lt;&gt;"",'5 Next Year'!A107,"")</f>
        <v/>
      </c>
      <c r="B107" s="299" t="str">
        <f>IF('5 Next Year'!B107&lt;&gt;"",'5 Next Year'!B107,"")</f>
        <v/>
      </c>
      <c r="C107" s="299" t="str">
        <f>IF('5 Next Year'!C107&lt;&gt;"",'5 Next Year'!C107,"")</f>
        <v/>
      </c>
      <c r="D107" s="299"/>
      <c r="E107" s="300" t="str">
        <f>IF('5 Next Year'!E107&lt;&gt;"",'5 Next Year'!E107,"")</f>
        <v/>
      </c>
      <c r="F107" s="301" t="str">
        <f>IF('5 Next Year'!F107&lt;&gt;"",'5 Next Year'!F107,"")</f>
        <v/>
      </c>
      <c r="G107" s="302"/>
      <c r="H107" s="303"/>
      <c r="I107" s="302"/>
      <c r="J107" s="303"/>
      <c r="K107" s="302"/>
      <c r="L107" s="303"/>
      <c r="M107" s="302"/>
      <c r="N107" s="303"/>
      <c r="O107" s="304">
        <f t="shared" si="1"/>
        <v>0</v>
      </c>
      <c r="P107" s="92">
        <f t="shared" ref="P107:V107" si="104">IF(G107&gt;0,IF(G$8&lt;$AC107,IF(G$8&gt;=$C$4,IF($Z107&gt;0,IF($Z107&lt;&gt;"C",IF(H107="",($AC107-G$8)/7/$AA107*($Y107+$AB107)*(G107-$Z107)/$Z107,IF(H$8&lt;$AC107,(H$8-G$8)/7/$AA107*($Y107+$AB107)*(G107-$Z107)/$Z107,($AC107-G$8)/7/$AA107*($Y107+$AB107)*(G107-$Z107)/$Z107)),0),0),0),0),0)</f>
        <v>0</v>
      </c>
      <c r="Q107" s="92">
        <f t="shared" si="104"/>
        <v>0</v>
      </c>
      <c r="R107" s="92">
        <f t="shared" si="104"/>
        <v>0</v>
      </c>
      <c r="S107" s="92">
        <f t="shared" si="104"/>
        <v>0</v>
      </c>
      <c r="T107" s="92">
        <f t="shared" si="104"/>
        <v>0</v>
      </c>
      <c r="U107" s="92">
        <f t="shared" si="104"/>
        <v>0</v>
      </c>
      <c r="V107" s="92">
        <f t="shared" si="104"/>
        <v>0</v>
      </c>
      <c r="W107" s="92">
        <f t="shared" si="3"/>
        <v>0</v>
      </c>
      <c r="X107" s="128"/>
      <c r="Y107" s="192">
        <f>'5 Next Year'!W107</f>
        <v>0</v>
      </c>
      <c r="Z107" s="305">
        <f>'5 Next Year'!H107</f>
        <v>0</v>
      </c>
      <c r="AA107" s="192">
        <f>'5 Next Year'!AI107</f>
        <v>0</v>
      </c>
      <c r="AB107" s="128">
        <f>'5 Next Year'!O107</f>
        <v>0</v>
      </c>
      <c r="AC107" s="306">
        <f t="shared" si="4"/>
        <v>46203</v>
      </c>
      <c r="AD107" s="92">
        <f t="shared" si="5"/>
        <v>0</v>
      </c>
      <c r="AE107" s="92">
        <f t="shared" si="6"/>
        <v>0</v>
      </c>
      <c r="AF107" s="128"/>
      <c r="AG107" s="192">
        <f>'5 Next Year'!W329</f>
        <v>0</v>
      </c>
      <c r="AH107" s="1">
        <f>'5 Next Year'!K329</f>
        <v>0</v>
      </c>
      <c r="AI107" s="192">
        <f>'5 Next Year'!AI329</f>
        <v>0</v>
      </c>
      <c r="AJ107" s="128">
        <f>'5 Next Year'!O329</f>
        <v>0</v>
      </c>
      <c r="AK107" s="306">
        <f t="shared" si="7"/>
        <v>46203</v>
      </c>
    </row>
    <row r="108" spans="1:37" ht="18" customHeight="1">
      <c r="A108" s="299" t="str">
        <f>IF('5 Next Year'!A108&lt;&gt;"",'5 Next Year'!A108,"")</f>
        <v/>
      </c>
      <c r="B108" s="299" t="str">
        <f>IF('5 Next Year'!B108&lt;&gt;"",'5 Next Year'!B108,"")</f>
        <v/>
      </c>
      <c r="C108" s="299" t="str">
        <f>IF('5 Next Year'!C108&lt;&gt;"",'5 Next Year'!C108,"")</f>
        <v/>
      </c>
      <c r="D108" s="299"/>
      <c r="E108" s="300" t="str">
        <f>IF('5 Next Year'!E108&lt;&gt;"",'5 Next Year'!E108,"")</f>
        <v/>
      </c>
      <c r="F108" s="301" t="str">
        <f>IF('5 Next Year'!F108&lt;&gt;"",'5 Next Year'!F108,"")</f>
        <v/>
      </c>
      <c r="G108" s="302"/>
      <c r="H108" s="303"/>
      <c r="I108" s="302"/>
      <c r="J108" s="303"/>
      <c r="K108" s="302"/>
      <c r="L108" s="303"/>
      <c r="M108" s="302"/>
      <c r="N108" s="303"/>
      <c r="O108" s="304">
        <f t="shared" si="1"/>
        <v>0</v>
      </c>
      <c r="P108" s="92">
        <f t="shared" ref="P108:V108" si="105">IF(G108&gt;0,IF(G$8&lt;$AC108,IF(G$8&gt;=$C$4,IF($Z108&gt;0,IF($Z108&lt;&gt;"C",IF(H108="",($AC108-G$8)/7/$AA108*($Y108+$AB108)*(G108-$Z108)/$Z108,IF(H$8&lt;$AC108,(H$8-G$8)/7/$AA108*($Y108+$AB108)*(G108-$Z108)/$Z108,($AC108-G$8)/7/$AA108*($Y108+$AB108)*(G108-$Z108)/$Z108)),0),0),0),0),0)</f>
        <v>0</v>
      </c>
      <c r="Q108" s="92">
        <f t="shared" si="105"/>
        <v>0</v>
      </c>
      <c r="R108" s="92">
        <f t="shared" si="105"/>
        <v>0</v>
      </c>
      <c r="S108" s="92">
        <f t="shared" si="105"/>
        <v>0</v>
      </c>
      <c r="T108" s="92">
        <f t="shared" si="105"/>
        <v>0</v>
      </c>
      <c r="U108" s="92">
        <f t="shared" si="105"/>
        <v>0</v>
      </c>
      <c r="V108" s="92">
        <f t="shared" si="105"/>
        <v>0</v>
      </c>
      <c r="W108" s="92">
        <f t="shared" si="3"/>
        <v>0</v>
      </c>
      <c r="X108" s="128"/>
      <c r="Y108" s="192">
        <f>'5 Next Year'!W108</f>
        <v>0</v>
      </c>
      <c r="Z108" s="305">
        <f>'5 Next Year'!H108</f>
        <v>0</v>
      </c>
      <c r="AA108" s="192">
        <f>'5 Next Year'!AI108</f>
        <v>0</v>
      </c>
      <c r="AB108" s="128">
        <f>'5 Next Year'!O108</f>
        <v>0</v>
      </c>
      <c r="AC108" s="306">
        <f t="shared" si="4"/>
        <v>46203</v>
      </c>
      <c r="AD108" s="92">
        <f t="shared" si="5"/>
        <v>0</v>
      </c>
      <c r="AE108" s="92">
        <f t="shared" si="6"/>
        <v>0</v>
      </c>
      <c r="AF108" s="128"/>
      <c r="AG108" s="192">
        <f>'5 Next Year'!W330</f>
        <v>0</v>
      </c>
      <c r="AH108" s="1">
        <f>'5 Next Year'!K330</f>
        <v>0</v>
      </c>
      <c r="AI108" s="192">
        <f>'5 Next Year'!AI330</f>
        <v>0</v>
      </c>
      <c r="AJ108" s="128">
        <f>'5 Next Year'!O330</f>
        <v>0</v>
      </c>
      <c r="AK108" s="306">
        <f t="shared" si="7"/>
        <v>46203</v>
      </c>
    </row>
    <row r="109" spans="1:37" ht="18" customHeight="1">
      <c r="A109" s="299" t="str">
        <f>IF('5 Next Year'!A109&lt;&gt;"",'5 Next Year'!A109,"")</f>
        <v/>
      </c>
      <c r="B109" s="299" t="str">
        <f>IF('5 Next Year'!B109&lt;&gt;"",'5 Next Year'!B109,"")</f>
        <v/>
      </c>
      <c r="C109" s="299" t="str">
        <f>IF('5 Next Year'!C109&lt;&gt;"",'5 Next Year'!C109,"")</f>
        <v/>
      </c>
      <c r="D109" s="299"/>
      <c r="E109" s="300" t="str">
        <f>IF('5 Next Year'!E109&lt;&gt;"",'5 Next Year'!E109,"")</f>
        <v/>
      </c>
      <c r="F109" s="301" t="str">
        <f>IF('5 Next Year'!F109&lt;&gt;"",'5 Next Year'!F109,"")</f>
        <v/>
      </c>
      <c r="G109" s="302"/>
      <c r="H109" s="303"/>
      <c r="I109" s="302"/>
      <c r="J109" s="303"/>
      <c r="K109" s="302"/>
      <c r="L109" s="303"/>
      <c r="M109" s="302"/>
      <c r="N109" s="303"/>
      <c r="O109" s="304">
        <f t="shared" si="1"/>
        <v>0</v>
      </c>
      <c r="P109" s="92">
        <f t="shared" ref="P109:V109" si="106">IF(G109&gt;0,IF(G$8&lt;$AC109,IF(G$8&gt;=$C$4,IF($Z109&gt;0,IF($Z109&lt;&gt;"C",IF(H109="",($AC109-G$8)/7/$AA109*($Y109+$AB109)*(G109-$Z109)/$Z109,IF(H$8&lt;$AC109,(H$8-G$8)/7/$AA109*($Y109+$AB109)*(G109-$Z109)/$Z109,($AC109-G$8)/7/$AA109*($Y109+$AB109)*(G109-$Z109)/$Z109)),0),0),0),0),0)</f>
        <v>0</v>
      </c>
      <c r="Q109" s="92">
        <f t="shared" si="106"/>
        <v>0</v>
      </c>
      <c r="R109" s="92">
        <f t="shared" si="106"/>
        <v>0</v>
      </c>
      <c r="S109" s="92">
        <f t="shared" si="106"/>
        <v>0</v>
      </c>
      <c r="T109" s="92">
        <f t="shared" si="106"/>
        <v>0</v>
      </c>
      <c r="U109" s="92">
        <f t="shared" si="106"/>
        <v>0</v>
      </c>
      <c r="V109" s="92">
        <f t="shared" si="106"/>
        <v>0</v>
      </c>
      <c r="W109" s="92">
        <f t="shared" si="3"/>
        <v>0</v>
      </c>
      <c r="X109" s="128"/>
      <c r="Y109" s="192">
        <f>'5 Next Year'!W109</f>
        <v>0</v>
      </c>
      <c r="Z109" s="305">
        <f>'5 Next Year'!H109</f>
        <v>0</v>
      </c>
      <c r="AA109" s="192">
        <f>'5 Next Year'!AI109</f>
        <v>0</v>
      </c>
      <c r="AB109" s="128">
        <f>'5 Next Year'!O109</f>
        <v>0</v>
      </c>
      <c r="AC109" s="306">
        <f t="shared" si="4"/>
        <v>46203</v>
      </c>
      <c r="AD109" s="92">
        <f t="shared" si="5"/>
        <v>0</v>
      </c>
      <c r="AE109" s="92">
        <f t="shared" si="6"/>
        <v>0</v>
      </c>
      <c r="AF109" s="128"/>
      <c r="AG109" s="192">
        <f>'5 Next Year'!W331</f>
        <v>0</v>
      </c>
      <c r="AH109" s="1">
        <f>'5 Next Year'!K331</f>
        <v>0</v>
      </c>
      <c r="AI109" s="192">
        <f>'5 Next Year'!AI331</f>
        <v>0</v>
      </c>
      <c r="AJ109" s="128">
        <f>'5 Next Year'!O331</f>
        <v>0</v>
      </c>
      <c r="AK109" s="306">
        <f t="shared" si="7"/>
        <v>46203</v>
      </c>
    </row>
    <row r="110" spans="1:37" ht="18" customHeight="1">
      <c r="A110" s="299" t="str">
        <f>IF('5 Next Year'!A110&lt;&gt;"",'5 Next Year'!A110,"")</f>
        <v/>
      </c>
      <c r="B110" s="299" t="str">
        <f>IF('5 Next Year'!B110&lt;&gt;"",'5 Next Year'!B110,"")</f>
        <v/>
      </c>
      <c r="C110" s="299" t="str">
        <f>IF('5 Next Year'!C110&lt;&gt;"",'5 Next Year'!C110,"")</f>
        <v/>
      </c>
      <c r="D110" s="299"/>
      <c r="E110" s="300" t="str">
        <f>IF('5 Next Year'!E110&lt;&gt;"",'5 Next Year'!E110,"")</f>
        <v/>
      </c>
      <c r="F110" s="301" t="str">
        <f>IF('5 Next Year'!F110&lt;&gt;"",'5 Next Year'!F110,"")</f>
        <v/>
      </c>
      <c r="G110" s="302"/>
      <c r="H110" s="303"/>
      <c r="I110" s="302"/>
      <c r="J110" s="303"/>
      <c r="K110" s="302"/>
      <c r="L110" s="303"/>
      <c r="M110" s="302"/>
      <c r="N110" s="303"/>
      <c r="O110" s="304">
        <f t="shared" si="1"/>
        <v>0</v>
      </c>
      <c r="P110" s="92">
        <f t="shared" ref="P110:V110" si="107">IF(G110&gt;0,IF(G$8&lt;$AC110,IF(G$8&gt;=$C$4,IF($Z110&gt;0,IF($Z110&lt;&gt;"C",IF(H110="",($AC110-G$8)/7/$AA110*($Y110+$AB110)*(G110-$Z110)/$Z110,IF(H$8&lt;$AC110,(H$8-G$8)/7/$AA110*($Y110+$AB110)*(G110-$Z110)/$Z110,($AC110-G$8)/7/$AA110*($Y110+$AB110)*(G110-$Z110)/$Z110)),0),0),0),0),0)</f>
        <v>0</v>
      </c>
      <c r="Q110" s="92">
        <f t="shared" si="107"/>
        <v>0</v>
      </c>
      <c r="R110" s="92">
        <f t="shared" si="107"/>
        <v>0</v>
      </c>
      <c r="S110" s="92">
        <f t="shared" si="107"/>
        <v>0</v>
      </c>
      <c r="T110" s="92">
        <f t="shared" si="107"/>
        <v>0</v>
      </c>
      <c r="U110" s="92">
        <f t="shared" si="107"/>
        <v>0</v>
      </c>
      <c r="V110" s="92">
        <f t="shared" si="107"/>
        <v>0</v>
      </c>
      <c r="W110" s="92">
        <f t="shared" si="3"/>
        <v>0</v>
      </c>
      <c r="X110" s="128"/>
      <c r="Y110" s="192">
        <f>'5 Next Year'!W110</f>
        <v>0</v>
      </c>
      <c r="Z110" s="305">
        <f>'5 Next Year'!H110</f>
        <v>0</v>
      </c>
      <c r="AA110" s="192">
        <f>'5 Next Year'!AI110</f>
        <v>0</v>
      </c>
      <c r="AB110" s="128">
        <f>'5 Next Year'!O110</f>
        <v>0</v>
      </c>
      <c r="AC110" s="306">
        <f t="shared" si="4"/>
        <v>46203</v>
      </c>
      <c r="AD110" s="92">
        <f t="shared" si="5"/>
        <v>0</v>
      </c>
      <c r="AE110" s="92">
        <f t="shared" si="6"/>
        <v>0</v>
      </c>
      <c r="AF110" s="128"/>
      <c r="AG110" s="192">
        <f>'5 Next Year'!W332</f>
        <v>0</v>
      </c>
      <c r="AH110" s="1">
        <f>'5 Next Year'!K332</f>
        <v>0</v>
      </c>
      <c r="AI110" s="192">
        <f>'5 Next Year'!AI332</f>
        <v>0</v>
      </c>
      <c r="AJ110" s="128">
        <f>'5 Next Year'!O332</f>
        <v>0</v>
      </c>
      <c r="AK110" s="306">
        <f t="shared" si="7"/>
        <v>46203</v>
      </c>
    </row>
    <row r="111" spans="1:37" ht="18" customHeight="1">
      <c r="A111" s="299" t="str">
        <f>IF('5 Next Year'!A111&lt;&gt;"",'5 Next Year'!A111,"")</f>
        <v/>
      </c>
      <c r="B111" s="299" t="str">
        <f>IF('5 Next Year'!B111&lt;&gt;"",'5 Next Year'!B111,"")</f>
        <v/>
      </c>
      <c r="C111" s="299" t="str">
        <f>IF('5 Next Year'!C111&lt;&gt;"",'5 Next Year'!C111,"")</f>
        <v/>
      </c>
      <c r="D111" s="299"/>
      <c r="E111" s="300" t="str">
        <f>IF('5 Next Year'!E111&lt;&gt;"",'5 Next Year'!E111,"")</f>
        <v/>
      </c>
      <c r="F111" s="301" t="str">
        <f>IF('5 Next Year'!F111&lt;&gt;"",'5 Next Year'!F111,"")</f>
        <v/>
      </c>
      <c r="G111" s="302"/>
      <c r="H111" s="303"/>
      <c r="I111" s="302"/>
      <c r="J111" s="303"/>
      <c r="K111" s="302"/>
      <c r="L111" s="303"/>
      <c r="M111" s="302"/>
      <c r="N111" s="303"/>
      <c r="O111" s="304">
        <f t="shared" si="1"/>
        <v>0</v>
      </c>
      <c r="P111" s="92">
        <f t="shared" ref="P111:V111" si="108">IF(G111&gt;0,IF(G$8&lt;$AC111,IF(G$8&gt;=$C$4,IF($Z111&gt;0,IF($Z111&lt;&gt;"C",IF(H111="",($AC111-G$8)/7/$AA111*($Y111+$AB111)*(G111-$Z111)/$Z111,IF(H$8&lt;$AC111,(H$8-G$8)/7/$AA111*($Y111+$AB111)*(G111-$Z111)/$Z111,($AC111-G$8)/7/$AA111*($Y111+$AB111)*(G111-$Z111)/$Z111)),0),0),0),0),0)</f>
        <v>0</v>
      </c>
      <c r="Q111" s="92">
        <f t="shared" si="108"/>
        <v>0</v>
      </c>
      <c r="R111" s="92">
        <f t="shared" si="108"/>
        <v>0</v>
      </c>
      <c r="S111" s="92">
        <f t="shared" si="108"/>
        <v>0</v>
      </c>
      <c r="T111" s="92">
        <f t="shared" si="108"/>
        <v>0</v>
      </c>
      <c r="U111" s="92">
        <f t="shared" si="108"/>
        <v>0</v>
      </c>
      <c r="V111" s="92">
        <f t="shared" si="108"/>
        <v>0</v>
      </c>
      <c r="W111" s="92">
        <f t="shared" si="3"/>
        <v>0</v>
      </c>
      <c r="X111" s="128"/>
      <c r="Y111" s="192">
        <f>'5 Next Year'!W111</f>
        <v>0</v>
      </c>
      <c r="Z111" s="305">
        <f>'5 Next Year'!H111</f>
        <v>0</v>
      </c>
      <c r="AA111" s="192">
        <f>'5 Next Year'!AI111</f>
        <v>0</v>
      </c>
      <c r="AB111" s="128">
        <f>'5 Next Year'!O111</f>
        <v>0</v>
      </c>
      <c r="AC111" s="306">
        <f t="shared" si="4"/>
        <v>46203</v>
      </c>
      <c r="AD111" s="92">
        <f t="shared" si="5"/>
        <v>0</v>
      </c>
      <c r="AE111" s="92">
        <f t="shared" si="6"/>
        <v>0</v>
      </c>
      <c r="AF111" s="128"/>
      <c r="AG111" s="192">
        <f>'5 Next Year'!W333</f>
        <v>0</v>
      </c>
      <c r="AH111" s="1">
        <f>'5 Next Year'!K333</f>
        <v>0</v>
      </c>
      <c r="AI111" s="192">
        <f>'5 Next Year'!AI333</f>
        <v>0</v>
      </c>
      <c r="AJ111" s="128">
        <f>'5 Next Year'!O333</f>
        <v>0</v>
      </c>
      <c r="AK111" s="306">
        <f t="shared" si="7"/>
        <v>46203</v>
      </c>
    </row>
    <row r="112" spans="1:37" ht="18" customHeight="1">
      <c r="A112" s="299" t="str">
        <f>IF('5 Next Year'!A112&lt;&gt;"",'5 Next Year'!A112,"")</f>
        <v/>
      </c>
      <c r="B112" s="299" t="str">
        <f>IF('5 Next Year'!B112&lt;&gt;"",'5 Next Year'!B112,"")</f>
        <v/>
      </c>
      <c r="C112" s="299" t="str">
        <f>IF('5 Next Year'!C112&lt;&gt;"",'5 Next Year'!C112,"")</f>
        <v/>
      </c>
      <c r="D112" s="299"/>
      <c r="E112" s="300" t="str">
        <f>IF('5 Next Year'!E112&lt;&gt;"",'5 Next Year'!E112,"")</f>
        <v/>
      </c>
      <c r="F112" s="301" t="str">
        <f>IF('5 Next Year'!F112&lt;&gt;"",'5 Next Year'!F112,"")</f>
        <v/>
      </c>
      <c r="G112" s="302"/>
      <c r="H112" s="303"/>
      <c r="I112" s="302"/>
      <c r="J112" s="303"/>
      <c r="K112" s="302"/>
      <c r="L112" s="303"/>
      <c r="M112" s="302"/>
      <c r="N112" s="303"/>
      <c r="O112" s="304">
        <f t="shared" si="1"/>
        <v>0</v>
      </c>
      <c r="P112" s="92">
        <f t="shared" ref="P112:V112" si="109">IF(G112&gt;0,IF(G$8&lt;$AC112,IF(G$8&gt;=$C$4,IF($Z112&gt;0,IF($Z112&lt;&gt;"C",IF(H112="",($AC112-G$8)/7/$AA112*($Y112+$AB112)*(G112-$Z112)/$Z112,IF(H$8&lt;$AC112,(H$8-G$8)/7/$AA112*($Y112+$AB112)*(G112-$Z112)/$Z112,($AC112-G$8)/7/$AA112*($Y112+$AB112)*(G112-$Z112)/$Z112)),0),0),0),0),0)</f>
        <v>0</v>
      </c>
      <c r="Q112" s="92">
        <f t="shared" si="109"/>
        <v>0</v>
      </c>
      <c r="R112" s="92">
        <f t="shared" si="109"/>
        <v>0</v>
      </c>
      <c r="S112" s="92">
        <f t="shared" si="109"/>
        <v>0</v>
      </c>
      <c r="T112" s="92">
        <f t="shared" si="109"/>
        <v>0</v>
      </c>
      <c r="U112" s="92">
        <f t="shared" si="109"/>
        <v>0</v>
      </c>
      <c r="V112" s="92">
        <f t="shared" si="109"/>
        <v>0</v>
      </c>
      <c r="W112" s="92">
        <f t="shared" si="3"/>
        <v>0</v>
      </c>
      <c r="X112" s="128"/>
      <c r="Y112" s="192">
        <f>'5 Next Year'!W112</f>
        <v>0</v>
      </c>
      <c r="Z112" s="305">
        <f>'5 Next Year'!H112</f>
        <v>0</v>
      </c>
      <c r="AA112" s="192">
        <f>'5 Next Year'!AI112</f>
        <v>0</v>
      </c>
      <c r="AB112" s="128">
        <f>'5 Next Year'!O112</f>
        <v>0</v>
      </c>
      <c r="AC112" s="306">
        <f t="shared" si="4"/>
        <v>46203</v>
      </c>
      <c r="AD112" s="92">
        <f t="shared" si="5"/>
        <v>0</v>
      </c>
      <c r="AE112" s="92">
        <f t="shared" si="6"/>
        <v>0</v>
      </c>
      <c r="AF112" s="128"/>
      <c r="AG112" s="192">
        <f>'5 Next Year'!W334</f>
        <v>0</v>
      </c>
      <c r="AH112" s="1">
        <f>'5 Next Year'!K334</f>
        <v>0</v>
      </c>
      <c r="AI112" s="192">
        <f>'5 Next Year'!AI334</f>
        <v>0</v>
      </c>
      <c r="AJ112" s="128">
        <f>'5 Next Year'!O334</f>
        <v>0</v>
      </c>
      <c r="AK112" s="306">
        <f t="shared" si="7"/>
        <v>46203</v>
      </c>
    </row>
    <row r="113" spans="1:37" ht="18" customHeight="1">
      <c r="A113" s="299" t="str">
        <f>IF('5 Next Year'!A113&lt;&gt;"",'5 Next Year'!A113,"")</f>
        <v/>
      </c>
      <c r="B113" s="299" t="str">
        <f>IF('5 Next Year'!B113&lt;&gt;"",'5 Next Year'!B113,"")</f>
        <v/>
      </c>
      <c r="C113" s="299" t="str">
        <f>IF('5 Next Year'!C113&lt;&gt;"",'5 Next Year'!C113,"")</f>
        <v/>
      </c>
      <c r="D113" s="299"/>
      <c r="E113" s="300" t="str">
        <f>IF('5 Next Year'!E113&lt;&gt;"",'5 Next Year'!E113,"")</f>
        <v/>
      </c>
      <c r="F113" s="301" t="str">
        <f>IF('5 Next Year'!F113&lt;&gt;"",'5 Next Year'!F113,"")</f>
        <v/>
      </c>
      <c r="G113" s="302"/>
      <c r="H113" s="303"/>
      <c r="I113" s="302"/>
      <c r="J113" s="303"/>
      <c r="K113" s="302"/>
      <c r="L113" s="303"/>
      <c r="M113" s="302"/>
      <c r="N113" s="303"/>
      <c r="O113" s="304">
        <f t="shared" si="1"/>
        <v>0</v>
      </c>
      <c r="P113" s="92">
        <f t="shared" ref="P113:V113" si="110">IF(G113&gt;0,IF(G$8&lt;$AC113,IF(G$8&gt;=$C$4,IF($Z113&gt;0,IF($Z113&lt;&gt;"C",IF(H113="",($AC113-G$8)/7/$AA113*($Y113+$AB113)*(G113-$Z113)/$Z113,IF(H$8&lt;$AC113,(H$8-G$8)/7/$AA113*($Y113+$AB113)*(G113-$Z113)/$Z113,($AC113-G$8)/7/$AA113*($Y113+$AB113)*(G113-$Z113)/$Z113)),0),0),0),0),0)</f>
        <v>0</v>
      </c>
      <c r="Q113" s="92">
        <f t="shared" si="110"/>
        <v>0</v>
      </c>
      <c r="R113" s="92">
        <f t="shared" si="110"/>
        <v>0</v>
      </c>
      <c r="S113" s="92">
        <f t="shared" si="110"/>
        <v>0</v>
      </c>
      <c r="T113" s="92">
        <f t="shared" si="110"/>
        <v>0</v>
      </c>
      <c r="U113" s="92">
        <f t="shared" si="110"/>
        <v>0</v>
      </c>
      <c r="V113" s="92">
        <f t="shared" si="110"/>
        <v>0</v>
      </c>
      <c r="W113" s="92">
        <f t="shared" si="3"/>
        <v>0</v>
      </c>
      <c r="X113" s="128"/>
      <c r="Y113" s="192">
        <f>'5 Next Year'!W113</f>
        <v>0</v>
      </c>
      <c r="Z113" s="305">
        <f>'5 Next Year'!H113</f>
        <v>0</v>
      </c>
      <c r="AA113" s="192">
        <f>'5 Next Year'!AI113</f>
        <v>0</v>
      </c>
      <c r="AB113" s="128">
        <f>'5 Next Year'!O113</f>
        <v>0</v>
      </c>
      <c r="AC113" s="306">
        <f t="shared" si="4"/>
        <v>46203</v>
      </c>
      <c r="AD113" s="92">
        <f t="shared" si="5"/>
        <v>0</v>
      </c>
      <c r="AE113" s="92">
        <f t="shared" si="6"/>
        <v>0</v>
      </c>
      <c r="AF113" s="128"/>
      <c r="AG113" s="192">
        <f>'5 Next Year'!W335</f>
        <v>0</v>
      </c>
      <c r="AH113" s="1">
        <f>'5 Next Year'!K335</f>
        <v>0</v>
      </c>
      <c r="AI113" s="192">
        <f>'5 Next Year'!AI335</f>
        <v>0</v>
      </c>
      <c r="AJ113" s="128">
        <f>'5 Next Year'!O335</f>
        <v>0</v>
      </c>
      <c r="AK113" s="306">
        <f t="shared" si="7"/>
        <v>46203</v>
      </c>
    </row>
    <row r="114" spans="1:37" ht="18" customHeight="1">
      <c r="A114" s="299" t="str">
        <f>IF('5 Next Year'!A114&lt;&gt;"",'5 Next Year'!A114,"")</f>
        <v/>
      </c>
      <c r="B114" s="299" t="str">
        <f>IF('5 Next Year'!B114&lt;&gt;"",'5 Next Year'!B114,"")</f>
        <v/>
      </c>
      <c r="C114" s="299" t="str">
        <f>IF('5 Next Year'!C114&lt;&gt;"",'5 Next Year'!C114,"")</f>
        <v/>
      </c>
      <c r="D114" s="299"/>
      <c r="E114" s="300" t="str">
        <f>IF('5 Next Year'!E114&lt;&gt;"",'5 Next Year'!E114,"")</f>
        <v/>
      </c>
      <c r="F114" s="301" t="str">
        <f>IF('5 Next Year'!F114&lt;&gt;"",'5 Next Year'!F114,"")</f>
        <v/>
      </c>
      <c r="G114" s="302"/>
      <c r="H114" s="303"/>
      <c r="I114" s="302"/>
      <c r="J114" s="303"/>
      <c r="K114" s="302"/>
      <c r="L114" s="303"/>
      <c r="M114" s="302"/>
      <c r="N114" s="303"/>
      <c r="O114" s="304">
        <f t="shared" si="1"/>
        <v>0</v>
      </c>
      <c r="P114" s="92">
        <f t="shared" ref="P114:V114" si="111">IF(G114&gt;0,IF(G$8&lt;$AC114,IF(G$8&gt;=$C$4,IF($Z114&gt;0,IF($Z114&lt;&gt;"C",IF(H114="",($AC114-G$8)/7/$AA114*($Y114+$AB114)*(G114-$Z114)/$Z114,IF(H$8&lt;$AC114,(H$8-G$8)/7/$AA114*($Y114+$AB114)*(G114-$Z114)/$Z114,($AC114-G$8)/7/$AA114*($Y114+$AB114)*(G114-$Z114)/$Z114)),0),0),0),0),0)</f>
        <v>0</v>
      </c>
      <c r="Q114" s="92">
        <f t="shared" si="111"/>
        <v>0</v>
      </c>
      <c r="R114" s="92">
        <f t="shared" si="111"/>
        <v>0</v>
      </c>
      <c r="S114" s="92">
        <f t="shared" si="111"/>
        <v>0</v>
      </c>
      <c r="T114" s="92">
        <f t="shared" si="111"/>
        <v>0</v>
      </c>
      <c r="U114" s="92">
        <f t="shared" si="111"/>
        <v>0</v>
      </c>
      <c r="V114" s="92">
        <f t="shared" si="111"/>
        <v>0</v>
      </c>
      <c r="W114" s="92">
        <f t="shared" si="3"/>
        <v>0</v>
      </c>
      <c r="X114" s="128"/>
      <c r="Y114" s="192">
        <f>'5 Next Year'!W114</f>
        <v>0</v>
      </c>
      <c r="Z114" s="305">
        <f>'5 Next Year'!H114</f>
        <v>0</v>
      </c>
      <c r="AA114" s="192">
        <f>'5 Next Year'!AI114</f>
        <v>0</v>
      </c>
      <c r="AB114" s="128">
        <f>'5 Next Year'!O114</f>
        <v>0</v>
      </c>
      <c r="AC114" s="306">
        <f t="shared" si="4"/>
        <v>46203</v>
      </c>
      <c r="AD114" s="92">
        <f t="shared" si="5"/>
        <v>0</v>
      </c>
      <c r="AE114" s="92">
        <f t="shared" si="6"/>
        <v>0</v>
      </c>
      <c r="AF114" s="128"/>
      <c r="AG114" s="192">
        <f>'5 Next Year'!W336</f>
        <v>0</v>
      </c>
      <c r="AH114" s="1">
        <f>'5 Next Year'!K336</f>
        <v>0</v>
      </c>
      <c r="AI114" s="192">
        <f>'5 Next Year'!AI336</f>
        <v>0</v>
      </c>
      <c r="AJ114" s="128">
        <f>'5 Next Year'!O336</f>
        <v>0</v>
      </c>
      <c r="AK114" s="306">
        <f t="shared" si="7"/>
        <v>46203</v>
      </c>
    </row>
    <row r="115" spans="1:37" ht="18" customHeight="1">
      <c r="A115" s="299" t="str">
        <f>IF('5 Next Year'!A115&lt;&gt;"",'5 Next Year'!A115,"")</f>
        <v/>
      </c>
      <c r="B115" s="299" t="str">
        <f>IF('5 Next Year'!B115&lt;&gt;"",'5 Next Year'!B115,"")</f>
        <v/>
      </c>
      <c r="C115" s="299" t="str">
        <f>IF('5 Next Year'!C115&lt;&gt;"",'5 Next Year'!C115,"")</f>
        <v/>
      </c>
      <c r="D115" s="299"/>
      <c r="E115" s="300" t="str">
        <f>IF('5 Next Year'!E115&lt;&gt;"",'5 Next Year'!E115,"")</f>
        <v/>
      </c>
      <c r="F115" s="301" t="str">
        <f>IF('5 Next Year'!F115&lt;&gt;"",'5 Next Year'!F115,"")</f>
        <v/>
      </c>
      <c r="G115" s="302"/>
      <c r="H115" s="303"/>
      <c r="I115" s="302"/>
      <c r="J115" s="303"/>
      <c r="K115" s="302"/>
      <c r="L115" s="303"/>
      <c r="M115" s="302"/>
      <c r="N115" s="303"/>
      <c r="O115" s="304">
        <f t="shared" si="1"/>
        <v>0</v>
      </c>
      <c r="P115" s="92">
        <f t="shared" ref="P115:V115" si="112">IF(G115&gt;0,IF(G$8&lt;$AC115,IF(G$8&gt;=$C$4,IF($Z115&gt;0,IF($Z115&lt;&gt;"C",IF(H115="",($AC115-G$8)/7/$AA115*($Y115+$AB115)*(G115-$Z115)/$Z115,IF(H$8&lt;$AC115,(H$8-G$8)/7/$AA115*($Y115+$AB115)*(G115-$Z115)/$Z115,($AC115-G$8)/7/$AA115*($Y115+$AB115)*(G115-$Z115)/$Z115)),0),0),0),0),0)</f>
        <v>0</v>
      </c>
      <c r="Q115" s="92">
        <f t="shared" si="112"/>
        <v>0</v>
      </c>
      <c r="R115" s="92">
        <f t="shared" si="112"/>
        <v>0</v>
      </c>
      <c r="S115" s="92">
        <f t="shared" si="112"/>
        <v>0</v>
      </c>
      <c r="T115" s="92">
        <f t="shared" si="112"/>
        <v>0</v>
      </c>
      <c r="U115" s="92">
        <f t="shared" si="112"/>
        <v>0</v>
      </c>
      <c r="V115" s="92">
        <f t="shared" si="112"/>
        <v>0</v>
      </c>
      <c r="W115" s="92">
        <f t="shared" si="3"/>
        <v>0</v>
      </c>
      <c r="X115" s="128"/>
      <c r="Y115" s="192">
        <f>'5 Next Year'!W115</f>
        <v>0</v>
      </c>
      <c r="Z115" s="305">
        <f>'5 Next Year'!H115</f>
        <v>0</v>
      </c>
      <c r="AA115" s="192">
        <f>'5 Next Year'!AI115</f>
        <v>0</v>
      </c>
      <c r="AB115" s="128">
        <f>'5 Next Year'!O115</f>
        <v>0</v>
      </c>
      <c r="AC115" s="306">
        <f t="shared" si="4"/>
        <v>46203</v>
      </c>
      <c r="AD115" s="92">
        <f t="shared" si="5"/>
        <v>0</v>
      </c>
      <c r="AE115" s="92">
        <f t="shared" si="6"/>
        <v>0</v>
      </c>
      <c r="AF115" s="128"/>
      <c r="AG115" s="192">
        <f>'5 Next Year'!W337</f>
        <v>0</v>
      </c>
      <c r="AH115" s="1">
        <f>'5 Next Year'!K337</f>
        <v>0</v>
      </c>
      <c r="AI115" s="192">
        <f>'5 Next Year'!AI337</f>
        <v>0</v>
      </c>
      <c r="AJ115" s="128">
        <f>'5 Next Year'!O337</f>
        <v>0</v>
      </c>
      <c r="AK115" s="306">
        <f t="shared" si="7"/>
        <v>46203</v>
      </c>
    </row>
    <row r="116" spans="1:37" ht="18" customHeight="1">
      <c r="A116" s="299" t="str">
        <f>IF('5 Next Year'!A116&lt;&gt;"",'5 Next Year'!A116,"")</f>
        <v/>
      </c>
      <c r="B116" s="299" t="str">
        <f>IF('5 Next Year'!B116&lt;&gt;"",'5 Next Year'!B116,"")</f>
        <v/>
      </c>
      <c r="C116" s="299" t="str">
        <f>IF('5 Next Year'!C116&lt;&gt;"",'5 Next Year'!C116,"")</f>
        <v/>
      </c>
      <c r="D116" s="299"/>
      <c r="E116" s="300" t="str">
        <f>IF('5 Next Year'!E116&lt;&gt;"",'5 Next Year'!E116,"")</f>
        <v/>
      </c>
      <c r="F116" s="301" t="str">
        <f>IF('5 Next Year'!F116&lt;&gt;"",'5 Next Year'!F116,"")</f>
        <v/>
      </c>
      <c r="G116" s="302"/>
      <c r="H116" s="303"/>
      <c r="I116" s="302"/>
      <c r="J116" s="303"/>
      <c r="K116" s="302"/>
      <c r="L116" s="303"/>
      <c r="M116" s="302"/>
      <c r="N116" s="303"/>
      <c r="O116" s="304">
        <f t="shared" si="1"/>
        <v>0</v>
      </c>
      <c r="P116" s="92">
        <f t="shared" ref="P116:V116" si="113">IF(G116&gt;0,IF(G$8&lt;$AC116,IF(G$8&gt;=$C$4,IF($Z116&gt;0,IF($Z116&lt;&gt;"C",IF(H116="",($AC116-G$8)/7/$AA116*($Y116+$AB116)*(G116-$Z116)/$Z116,IF(H$8&lt;$AC116,(H$8-G$8)/7/$AA116*($Y116+$AB116)*(G116-$Z116)/$Z116,($AC116-G$8)/7/$AA116*($Y116+$AB116)*(G116-$Z116)/$Z116)),0),0),0),0),0)</f>
        <v>0</v>
      </c>
      <c r="Q116" s="92">
        <f t="shared" si="113"/>
        <v>0</v>
      </c>
      <c r="R116" s="92">
        <f t="shared" si="113"/>
        <v>0</v>
      </c>
      <c r="S116" s="92">
        <f t="shared" si="113"/>
        <v>0</v>
      </c>
      <c r="T116" s="92">
        <f t="shared" si="113"/>
        <v>0</v>
      </c>
      <c r="U116" s="92">
        <f t="shared" si="113"/>
        <v>0</v>
      </c>
      <c r="V116" s="92">
        <f t="shared" si="113"/>
        <v>0</v>
      </c>
      <c r="W116" s="92">
        <f t="shared" si="3"/>
        <v>0</v>
      </c>
      <c r="X116" s="128"/>
      <c r="Y116" s="192">
        <f>'5 Next Year'!W116</f>
        <v>0</v>
      </c>
      <c r="Z116" s="305">
        <f>'5 Next Year'!H116</f>
        <v>0</v>
      </c>
      <c r="AA116" s="192">
        <f>'5 Next Year'!AI116</f>
        <v>0</v>
      </c>
      <c r="AB116" s="128">
        <f>'5 Next Year'!O116</f>
        <v>0</v>
      </c>
      <c r="AC116" s="306">
        <f t="shared" si="4"/>
        <v>46203</v>
      </c>
      <c r="AD116" s="92">
        <f t="shared" si="5"/>
        <v>0</v>
      </c>
      <c r="AE116" s="92">
        <f t="shared" si="6"/>
        <v>0</v>
      </c>
      <c r="AF116" s="128"/>
      <c r="AG116" s="192">
        <f>'5 Next Year'!W338</f>
        <v>0</v>
      </c>
      <c r="AH116" s="1">
        <f>'5 Next Year'!K338</f>
        <v>0</v>
      </c>
      <c r="AI116" s="192">
        <f>'5 Next Year'!AI338</f>
        <v>0</v>
      </c>
      <c r="AJ116" s="128">
        <f>'5 Next Year'!O338</f>
        <v>0</v>
      </c>
      <c r="AK116" s="306">
        <f t="shared" si="7"/>
        <v>46203</v>
      </c>
    </row>
    <row r="117" spans="1:37" ht="18" customHeight="1">
      <c r="A117" s="299" t="str">
        <f>IF('5 Next Year'!A117&lt;&gt;"",'5 Next Year'!A117,"")</f>
        <v/>
      </c>
      <c r="B117" s="299" t="str">
        <f>IF('5 Next Year'!B117&lt;&gt;"",'5 Next Year'!B117,"")</f>
        <v/>
      </c>
      <c r="C117" s="299" t="str">
        <f>IF('5 Next Year'!C117&lt;&gt;"",'5 Next Year'!C117,"")</f>
        <v/>
      </c>
      <c r="D117" s="299"/>
      <c r="E117" s="300" t="str">
        <f>IF('5 Next Year'!E117&lt;&gt;"",'5 Next Year'!E117,"")</f>
        <v/>
      </c>
      <c r="F117" s="301" t="str">
        <f>IF('5 Next Year'!F117&lt;&gt;"",'5 Next Year'!F117,"")</f>
        <v/>
      </c>
      <c r="G117" s="302"/>
      <c r="H117" s="303"/>
      <c r="I117" s="302"/>
      <c r="J117" s="303"/>
      <c r="K117" s="302"/>
      <c r="L117" s="303"/>
      <c r="M117" s="302"/>
      <c r="N117" s="303"/>
      <c r="O117" s="304">
        <f t="shared" si="1"/>
        <v>0</v>
      </c>
      <c r="P117" s="92">
        <f t="shared" ref="P117:V117" si="114">IF(G117&gt;0,IF(G$8&lt;$AC117,IF(G$8&gt;=$C$4,IF($Z117&gt;0,IF($Z117&lt;&gt;"C",IF(H117="",($AC117-G$8)/7/$AA117*($Y117+$AB117)*(G117-$Z117)/$Z117,IF(H$8&lt;$AC117,(H$8-G$8)/7/$AA117*($Y117+$AB117)*(G117-$Z117)/$Z117,($AC117-G$8)/7/$AA117*($Y117+$AB117)*(G117-$Z117)/$Z117)),0),0),0),0),0)</f>
        <v>0</v>
      </c>
      <c r="Q117" s="92">
        <f t="shared" si="114"/>
        <v>0</v>
      </c>
      <c r="R117" s="92">
        <f t="shared" si="114"/>
        <v>0</v>
      </c>
      <c r="S117" s="92">
        <f t="shared" si="114"/>
        <v>0</v>
      </c>
      <c r="T117" s="92">
        <f t="shared" si="114"/>
        <v>0</v>
      </c>
      <c r="U117" s="92">
        <f t="shared" si="114"/>
        <v>0</v>
      </c>
      <c r="V117" s="92">
        <f t="shared" si="114"/>
        <v>0</v>
      </c>
      <c r="W117" s="92">
        <f t="shared" si="3"/>
        <v>0</v>
      </c>
      <c r="X117" s="128"/>
      <c r="Y117" s="192">
        <f>'5 Next Year'!W117</f>
        <v>0</v>
      </c>
      <c r="Z117" s="305">
        <f>'5 Next Year'!H117</f>
        <v>0</v>
      </c>
      <c r="AA117" s="192">
        <f>'5 Next Year'!AI117</f>
        <v>0</v>
      </c>
      <c r="AB117" s="128">
        <f>'5 Next Year'!O117</f>
        <v>0</v>
      </c>
      <c r="AC117" s="306">
        <f t="shared" si="4"/>
        <v>46203</v>
      </c>
      <c r="AD117" s="92">
        <f t="shared" si="5"/>
        <v>0</v>
      </c>
      <c r="AE117" s="92">
        <f t="shared" si="6"/>
        <v>0</v>
      </c>
      <c r="AF117" s="128"/>
      <c r="AG117" s="192">
        <f>'5 Next Year'!W339</f>
        <v>0</v>
      </c>
      <c r="AH117" s="1">
        <f>'5 Next Year'!K339</f>
        <v>0</v>
      </c>
      <c r="AI117" s="192">
        <f>'5 Next Year'!AI339</f>
        <v>0</v>
      </c>
      <c r="AJ117" s="128">
        <f>'5 Next Year'!O339</f>
        <v>0</v>
      </c>
      <c r="AK117" s="306">
        <f t="shared" si="7"/>
        <v>46203</v>
      </c>
    </row>
    <row r="118" spans="1:37" ht="18" customHeight="1">
      <c r="A118" s="299" t="str">
        <f>IF('5 Next Year'!A118&lt;&gt;"",'5 Next Year'!A118,"")</f>
        <v/>
      </c>
      <c r="B118" s="299" t="str">
        <f>IF('5 Next Year'!B118&lt;&gt;"",'5 Next Year'!B118,"")</f>
        <v/>
      </c>
      <c r="C118" s="299" t="str">
        <f>IF('5 Next Year'!C118&lt;&gt;"",'5 Next Year'!C118,"")</f>
        <v/>
      </c>
      <c r="D118" s="299"/>
      <c r="E118" s="300" t="str">
        <f>IF('5 Next Year'!E118&lt;&gt;"",'5 Next Year'!E118,"")</f>
        <v/>
      </c>
      <c r="F118" s="301" t="str">
        <f>IF('5 Next Year'!F118&lt;&gt;"",'5 Next Year'!F118,"")</f>
        <v/>
      </c>
      <c r="G118" s="302"/>
      <c r="H118" s="303"/>
      <c r="I118" s="302"/>
      <c r="J118" s="303"/>
      <c r="K118" s="302"/>
      <c r="L118" s="303"/>
      <c r="M118" s="302"/>
      <c r="N118" s="303"/>
      <c r="O118" s="304">
        <f t="shared" si="1"/>
        <v>0</v>
      </c>
      <c r="P118" s="92">
        <f t="shared" ref="P118:V118" si="115">IF(G118&gt;0,IF(G$8&lt;$AC118,IF(G$8&gt;=$C$4,IF($Z118&gt;0,IF($Z118&lt;&gt;"C",IF(H118="",($AC118-G$8)/7/$AA118*($Y118+$AB118)*(G118-$Z118)/$Z118,IF(H$8&lt;$AC118,(H$8-G$8)/7/$AA118*($Y118+$AB118)*(G118-$Z118)/$Z118,($AC118-G$8)/7/$AA118*($Y118+$AB118)*(G118-$Z118)/$Z118)),0),0),0),0),0)</f>
        <v>0</v>
      </c>
      <c r="Q118" s="92">
        <f t="shared" si="115"/>
        <v>0</v>
      </c>
      <c r="R118" s="92">
        <f t="shared" si="115"/>
        <v>0</v>
      </c>
      <c r="S118" s="92">
        <f t="shared" si="115"/>
        <v>0</v>
      </c>
      <c r="T118" s="92">
        <f t="shared" si="115"/>
        <v>0</v>
      </c>
      <c r="U118" s="92">
        <f t="shared" si="115"/>
        <v>0</v>
      </c>
      <c r="V118" s="92">
        <f t="shared" si="115"/>
        <v>0</v>
      </c>
      <c r="W118" s="92">
        <f t="shared" si="3"/>
        <v>0</v>
      </c>
      <c r="X118" s="128"/>
      <c r="Y118" s="192">
        <f>'5 Next Year'!W118</f>
        <v>0</v>
      </c>
      <c r="Z118" s="305">
        <f>'5 Next Year'!H118</f>
        <v>0</v>
      </c>
      <c r="AA118" s="192">
        <f>'5 Next Year'!AI118</f>
        <v>0</v>
      </c>
      <c r="AB118" s="128">
        <f>'5 Next Year'!O118</f>
        <v>0</v>
      </c>
      <c r="AC118" s="306">
        <f t="shared" si="4"/>
        <v>46203</v>
      </c>
      <c r="AD118" s="92">
        <f t="shared" si="5"/>
        <v>0</v>
      </c>
      <c r="AE118" s="92">
        <f t="shared" si="6"/>
        <v>0</v>
      </c>
      <c r="AF118" s="128"/>
      <c r="AG118" s="192">
        <f>'5 Next Year'!W340</f>
        <v>0</v>
      </c>
      <c r="AH118" s="1">
        <f>'5 Next Year'!K340</f>
        <v>0</v>
      </c>
      <c r="AI118" s="192">
        <f>'5 Next Year'!AI340</f>
        <v>0</v>
      </c>
      <c r="AJ118" s="128">
        <f>'5 Next Year'!O340</f>
        <v>0</v>
      </c>
      <c r="AK118" s="306">
        <f t="shared" si="7"/>
        <v>46203</v>
      </c>
    </row>
    <row r="119" spans="1:37" ht="18" customHeight="1">
      <c r="A119" s="299" t="str">
        <f>IF('5 Next Year'!A119&lt;&gt;"",'5 Next Year'!A119,"")</f>
        <v/>
      </c>
      <c r="B119" s="299" t="str">
        <f>IF('5 Next Year'!B119&lt;&gt;"",'5 Next Year'!B119,"")</f>
        <v/>
      </c>
      <c r="C119" s="299" t="str">
        <f>IF('5 Next Year'!C119&lt;&gt;"",'5 Next Year'!C119,"")</f>
        <v/>
      </c>
      <c r="D119" s="299"/>
      <c r="E119" s="300" t="str">
        <f>IF('5 Next Year'!E119&lt;&gt;"",'5 Next Year'!E119,"")</f>
        <v/>
      </c>
      <c r="F119" s="301" t="str">
        <f>IF('5 Next Year'!F119&lt;&gt;"",'5 Next Year'!F119,"")</f>
        <v/>
      </c>
      <c r="G119" s="302"/>
      <c r="H119" s="303"/>
      <c r="I119" s="302"/>
      <c r="J119" s="303"/>
      <c r="K119" s="302"/>
      <c r="L119" s="303"/>
      <c r="M119" s="302"/>
      <c r="N119" s="303"/>
      <c r="O119" s="304">
        <f t="shared" si="1"/>
        <v>0</v>
      </c>
      <c r="P119" s="92">
        <f t="shared" ref="P119:V119" si="116">IF(G119&gt;0,IF(G$8&lt;$AC119,IF(G$8&gt;=$C$4,IF($Z119&gt;0,IF($Z119&lt;&gt;"C",IF(H119="",($AC119-G$8)/7/$AA119*($Y119+$AB119)*(G119-$Z119)/$Z119,IF(H$8&lt;$AC119,(H$8-G$8)/7/$AA119*($Y119+$AB119)*(G119-$Z119)/$Z119,($AC119-G$8)/7/$AA119*($Y119+$AB119)*(G119-$Z119)/$Z119)),0),0),0),0),0)</f>
        <v>0</v>
      </c>
      <c r="Q119" s="92">
        <f t="shared" si="116"/>
        <v>0</v>
      </c>
      <c r="R119" s="92">
        <f t="shared" si="116"/>
        <v>0</v>
      </c>
      <c r="S119" s="92">
        <f t="shared" si="116"/>
        <v>0</v>
      </c>
      <c r="T119" s="92">
        <f t="shared" si="116"/>
        <v>0</v>
      </c>
      <c r="U119" s="92">
        <f t="shared" si="116"/>
        <v>0</v>
      </c>
      <c r="V119" s="92">
        <f t="shared" si="116"/>
        <v>0</v>
      </c>
      <c r="W119" s="92">
        <f t="shared" si="3"/>
        <v>0</v>
      </c>
      <c r="X119" s="128"/>
      <c r="Y119" s="192">
        <f>'5 Next Year'!W119</f>
        <v>0</v>
      </c>
      <c r="Z119" s="305">
        <f>'5 Next Year'!H119</f>
        <v>0</v>
      </c>
      <c r="AA119" s="192">
        <f>'5 Next Year'!AI119</f>
        <v>0</v>
      </c>
      <c r="AB119" s="128">
        <f>'5 Next Year'!O119</f>
        <v>0</v>
      </c>
      <c r="AC119" s="306">
        <f t="shared" si="4"/>
        <v>46203</v>
      </c>
      <c r="AD119" s="92">
        <f t="shared" si="5"/>
        <v>0</v>
      </c>
      <c r="AE119" s="92">
        <f t="shared" si="6"/>
        <v>0</v>
      </c>
      <c r="AF119" s="128"/>
      <c r="AG119" s="192">
        <f>'5 Next Year'!W341</f>
        <v>0</v>
      </c>
      <c r="AH119" s="1">
        <f>'5 Next Year'!K341</f>
        <v>0</v>
      </c>
      <c r="AI119" s="192">
        <f>'5 Next Year'!AI341</f>
        <v>0</v>
      </c>
      <c r="AJ119" s="128">
        <f>'5 Next Year'!O341</f>
        <v>0</v>
      </c>
      <c r="AK119" s="306">
        <f t="shared" si="7"/>
        <v>46203</v>
      </c>
    </row>
    <row r="120" spans="1:37" ht="18" customHeight="1">
      <c r="A120" s="299" t="str">
        <f>IF('5 Next Year'!A120&lt;&gt;"",'5 Next Year'!A120,"")</f>
        <v/>
      </c>
      <c r="B120" s="299" t="str">
        <f>IF('5 Next Year'!B120&lt;&gt;"",'5 Next Year'!B120,"")</f>
        <v/>
      </c>
      <c r="C120" s="299" t="str">
        <f>IF('5 Next Year'!C120&lt;&gt;"",'5 Next Year'!C120,"")</f>
        <v/>
      </c>
      <c r="D120" s="299"/>
      <c r="E120" s="300" t="str">
        <f>IF('5 Next Year'!E120&lt;&gt;"",'5 Next Year'!E120,"")</f>
        <v/>
      </c>
      <c r="F120" s="301" t="str">
        <f>IF('5 Next Year'!F120&lt;&gt;"",'5 Next Year'!F120,"")</f>
        <v/>
      </c>
      <c r="G120" s="302"/>
      <c r="H120" s="303"/>
      <c r="I120" s="302"/>
      <c r="J120" s="303"/>
      <c r="K120" s="302"/>
      <c r="L120" s="303"/>
      <c r="M120" s="302"/>
      <c r="N120" s="303"/>
      <c r="O120" s="304">
        <f t="shared" si="1"/>
        <v>0</v>
      </c>
      <c r="P120" s="92">
        <f t="shared" ref="P120:V120" si="117">IF(G120&gt;0,IF(G$8&lt;$AC120,IF(G$8&gt;=$C$4,IF($Z120&gt;0,IF($Z120&lt;&gt;"C",IF(H120="",($AC120-G$8)/7/$AA120*($Y120+$AB120)*(G120-$Z120)/$Z120,IF(H$8&lt;$AC120,(H$8-G$8)/7/$AA120*($Y120+$AB120)*(G120-$Z120)/$Z120,($AC120-G$8)/7/$AA120*($Y120+$AB120)*(G120-$Z120)/$Z120)),0),0),0),0),0)</f>
        <v>0</v>
      </c>
      <c r="Q120" s="92">
        <f t="shared" si="117"/>
        <v>0</v>
      </c>
      <c r="R120" s="92">
        <f t="shared" si="117"/>
        <v>0</v>
      </c>
      <c r="S120" s="92">
        <f t="shared" si="117"/>
        <v>0</v>
      </c>
      <c r="T120" s="92">
        <f t="shared" si="117"/>
        <v>0</v>
      </c>
      <c r="U120" s="92">
        <f t="shared" si="117"/>
        <v>0</v>
      </c>
      <c r="V120" s="92">
        <f t="shared" si="117"/>
        <v>0</v>
      </c>
      <c r="W120" s="92">
        <f t="shared" si="3"/>
        <v>0</v>
      </c>
      <c r="X120" s="128"/>
      <c r="Y120" s="192">
        <f>'5 Next Year'!W120</f>
        <v>0</v>
      </c>
      <c r="Z120" s="305">
        <f>'5 Next Year'!H120</f>
        <v>0</v>
      </c>
      <c r="AA120" s="192">
        <f>'5 Next Year'!AI120</f>
        <v>0</v>
      </c>
      <c r="AB120" s="128">
        <f>'5 Next Year'!O120</f>
        <v>0</v>
      </c>
      <c r="AC120" s="306">
        <f t="shared" si="4"/>
        <v>46203</v>
      </c>
      <c r="AD120" s="92">
        <f t="shared" si="5"/>
        <v>0</v>
      </c>
      <c r="AE120" s="92">
        <f t="shared" si="6"/>
        <v>0</v>
      </c>
      <c r="AF120" s="128"/>
      <c r="AG120" s="192">
        <f>'5 Next Year'!W342</f>
        <v>0</v>
      </c>
      <c r="AH120" s="1">
        <f>'5 Next Year'!K342</f>
        <v>0</v>
      </c>
      <c r="AI120" s="192">
        <f>'5 Next Year'!AI342</f>
        <v>0</v>
      </c>
      <c r="AJ120" s="128">
        <f>'5 Next Year'!O342</f>
        <v>0</v>
      </c>
      <c r="AK120" s="306">
        <f t="shared" si="7"/>
        <v>46203</v>
      </c>
    </row>
    <row r="121" spans="1:37" ht="18" customHeight="1">
      <c r="A121" s="299" t="str">
        <f>IF('5 Next Year'!A121&lt;&gt;"",'5 Next Year'!A121,"")</f>
        <v/>
      </c>
      <c r="B121" s="299" t="str">
        <f>IF('5 Next Year'!B121&lt;&gt;"",'5 Next Year'!B121,"")</f>
        <v/>
      </c>
      <c r="C121" s="299" t="str">
        <f>IF('5 Next Year'!C121&lt;&gt;"",'5 Next Year'!C121,"")</f>
        <v/>
      </c>
      <c r="D121" s="299"/>
      <c r="E121" s="300" t="str">
        <f>IF('5 Next Year'!E121&lt;&gt;"",'5 Next Year'!E121,"")</f>
        <v/>
      </c>
      <c r="F121" s="301" t="str">
        <f>IF('5 Next Year'!F121&lt;&gt;"",'5 Next Year'!F121,"")</f>
        <v/>
      </c>
      <c r="G121" s="302"/>
      <c r="H121" s="303"/>
      <c r="I121" s="302"/>
      <c r="J121" s="303"/>
      <c r="K121" s="302"/>
      <c r="L121" s="303"/>
      <c r="M121" s="302"/>
      <c r="N121" s="303"/>
      <c r="O121" s="304">
        <f t="shared" si="1"/>
        <v>0</v>
      </c>
      <c r="P121" s="92">
        <f t="shared" ref="P121:V121" si="118">IF(G121&gt;0,IF(G$8&lt;$AC121,IF(G$8&gt;=$C$4,IF($Z121&gt;0,IF($Z121&lt;&gt;"C",IF(H121="",($AC121-G$8)/7/$AA121*($Y121+$AB121)*(G121-$Z121)/$Z121,IF(H$8&lt;$AC121,(H$8-G$8)/7/$AA121*($Y121+$AB121)*(G121-$Z121)/$Z121,($AC121-G$8)/7/$AA121*($Y121+$AB121)*(G121-$Z121)/$Z121)),0),0),0),0),0)</f>
        <v>0</v>
      </c>
      <c r="Q121" s="92">
        <f t="shared" si="118"/>
        <v>0</v>
      </c>
      <c r="R121" s="92">
        <f t="shared" si="118"/>
        <v>0</v>
      </c>
      <c r="S121" s="92">
        <f t="shared" si="118"/>
        <v>0</v>
      </c>
      <c r="T121" s="92">
        <f t="shared" si="118"/>
        <v>0</v>
      </c>
      <c r="U121" s="92">
        <f t="shared" si="118"/>
        <v>0</v>
      </c>
      <c r="V121" s="92">
        <f t="shared" si="118"/>
        <v>0</v>
      </c>
      <c r="W121" s="92">
        <f t="shared" si="3"/>
        <v>0</v>
      </c>
      <c r="X121" s="128"/>
      <c r="Y121" s="192">
        <f>'5 Next Year'!W121</f>
        <v>0</v>
      </c>
      <c r="Z121" s="305">
        <f>'5 Next Year'!H121</f>
        <v>0</v>
      </c>
      <c r="AA121" s="192">
        <f>'5 Next Year'!AI121</f>
        <v>0</v>
      </c>
      <c r="AB121" s="128">
        <f>'5 Next Year'!O121</f>
        <v>0</v>
      </c>
      <c r="AC121" s="306">
        <f t="shared" si="4"/>
        <v>46203</v>
      </c>
      <c r="AD121" s="92">
        <f t="shared" si="5"/>
        <v>0</v>
      </c>
      <c r="AE121" s="92">
        <f t="shared" si="6"/>
        <v>0</v>
      </c>
      <c r="AF121" s="128"/>
      <c r="AG121" s="192">
        <f>'5 Next Year'!W343</f>
        <v>0</v>
      </c>
      <c r="AH121" s="1">
        <f>'5 Next Year'!K343</f>
        <v>0</v>
      </c>
      <c r="AI121" s="192">
        <f>'5 Next Year'!AI343</f>
        <v>0</v>
      </c>
      <c r="AJ121" s="128">
        <f>'5 Next Year'!O343</f>
        <v>0</v>
      </c>
      <c r="AK121" s="306">
        <f t="shared" si="7"/>
        <v>46203</v>
      </c>
    </row>
    <row r="122" spans="1:37" ht="18" customHeight="1">
      <c r="A122" s="299" t="str">
        <f>IF('5 Next Year'!A122&lt;&gt;"",'5 Next Year'!A122,"")</f>
        <v/>
      </c>
      <c r="B122" s="299" t="str">
        <f>IF('5 Next Year'!B122&lt;&gt;"",'5 Next Year'!B122,"")</f>
        <v/>
      </c>
      <c r="C122" s="299" t="str">
        <f>IF('5 Next Year'!C122&lt;&gt;"",'5 Next Year'!C122,"")</f>
        <v/>
      </c>
      <c r="D122" s="299"/>
      <c r="E122" s="300" t="str">
        <f>IF('5 Next Year'!E122&lt;&gt;"",'5 Next Year'!E122,"")</f>
        <v/>
      </c>
      <c r="F122" s="301" t="str">
        <f>IF('5 Next Year'!F122&lt;&gt;"",'5 Next Year'!F122,"")</f>
        <v/>
      </c>
      <c r="G122" s="302"/>
      <c r="H122" s="303"/>
      <c r="I122" s="302"/>
      <c r="J122" s="303"/>
      <c r="K122" s="302"/>
      <c r="L122" s="303"/>
      <c r="M122" s="302"/>
      <c r="N122" s="303"/>
      <c r="O122" s="304">
        <f t="shared" si="1"/>
        <v>0</v>
      </c>
      <c r="P122" s="92">
        <f t="shared" ref="P122:V122" si="119">IF(G122&gt;0,IF(G$8&lt;$AC122,IF(G$8&gt;=$C$4,IF($Z122&gt;0,IF($Z122&lt;&gt;"C",IF(H122="",($AC122-G$8)/7/$AA122*($Y122+$AB122)*(G122-$Z122)/$Z122,IF(H$8&lt;$AC122,(H$8-G$8)/7/$AA122*($Y122+$AB122)*(G122-$Z122)/$Z122,($AC122-G$8)/7/$AA122*($Y122+$AB122)*(G122-$Z122)/$Z122)),0),0),0),0),0)</f>
        <v>0</v>
      </c>
      <c r="Q122" s="92">
        <f t="shared" si="119"/>
        <v>0</v>
      </c>
      <c r="R122" s="92">
        <f t="shared" si="119"/>
        <v>0</v>
      </c>
      <c r="S122" s="92">
        <f t="shared" si="119"/>
        <v>0</v>
      </c>
      <c r="T122" s="92">
        <f t="shared" si="119"/>
        <v>0</v>
      </c>
      <c r="U122" s="92">
        <f t="shared" si="119"/>
        <v>0</v>
      </c>
      <c r="V122" s="92">
        <f t="shared" si="119"/>
        <v>0</v>
      </c>
      <c r="W122" s="92">
        <f t="shared" si="3"/>
        <v>0</v>
      </c>
      <c r="X122" s="128"/>
      <c r="Y122" s="192">
        <f>'5 Next Year'!W122</f>
        <v>0</v>
      </c>
      <c r="Z122" s="305">
        <f>'5 Next Year'!H122</f>
        <v>0</v>
      </c>
      <c r="AA122" s="192">
        <f>'5 Next Year'!AI122</f>
        <v>0</v>
      </c>
      <c r="AB122" s="128">
        <f>'5 Next Year'!O122</f>
        <v>0</v>
      </c>
      <c r="AC122" s="306">
        <f t="shared" si="4"/>
        <v>46203</v>
      </c>
      <c r="AD122" s="92">
        <f t="shared" si="5"/>
        <v>0</v>
      </c>
      <c r="AE122" s="92">
        <f t="shared" si="6"/>
        <v>0</v>
      </c>
      <c r="AF122" s="128"/>
      <c r="AG122" s="192">
        <f>'5 Next Year'!W344</f>
        <v>0</v>
      </c>
      <c r="AH122" s="1">
        <f>'5 Next Year'!K344</f>
        <v>0</v>
      </c>
      <c r="AI122" s="192">
        <f>'5 Next Year'!AI344</f>
        <v>0</v>
      </c>
      <c r="AJ122" s="128">
        <f>'5 Next Year'!O344</f>
        <v>0</v>
      </c>
      <c r="AK122" s="306">
        <f t="shared" si="7"/>
        <v>46203</v>
      </c>
    </row>
    <row r="123" spans="1:37" ht="18" customHeight="1">
      <c r="A123" s="299" t="str">
        <f>IF('5 Next Year'!A123&lt;&gt;"",'5 Next Year'!A123,"")</f>
        <v/>
      </c>
      <c r="B123" s="299" t="str">
        <f>IF('5 Next Year'!B123&lt;&gt;"",'5 Next Year'!B123,"")</f>
        <v/>
      </c>
      <c r="C123" s="299" t="str">
        <f>IF('5 Next Year'!C123&lt;&gt;"",'5 Next Year'!C123,"")</f>
        <v/>
      </c>
      <c r="D123" s="299"/>
      <c r="E123" s="300" t="str">
        <f>IF('5 Next Year'!E123&lt;&gt;"",'5 Next Year'!E123,"")</f>
        <v/>
      </c>
      <c r="F123" s="301" t="str">
        <f>IF('5 Next Year'!F123&lt;&gt;"",'5 Next Year'!F123,"")</f>
        <v/>
      </c>
      <c r="G123" s="302"/>
      <c r="H123" s="303"/>
      <c r="I123" s="302"/>
      <c r="J123" s="303"/>
      <c r="K123" s="302"/>
      <c r="L123" s="303"/>
      <c r="M123" s="302"/>
      <c r="N123" s="303"/>
      <c r="O123" s="304">
        <f t="shared" si="1"/>
        <v>0</v>
      </c>
      <c r="P123" s="92">
        <f t="shared" ref="P123:V123" si="120">IF(G123&gt;0,IF(G$8&lt;$AC123,IF(G$8&gt;=$C$4,IF($Z123&gt;0,IF($Z123&lt;&gt;"C",IF(H123="",($AC123-G$8)/7/$AA123*($Y123+$AB123)*(G123-$Z123)/$Z123,IF(H$8&lt;$AC123,(H$8-G$8)/7/$AA123*($Y123+$AB123)*(G123-$Z123)/$Z123,($AC123-G$8)/7/$AA123*($Y123+$AB123)*(G123-$Z123)/$Z123)),0),0),0),0),0)</f>
        <v>0</v>
      </c>
      <c r="Q123" s="92">
        <f t="shared" si="120"/>
        <v>0</v>
      </c>
      <c r="R123" s="92">
        <f t="shared" si="120"/>
        <v>0</v>
      </c>
      <c r="S123" s="92">
        <f t="shared" si="120"/>
        <v>0</v>
      </c>
      <c r="T123" s="92">
        <f t="shared" si="120"/>
        <v>0</v>
      </c>
      <c r="U123" s="92">
        <f t="shared" si="120"/>
        <v>0</v>
      </c>
      <c r="V123" s="92">
        <f t="shared" si="120"/>
        <v>0</v>
      </c>
      <c r="W123" s="92">
        <f t="shared" si="3"/>
        <v>0</v>
      </c>
      <c r="X123" s="128"/>
      <c r="Y123" s="192">
        <f>'5 Next Year'!W123</f>
        <v>0</v>
      </c>
      <c r="Z123" s="305">
        <f>'5 Next Year'!H123</f>
        <v>0</v>
      </c>
      <c r="AA123" s="192">
        <f>'5 Next Year'!AI123</f>
        <v>0</v>
      </c>
      <c r="AB123" s="128">
        <f>'5 Next Year'!O123</f>
        <v>0</v>
      </c>
      <c r="AC123" s="306">
        <f t="shared" si="4"/>
        <v>46203</v>
      </c>
      <c r="AD123" s="92">
        <f t="shared" si="5"/>
        <v>0</v>
      </c>
      <c r="AE123" s="92">
        <f t="shared" si="6"/>
        <v>0</v>
      </c>
      <c r="AF123" s="128"/>
      <c r="AG123" s="192">
        <f>'5 Next Year'!W345</f>
        <v>0</v>
      </c>
      <c r="AH123" s="1">
        <f>'5 Next Year'!K345</f>
        <v>0</v>
      </c>
      <c r="AI123" s="192">
        <f>'5 Next Year'!AI345</f>
        <v>0</v>
      </c>
      <c r="AJ123" s="128">
        <f>'5 Next Year'!O345</f>
        <v>0</v>
      </c>
      <c r="AK123" s="306">
        <f t="shared" si="7"/>
        <v>46203</v>
      </c>
    </row>
    <row r="124" spans="1:37" ht="18" customHeight="1">
      <c r="A124" s="299" t="str">
        <f>IF('5 Next Year'!A124&lt;&gt;"",'5 Next Year'!A124,"")</f>
        <v/>
      </c>
      <c r="B124" s="299" t="str">
        <f>IF('5 Next Year'!B124&lt;&gt;"",'5 Next Year'!B124,"")</f>
        <v/>
      </c>
      <c r="C124" s="299" t="str">
        <f>IF('5 Next Year'!C124&lt;&gt;"",'5 Next Year'!C124,"")</f>
        <v/>
      </c>
      <c r="D124" s="299"/>
      <c r="E124" s="300" t="str">
        <f>IF('5 Next Year'!E124&lt;&gt;"",'5 Next Year'!E124,"")</f>
        <v/>
      </c>
      <c r="F124" s="301" t="str">
        <f>IF('5 Next Year'!F124&lt;&gt;"",'5 Next Year'!F124,"")</f>
        <v/>
      </c>
      <c r="G124" s="302"/>
      <c r="H124" s="303"/>
      <c r="I124" s="302"/>
      <c r="J124" s="303"/>
      <c r="K124" s="302"/>
      <c r="L124" s="303"/>
      <c r="M124" s="302"/>
      <c r="N124" s="303"/>
      <c r="O124" s="304">
        <f t="shared" si="1"/>
        <v>0</v>
      </c>
      <c r="P124" s="92">
        <f t="shared" ref="P124:V124" si="121">IF(G124&gt;0,IF(G$8&lt;$AC124,IF(G$8&gt;=$C$4,IF($Z124&gt;0,IF($Z124&lt;&gt;"C",IF(H124="",($AC124-G$8)/7/$AA124*($Y124+$AB124)*(G124-$Z124)/$Z124,IF(H$8&lt;$AC124,(H$8-G$8)/7/$AA124*($Y124+$AB124)*(G124-$Z124)/$Z124,($AC124-G$8)/7/$AA124*($Y124+$AB124)*(G124-$Z124)/$Z124)),0),0),0),0),0)</f>
        <v>0</v>
      </c>
      <c r="Q124" s="92">
        <f t="shared" si="121"/>
        <v>0</v>
      </c>
      <c r="R124" s="92">
        <f t="shared" si="121"/>
        <v>0</v>
      </c>
      <c r="S124" s="92">
        <f t="shared" si="121"/>
        <v>0</v>
      </c>
      <c r="T124" s="92">
        <f t="shared" si="121"/>
        <v>0</v>
      </c>
      <c r="U124" s="92">
        <f t="shared" si="121"/>
        <v>0</v>
      </c>
      <c r="V124" s="92">
        <f t="shared" si="121"/>
        <v>0</v>
      </c>
      <c r="W124" s="92">
        <f t="shared" si="3"/>
        <v>0</v>
      </c>
      <c r="X124" s="128"/>
      <c r="Y124" s="192">
        <f>'5 Next Year'!W124</f>
        <v>0</v>
      </c>
      <c r="Z124" s="305">
        <f>'5 Next Year'!H124</f>
        <v>0</v>
      </c>
      <c r="AA124" s="192">
        <f>'5 Next Year'!AI124</f>
        <v>0</v>
      </c>
      <c r="AB124" s="128">
        <f>'5 Next Year'!O124</f>
        <v>0</v>
      </c>
      <c r="AC124" s="306">
        <f t="shared" si="4"/>
        <v>46203</v>
      </c>
      <c r="AD124" s="92">
        <f t="shared" si="5"/>
        <v>0</v>
      </c>
      <c r="AE124" s="92">
        <f t="shared" si="6"/>
        <v>0</v>
      </c>
      <c r="AF124" s="128"/>
      <c r="AG124" s="192">
        <f>'5 Next Year'!W346</f>
        <v>0</v>
      </c>
      <c r="AH124" s="1">
        <f>'5 Next Year'!K346</f>
        <v>0</v>
      </c>
      <c r="AI124" s="192">
        <f>'5 Next Year'!AI346</f>
        <v>0</v>
      </c>
      <c r="AJ124" s="128">
        <f>'5 Next Year'!O346</f>
        <v>0</v>
      </c>
      <c r="AK124" s="306">
        <f t="shared" si="7"/>
        <v>46203</v>
      </c>
    </row>
    <row r="125" spans="1:37" ht="18" customHeight="1">
      <c r="A125" s="299" t="str">
        <f>IF('5 Next Year'!A125&lt;&gt;"",'5 Next Year'!A125,"")</f>
        <v/>
      </c>
      <c r="B125" s="299" t="str">
        <f>IF('5 Next Year'!B125&lt;&gt;"",'5 Next Year'!B125,"")</f>
        <v/>
      </c>
      <c r="C125" s="299" t="str">
        <f>IF('5 Next Year'!C125&lt;&gt;"",'5 Next Year'!C125,"")</f>
        <v/>
      </c>
      <c r="D125" s="299"/>
      <c r="E125" s="300" t="str">
        <f>IF('5 Next Year'!E125&lt;&gt;"",'5 Next Year'!E125,"")</f>
        <v/>
      </c>
      <c r="F125" s="301" t="str">
        <f>IF('5 Next Year'!F125&lt;&gt;"",'5 Next Year'!F125,"")</f>
        <v/>
      </c>
      <c r="G125" s="302"/>
      <c r="H125" s="303"/>
      <c r="I125" s="302"/>
      <c r="J125" s="303"/>
      <c r="K125" s="302"/>
      <c r="L125" s="303"/>
      <c r="M125" s="302"/>
      <c r="N125" s="303"/>
      <c r="O125" s="304">
        <f t="shared" si="1"/>
        <v>0</v>
      </c>
      <c r="P125" s="92">
        <f t="shared" ref="P125:V125" si="122">IF(G125&gt;0,IF(G$8&lt;$AC125,IF(G$8&gt;=$C$4,IF($Z125&gt;0,IF($Z125&lt;&gt;"C",IF(H125="",($AC125-G$8)/7/$AA125*($Y125+$AB125)*(G125-$Z125)/$Z125,IF(H$8&lt;$AC125,(H$8-G$8)/7/$AA125*($Y125+$AB125)*(G125-$Z125)/$Z125,($AC125-G$8)/7/$AA125*($Y125+$AB125)*(G125-$Z125)/$Z125)),0),0),0),0),0)</f>
        <v>0</v>
      </c>
      <c r="Q125" s="92">
        <f t="shared" si="122"/>
        <v>0</v>
      </c>
      <c r="R125" s="92">
        <f t="shared" si="122"/>
        <v>0</v>
      </c>
      <c r="S125" s="92">
        <f t="shared" si="122"/>
        <v>0</v>
      </c>
      <c r="T125" s="92">
        <f t="shared" si="122"/>
        <v>0</v>
      </c>
      <c r="U125" s="92">
        <f t="shared" si="122"/>
        <v>0</v>
      </c>
      <c r="V125" s="92">
        <f t="shared" si="122"/>
        <v>0</v>
      </c>
      <c r="W125" s="92">
        <f t="shared" si="3"/>
        <v>0</v>
      </c>
      <c r="X125" s="128"/>
      <c r="Y125" s="192">
        <f>'5 Next Year'!W125</f>
        <v>0</v>
      </c>
      <c r="Z125" s="305">
        <f>'5 Next Year'!H125</f>
        <v>0</v>
      </c>
      <c r="AA125" s="192">
        <f>'5 Next Year'!AI125</f>
        <v>0</v>
      </c>
      <c r="AB125" s="128">
        <f>'5 Next Year'!O125</f>
        <v>0</v>
      </c>
      <c r="AC125" s="306">
        <f t="shared" si="4"/>
        <v>46203</v>
      </c>
      <c r="AD125" s="92">
        <f t="shared" si="5"/>
        <v>0</v>
      </c>
      <c r="AE125" s="92">
        <f t="shared" si="6"/>
        <v>0</v>
      </c>
      <c r="AF125" s="128"/>
      <c r="AG125" s="192">
        <f>'5 Next Year'!W347</f>
        <v>0</v>
      </c>
      <c r="AH125" s="1">
        <f>'5 Next Year'!K347</f>
        <v>0</v>
      </c>
      <c r="AI125" s="192">
        <f>'5 Next Year'!AI347</f>
        <v>0</v>
      </c>
      <c r="AJ125" s="128">
        <f>'5 Next Year'!O347</f>
        <v>0</v>
      </c>
      <c r="AK125" s="306">
        <f t="shared" si="7"/>
        <v>46203</v>
      </c>
    </row>
    <row r="126" spans="1:37" ht="18" customHeight="1">
      <c r="A126" s="299" t="str">
        <f>IF('5 Next Year'!A126&lt;&gt;"",'5 Next Year'!A126,"")</f>
        <v/>
      </c>
      <c r="B126" s="299" t="str">
        <f>IF('5 Next Year'!B126&lt;&gt;"",'5 Next Year'!B126,"")</f>
        <v/>
      </c>
      <c r="C126" s="299" t="str">
        <f>IF('5 Next Year'!C126&lt;&gt;"",'5 Next Year'!C126,"")</f>
        <v/>
      </c>
      <c r="D126" s="299"/>
      <c r="E126" s="300" t="str">
        <f>IF('5 Next Year'!E126&lt;&gt;"",'5 Next Year'!E126,"")</f>
        <v/>
      </c>
      <c r="F126" s="301" t="str">
        <f>IF('5 Next Year'!F126&lt;&gt;"",'5 Next Year'!F126,"")</f>
        <v/>
      </c>
      <c r="G126" s="302"/>
      <c r="H126" s="303"/>
      <c r="I126" s="302"/>
      <c r="J126" s="303"/>
      <c r="K126" s="302"/>
      <c r="L126" s="303"/>
      <c r="M126" s="302"/>
      <c r="N126" s="303"/>
      <c r="O126" s="304">
        <f t="shared" si="1"/>
        <v>0</v>
      </c>
      <c r="P126" s="92">
        <f t="shared" ref="P126:V126" si="123">IF(G126&gt;0,IF(G$8&lt;$AC126,IF(G$8&gt;=$C$4,IF($Z126&gt;0,IF($Z126&lt;&gt;"C",IF(H126="",($AC126-G$8)/7/$AA126*($Y126+$AB126)*(G126-$Z126)/$Z126,IF(H$8&lt;$AC126,(H$8-G$8)/7/$AA126*($Y126+$AB126)*(G126-$Z126)/$Z126,($AC126-G$8)/7/$AA126*($Y126+$AB126)*(G126-$Z126)/$Z126)),0),0),0),0),0)</f>
        <v>0</v>
      </c>
      <c r="Q126" s="92">
        <f t="shared" si="123"/>
        <v>0</v>
      </c>
      <c r="R126" s="92">
        <f t="shared" si="123"/>
        <v>0</v>
      </c>
      <c r="S126" s="92">
        <f t="shared" si="123"/>
        <v>0</v>
      </c>
      <c r="T126" s="92">
        <f t="shared" si="123"/>
        <v>0</v>
      </c>
      <c r="U126" s="92">
        <f t="shared" si="123"/>
        <v>0</v>
      </c>
      <c r="V126" s="92">
        <f t="shared" si="123"/>
        <v>0</v>
      </c>
      <c r="W126" s="92">
        <f t="shared" si="3"/>
        <v>0</v>
      </c>
      <c r="X126" s="128"/>
      <c r="Y126" s="192">
        <f>'5 Next Year'!W126</f>
        <v>0</v>
      </c>
      <c r="Z126" s="305">
        <f>'5 Next Year'!H126</f>
        <v>0</v>
      </c>
      <c r="AA126" s="192">
        <f>'5 Next Year'!AI126</f>
        <v>0</v>
      </c>
      <c r="AB126" s="128">
        <f>'5 Next Year'!O126</f>
        <v>0</v>
      </c>
      <c r="AC126" s="306">
        <f t="shared" si="4"/>
        <v>46203</v>
      </c>
      <c r="AD126" s="92">
        <f t="shared" si="5"/>
        <v>0</v>
      </c>
      <c r="AE126" s="92">
        <f t="shared" si="6"/>
        <v>0</v>
      </c>
      <c r="AF126" s="128"/>
      <c r="AG126" s="192">
        <f>'5 Next Year'!W348</f>
        <v>0</v>
      </c>
      <c r="AH126" s="1">
        <f>'5 Next Year'!K348</f>
        <v>0</v>
      </c>
      <c r="AI126" s="192">
        <f>'5 Next Year'!AI348</f>
        <v>0</v>
      </c>
      <c r="AJ126" s="128">
        <f>'5 Next Year'!O348</f>
        <v>0</v>
      </c>
      <c r="AK126" s="306">
        <f t="shared" si="7"/>
        <v>46203</v>
      </c>
    </row>
    <row r="127" spans="1:37" ht="18" customHeight="1">
      <c r="A127" s="299" t="str">
        <f>IF('5 Next Year'!A127&lt;&gt;"",'5 Next Year'!A127,"")</f>
        <v/>
      </c>
      <c r="B127" s="299" t="str">
        <f>IF('5 Next Year'!B127&lt;&gt;"",'5 Next Year'!B127,"")</f>
        <v/>
      </c>
      <c r="C127" s="299" t="str">
        <f>IF('5 Next Year'!C127&lt;&gt;"",'5 Next Year'!C127,"")</f>
        <v/>
      </c>
      <c r="D127" s="299"/>
      <c r="E127" s="300" t="str">
        <f>IF('5 Next Year'!E127&lt;&gt;"",'5 Next Year'!E127,"")</f>
        <v/>
      </c>
      <c r="F127" s="301" t="str">
        <f>IF('5 Next Year'!F127&lt;&gt;"",'5 Next Year'!F127,"")</f>
        <v/>
      </c>
      <c r="G127" s="302"/>
      <c r="H127" s="303"/>
      <c r="I127" s="302"/>
      <c r="J127" s="303"/>
      <c r="K127" s="302"/>
      <c r="L127" s="303"/>
      <c r="M127" s="302"/>
      <c r="N127" s="303"/>
      <c r="O127" s="304">
        <f t="shared" si="1"/>
        <v>0</v>
      </c>
      <c r="P127" s="92">
        <f t="shared" ref="P127:V127" si="124">IF(G127&gt;0,IF(G$8&lt;$AC127,IF(G$8&gt;=$C$4,IF($Z127&gt;0,IF($Z127&lt;&gt;"C",IF(H127="",($AC127-G$8)/7/$AA127*($Y127+$AB127)*(G127-$Z127)/$Z127,IF(H$8&lt;$AC127,(H$8-G$8)/7/$AA127*($Y127+$AB127)*(G127-$Z127)/$Z127,($AC127-G$8)/7/$AA127*($Y127+$AB127)*(G127-$Z127)/$Z127)),0),0),0),0),0)</f>
        <v>0</v>
      </c>
      <c r="Q127" s="92">
        <f t="shared" si="124"/>
        <v>0</v>
      </c>
      <c r="R127" s="92">
        <f t="shared" si="124"/>
        <v>0</v>
      </c>
      <c r="S127" s="92">
        <f t="shared" si="124"/>
        <v>0</v>
      </c>
      <c r="T127" s="92">
        <f t="shared" si="124"/>
        <v>0</v>
      </c>
      <c r="U127" s="92">
        <f t="shared" si="124"/>
        <v>0</v>
      </c>
      <c r="V127" s="92">
        <f t="shared" si="124"/>
        <v>0</v>
      </c>
      <c r="W127" s="92">
        <f t="shared" si="3"/>
        <v>0</v>
      </c>
      <c r="X127" s="128"/>
      <c r="Y127" s="192">
        <f>'5 Next Year'!W127</f>
        <v>0</v>
      </c>
      <c r="Z127" s="305">
        <f>'5 Next Year'!H127</f>
        <v>0</v>
      </c>
      <c r="AA127" s="192">
        <f>'5 Next Year'!AI127</f>
        <v>0</v>
      </c>
      <c r="AB127" s="128">
        <f>'5 Next Year'!O127</f>
        <v>0</v>
      </c>
      <c r="AC127" s="306">
        <f t="shared" si="4"/>
        <v>46203</v>
      </c>
      <c r="AD127" s="92">
        <f t="shared" si="5"/>
        <v>0</v>
      </c>
      <c r="AE127" s="92">
        <f t="shared" si="6"/>
        <v>0</v>
      </c>
      <c r="AF127" s="128"/>
      <c r="AG127" s="192">
        <f>'5 Next Year'!W349</f>
        <v>0</v>
      </c>
      <c r="AH127" s="1">
        <f>'5 Next Year'!K349</f>
        <v>0</v>
      </c>
      <c r="AI127" s="192">
        <f>'5 Next Year'!AI349</f>
        <v>0</v>
      </c>
      <c r="AJ127" s="128">
        <f>'5 Next Year'!O349</f>
        <v>0</v>
      </c>
      <c r="AK127" s="306">
        <f t="shared" si="7"/>
        <v>46203</v>
      </c>
    </row>
    <row r="128" spans="1:37" ht="18" customHeight="1">
      <c r="A128" s="299" t="str">
        <f>IF('5 Next Year'!A128&lt;&gt;"",'5 Next Year'!A128,"")</f>
        <v/>
      </c>
      <c r="B128" s="299" t="str">
        <f>IF('5 Next Year'!B128&lt;&gt;"",'5 Next Year'!B128,"")</f>
        <v/>
      </c>
      <c r="C128" s="299" t="str">
        <f>IF('5 Next Year'!C128&lt;&gt;"",'5 Next Year'!C128,"")</f>
        <v/>
      </c>
      <c r="D128" s="299"/>
      <c r="E128" s="300" t="str">
        <f>IF('5 Next Year'!E128&lt;&gt;"",'5 Next Year'!E128,"")</f>
        <v/>
      </c>
      <c r="F128" s="301" t="str">
        <f>IF('5 Next Year'!F128&lt;&gt;"",'5 Next Year'!F128,"")</f>
        <v/>
      </c>
      <c r="G128" s="302"/>
      <c r="H128" s="303"/>
      <c r="I128" s="302"/>
      <c r="J128" s="303"/>
      <c r="K128" s="302"/>
      <c r="L128" s="303"/>
      <c r="M128" s="302"/>
      <c r="N128" s="303"/>
      <c r="O128" s="304">
        <f t="shared" si="1"/>
        <v>0</v>
      </c>
      <c r="P128" s="92">
        <f t="shared" ref="P128:V128" si="125">IF(G128&gt;0,IF(G$8&lt;$AC128,IF(G$8&gt;=$C$4,IF($Z128&gt;0,IF($Z128&lt;&gt;"C",IF(H128="",($AC128-G$8)/7/$AA128*($Y128+$AB128)*(G128-$Z128)/$Z128,IF(H$8&lt;$AC128,(H$8-G$8)/7/$AA128*($Y128+$AB128)*(G128-$Z128)/$Z128,($AC128-G$8)/7/$AA128*($Y128+$AB128)*(G128-$Z128)/$Z128)),0),0),0),0),0)</f>
        <v>0</v>
      </c>
      <c r="Q128" s="92">
        <f t="shared" si="125"/>
        <v>0</v>
      </c>
      <c r="R128" s="92">
        <f t="shared" si="125"/>
        <v>0</v>
      </c>
      <c r="S128" s="92">
        <f t="shared" si="125"/>
        <v>0</v>
      </c>
      <c r="T128" s="92">
        <f t="shared" si="125"/>
        <v>0</v>
      </c>
      <c r="U128" s="92">
        <f t="shared" si="125"/>
        <v>0</v>
      </c>
      <c r="V128" s="92">
        <f t="shared" si="125"/>
        <v>0</v>
      </c>
      <c r="W128" s="92">
        <f t="shared" si="3"/>
        <v>0</v>
      </c>
      <c r="X128" s="128"/>
      <c r="Y128" s="192">
        <f>'5 Next Year'!W128</f>
        <v>0</v>
      </c>
      <c r="Z128" s="305">
        <f>'5 Next Year'!H128</f>
        <v>0</v>
      </c>
      <c r="AA128" s="192">
        <f>'5 Next Year'!AI128</f>
        <v>0</v>
      </c>
      <c r="AB128" s="128">
        <f>'5 Next Year'!O128</f>
        <v>0</v>
      </c>
      <c r="AC128" s="306">
        <f t="shared" si="4"/>
        <v>46203</v>
      </c>
      <c r="AD128" s="92">
        <f t="shared" si="5"/>
        <v>0</v>
      </c>
      <c r="AE128" s="92">
        <f t="shared" si="6"/>
        <v>0</v>
      </c>
      <c r="AF128" s="128"/>
      <c r="AG128" s="192">
        <f>'5 Next Year'!W350</f>
        <v>0</v>
      </c>
      <c r="AH128" s="1">
        <f>'5 Next Year'!K350</f>
        <v>0</v>
      </c>
      <c r="AI128" s="192">
        <f>'5 Next Year'!AI350</f>
        <v>0</v>
      </c>
      <c r="AJ128" s="128">
        <f>'5 Next Year'!O350</f>
        <v>0</v>
      </c>
      <c r="AK128" s="306">
        <f t="shared" si="7"/>
        <v>46203</v>
      </c>
    </row>
    <row r="129" spans="1:37" ht="18" customHeight="1">
      <c r="A129" s="299" t="str">
        <f>IF('5 Next Year'!A129&lt;&gt;"",'5 Next Year'!A129,"")</f>
        <v/>
      </c>
      <c r="B129" s="299" t="str">
        <f>IF('5 Next Year'!B129&lt;&gt;"",'5 Next Year'!B129,"")</f>
        <v/>
      </c>
      <c r="C129" s="299" t="str">
        <f>IF('5 Next Year'!C129&lt;&gt;"",'5 Next Year'!C129,"")</f>
        <v/>
      </c>
      <c r="D129" s="299"/>
      <c r="E129" s="300" t="str">
        <f>IF('5 Next Year'!E129&lt;&gt;"",'5 Next Year'!E129,"")</f>
        <v/>
      </c>
      <c r="F129" s="301" t="str">
        <f>IF('5 Next Year'!F129&lt;&gt;"",'5 Next Year'!F129,"")</f>
        <v/>
      </c>
      <c r="G129" s="302"/>
      <c r="H129" s="303"/>
      <c r="I129" s="302"/>
      <c r="J129" s="303"/>
      <c r="K129" s="302"/>
      <c r="L129" s="303"/>
      <c r="M129" s="302"/>
      <c r="N129" s="303"/>
      <c r="O129" s="304">
        <f t="shared" si="1"/>
        <v>0</v>
      </c>
      <c r="P129" s="92">
        <f t="shared" ref="P129:V129" si="126">IF(G129&gt;0,IF(G$8&lt;$AC129,IF(G$8&gt;=$C$4,IF($Z129&gt;0,IF($Z129&lt;&gt;"C",IF(H129="",($AC129-G$8)/7/$AA129*($Y129+$AB129)*(G129-$Z129)/$Z129,IF(H$8&lt;$AC129,(H$8-G$8)/7/$AA129*($Y129+$AB129)*(G129-$Z129)/$Z129,($AC129-G$8)/7/$AA129*($Y129+$AB129)*(G129-$Z129)/$Z129)),0),0),0),0),0)</f>
        <v>0</v>
      </c>
      <c r="Q129" s="92">
        <f t="shared" si="126"/>
        <v>0</v>
      </c>
      <c r="R129" s="92">
        <f t="shared" si="126"/>
        <v>0</v>
      </c>
      <c r="S129" s="92">
        <f t="shared" si="126"/>
        <v>0</v>
      </c>
      <c r="T129" s="92">
        <f t="shared" si="126"/>
        <v>0</v>
      </c>
      <c r="U129" s="92">
        <f t="shared" si="126"/>
        <v>0</v>
      </c>
      <c r="V129" s="92">
        <f t="shared" si="126"/>
        <v>0</v>
      </c>
      <c r="W129" s="92">
        <f t="shared" si="3"/>
        <v>0</v>
      </c>
      <c r="X129" s="128"/>
      <c r="Y129" s="192">
        <f>'5 Next Year'!W129</f>
        <v>0</v>
      </c>
      <c r="Z129" s="305">
        <f>'5 Next Year'!H129</f>
        <v>0</v>
      </c>
      <c r="AA129" s="192">
        <f>'5 Next Year'!AI129</f>
        <v>0</v>
      </c>
      <c r="AB129" s="128">
        <f>'5 Next Year'!O129</f>
        <v>0</v>
      </c>
      <c r="AC129" s="306">
        <f t="shared" si="4"/>
        <v>46203</v>
      </c>
      <c r="AD129" s="92">
        <f t="shared" si="5"/>
        <v>0</v>
      </c>
      <c r="AE129" s="92">
        <f t="shared" si="6"/>
        <v>0</v>
      </c>
      <c r="AF129" s="128"/>
      <c r="AG129" s="192">
        <f>'5 Next Year'!W351</f>
        <v>0</v>
      </c>
      <c r="AH129" s="1">
        <f>'5 Next Year'!K351</f>
        <v>0</v>
      </c>
      <c r="AI129" s="192">
        <f>'5 Next Year'!AI351</f>
        <v>0</v>
      </c>
      <c r="AJ129" s="128">
        <f>'5 Next Year'!O351</f>
        <v>0</v>
      </c>
      <c r="AK129" s="306">
        <f t="shared" si="7"/>
        <v>46203</v>
      </c>
    </row>
    <row r="130" spans="1:37" ht="18" customHeight="1">
      <c r="A130" s="299" t="str">
        <f>IF('5 Next Year'!A130&lt;&gt;"",'5 Next Year'!A130,"")</f>
        <v/>
      </c>
      <c r="B130" s="299" t="str">
        <f>IF('5 Next Year'!B130&lt;&gt;"",'5 Next Year'!B130,"")</f>
        <v/>
      </c>
      <c r="C130" s="299" t="str">
        <f>IF('5 Next Year'!C130&lt;&gt;"",'5 Next Year'!C130,"")</f>
        <v/>
      </c>
      <c r="D130" s="299"/>
      <c r="E130" s="300" t="str">
        <f>IF('5 Next Year'!E130&lt;&gt;"",'5 Next Year'!E130,"")</f>
        <v/>
      </c>
      <c r="F130" s="301" t="str">
        <f>IF('5 Next Year'!F130&lt;&gt;"",'5 Next Year'!F130,"")</f>
        <v/>
      </c>
      <c r="G130" s="302"/>
      <c r="H130" s="303"/>
      <c r="I130" s="302"/>
      <c r="J130" s="303"/>
      <c r="K130" s="302"/>
      <c r="L130" s="303"/>
      <c r="M130" s="302"/>
      <c r="N130" s="303"/>
      <c r="O130" s="304">
        <f t="shared" si="1"/>
        <v>0</v>
      </c>
      <c r="P130" s="92">
        <f t="shared" ref="P130:V130" si="127">IF(G130&gt;0,IF(G$8&lt;$AC130,IF(G$8&gt;=$C$4,IF($Z130&gt;0,IF($Z130&lt;&gt;"C",IF(H130="",($AC130-G$8)/7/$AA130*($Y130+$AB130)*(G130-$Z130)/$Z130,IF(H$8&lt;$AC130,(H$8-G$8)/7/$AA130*($Y130+$AB130)*(G130-$Z130)/$Z130,($AC130-G$8)/7/$AA130*($Y130+$AB130)*(G130-$Z130)/$Z130)),0),0),0),0),0)</f>
        <v>0</v>
      </c>
      <c r="Q130" s="92">
        <f t="shared" si="127"/>
        <v>0</v>
      </c>
      <c r="R130" s="92">
        <f t="shared" si="127"/>
        <v>0</v>
      </c>
      <c r="S130" s="92">
        <f t="shared" si="127"/>
        <v>0</v>
      </c>
      <c r="T130" s="92">
        <f t="shared" si="127"/>
        <v>0</v>
      </c>
      <c r="U130" s="92">
        <f t="shared" si="127"/>
        <v>0</v>
      </c>
      <c r="V130" s="92">
        <f t="shared" si="127"/>
        <v>0</v>
      </c>
      <c r="W130" s="92">
        <f t="shared" si="3"/>
        <v>0</v>
      </c>
      <c r="X130" s="128"/>
      <c r="Y130" s="192">
        <f>'5 Next Year'!W130</f>
        <v>0</v>
      </c>
      <c r="Z130" s="305">
        <f>'5 Next Year'!H130</f>
        <v>0</v>
      </c>
      <c r="AA130" s="192">
        <f>'5 Next Year'!AI130</f>
        <v>0</v>
      </c>
      <c r="AB130" s="128">
        <f>'5 Next Year'!O130</f>
        <v>0</v>
      </c>
      <c r="AC130" s="306">
        <f t="shared" si="4"/>
        <v>46203</v>
      </c>
      <c r="AD130" s="92">
        <f t="shared" si="5"/>
        <v>0</v>
      </c>
      <c r="AE130" s="92">
        <f t="shared" si="6"/>
        <v>0</v>
      </c>
      <c r="AF130" s="128"/>
      <c r="AG130" s="192">
        <f>'5 Next Year'!W352</f>
        <v>0</v>
      </c>
      <c r="AH130" s="1">
        <f>'5 Next Year'!K352</f>
        <v>0</v>
      </c>
      <c r="AI130" s="192">
        <f>'5 Next Year'!AI352</f>
        <v>0</v>
      </c>
      <c r="AJ130" s="128">
        <f>'5 Next Year'!O352</f>
        <v>0</v>
      </c>
      <c r="AK130" s="306">
        <f t="shared" si="7"/>
        <v>46203</v>
      </c>
    </row>
    <row r="131" spans="1:37" ht="18" customHeight="1">
      <c r="A131" s="299" t="str">
        <f>IF('5 Next Year'!A131&lt;&gt;"",'5 Next Year'!A131,"")</f>
        <v/>
      </c>
      <c r="B131" s="299" t="str">
        <f>IF('5 Next Year'!B131&lt;&gt;"",'5 Next Year'!B131,"")</f>
        <v/>
      </c>
      <c r="C131" s="299" t="str">
        <f>IF('5 Next Year'!C131&lt;&gt;"",'5 Next Year'!C131,"")</f>
        <v/>
      </c>
      <c r="D131" s="299"/>
      <c r="E131" s="300" t="str">
        <f>IF('5 Next Year'!E131&lt;&gt;"",'5 Next Year'!E131,"")</f>
        <v/>
      </c>
      <c r="F131" s="301" t="str">
        <f>IF('5 Next Year'!F131&lt;&gt;"",'5 Next Year'!F131,"")</f>
        <v/>
      </c>
      <c r="G131" s="302"/>
      <c r="H131" s="303"/>
      <c r="I131" s="302"/>
      <c r="J131" s="303"/>
      <c r="K131" s="302"/>
      <c r="L131" s="303"/>
      <c r="M131" s="302"/>
      <c r="N131" s="303"/>
      <c r="O131" s="304">
        <f t="shared" si="1"/>
        <v>0</v>
      </c>
      <c r="P131" s="92">
        <f t="shared" ref="P131:V131" si="128">IF(G131&gt;0,IF(G$8&lt;$AC131,IF(G$8&gt;=$C$4,IF($Z131&gt;0,IF($Z131&lt;&gt;"C",IF(H131="",($AC131-G$8)/7/$AA131*($Y131+$AB131)*(G131-$Z131)/$Z131,IF(H$8&lt;$AC131,(H$8-G$8)/7/$AA131*($Y131+$AB131)*(G131-$Z131)/$Z131,($AC131-G$8)/7/$AA131*($Y131+$AB131)*(G131-$Z131)/$Z131)),0),0),0),0),0)</f>
        <v>0</v>
      </c>
      <c r="Q131" s="92">
        <f t="shared" si="128"/>
        <v>0</v>
      </c>
      <c r="R131" s="92">
        <f t="shared" si="128"/>
        <v>0</v>
      </c>
      <c r="S131" s="92">
        <f t="shared" si="128"/>
        <v>0</v>
      </c>
      <c r="T131" s="92">
        <f t="shared" si="128"/>
        <v>0</v>
      </c>
      <c r="U131" s="92">
        <f t="shared" si="128"/>
        <v>0</v>
      </c>
      <c r="V131" s="92">
        <f t="shared" si="128"/>
        <v>0</v>
      </c>
      <c r="W131" s="92">
        <f t="shared" si="3"/>
        <v>0</v>
      </c>
      <c r="X131" s="128"/>
      <c r="Y131" s="192">
        <f>'5 Next Year'!W131</f>
        <v>0</v>
      </c>
      <c r="Z131" s="305">
        <f>'5 Next Year'!H131</f>
        <v>0</v>
      </c>
      <c r="AA131" s="192">
        <f>'5 Next Year'!AI131</f>
        <v>0</v>
      </c>
      <c r="AB131" s="128">
        <f>'5 Next Year'!O131</f>
        <v>0</v>
      </c>
      <c r="AC131" s="306">
        <f t="shared" si="4"/>
        <v>46203</v>
      </c>
      <c r="AD131" s="92">
        <f t="shared" si="5"/>
        <v>0</v>
      </c>
      <c r="AE131" s="92">
        <f t="shared" si="6"/>
        <v>0</v>
      </c>
      <c r="AF131" s="128"/>
      <c r="AG131" s="192">
        <f>'5 Next Year'!W353</f>
        <v>0</v>
      </c>
      <c r="AH131" s="1">
        <f>'5 Next Year'!K353</f>
        <v>0</v>
      </c>
      <c r="AI131" s="192">
        <f>'5 Next Year'!AI353</f>
        <v>0</v>
      </c>
      <c r="AJ131" s="128">
        <f>'5 Next Year'!O353</f>
        <v>0</v>
      </c>
      <c r="AK131" s="306">
        <f t="shared" si="7"/>
        <v>46203</v>
      </c>
    </row>
    <row r="132" spans="1:37" ht="18" customHeight="1">
      <c r="A132" s="299" t="str">
        <f>IF('5 Next Year'!A132&lt;&gt;"",'5 Next Year'!A132,"")</f>
        <v/>
      </c>
      <c r="B132" s="299" t="str">
        <f>IF('5 Next Year'!B132&lt;&gt;"",'5 Next Year'!B132,"")</f>
        <v/>
      </c>
      <c r="C132" s="299" t="str">
        <f>IF('5 Next Year'!C132&lt;&gt;"",'5 Next Year'!C132,"")</f>
        <v/>
      </c>
      <c r="D132" s="299"/>
      <c r="E132" s="300" t="str">
        <f>IF('5 Next Year'!E132&lt;&gt;"",'5 Next Year'!E132,"")</f>
        <v/>
      </c>
      <c r="F132" s="301" t="str">
        <f>IF('5 Next Year'!F132&lt;&gt;"",'5 Next Year'!F132,"")</f>
        <v/>
      </c>
      <c r="G132" s="302"/>
      <c r="H132" s="303"/>
      <c r="I132" s="302"/>
      <c r="J132" s="303"/>
      <c r="K132" s="302"/>
      <c r="L132" s="303"/>
      <c r="M132" s="302"/>
      <c r="N132" s="303"/>
      <c r="O132" s="304">
        <f t="shared" si="1"/>
        <v>0</v>
      </c>
      <c r="P132" s="92">
        <f t="shared" ref="P132:V132" si="129">IF(G132&gt;0,IF(G$8&lt;$AC132,IF(G$8&gt;=$C$4,IF($Z132&gt;0,IF($Z132&lt;&gt;"C",IF(H132="",($AC132-G$8)/7/$AA132*($Y132+$AB132)*(G132-$Z132)/$Z132,IF(H$8&lt;$AC132,(H$8-G$8)/7/$AA132*($Y132+$AB132)*(G132-$Z132)/$Z132,($AC132-G$8)/7/$AA132*($Y132+$AB132)*(G132-$Z132)/$Z132)),0),0),0),0),0)</f>
        <v>0</v>
      </c>
      <c r="Q132" s="92">
        <f t="shared" si="129"/>
        <v>0</v>
      </c>
      <c r="R132" s="92">
        <f t="shared" si="129"/>
        <v>0</v>
      </c>
      <c r="S132" s="92">
        <f t="shared" si="129"/>
        <v>0</v>
      </c>
      <c r="T132" s="92">
        <f t="shared" si="129"/>
        <v>0</v>
      </c>
      <c r="U132" s="92">
        <f t="shared" si="129"/>
        <v>0</v>
      </c>
      <c r="V132" s="92">
        <f t="shared" si="129"/>
        <v>0</v>
      </c>
      <c r="W132" s="92">
        <f t="shared" si="3"/>
        <v>0</v>
      </c>
      <c r="X132" s="128"/>
      <c r="Y132" s="192">
        <f>'5 Next Year'!W132</f>
        <v>0</v>
      </c>
      <c r="Z132" s="305">
        <f>'5 Next Year'!H132</f>
        <v>0</v>
      </c>
      <c r="AA132" s="192">
        <f>'5 Next Year'!AI132</f>
        <v>0</v>
      </c>
      <c r="AB132" s="128">
        <f>'5 Next Year'!O132</f>
        <v>0</v>
      </c>
      <c r="AC132" s="306">
        <f t="shared" si="4"/>
        <v>46203</v>
      </c>
      <c r="AD132" s="92">
        <f t="shared" si="5"/>
        <v>0</v>
      </c>
      <c r="AE132" s="92">
        <f t="shared" si="6"/>
        <v>0</v>
      </c>
      <c r="AF132" s="128"/>
      <c r="AG132" s="192">
        <f>'5 Next Year'!W354</f>
        <v>0</v>
      </c>
      <c r="AH132" s="1">
        <f>'5 Next Year'!K354</f>
        <v>0</v>
      </c>
      <c r="AI132" s="192">
        <f>'5 Next Year'!AI354</f>
        <v>0</v>
      </c>
      <c r="AJ132" s="128">
        <f>'5 Next Year'!O354</f>
        <v>0</v>
      </c>
      <c r="AK132" s="306">
        <f t="shared" si="7"/>
        <v>46203</v>
      </c>
    </row>
    <row r="133" spans="1:37" ht="18" customHeight="1">
      <c r="A133" s="299" t="str">
        <f>IF('5 Next Year'!A133&lt;&gt;"",'5 Next Year'!A133,"")</f>
        <v/>
      </c>
      <c r="B133" s="299" t="str">
        <f>IF('5 Next Year'!B133&lt;&gt;"",'5 Next Year'!B133,"")</f>
        <v/>
      </c>
      <c r="C133" s="299" t="str">
        <f>IF('5 Next Year'!C133&lt;&gt;"",'5 Next Year'!C133,"")</f>
        <v/>
      </c>
      <c r="D133" s="299"/>
      <c r="E133" s="300" t="str">
        <f>IF('5 Next Year'!E133&lt;&gt;"",'5 Next Year'!E133,"")</f>
        <v/>
      </c>
      <c r="F133" s="301" t="str">
        <f>IF('5 Next Year'!F133&lt;&gt;"",'5 Next Year'!F133,"")</f>
        <v/>
      </c>
      <c r="G133" s="302"/>
      <c r="H133" s="303"/>
      <c r="I133" s="302"/>
      <c r="J133" s="303"/>
      <c r="K133" s="302"/>
      <c r="L133" s="303"/>
      <c r="M133" s="302"/>
      <c r="N133" s="303"/>
      <c r="O133" s="304">
        <f t="shared" si="1"/>
        <v>0</v>
      </c>
      <c r="P133" s="92">
        <f t="shared" ref="P133:V133" si="130">IF(G133&gt;0,IF(G$8&lt;$AC133,IF(G$8&gt;=$C$4,IF($Z133&gt;0,IF($Z133&lt;&gt;"C",IF(H133="",($AC133-G$8)/7/$AA133*($Y133+$AB133)*(G133-$Z133)/$Z133,IF(H$8&lt;$AC133,(H$8-G$8)/7/$AA133*($Y133+$AB133)*(G133-$Z133)/$Z133,($AC133-G$8)/7/$AA133*($Y133+$AB133)*(G133-$Z133)/$Z133)),0),0),0),0),0)</f>
        <v>0</v>
      </c>
      <c r="Q133" s="92">
        <f t="shared" si="130"/>
        <v>0</v>
      </c>
      <c r="R133" s="92">
        <f t="shared" si="130"/>
        <v>0</v>
      </c>
      <c r="S133" s="92">
        <f t="shared" si="130"/>
        <v>0</v>
      </c>
      <c r="T133" s="92">
        <f t="shared" si="130"/>
        <v>0</v>
      </c>
      <c r="U133" s="92">
        <f t="shared" si="130"/>
        <v>0</v>
      </c>
      <c r="V133" s="92">
        <f t="shared" si="130"/>
        <v>0</v>
      </c>
      <c r="W133" s="92">
        <f t="shared" si="3"/>
        <v>0</v>
      </c>
      <c r="X133" s="128"/>
      <c r="Y133" s="192">
        <f>'5 Next Year'!W133</f>
        <v>0</v>
      </c>
      <c r="Z133" s="305">
        <f>'5 Next Year'!H133</f>
        <v>0</v>
      </c>
      <c r="AA133" s="192">
        <f>'5 Next Year'!AI133</f>
        <v>0</v>
      </c>
      <c r="AB133" s="128">
        <f>'5 Next Year'!O133</f>
        <v>0</v>
      </c>
      <c r="AC133" s="306">
        <f t="shared" si="4"/>
        <v>46203</v>
      </c>
      <c r="AD133" s="92">
        <f t="shared" si="5"/>
        <v>0</v>
      </c>
      <c r="AE133" s="92">
        <f t="shared" si="6"/>
        <v>0</v>
      </c>
      <c r="AF133" s="128"/>
      <c r="AG133" s="192">
        <f>'5 Next Year'!W355</f>
        <v>0</v>
      </c>
      <c r="AH133" s="1">
        <f>'5 Next Year'!K355</f>
        <v>0</v>
      </c>
      <c r="AI133" s="192">
        <f>'5 Next Year'!AI355</f>
        <v>0</v>
      </c>
      <c r="AJ133" s="128">
        <f>'5 Next Year'!O355</f>
        <v>0</v>
      </c>
      <c r="AK133" s="306">
        <f t="shared" si="7"/>
        <v>46203</v>
      </c>
    </row>
    <row r="134" spans="1:37" ht="18" customHeight="1">
      <c r="A134" s="299" t="str">
        <f>IF('5 Next Year'!A134&lt;&gt;"",'5 Next Year'!A134,"")</f>
        <v/>
      </c>
      <c r="B134" s="299" t="str">
        <f>IF('5 Next Year'!B134&lt;&gt;"",'5 Next Year'!B134,"")</f>
        <v/>
      </c>
      <c r="C134" s="299" t="str">
        <f>IF('5 Next Year'!C134&lt;&gt;"",'5 Next Year'!C134,"")</f>
        <v/>
      </c>
      <c r="D134" s="299"/>
      <c r="E134" s="300" t="str">
        <f>IF('5 Next Year'!E134&lt;&gt;"",'5 Next Year'!E134,"")</f>
        <v/>
      </c>
      <c r="F134" s="301" t="str">
        <f>IF('5 Next Year'!F134&lt;&gt;"",'5 Next Year'!F134,"")</f>
        <v/>
      </c>
      <c r="G134" s="302"/>
      <c r="H134" s="303"/>
      <c r="I134" s="302"/>
      <c r="J134" s="303"/>
      <c r="K134" s="302"/>
      <c r="L134" s="303"/>
      <c r="M134" s="302"/>
      <c r="N134" s="303"/>
      <c r="O134" s="304">
        <f t="shared" si="1"/>
        <v>0</v>
      </c>
      <c r="P134" s="92">
        <f t="shared" ref="P134:V134" si="131">IF(G134&gt;0,IF(G$8&lt;$AC134,IF(G$8&gt;=$C$4,IF($Z134&gt;0,IF($Z134&lt;&gt;"C",IF(H134="",($AC134-G$8)/7/$AA134*($Y134+$AB134)*(G134-$Z134)/$Z134,IF(H$8&lt;$AC134,(H$8-G$8)/7/$AA134*($Y134+$AB134)*(G134-$Z134)/$Z134,($AC134-G$8)/7/$AA134*($Y134+$AB134)*(G134-$Z134)/$Z134)),0),0),0),0),0)</f>
        <v>0</v>
      </c>
      <c r="Q134" s="92">
        <f t="shared" si="131"/>
        <v>0</v>
      </c>
      <c r="R134" s="92">
        <f t="shared" si="131"/>
        <v>0</v>
      </c>
      <c r="S134" s="92">
        <f t="shared" si="131"/>
        <v>0</v>
      </c>
      <c r="T134" s="92">
        <f t="shared" si="131"/>
        <v>0</v>
      </c>
      <c r="U134" s="92">
        <f t="shared" si="131"/>
        <v>0</v>
      </c>
      <c r="V134" s="92">
        <f t="shared" si="131"/>
        <v>0</v>
      </c>
      <c r="W134" s="92">
        <f t="shared" si="3"/>
        <v>0</v>
      </c>
      <c r="X134" s="128"/>
      <c r="Y134" s="192">
        <f>'5 Next Year'!W134</f>
        <v>0</v>
      </c>
      <c r="Z134" s="305">
        <f>'5 Next Year'!H134</f>
        <v>0</v>
      </c>
      <c r="AA134" s="192">
        <f>'5 Next Year'!AI134</f>
        <v>0</v>
      </c>
      <c r="AB134" s="128">
        <f>'5 Next Year'!O134</f>
        <v>0</v>
      </c>
      <c r="AC134" s="306">
        <f t="shared" si="4"/>
        <v>46203</v>
      </c>
      <c r="AD134" s="92">
        <f t="shared" si="5"/>
        <v>0</v>
      </c>
      <c r="AE134" s="92">
        <f t="shared" si="6"/>
        <v>0</v>
      </c>
      <c r="AF134" s="128"/>
      <c r="AG134" s="192">
        <f>'5 Next Year'!W356</f>
        <v>0</v>
      </c>
      <c r="AH134" s="1">
        <f>'5 Next Year'!K356</f>
        <v>0</v>
      </c>
      <c r="AI134" s="192">
        <f>'5 Next Year'!AI356</f>
        <v>0</v>
      </c>
      <c r="AJ134" s="128">
        <f>'5 Next Year'!O356</f>
        <v>0</v>
      </c>
      <c r="AK134" s="306">
        <f t="shared" si="7"/>
        <v>46203</v>
      </c>
    </row>
    <row r="135" spans="1:37" ht="18" customHeight="1">
      <c r="A135" s="299" t="str">
        <f>IF('5 Next Year'!A135&lt;&gt;"",'5 Next Year'!A135,"")</f>
        <v/>
      </c>
      <c r="B135" s="299" t="str">
        <f>IF('5 Next Year'!B135&lt;&gt;"",'5 Next Year'!B135,"")</f>
        <v/>
      </c>
      <c r="C135" s="299" t="str">
        <f>IF('5 Next Year'!C135&lt;&gt;"",'5 Next Year'!C135,"")</f>
        <v/>
      </c>
      <c r="D135" s="299"/>
      <c r="E135" s="300" t="str">
        <f>IF('5 Next Year'!E135&lt;&gt;"",'5 Next Year'!E135,"")</f>
        <v/>
      </c>
      <c r="F135" s="301" t="str">
        <f>IF('5 Next Year'!F135&lt;&gt;"",'5 Next Year'!F135,"")</f>
        <v/>
      </c>
      <c r="G135" s="302"/>
      <c r="H135" s="303"/>
      <c r="I135" s="302"/>
      <c r="J135" s="303"/>
      <c r="K135" s="302"/>
      <c r="L135" s="303"/>
      <c r="M135" s="302"/>
      <c r="N135" s="303"/>
      <c r="O135" s="304">
        <f t="shared" si="1"/>
        <v>0</v>
      </c>
      <c r="P135" s="92">
        <f t="shared" ref="P135:V135" si="132">IF(G135&gt;0,IF(G$8&lt;$AC135,IF(G$8&gt;=$C$4,IF($Z135&gt;0,IF($Z135&lt;&gt;"C",IF(H135="",($AC135-G$8)/7/$AA135*($Y135+$AB135)*(G135-$Z135)/$Z135,IF(H$8&lt;$AC135,(H$8-G$8)/7/$AA135*($Y135+$AB135)*(G135-$Z135)/$Z135,($AC135-G$8)/7/$AA135*($Y135+$AB135)*(G135-$Z135)/$Z135)),0),0),0),0),0)</f>
        <v>0</v>
      </c>
      <c r="Q135" s="92">
        <f t="shared" si="132"/>
        <v>0</v>
      </c>
      <c r="R135" s="92">
        <f t="shared" si="132"/>
        <v>0</v>
      </c>
      <c r="S135" s="92">
        <f t="shared" si="132"/>
        <v>0</v>
      </c>
      <c r="T135" s="92">
        <f t="shared" si="132"/>
        <v>0</v>
      </c>
      <c r="U135" s="92">
        <f t="shared" si="132"/>
        <v>0</v>
      </c>
      <c r="V135" s="92">
        <f t="shared" si="132"/>
        <v>0</v>
      </c>
      <c r="W135" s="92">
        <f t="shared" si="3"/>
        <v>0</v>
      </c>
      <c r="X135" s="128"/>
      <c r="Y135" s="192">
        <f>'5 Next Year'!W135</f>
        <v>0</v>
      </c>
      <c r="Z135" s="305">
        <f>'5 Next Year'!H135</f>
        <v>0</v>
      </c>
      <c r="AA135" s="192">
        <f>'5 Next Year'!AI135</f>
        <v>0</v>
      </c>
      <c r="AB135" s="128">
        <f>'5 Next Year'!O135</f>
        <v>0</v>
      </c>
      <c r="AC135" s="306">
        <f t="shared" si="4"/>
        <v>46203</v>
      </c>
      <c r="AD135" s="92">
        <f t="shared" si="5"/>
        <v>0</v>
      </c>
      <c r="AE135" s="92">
        <f t="shared" si="6"/>
        <v>0</v>
      </c>
      <c r="AF135" s="128"/>
      <c r="AG135" s="192">
        <f>'5 Next Year'!W357</f>
        <v>0</v>
      </c>
      <c r="AH135" s="1">
        <f>'5 Next Year'!K357</f>
        <v>0</v>
      </c>
      <c r="AI135" s="192">
        <f>'5 Next Year'!AI357</f>
        <v>0</v>
      </c>
      <c r="AJ135" s="128">
        <f>'5 Next Year'!O357</f>
        <v>0</v>
      </c>
      <c r="AK135" s="306">
        <f t="shared" si="7"/>
        <v>46203</v>
      </c>
    </row>
    <row r="136" spans="1:37" ht="18" customHeight="1">
      <c r="A136" s="299" t="str">
        <f>IF('5 Next Year'!A136&lt;&gt;"",'5 Next Year'!A136,"")</f>
        <v/>
      </c>
      <c r="B136" s="299" t="str">
        <f>IF('5 Next Year'!B136&lt;&gt;"",'5 Next Year'!B136,"")</f>
        <v/>
      </c>
      <c r="C136" s="299" t="str">
        <f>IF('5 Next Year'!C136&lt;&gt;"",'5 Next Year'!C136,"")</f>
        <v/>
      </c>
      <c r="D136" s="299"/>
      <c r="E136" s="300" t="str">
        <f>IF('5 Next Year'!E136&lt;&gt;"",'5 Next Year'!E136,"")</f>
        <v/>
      </c>
      <c r="F136" s="301" t="str">
        <f>IF('5 Next Year'!F136&lt;&gt;"",'5 Next Year'!F136,"")</f>
        <v/>
      </c>
      <c r="G136" s="302"/>
      <c r="H136" s="303"/>
      <c r="I136" s="302"/>
      <c r="J136" s="303"/>
      <c r="K136" s="302"/>
      <c r="L136" s="303"/>
      <c r="M136" s="302"/>
      <c r="N136" s="303"/>
      <c r="O136" s="304">
        <f t="shared" si="1"/>
        <v>0</v>
      </c>
      <c r="P136" s="92">
        <f t="shared" ref="P136:V136" si="133">IF(G136&gt;0,IF(G$8&lt;$AC136,IF(G$8&gt;=$C$4,IF($Z136&gt;0,IF($Z136&lt;&gt;"C",IF(H136="",($AC136-G$8)/7/$AA136*($Y136+$AB136)*(G136-$Z136)/$Z136,IF(H$8&lt;$AC136,(H$8-G$8)/7/$AA136*($Y136+$AB136)*(G136-$Z136)/$Z136,($AC136-G$8)/7/$AA136*($Y136+$AB136)*(G136-$Z136)/$Z136)),0),0),0),0),0)</f>
        <v>0</v>
      </c>
      <c r="Q136" s="92">
        <f t="shared" si="133"/>
        <v>0</v>
      </c>
      <c r="R136" s="92">
        <f t="shared" si="133"/>
        <v>0</v>
      </c>
      <c r="S136" s="92">
        <f t="shared" si="133"/>
        <v>0</v>
      </c>
      <c r="T136" s="92">
        <f t="shared" si="133"/>
        <v>0</v>
      </c>
      <c r="U136" s="92">
        <f t="shared" si="133"/>
        <v>0</v>
      </c>
      <c r="V136" s="92">
        <f t="shared" si="133"/>
        <v>0</v>
      </c>
      <c r="W136" s="92">
        <f t="shared" si="3"/>
        <v>0</v>
      </c>
      <c r="X136" s="128"/>
      <c r="Y136" s="192">
        <f>'5 Next Year'!W136</f>
        <v>0</v>
      </c>
      <c r="Z136" s="305">
        <f>'5 Next Year'!H136</f>
        <v>0</v>
      </c>
      <c r="AA136" s="192">
        <f>'5 Next Year'!AI136</f>
        <v>0</v>
      </c>
      <c r="AB136" s="128">
        <f>'5 Next Year'!O136</f>
        <v>0</v>
      </c>
      <c r="AC136" s="306">
        <f t="shared" si="4"/>
        <v>46203</v>
      </c>
      <c r="AD136" s="92">
        <f t="shared" si="5"/>
        <v>0</v>
      </c>
      <c r="AE136" s="92">
        <f t="shared" si="6"/>
        <v>0</v>
      </c>
      <c r="AF136" s="128"/>
      <c r="AG136" s="192">
        <f>'5 Next Year'!W358</f>
        <v>0</v>
      </c>
      <c r="AH136" s="1">
        <f>'5 Next Year'!K358</f>
        <v>0</v>
      </c>
      <c r="AI136" s="192">
        <f>'5 Next Year'!AI358</f>
        <v>0</v>
      </c>
      <c r="AJ136" s="128">
        <f>'5 Next Year'!O358</f>
        <v>0</v>
      </c>
      <c r="AK136" s="306">
        <f t="shared" si="7"/>
        <v>46203</v>
      </c>
    </row>
    <row r="137" spans="1:37" ht="18" customHeight="1">
      <c r="A137" s="299" t="str">
        <f>IF('5 Next Year'!A137&lt;&gt;"",'5 Next Year'!A137,"")</f>
        <v/>
      </c>
      <c r="B137" s="299" t="str">
        <f>IF('5 Next Year'!B137&lt;&gt;"",'5 Next Year'!B137,"")</f>
        <v/>
      </c>
      <c r="C137" s="299" t="str">
        <f>IF('5 Next Year'!C137&lt;&gt;"",'5 Next Year'!C137,"")</f>
        <v/>
      </c>
      <c r="D137" s="299"/>
      <c r="E137" s="300" t="str">
        <f>IF('5 Next Year'!E137&lt;&gt;"",'5 Next Year'!E137,"")</f>
        <v/>
      </c>
      <c r="F137" s="301" t="str">
        <f>IF('5 Next Year'!F137&lt;&gt;"",'5 Next Year'!F137,"")</f>
        <v/>
      </c>
      <c r="G137" s="302"/>
      <c r="H137" s="303"/>
      <c r="I137" s="302"/>
      <c r="J137" s="303"/>
      <c r="K137" s="302"/>
      <c r="L137" s="303"/>
      <c r="M137" s="302"/>
      <c r="N137" s="303"/>
      <c r="O137" s="304">
        <f t="shared" si="1"/>
        <v>0</v>
      </c>
      <c r="P137" s="92">
        <f t="shared" ref="P137:V137" si="134">IF(G137&gt;0,IF(G$8&lt;$AC137,IF(G$8&gt;=$C$4,IF($Z137&gt;0,IF($Z137&lt;&gt;"C",IF(H137="",($AC137-G$8)/7/$AA137*($Y137+$AB137)*(G137-$Z137)/$Z137,IF(H$8&lt;$AC137,(H$8-G$8)/7/$AA137*($Y137+$AB137)*(G137-$Z137)/$Z137,($AC137-G$8)/7/$AA137*($Y137+$AB137)*(G137-$Z137)/$Z137)),0),0),0),0),0)</f>
        <v>0</v>
      </c>
      <c r="Q137" s="92">
        <f t="shared" si="134"/>
        <v>0</v>
      </c>
      <c r="R137" s="92">
        <f t="shared" si="134"/>
        <v>0</v>
      </c>
      <c r="S137" s="92">
        <f t="shared" si="134"/>
        <v>0</v>
      </c>
      <c r="T137" s="92">
        <f t="shared" si="134"/>
        <v>0</v>
      </c>
      <c r="U137" s="92">
        <f t="shared" si="134"/>
        <v>0</v>
      </c>
      <c r="V137" s="92">
        <f t="shared" si="134"/>
        <v>0</v>
      </c>
      <c r="W137" s="92">
        <f t="shared" si="3"/>
        <v>0</v>
      </c>
      <c r="X137" s="128"/>
      <c r="Y137" s="192">
        <f>'5 Next Year'!W137</f>
        <v>0</v>
      </c>
      <c r="Z137" s="305">
        <f>'5 Next Year'!H137</f>
        <v>0</v>
      </c>
      <c r="AA137" s="192">
        <f>'5 Next Year'!AI137</f>
        <v>0</v>
      </c>
      <c r="AB137" s="128">
        <f>'5 Next Year'!O137</f>
        <v>0</v>
      </c>
      <c r="AC137" s="306">
        <f t="shared" si="4"/>
        <v>46203</v>
      </c>
      <c r="AD137" s="92">
        <f t="shared" si="5"/>
        <v>0</v>
      </c>
      <c r="AE137" s="92">
        <f t="shared" si="6"/>
        <v>0</v>
      </c>
      <c r="AF137" s="128"/>
      <c r="AG137" s="192">
        <f>'5 Next Year'!W359</f>
        <v>0</v>
      </c>
      <c r="AH137" s="1">
        <f>'5 Next Year'!K359</f>
        <v>0</v>
      </c>
      <c r="AI137" s="192">
        <f>'5 Next Year'!AI359</f>
        <v>0</v>
      </c>
      <c r="AJ137" s="128">
        <f>'5 Next Year'!O359</f>
        <v>0</v>
      </c>
      <c r="AK137" s="306">
        <f t="shared" si="7"/>
        <v>46203</v>
      </c>
    </row>
    <row r="138" spans="1:37" ht="18" customHeight="1">
      <c r="A138" s="299" t="str">
        <f>IF('5 Next Year'!A138&lt;&gt;"",'5 Next Year'!A138,"")</f>
        <v/>
      </c>
      <c r="B138" s="299" t="str">
        <f>IF('5 Next Year'!B138&lt;&gt;"",'5 Next Year'!B138,"")</f>
        <v/>
      </c>
      <c r="C138" s="299" t="str">
        <f>IF('5 Next Year'!C138&lt;&gt;"",'5 Next Year'!C138,"")</f>
        <v/>
      </c>
      <c r="D138" s="299"/>
      <c r="E138" s="300" t="str">
        <f>IF('5 Next Year'!E138&lt;&gt;"",'5 Next Year'!E138,"")</f>
        <v/>
      </c>
      <c r="F138" s="301" t="str">
        <f>IF('5 Next Year'!F138&lt;&gt;"",'5 Next Year'!F138,"")</f>
        <v/>
      </c>
      <c r="G138" s="302"/>
      <c r="H138" s="303"/>
      <c r="I138" s="302"/>
      <c r="J138" s="303"/>
      <c r="K138" s="302"/>
      <c r="L138" s="303"/>
      <c r="M138" s="302"/>
      <c r="N138" s="303"/>
      <c r="O138" s="304">
        <f t="shared" si="1"/>
        <v>0</v>
      </c>
      <c r="P138" s="92">
        <f t="shared" ref="P138:V138" si="135">IF(G138&gt;0,IF(G$8&lt;$AC138,IF(G$8&gt;=$C$4,IF($Z138&gt;0,IF($Z138&lt;&gt;"C",IF(H138="",($AC138-G$8)/7/$AA138*($Y138+$AB138)*(G138-$Z138)/$Z138,IF(H$8&lt;$AC138,(H$8-G$8)/7/$AA138*($Y138+$AB138)*(G138-$Z138)/$Z138,($AC138-G$8)/7/$AA138*($Y138+$AB138)*(G138-$Z138)/$Z138)),0),0),0),0),0)</f>
        <v>0</v>
      </c>
      <c r="Q138" s="92">
        <f t="shared" si="135"/>
        <v>0</v>
      </c>
      <c r="R138" s="92">
        <f t="shared" si="135"/>
        <v>0</v>
      </c>
      <c r="S138" s="92">
        <f t="shared" si="135"/>
        <v>0</v>
      </c>
      <c r="T138" s="92">
        <f t="shared" si="135"/>
        <v>0</v>
      </c>
      <c r="U138" s="92">
        <f t="shared" si="135"/>
        <v>0</v>
      </c>
      <c r="V138" s="92">
        <f t="shared" si="135"/>
        <v>0</v>
      </c>
      <c r="W138" s="92">
        <f t="shared" si="3"/>
        <v>0</v>
      </c>
      <c r="X138" s="128"/>
      <c r="Y138" s="192">
        <f>'5 Next Year'!W138</f>
        <v>0</v>
      </c>
      <c r="Z138" s="305">
        <f>'5 Next Year'!H138</f>
        <v>0</v>
      </c>
      <c r="AA138" s="192">
        <f>'5 Next Year'!AI138</f>
        <v>0</v>
      </c>
      <c r="AB138" s="128">
        <f>'5 Next Year'!O138</f>
        <v>0</v>
      </c>
      <c r="AC138" s="306">
        <f t="shared" si="4"/>
        <v>46203</v>
      </c>
      <c r="AD138" s="92">
        <f t="shared" si="5"/>
        <v>0</v>
      </c>
      <c r="AE138" s="92">
        <f t="shared" si="6"/>
        <v>0</v>
      </c>
      <c r="AF138" s="128"/>
      <c r="AG138" s="192">
        <f>'5 Next Year'!W360</f>
        <v>0</v>
      </c>
      <c r="AH138" s="1">
        <f>'5 Next Year'!K360</f>
        <v>0</v>
      </c>
      <c r="AI138" s="192">
        <f>'5 Next Year'!AI360</f>
        <v>0</v>
      </c>
      <c r="AJ138" s="128">
        <f>'5 Next Year'!O360</f>
        <v>0</v>
      </c>
      <c r="AK138" s="306">
        <f t="shared" si="7"/>
        <v>46203</v>
      </c>
    </row>
    <row r="139" spans="1:37" ht="18" customHeight="1">
      <c r="A139" s="299" t="str">
        <f>IF('5 Next Year'!A139&lt;&gt;"",'5 Next Year'!A139,"")</f>
        <v/>
      </c>
      <c r="B139" s="299" t="str">
        <f>IF('5 Next Year'!B139&lt;&gt;"",'5 Next Year'!B139,"")</f>
        <v/>
      </c>
      <c r="C139" s="299" t="str">
        <f>IF('5 Next Year'!C139&lt;&gt;"",'5 Next Year'!C139,"")</f>
        <v/>
      </c>
      <c r="D139" s="299"/>
      <c r="E139" s="300" t="str">
        <f>IF('5 Next Year'!E139&lt;&gt;"",'5 Next Year'!E139,"")</f>
        <v/>
      </c>
      <c r="F139" s="301" t="str">
        <f>IF('5 Next Year'!F139&lt;&gt;"",'5 Next Year'!F139,"")</f>
        <v/>
      </c>
      <c r="G139" s="302"/>
      <c r="H139" s="303"/>
      <c r="I139" s="302"/>
      <c r="J139" s="303"/>
      <c r="K139" s="302"/>
      <c r="L139" s="303"/>
      <c r="M139" s="302"/>
      <c r="N139" s="303"/>
      <c r="O139" s="304">
        <f t="shared" si="1"/>
        <v>0</v>
      </c>
      <c r="P139" s="92">
        <f t="shared" ref="P139:V139" si="136">IF(G139&gt;0,IF(G$8&lt;$AC139,IF(G$8&gt;=$C$4,IF($Z139&gt;0,IF($Z139&lt;&gt;"C",IF(H139="",($AC139-G$8)/7/$AA139*($Y139+$AB139)*(G139-$Z139)/$Z139,IF(H$8&lt;$AC139,(H$8-G$8)/7/$AA139*($Y139+$AB139)*(G139-$Z139)/$Z139,($AC139-G$8)/7/$AA139*($Y139+$AB139)*(G139-$Z139)/$Z139)),0),0),0),0),0)</f>
        <v>0</v>
      </c>
      <c r="Q139" s="92">
        <f t="shared" si="136"/>
        <v>0</v>
      </c>
      <c r="R139" s="92">
        <f t="shared" si="136"/>
        <v>0</v>
      </c>
      <c r="S139" s="92">
        <f t="shared" si="136"/>
        <v>0</v>
      </c>
      <c r="T139" s="92">
        <f t="shared" si="136"/>
        <v>0</v>
      </c>
      <c r="U139" s="92">
        <f t="shared" si="136"/>
        <v>0</v>
      </c>
      <c r="V139" s="92">
        <f t="shared" si="136"/>
        <v>0</v>
      </c>
      <c r="W139" s="92">
        <f t="shared" si="3"/>
        <v>0</v>
      </c>
      <c r="X139" s="128"/>
      <c r="Y139" s="192">
        <f>'5 Next Year'!W139</f>
        <v>0</v>
      </c>
      <c r="Z139" s="305">
        <f>'5 Next Year'!H139</f>
        <v>0</v>
      </c>
      <c r="AA139" s="192">
        <f>'5 Next Year'!AI139</f>
        <v>0</v>
      </c>
      <c r="AB139" s="128">
        <f>'5 Next Year'!O139</f>
        <v>0</v>
      </c>
      <c r="AC139" s="306">
        <f t="shared" si="4"/>
        <v>46203</v>
      </c>
      <c r="AD139" s="92">
        <f t="shared" si="5"/>
        <v>0</v>
      </c>
      <c r="AE139" s="92">
        <f t="shared" si="6"/>
        <v>0</v>
      </c>
      <c r="AF139" s="128"/>
      <c r="AG139" s="192">
        <f>'5 Next Year'!W361</f>
        <v>0</v>
      </c>
      <c r="AH139" s="1">
        <f>'5 Next Year'!K361</f>
        <v>0</v>
      </c>
      <c r="AI139" s="192">
        <f>'5 Next Year'!AI361</f>
        <v>0</v>
      </c>
      <c r="AJ139" s="128">
        <f>'5 Next Year'!O361</f>
        <v>0</v>
      </c>
      <c r="AK139" s="306">
        <f t="shared" si="7"/>
        <v>46203</v>
      </c>
    </row>
    <row r="140" spans="1:37" ht="18" customHeight="1">
      <c r="A140" s="299" t="str">
        <f>IF('5 Next Year'!A140&lt;&gt;"",'5 Next Year'!A140,"")</f>
        <v/>
      </c>
      <c r="B140" s="299" t="str">
        <f>IF('5 Next Year'!B140&lt;&gt;"",'5 Next Year'!B140,"")</f>
        <v/>
      </c>
      <c r="C140" s="299" t="str">
        <f>IF('5 Next Year'!C140&lt;&gt;"",'5 Next Year'!C140,"")</f>
        <v/>
      </c>
      <c r="D140" s="299"/>
      <c r="E140" s="300" t="str">
        <f>IF('5 Next Year'!E140&lt;&gt;"",'5 Next Year'!E140,"")</f>
        <v/>
      </c>
      <c r="F140" s="301" t="str">
        <f>IF('5 Next Year'!F140&lt;&gt;"",'5 Next Year'!F140,"")</f>
        <v/>
      </c>
      <c r="G140" s="302"/>
      <c r="H140" s="303"/>
      <c r="I140" s="302"/>
      <c r="J140" s="303"/>
      <c r="K140" s="302"/>
      <c r="L140" s="303"/>
      <c r="M140" s="302"/>
      <c r="N140" s="303"/>
      <c r="O140" s="304">
        <f t="shared" si="1"/>
        <v>0</v>
      </c>
      <c r="P140" s="92">
        <f t="shared" ref="P140:V140" si="137">IF(G140&gt;0,IF(G$8&lt;$AC140,IF(G$8&gt;=$C$4,IF($Z140&gt;0,IF($Z140&lt;&gt;"C",IF(H140="",($AC140-G$8)/7/$AA140*($Y140+$AB140)*(G140-$Z140)/$Z140,IF(H$8&lt;$AC140,(H$8-G$8)/7/$AA140*($Y140+$AB140)*(G140-$Z140)/$Z140,($AC140-G$8)/7/$AA140*($Y140+$AB140)*(G140-$Z140)/$Z140)),0),0),0),0),0)</f>
        <v>0</v>
      </c>
      <c r="Q140" s="92">
        <f t="shared" si="137"/>
        <v>0</v>
      </c>
      <c r="R140" s="92">
        <f t="shared" si="137"/>
        <v>0</v>
      </c>
      <c r="S140" s="92">
        <f t="shared" si="137"/>
        <v>0</v>
      </c>
      <c r="T140" s="92">
        <f t="shared" si="137"/>
        <v>0</v>
      </c>
      <c r="U140" s="92">
        <f t="shared" si="137"/>
        <v>0</v>
      </c>
      <c r="V140" s="92">
        <f t="shared" si="137"/>
        <v>0</v>
      </c>
      <c r="W140" s="92">
        <f t="shared" si="3"/>
        <v>0</v>
      </c>
      <c r="X140" s="128"/>
      <c r="Y140" s="192">
        <f>'5 Next Year'!W140</f>
        <v>0</v>
      </c>
      <c r="Z140" s="305">
        <f>'5 Next Year'!H140</f>
        <v>0</v>
      </c>
      <c r="AA140" s="192">
        <f>'5 Next Year'!AI140</f>
        <v>0</v>
      </c>
      <c r="AB140" s="128">
        <f>'5 Next Year'!O140</f>
        <v>0</v>
      </c>
      <c r="AC140" s="306">
        <f t="shared" si="4"/>
        <v>46203</v>
      </c>
      <c r="AD140" s="92">
        <f t="shared" si="5"/>
        <v>0</v>
      </c>
      <c r="AE140" s="92">
        <f t="shared" si="6"/>
        <v>0</v>
      </c>
      <c r="AF140" s="128"/>
      <c r="AG140" s="192">
        <f>'5 Next Year'!W362</f>
        <v>0</v>
      </c>
      <c r="AH140" s="1">
        <f>'5 Next Year'!K362</f>
        <v>0</v>
      </c>
      <c r="AI140" s="192">
        <f>'5 Next Year'!AI362</f>
        <v>0</v>
      </c>
      <c r="AJ140" s="128">
        <f>'5 Next Year'!O362</f>
        <v>0</v>
      </c>
      <c r="AK140" s="306">
        <f t="shared" si="7"/>
        <v>46203</v>
      </c>
    </row>
    <row r="141" spans="1:37" ht="18" customHeight="1">
      <c r="A141" s="299" t="str">
        <f>IF('5 Next Year'!A141&lt;&gt;"",'5 Next Year'!A141,"")</f>
        <v/>
      </c>
      <c r="B141" s="299" t="str">
        <f>IF('5 Next Year'!B141&lt;&gt;"",'5 Next Year'!B141,"")</f>
        <v/>
      </c>
      <c r="C141" s="299" t="str">
        <f>IF('5 Next Year'!C141&lt;&gt;"",'5 Next Year'!C141,"")</f>
        <v/>
      </c>
      <c r="D141" s="299"/>
      <c r="E141" s="300" t="str">
        <f>IF('5 Next Year'!E141&lt;&gt;"",'5 Next Year'!E141,"")</f>
        <v/>
      </c>
      <c r="F141" s="301" t="str">
        <f>IF('5 Next Year'!F141&lt;&gt;"",'5 Next Year'!F141,"")</f>
        <v/>
      </c>
      <c r="G141" s="302"/>
      <c r="H141" s="303"/>
      <c r="I141" s="302"/>
      <c r="J141" s="303"/>
      <c r="K141" s="302"/>
      <c r="L141" s="303"/>
      <c r="M141" s="302"/>
      <c r="N141" s="303"/>
      <c r="O141" s="304">
        <f t="shared" si="1"/>
        <v>0</v>
      </c>
      <c r="P141" s="92">
        <f t="shared" ref="P141:V141" si="138">IF(G141&gt;0,IF(G$8&lt;$AC141,IF(G$8&gt;=$C$4,IF($Z141&gt;0,IF($Z141&lt;&gt;"C",IF(H141="",($AC141-G$8)/7/$AA141*($Y141+$AB141)*(G141-$Z141)/$Z141,IF(H$8&lt;$AC141,(H$8-G$8)/7/$AA141*($Y141+$AB141)*(G141-$Z141)/$Z141,($AC141-G$8)/7/$AA141*($Y141+$AB141)*(G141-$Z141)/$Z141)),0),0),0),0),0)</f>
        <v>0</v>
      </c>
      <c r="Q141" s="92">
        <f t="shared" si="138"/>
        <v>0</v>
      </c>
      <c r="R141" s="92">
        <f t="shared" si="138"/>
        <v>0</v>
      </c>
      <c r="S141" s="92">
        <f t="shared" si="138"/>
        <v>0</v>
      </c>
      <c r="T141" s="92">
        <f t="shared" si="138"/>
        <v>0</v>
      </c>
      <c r="U141" s="92">
        <f t="shared" si="138"/>
        <v>0</v>
      </c>
      <c r="V141" s="92">
        <f t="shared" si="138"/>
        <v>0</v>
      </c>
      <c r="W141" s="92">
        <f t="shared" si="3"/>
        <v>0</v>
      </c>
      <c r="X141" s="128"/>
      <c r="Y141" s="192">
        <f>'5 Next Year'!W141</f>
        <v>0</v>
      </c>
      <c r="Z141" s="305">
        <f>'5 Next Year'!H141</f>
        <v>0</v>
      </c>
      <c r="AA141" s="192">
        <f>'5 Next Year'!AI141</f>
        <v>0</v>
      </c>
      <c r="AB141" s="128">
        <f>'5 Next Year'!O141</f>
        <v>0</v>
      </c>
      <c r="AC141" s="306">
        <f t="shared" si="4"/>
        <v>46203</v>
      </c>
      <c r="AD141" s="92">
        <f t="shared" si="5"/>
        <v>0</v>
      </c>
      <c r="AE141" s="92">
        <f t="shared" si="6"/>
        <v>0</v>
      </c>
      <c r="AF141" s="128"/>
      <c r="AG141" s="192">
        <f>'5 Next Year'!W363</f>
        <v>0</v>
      </c>
      <c r="AH141" s="1">
        <f>'5 Next Year'!K363</f>
        <v>0</v>
      </c>
      <c r="AI141" s="192">
        <f>'5 Next Year'!AI363</f>
        <v>0</v>
      </c>
      <c r="AJ141" s="128">
        <f>'5 Next Year'!O363</f>
        <v>0</v>
      </c>
      <c r="AK141" s="306">
        <f t="shared" si="7"/>
        <v>46203</v>
      </c>
    </row>
    <row r="142" spans="1:37" ht="18" customHeight="1">
      <c r="A142" s="299" t="str">
        <f>IF('5 Next Year'!A142&lt;&gt;"",'5 Next Year'!A142,"")</f>
        <v/>
      </c>
      <c r="B142" s="299" t="str">
        <f>IF('5 Next Year'!B142&lt;&gt;"",'5 Next Year'!B142,"")</f>
        <v/>
      </c>
      <c r="C142" s="299" t="str">
        <f>IF('5 Next Year'!C142&lt;&gt;"",'5 Next Year'!C142,"")</f>
        <v/>
      </c>
      <c r="D142" s="299"/>
      <c r="E142" s="300" t="str">
        <f>IF('5 Next Year'!E142&lt;&gt;"",'5 Next Year'!E142,"")</f>
        <v/>
      </c>
      <c r="F142" s="301" t="str">
        <f>IF('5 Next Year'!F142&lt;&gt;"",'5 Next Year'!F142,"")</f>
        <v/>
      </c>
      <c r="G142" s="302"/>
      <c r="H142" s="303"/>
      <c r="I142" s="302"/>
      <c r="J142" s="303"/>
      <c r="K142" s="302"/>
      <c r="L142" s="303"/>
      <c r="M142" s="302"/>
      <c r="N142" s="303"/>
      <c r="O142" s="304">
        <f t="shared" si="1"/>
        <v>0</v>
      </c>
      <c r="P142" s="92">
        <f t="shared" ref="P142:V142" si="139">IF(G142&gt;0,IF(G$8&lt;$AC142,IF(G$8&gt;=$C$4,IF($Z142&gt;0,IF($Z142&lt;&gt;"C",IF(H142="",($AC142-G$8)/7/$AA142*($Y142+$AB142)*(G142-$Z142)/$Z142,IF(H$8&lt;$AC142,(H$8-G$8)/7/$AA142*($Y142+$AB142)*(G142-$Z142)/$Z142,($AC142-G$8)/7/$AA142*($Y142+$AB142)*(G142-$Z142)/$Z142)),0),0),0),0),0)</f>
        <v>0</v>
      </c>
      <c r="Q142" s="92">
        <f t="shared" si="139"/>
        <v>0</v>
      </c>
      <c r="R142" s="92">
        <f t="shared" si="139"/>
        <v>0</v>
      </c>
      <c r="S142" s="92">
        <f t="shared" si="139"/>
        <v>0</v>
      </c>
      <c r="T142" s="92">
        <f t="shared" si="139"/>
        <v>0</v>
      </c>
      <c r="U142" s="92">
        <f t="shared" si="139"/>
        <v>0</v>
      </c>
      <c r="V142" s="92">
        <f t="shared" si="139"/>
        <v>0</v>
      </c>
      <c r="W142" s="92">
        <f t="shared" si="3"/>
        <v>0</v>
      </c>
      <c r="X142" s="128"/>
      <c r="Y142" s="192">
        <f>'5 Next Year'!W142</f>
        <v>0</v>
      </c>
      <c r="Z142" s="305">
        <f>'5 Next Year'!H142</f>
        <v>0</v>
      </c>
      <c r="AA142" s="192">
        <f>'5 Next Year'!AI142</f>
        <v>0</v>
      </c>
      <c r="AB142" s="128">
        <f>'5 Next Year'!O142</f>
        <v>0</v>
      </c>
      <c r="AC142" s="306">
        <f t="shared" si="4"/>
        <v>46203</v>
      </c>
      <c r="AD142" s="92">
        <f t="shared" si="5"/>
        <v>0</v>
      </c>
      <c r="AE142" s="92">
        <f t="shared" si="6"/>
        <v>0</v>
      </c>
      <c r="AF142" s="128"/>
      <c r="AG142" s="192">
        <f>'5 Next Year'!W364</f>
        <v>0</v>
      </c>
      <c r="AH142" s="1">
        <f>'5 Next Year'!K364</f>
        <v>0</v>
      </c>
      <c r="AI142" s="192">
        <f>'5 Next Year'!AI364</f>
        <v>0</v>
      </c>
      <c r="AJ142" s="128">
        <f>'5 Next Year'!O364</f>
        <v>0</v>
      </c>
      <c r="AK142" s="306">
        <f t="shared" si="7"/>
        <v>46203</v>
      </c>
    </row>
    <row r="143" spans="1:37" ht="18" customHeight="1">
      <c r="A143" s="299" t="str">
        <f>IF('5 Next Year'!A143&lt;&gt;"",'5 Next Year'!A143,"")</f>
        <v/>
      </c>
      <c r="B143" s="299" t="str">
        <f>IF('5 Next Year'!B143&lt;&gt;"",'5 Next Year'!B143,"")</f>
        <v/>
      </c>
      <c r="C143" s="299" t="str">
        <f>IF('5 Next Year'!C143&lt;&gt;"",'5 Next Year'!C143,"")</f>
        <v/>
      </c>
      <c r="D143" s="299"/>
      <c r="E143" s="300" t="str">
        <f>IF('5 Next Year'!E143&lt;&gt;"",'5 Next Year'!E143,"")</f>
        <v/>
      </c>
      <c r="F143" s="301" t="str">
        <f>IF('5 Next Year'!F143&lt;&gt;"",'5 Next Year'!F143,"")</f>
        <v/>
      </c>
      <c r="G143" s="302"/>
      <c r="H143" s="303"/>
      <c r="I143" s="302"/>
      <c r="J143" s="303"/>
      <c r="K143" s="302"/>
      <c r="L143" s="303"/>
      <c r="M143" s="302"/>
      <c r="N143" s="303"/>
      <c r="O143" s="304">
        <f t="shared" si="1"/>
        <v>0</v>
      </c>
      <c r="P143" s="92">
        <f t="shared" ref="P143:V143" si="140">IF(G143&gt;0,IF(G$8&lt;$AC143,IF(G$8&gt;=$C$4,IF($Z143&gt;0,IF($Z143&lt;&gt;"C",IF(H143="",($AC143-G$8)/7/$AA143*($Y143+$AB143)*(G143-$Z143)/$Z143,IF(H$8&lt;$AC143,(H$8-G$8)/7/$AA143*($Y143+$AB143)*(G143-$Z143)/$Z143,($AC143-G$8)/7/$AA143*($Y143+$AB143)*(G143-$Z143)/$Z143)),0),0),0),0),0)</f>
        <v>0</v>
      </c>
      <c r="Q143" s="92">
        <f t="shared" si="140"/>
        <v>0</v>
      </c>
      <c r="R143" s="92">
        <f t="shared" si="140"/>
        <v>0</v>
      </c>
      <c r="S143" s="92">
        <f t="shared" si="140"/>
        <v>0</v>
      </c>
      <c r="T143" s="92">
        <f t="shared" si="140"/>
        <v>0</v>
      </c>
      <c r="U143" s="92">
        <f t="shared" si="140"/>
        <v>0</v>
      </c>
      <c r="V143" s="92">
        <f t="shared" si="140"/>
        <v>0</v>
      </c>
      <c r="W143" s="92">
        <f t="shared" si="3"/>
        <v>0</v>
      </c>
      <c r="X143" s="128"/>
      <c r="Y143" s="192">
        <f>'5 Next Year'!W143</f>
        <v>0</v>
      </c>
      <c r="Z143" s="305">
        <f>'5 Next Year'!H143</f>
        <v>0</v>
      </c>
      <c r="AA143" s="192">
        <f>'5 Next Year'!AI143</f>
        <v>0</v>
      </c>
      <c r="AB143" s="128">
        <f>'5 Next Year'!O143</f>
        <v>0</v>
      </c>
      <c r="AC143" s="306">
        <f t="shared" si="4"/>
        <v>46203</v>
      </c>
      <c r="AD143" s="92">
        <f t="shared" si="5"/>
        <v>0</v>
      </c>
      <c r="AE143" s="92">
        <f t="shared" si="6"/>
        <v>0</v>
      </c>
      <c r="AF143" s="128"/>
      <c r="AG143" s="192">
        <f>'5 Next Year'!W365</f>
        <v>0</v>
      </c>
      <c r="AH143" s="1">
        <f>'5 Next Year'!K365</f>
        <v>0</v>
      </c>
      <c r="AI143" s="192">
        <f>'5 Next Year'!AI365</f>
        <v>0</v>
      </c>
      <c r="AJ143" s="128">
        <f>'5 Next Year'!O365</f>
        <v>0</v>
      </c>
      <c r="AK143" s="306">
        <f t="shared" si="7"/>
        <v>46203</v>
      </c>
    </row>
    <row r="144" spans="1:37" ht="18" customHeight="1">
      <c r="A144" s="299" t="str">
        <f>IF('5 Next Year'!A144&lt;&gt;"",'5 Next Year'!A144,"")</f>
        <v/>
      </c>
      <c r="B144" s="299" t="str">
        <f>IF('5 Next Year'!B144&lt;&gt;"",'5 Next Year'!B144,"")</f>
        <v/>
      </c>
      <c r="C144" s="299" t="str">
        <f>IF('5 Next Year'!C144&lt;&gt;"",'5 Next Year'!C144,"")</f>
        <v/>
      </c>
      <c r="D144" s="299"/>
      <c r="E144" s="300" t="str">
        <f>IF('5 Next Year'!E144&lt;&gt;"",'5 Next Year'!E144,"")</f>
        <v/>
      </c>
      <c r="F144" s="301" t="str">
        <f>IF('5 Next Year'!F144&lt;&gt;"",'5 Next Year'!F144,"")</f>
        <v/>
      </c>
      <c r="G144" s="302"/>
      <c r="H144" s="303"/>
      <c r="I144" s="302"/>
      <c r="J144" s="303"/>
      <c r="K144" s="302"/>
      <c r="L144" s="303"/>
      <c r="M144" s="302"/>
      <c r="N144" s="303"/>
      <c r="O144" s="304">
        <f t="shared" si="1"/>
        <v>0</v>
      </c>
      <c r="P144" s="92">
        <f t="shared" ref="P144:V144" si="141">IF(G144&gt;0,IF(G$8&lt;$AC144,IF(G$8&gt;=$C$4,IF($Z144&gt;0,IF($Z144&lt;&gt;"C",IF(H144="",($AC144-G$8)/7/$AA144*($Y144+$AB144)*(G144-$Z144)/$Z144,IF(H$8&lt;$AC144,(H$8-G$8)/7/$AA144*($Y144+$AB144)*(G144-$Z144)/$Z144,($AC144-G$8)/7/$AA144*($Y144+$AB144)*(G144-$Z144)/$Z144)),0),0),0),0),0)</f>
        <v>0</v>
      </c>
      <c r="Q144" s="92">
        <f t="shared" si="141"/>
        <v>0</v>
      </c>
      <c r="R144" s="92">
        <f t="shared" si="141"/>
        <v>0</v>
      </c>
      <c r="S144" s="92">
        <f t="shared" si="141"/>
        <v>0</v>
      </c>
      <c r="T144" s="92">
        <f t="shared" si="141"/>
        <v>0</v>
      </c>
      <c r="U144" s="92">
        <f t="shared" si="141"/>
        <v>0</v>
      </c>
      <c r="V144" s="92">
        <f t="shared" si="141"/>
        <v>0</v>
      </c>
      <c r="W144" s="92">
        <f t="shared" si="3"/>
        <v>0</v>
      </c>
      <c r="X144" s="128"/>
      <c r="Y144" s="192">
        <f>'5 Next Year'!W144</f>
        <v>0</v>
      </c>
      <c r="Z144" s="305">
        <f>'5 Next Year'!H144</f>
        <v>0</v>
      </c>
      <c r="AA144" s="192">
        <f>'5 Next Year'!AI144</f>
        <v>0</v>
      </c>
      <c r="AB144" s="128">
        <f>'5 Next Year'!O144</f>
        <v>0</v>
      </c>
      <c r="AC144" s="306">
        <f t="shared" si="4"/>
        <v>46203</v>
      </c>
      <c r="AD144" s="92">
        <f t="shared" si="5"/>
        <v>0</v>
      </c>
      <c r="AE144" s="92">
        <f t="shared" si="6"/>
        <v>0</v>
      </c>
      <c r="AF144" s="128"/>
      <c r="AG144" s="192">
        <f>'5 Next Year'!W366</f>
        <v>0</v>
      </c>
      <c r="AH144" s="1">
        <f>'5 Next Year'!K366</f>
        <v>0</v>
      </c>
      <c r="AI144" s="192">
        <f>'5 Next Year'!AI366</f>
        <v>0</v>
      </c>
      <c r="AJ144" s="128">
        <f>'5 Next Year'!O366</f>
        <v>0</v>
      </c>
      <c r="AK144" s="306">
        <f t="shared" si="7"/>
        <v>46203</v>
      </c>
    </row>
    <row r="145" spans="1:37" ht="18" customHeight="1">
      <c r="A145" s="299" t="str">
        <f>IF('5 Next Year'!A145&lt;&gt;"",'5 Next Year'!A145,"")</f>
        <v/>
      </c>
      <c r="B145" s="299" t="str">
        <f>IF('5 Next Year'!B145&lt;&gt;"",'5 Next Year'!B145,"")</f>
        <v/>
      </c>
      <c r="C145" s="299" t="str">
        <f>IF('5 Next Year'!C145&lt;&gt;"",'5 Next Year'!C145,"")</f>
        <v/>
      </c>
      <c r="D145" s="299"/>
      <c r="E145" s="300" t="str">
        <f>IF('5 Next Year'!E145&lt;&gt;"",'5 Next Year'!E145,"")</f>
        <v/>
      </c>
      <c r="F145" s="301" t="str">
        <f>IF('5 Next Year'!F145&lt;&gt;"",'5 Next Year'!F145,"")</f>
        <v/>
      </c>
      <c r="G145" s="302"/>
      <c r="H145" s="303"/>
      <c r="I145" s="302"/>
      <c r="J145" s="303"/>
      <c r="K145" s="302"/>
      <c r="L145" s="303"/>
      <c r="M145" s="302"/>
      <c r="N145" s="303"/>
      <c r="O145" s="304">
        <f t="shared" si="1"/>
        <v>0</v>
      </c>
      <c r="P145" s="92">
        <f t="shared" ref="P145:V145" si="142">IF(G145&gt;0,IF(G$8&lt;$AC145,IF(G$8&gt;=$C$4,IF($Z145&gt;0,IF($Z145&lt;&gt;"C",IF(H145="",($AC145-G$8)/7/$AA145*($Y145+$AB145)*(G145-$Z145)/$Z145,IF(H$8&lt;$AC145,(H$8-G$8)/7/$AA145*($Y145+$AB145)*(G145-$Z145)/$Z145,($AC145-G$8)/7/$AA145*($Y145+$AB145)*(G145-$Z145)/$Z145)),0),0),0),0),0)</f>
        <v>0</v>
      </c>
      <c r="Q145" s="92">
        <f t="shared" si="142"/>
        <v>0</v>
      </c>
      <c r="R145" s="92">
        <f t="shared" si="142"/>
        <v>0</v>
      </c>
      <c r="S145" s="92">
        <f t="shared" si="142"/>
        <v>0</v>
      </c>
      <c r="T145" s="92">
        <f t="shared" si="142"/>
        <v>0</v>
      </c>
      <c r="U145" s="92">
        <f t="shared" si="142"/>
        <v>0</v>
      </c>
      <c r="V145" s="92">
        <f t="shared" si="142"/>
        <v>0</v>
      </c>
      <c r="W145" s="92">
        <f t="shared" si="3"/>
        <v>0</v>
      </c>
      <c r="X145" s="128"/>
      <c r="Y145" s="192">
        <f>'5 Next Year'!W145</f>
        <v>0</v>
      </c>
      <c r="Z145" s="305">
        <f>'5 Next Year'!H145</f>
        <v>0</v>
      </c>
      <c r="AA145" s="192">
        <f>'5 Next Year'!AI145</f>
        <v>0</v>
      </c>
      <c r="AB145" s="128">
        <f>'5 Next Year'!O145</f>
        <v>0</v>
      </c>
      <c r="AC145" s="306">
        <f t="shared" si="4"/>
        <v>46203</v>
      </c>
      <c r="AD145" s="92">
        <f t="shared" si="5"/>
        <v>0</v>
      </c>
      <c r="AE145" s="92">
        <f t="shared" si="6"/>
        <v>0</v>
      </c>
      <c r="AF145" s="128"/>
      <c r="AG145" s="192">
        <f>'5 Next Year'!W367</f>
        <v>0</v>
      </c>
      <c r="AH145" s="1">
        <f>'5 Next Year'!K367</f>
        <v>0</v>
      </c>
      <c r="AI145" s="192">
        <f>'5 Next Year'!AI367</f>
        <v>0</v>
      </c>
      <c r="AJ145" s="128">
        <f>'5 Next Year'!O367</f>
        <v>0</v>
      </c>
      <c r="AK145" s="306">
        <f t="shared" si="7"/>
        <v>46203</v>
      </c>
    </row>
    <row r="146" spans="1:37" ht="18" customHeight="1">
      <c r="A146" s="299" t="str">
        <f>IF('5 Next Year'!A146&lt;&gt;"",'5 Next Year'!A146,"")</f>
        <v/>
      </c>
      <c r="B146" s="299" t="str">
        <f>IF('5 Next Year'!B146&lt;&gt;"",'5 Next Year'!B146,"")</f>
        <v/>
      </c>
      <c r="C146" s="299" t="str">
        <f>IF('5 Next Year'!C146&lt;&gt;"",'5 Next Year'!C146,"")</f>
        <v/>
      </c>
      <c r="D146" s="299"/>
      <c r="E146" s="300" t="str">
        <f>IF('5 Next Year'!E146&lt;&gt;"",'5 Next Year'!E146,"")</f>
        <v/>
      </c>
      <c r="F146" s="301" t="str">
        <f>IF('5 Next Year'!F146&lt;&gt;"",'5 Next Year'!F146,"")</f>
        <v/>
      </c>
      <c r="G146" s="302"/>
      <c r="H146" s="303"/>
      <c r="I146" s="302"/>
      <c r="J146" s="303"/>
      <c r="K146" s="302"/>
      <c r="L146" s="303"/>
      <c r="M146" s="302"/>
      <c r="N146" s="303"/>
      <c r="O146" s="304">
        <f t="shared" si="1"/>
        <v>0</v>
      </c>
      <c r="P146" s="92">
        <f t="shared" ref="P146:V146" si="143">IF(G146&gt;0,IF(G$8&lt;$AC146,IF(G$8&gt;=$C$4,IF($Z146&gt;0,IF($Z146&lt;&gt;"C",IF(H146="",($AC146-G$8)/7/$AA146*($Y146+$AB146)*(G146-$Z146)/$Z146,IF(H$8&lt;$AC146,(H$8-G$8)/7/$AA146*($Y146+$AB146)*(G146-$Z146)/$Z146,($AC146-G$8)/7/$AA146*($Y146+$AB146)*(G146-$Z146)/$Z146)),0),0),0),0),0)</f>
        <v>0</v>
      </c>
      <c r="Q146" s="92">
        <f t="shared" si="143"/>
        <v>0</v>
      </c>
      <c r="R146" s="92">
        <f t="shared" si="143"/>
        <v>0</v>
      </c>
      <c r="S146" s="92">
        <f t="shared" si="143"/>
        <v>0</v>
      </c>
      <c r="T146" s="92">
        <f t="shared" si="143"/>
        <v>0</v>
      </c>
      <c r="U146" s="92">
        <f t="shared" si="143"/>
        <v>0</v>
      </c>
      <c r="V146" s="92">
        <f t="shared" si="143"/>
        <v>0</v>
      </c>
      <c r="W146" s="92">
        <f t="shared" si="3"/>
        <v>0</v>
      </c>
      <c r="X146" s="128"/>
      <c r="Y146" s="192">
        <f>'5 Next Year'!W146</f>
        <v>0</v>
      </c>
      <c r="Z146" s="305">
        <f>'5 Next Year'!H146</f>
        <v>0</v>
      </c>
      <c r="AA146" s="192">
        <f>'5 Next Year'!AI146</f>
        <v>0</v>
      </c>
      <c r="AB146" s="128">
        <f>'5 Next Year'!O146</f>
        <v>0</v>
      </c>
      <c r="AC146" s="306">
        <f t="shared" si="4"/>
        <v>46203</v>
      </c>
      <c r="AD146" s="92">
        <f t="shared" si="5"/>
        <v>0</v>
      </c>
      <c r="AE146" s="92">
        <f t="shared" si="6"/>
        <v>0</v>
      </c>
      <c r="AF146" s="128"/>
      <c r="AG146" s="192">
        <f>'5 Next Year'!W368</f>
        <v>0</v>
      </c>
      <c r="AH146" s="1">
        <f>'5 Next Year'!K368</f>
        <v>0</v>
      </c>
      <c r="AI146" s="192">
        <f>'5 Next Year'!AI368</f>
        <v>0</v>
      </c>
      <c r="AJ146" s="128">
        <f>'5 Next Year'!O368</f>
        <v>0</v>
      </c>
      <c r="AK146" s="306">
        <f t="shared" si="7"/>
        <v>46203</v>
      </c>
    </row>
    <row r="147" spans="1:37" ht="18" customHeight="1">
      <c r="A147" s="299" t="str">
        <f>IF('5 Next Year'!A147&lt;&gt;"",'5 Next Year'!A147,"")</f>
        <v/>
      </c>
      <c r="B147" s="299" t="str">
        <f>IF('5 Next Year'!B147&lt;&gt;"",'5 Next Year'!B147,"")</f>
        <v/>
      </c>
      <c r="C147" s="299" t="str">
        <f>IF('5 Next Year'!C147&lt;&gt;"",'5 Next Year'!C147,"")</f>
        <v/>
      </c>
      <c r="D147" s="299"/>
      <c r="E147" s="300" t="str">
        <f>IF('5 Next Year'!E147&lt;&gt;"",'5 Next Year'!E147,"")</f>
        <v/>
      </c>
      <c r="F147" s="301" t="str">
        <f>IF('5 Next Year'!F147&lt;&gt;"",'5 Next Year'!F147,"")</f>
        <v/>
      </c>
      <c r="G147" s="302"/>
      <c r="H147" s="303"/>
      <c r="I147" s="302"/>
      <c r="J147" s="303"/>
      <c r="K147" s="302"/>
      <c r="L147" s="303"/>
      <c r="M147" s="302"/>
      <c r="N147" s="303"/>
      <c r="O147" s="304">
        <f t="shared" si="1"/>
        <v>0</v>
      </c>
      <c r="P147" s="92">
        <f t="shared" ref="P147:V147" si="144">IF(G147&gt;0,IF(G$8&lt;$AC147,IF(G$8&gt;=$C$4,IF($Z147&gt;0,IF($Z147&lt;&gt;"C",IF(H147="",($AC147-G$8)/7/$AA147*($Y147+$AB147)*(G147-$Z147)/$Z147,IF(H$8&lt;$AC147,(H$8-G$8)/7/$AA147*($Y147+$AB147)*(G147-$Z147)/$Z147,($AC147-G$8)/7/$AA147*($Y147+$AB147)*(G147-$Z147)/$Z147)),0),0),0),0),0)</f>
        <v>0</v>
      </c>
      <c r="Q147" s="92">
        <f t="shared" si="144"/>
        <v>0</v>
      </c>
      <c r="R147" s="92">
        <f t="shared" si="144"/>
        <v>0</v>
      </c>
      <c r="S147" s="92">
        <f t="shared" si="144"/>
        <v>0</v>
      </c>
      <c r="T147" s="92">
        <f t="shared" si="144"/>
        <v>0</v>
      </c>
      <c r="U147" s="92">
        <f t="shared" si="144"/>
        <v>0</v>
      </c>
      <c r="V147" s="92">
        <f t="shared" si="144"/>
        <v>0</v>
      </c>
      <c r="W147" s="92">
        <f t="shared" si="3"/>
        <v>0</v>
      </c>
      <c r="X147" s="128"/>
      <c r="Y147" s="192">
        <f>'5 Next Year'!W147</f>
        <v>0</v>
      </c>
      <c r="Z147" s="305">
        <f>'5 Next Year'!H147</f>
        <v>0</v>
      </c>
      <c r="AA147" s="192">
        <f>'5 Next Year'!AI147</f>
        <v>0</v>
      </c>
      <c r="AB147" s="128">
        <f>'5 Next Year'!O147</f>
        <v>0</v>
      </c>
      <c r="AC147" s="306">
        <f t="shared" si="4"/>
        <v>46203</v>
      </c>
      <c r="AD147" s="92">
        <f t="shared" si="5"/>
        <v>0</v>
      </c>
      <c r="AE147" s="92">
        <f t="shared" si="6"/>
        <v>0</v>
      </c>
      <c r="AF147" s="128"/>
      <c r="AG147" s="192">
        <f>'5 Next Year'!W369</f>
        <v>0</v>
      </c>
      <c r="AH147" s="1">
        <f>'5 Next Year'!K369</f>
        <v>0</v>
      </c>
      <c r="AI147" s="192">
        <f>'5 Next Year'!AI369</f>
        <v>0</v>
      </c>
      <c r="AJ147" s="128">
        <f>'5 Next Year'!O369</f>
        <v>0</v>
      </c>
      <c r="AK147" s="306">
        <f t="shared" si="7"/>
        <v>46203</v>
      </c>
    </row>
    <row r="148" spans="1:37" ht="18" customHeight="1">
      <c r="A148" s="299" t="str">
        <f>IF('5 Next Year'!A148&lt;&gt;"",'5 Next Year'!A148,"")</f>
        <v/>
      </c>
      <c r="B148" s="299" t="str">
        <f>IF('5 Next Year'!B148&lt;&gt;"",'5 Next Year'!B148,"")</f>
        <v/>
      </c>
      <c r="C148" s="299" t="str">
        <f>IF('5 Next Year'!C148&lt;&gt;"",'5 Next Year'!C148,"")</f>
        <v/>
      </c>
      <c r="D148" s="299"/>
      <c r="E148" s="300" t="str">
        <f>IF('5 Next Year'!E148&lt;&gt;"",'5 Next Year'!E148,"")</f>
        <v/>
      </c>
      <c r="F148" s="301" t="str">
        <f>IF('5 Next Year'!F148&lt;&gt;"",'5 Next Year'!F148,"")</f>
        <v/>
      </c>
      <c r="G148" s="302"/>
      <c r="H148" s="303"/>
      <c r="I148" s="302"/>
      <c r="J148" s="303"/>
      <c r="K148" s="302"/>
      <c r="L148" s="303"/>
      <c r="M148" s="302"/>
      <c r="N148" s="303"/>
      <c r="O148" s="304">
        <f t="shared" si="1"/>
        <v>0</v>
      </c>
      <c r="P148" s="92">
        <f t="shared" ref="P148:V148" si="145">IF(G148&gt;0,IF(G$8&lt;$AC148,IF(G$8&gt;=$C$4,IF($Z148&gt;0,IF($Z148&lt;&gt;"C",IF(H148="",($AC148-G$8)/7/$AA148*($Y148+$AB148)*(G148-$Z148)/$Z148,IF(H$8&lt;$AC148,(H$8-G$8)/7/$AA148*($Y148+$AB148)*(G148-$Z148)/$Z148,($AC148-G$8)/7/$AA148*($Y148+$AB148)*(G148-$Z148)/$Z148)),0),0),0),0),0)</f>
        <v>0</v>
      </c>
      <c r="Q148" s="92">
        <f t="shared" si="145"/>
        <v>0</v>
      </c>
      <c r="R148" s="92">
        <f t="shared" si="145"/>
        <v>0</v>
      </c>
      <c r="S148" s="92">
        <f t="shared" si="145"/>
        <v>0</v>
      </c>
      <c r="T148" s="92">
        <f t="shared" si="145"/>
        <v>0</v>
      </c>
      <c r="U148" s="92">
        <f t="shared" si="145"/>
        <v>0</v>
      </c>
      <c r="V148" s="92">
        <f t="shared" si="145"/>
        <v>0</v>
      </c>
      <c r="W148" s="92">
        <f t="shared" si="3"/>
        <v>0</v>
      </c>
      <c r="X148" s="128"/>
      <c r="Y148" s="192">
        <f>'5 Next Year'!W148</f>
        <v>0</v>
      </c>
      <c r="Z148" s="305">
        <f>'5 Next Year'!H148</f>
        <v>0</v>
      </c>
      <c r="AA148" s="192">
        <f>'5 Next Year'!AI148</f>
        <v>0</v>
      </c>
      <c r="AB148" s="128">
        <f>'5 Next Year'!O148</f>
        <v>0</v>
      </c>
      <c r="AC148" s="306">
        <f t="shared" si="4"/>
        <v>46203</v>
      </c>
      <c r="AD148" s="92">
        <f t="shared" si="5"/>
        <v>0</v>
      </c>
      <c r="AE148" s="92">
        <f t="shared" si="6"/>
        <v>0</v>
      </c>
      <c r="AF148" s="128"/>
      <c r="AG148" s="192">
        <f>'5 Next Year'!W370</f>
        <v>0</v>
      </c>
      <c r="AH148" s="1">
        <f>'5 Next Year'!K370</f>
        <v>0</v>
      </c>
      <c r="AI148" s="192">
        <f>'5 Next Year'!AI370</f>
        <v>0</v>
      </c>
      <c r="AJ148" s="128">
        <f>'5 Next Year'!O370</f>
        <v>0</v>
      </c>
      <c r="AK148" s="306">
        <f t="shared" si="7"/>
        <v>46203</v>
      </c>
    </row>
    <row r="149" spans="1:37" ht="18" customHeight="1">
      <c r="A149" s="299" t="str">
        <f>IF('5 Next Year'!A149&lt;&gt;"",'5 Next Year'!A149,"")</f>
        <v/>
      </c>
      <c r="B149" s="299" t="str">
        <f>IF('5 Next Year'!B149&lt;&gt;"",'5 Next Year'!B149,"")</f>
        <v/>
      </c>
      <c r="C149" s="299" t="str">
        <f>IF('5 Next Year'!C149&lt;&gt;"",'5 Next Year'!C149,"")</f>
        <v/>
      </c>
      <c r="D149" s="299"/>
      <c r="E149" s="300" t="str">
        <f>IF('5 Next Year'!E149&lt;&gt;"",'5 Next Year'!E149,"")</f>
        <v/>
      </c>
      <c r="F149" s="301" t="str">
        <f>IF('5 Next Year'!F149&lt;&gt;"",'5 Next Year'!F149,"")</f>
        <v/>
      </c>
      <c r="G149" s="302"/>
      <c r="H149" s="303"/>
      <c r="I149" s="302"/>
      <c r="J149" s="303"/>
      <c r="K149" s="302"/>
      <c r="L149" s="303"/>
      <c r="M149" s="302"/>
      <c r="N149" s="303"/>
      <c r="O149" s="304">
        <f t="shared" si="1"/>
        <v>0</v>
      </c>
      <c r="P149" s="92">
        <f t="shared" ref="P149:V149" si="146">IF(G149&gt;0,IF(G$8&lt;$AC149,IF(G$8&gt;=$C$4,IF($Z149&gt;0,IF($Z149&lt;&gt;"C",IF(H149="",($AC149-G$8)/7/$AA149*($Y149+$AB149)*(G149-$Z149)/$Z149,IF(H$8&lt;$AC149,(H$8-G$8)/7/$AA149*($Y149+$AB149)*(G149-$Z149)/$Z149,($AC149-G$8)/7/$AA149*($Y149+$AB149)*(G149-$Z149)/$Z149)),0),0),0),0),0)</f>
        <v>0</v>
      </c>
      <c r="Q149" s="92">
        <f t="shared" si="146"/>
        <v>0</v>
      </c>
      <c r="R149" s="92">
        <f t="shared" si="146"/>
        <v>0</v>
      </c>
      <c r="S149" s="92">
        <f t="shared" si="146"/>
        <v>0</v>
      </c>
      <c r="T149" s="92">
        <f t="shared" si="146"/>
        <v>0</v>
      </c>
      <c r="U149" s="92">
        <f t="shared" si="146"/>
        <v>0</v>
      </c>
      <c r="V149" s="92">
        <f t="shared" si="146"/>
        <v>0</v>
      </c>
      <c r="W149" s="92">
        <f t="shared" si="3"/>
        <v>0</v>
      </c>
      <c r="X149" s="128"/>
      <c r="Y149" s="192">
        <f>'5 Next Year'!W149</f>
        <v>0</v>
      </c>
      <c r="Z149" s="305">
        <f>'5 Next Year'!H149</f>
        <v>0</v>
      </c>
      <c r="AA149" s="192">
        <f>'5 Next Year'!AI149</f>
        <v>0</v>
      </c>
      <c r="AB149" s="128">
        <f>'5 Next Year'!O149</f>
        <v>0</v>
      </c>
      <c r="AC149" s="306">
        <f t="shared" si="4"/>
        <v>46203</v>
      </c>
      <c r="AD149" s="92">
        <f t="shared" si="5"/>
        <v>0</v>
      </c>
      <c r="AE149" s="92">
        <f t="shared" si="6"/>
        <v>0</v>
      </c>
      <c r="AF149" s="128"/>
      <c r="AG149" s="192">
        <f>'5 Next Year'!W371</f>
        <v>0</v>
      </c>
      <c r="AH149" s="1">
        <f>'5 Next Year'!K371</f>
        <v>0</v>
      </c>
      <c r="AI149" s="192">
        <f>'5 Next Year'!AI371</f>
        <v>0</v>
      </c>
      <c r="AJ149" s="128">
        <f>'5 Next Year'!O371</f>
        <v>0</v>
      </c>
      <c r="AK149" s="306">
        <f t="shared" si="7"/>
        <v>46203</v>
      </c>
    </row>
    <row r="150" spans="1:37" ht="18" customHeight="1">
      <c r="A150" s="299" t="str">
        <f>IF('5 Next Year'!A150&lt;&gt;"",'5 Next Year'!A150,"")</f>
        <v/>
      </c>
      <c r="B150" s="299" t="str">
        <f>IF('5 Next Year'!B150&lt;&gt;"",'5 Next Year'!B150,"")</f>
        <v/>
      </c>
      <c r="C150" s="299" t="str">
        <f>IF('5 Next Year'!C150&lt;&gt;"",'5 Next Year'!C150,"")</f>
        <v/>
      </c>
      <c r="D150" s="299"/>
      <c r="E150" s="300" t="str">
        <f>IF('5 Next Year'!E150&lt;&gt;"",'5 Next Year'!E150,"")</f>
        <v/>
      </c>
      <c r="F150" s="301" t="str">
        <f>IF('5 Next Year'!F150&lt;&gt;"",'5 Next Year'!F150,"")</f>
        <v/>
      </c>
      <c r="G150" s="302"/>
      <c r="H150" s="303"/>
      <c r="I150" s="302"/>
      <c r="J150" s="303"/>
      <c r="K150" s="302"/>
      <c r="L150" s="303"/>
      <c r="M150" s="302"/>
      <c r="N150" s="303"/>
      <c r="O150" s="304">
        <f t="shared" si="1"/>
        <v>0</v>
      </c>
      <c r="P150" s="92">
        <f t="shared" ref="P150:V150" si="147">IF(G150&gt;0,IF(G$8&lt;$AC150,IF(G$8&gt;=$C$4,IF($Z150&gt;0,IF($Z150&lt;&gt;"C",IF(H150="",($AC150-G$8)/7/$AA150*($Y150+$AB150)*(G150-$Z150)/$Z150,IF(H$8&lt;$AC150,(H$8-G$8)/7/$AA150*($Y150+$AB150)*(G150-$Z150)/$Z150,($AC150-G$8)/7/$AA150*($Y150+$AB150)*(G150-$Z150)/$Z150)),0),0),0),0),0)</f>
        <v>0</v>
      </c>
      <c r="Q150" s="92">
        <f t="shared" si="147"/>
        <v>0</v>
      </c>
      <c r="R150" s="92">
        <f t="shared" si="147"/>
        <v>0</v>
      </c>
      <c r="S150" s="92">
        <f t="shared" si="147"/>
        <v>0</v>
      </c>
      <c r="T150" s="92">
        <f t="shared" si="147"/>
        <v>0</v>
      </c>
      <c r="U150" s="92">
        <f t="shared" si="147"/>
        <v>0</v>
      </c>
      <c r="V150" s="92">
        <f t="shared" si="147"/>
        <v>0</v>
      </c>
      <c r="W150" s="92">
        <f t="shared" si="3"/>
        <v>0</v>
      </c>
      <c r="X150" s="128"/>
      <c r="Y150" s="192">
        <f>'5 Next Year'!W150</f>
        <v>0</v>
      </c>
      <c r="Z150" s="305">
        <f>'5 Next Year'!H150</f>
        <v>0</v>
      </c>
      <c r="AA150" s="192">
        <f>'5 Next Year'!AI150</f>
        <v>0</v>
      </c>
      <c r="AB150" s="128">
        <f>'5 Next Year'!O150</f>
        <v>0</v>
      </c>
      <c r="AC150" s="306">
        <f t="shared" si="4"/>
        <v>46203</v>
      </c>
      <c r="AD150" s="92">
        <f t="shared" si="5"/>
        <v>0</v>
      </c>
      <c r="AE150" s="92">
        <f t="shared" si="6"/>
        <v>0</v>
      </c>
      <c r="AF150" s="128"/>
      <c r="AG150" s="192">
        <f>'5 Next Year'!W372</f>
        <v>0</v>
      </c>
      <c r="AH150" s="1">
        <f>'5 Next Year'!K372</f>
        <v>0</v>
      </c>
      <c r="AI150" s="192">
        <f>'5 Next Year'!AI372</f>
        <v>0</v>
      </c>
      <c r="AJ150" s="128">
        <f>'5 Next Year'!O372</f>
        <v>0</v>
      </c>
      <c r="AK150" s="306">
        <f t="shared" si="7"/>
        <v>46203</v>
      </c>
    </row>
    <row r="151" spans="1:37" ht="18" customHeight="1">
      <c r="A151" s="299" t="str">
        <f>IF('5 Next Year'!A151&lt;&gt;"",'5 Next Year'!A151,"")</f>
        <v/>
      </c>
      <c r="B151" s="299" t="str">
        <f>IF('5 Next Year'!B151&lt;&gt;"",'5 Next Year'!B151,"")</f>
        <v/>
      </c>
      <c r="C151" s="299" t="str">
        <f>IF('5 Next Year'!C151&lt;&gt;"",'5 Next Year'!C151,"")</f>
        <v/>
      </c>
      <c r="D151" s="299"/>
      <c r="E151" s="300" t="str">
        <f>IF('5 Next Year'!E151&lt;&gt;"",'5 Next Year'!E151,"")</f>
        <v/>
      </c>
      <c r="F151" s="301" t="str">
        <f>IF('5 Next Year'!F151&lt;&gt;"",'5 Next Year'!F151,"")</f>
        <v/>
      </c>
      <c r="G151" s="302"/>
      <c r="H151" s="303"/>
      <c r="I151" s="302"/>
      <c r="J151" s="303"/>
      <c r="K151" s="302"/>
      <c r="L151" s="303"/>
      <c r="M151" s="302"/>
      <c r="N151" s="303"/>
      <c r="O151" s="304">
        <f t="shared" si="1"/>
        <v>0</v>
      </c>
      <c r="P151" s="92">
        <f t="shared" ref="P151:V151" si="148">IF(G151&gt;0,IF(G$8&lt;$AC151,IF(G$8&gt;=$C$4,IF($Z151&gt;0,IF($Z151&lt;&gt;"C",IF(H151="",($AC151-G$8)/7/$AA151*($Y151+$AB151)*(G151-$Z151)/$Z151,IF(H$8&lt;$AC151,(H$8-G$8)/7/$AA151*($Y151+$AB151)*(G151-$Z151)/$Z151,($AC151-G$8)/7/$AA151*($Y151+$AB151)*(G151-$Z151)/$Z151)),0),0),0),0),0)</f>
        <v>0</v>
      </c>
      <c r="Q151" s="92">
        <f t="shared" si="148"/>
        <v>0</v>
      </c>
      <c r="R151" s="92">
        <f t="shared" si="148"/>
        <v>0</v>
      </c>
      <c r="S151" s="92">
        <f t="shared" si="148"/>
        <v>0</v>
      </c>
      <c r="T151" s="92">
        <f t="shared" si="148"/>
        <v>0</v>
      </c>
      <c r="U151" s="92">
        <f t="shared" si="148"/>
        <v>0</v>
      </c>
      <c r="V151" s="92">
        <f t="shared" si="148"/>
        <v>0</v>
      </c>
      <c r="W151" s="92">
        <f t="shared" si="3"/>
        <v>0</v>
      </c>
      <c r="X151" s="128"/>
      <c r="Y151" s="192">
        <f>'5 Next Year'!W151</f>
        <v>0</v>
      </c>
      <c r="Z151" s="305">
        <f>'5 Next Year'!H151</f>
        <v>0</v>
      </c>
      <c r="AA151" s="192">
        <f>'5 Next Year'!AI151</f>
        <v>0</v>
      </c>
      <c r="AB151" s="128">
        <f>'5 Next Year'!O151</f>
        <v>0</v>
      </c>
      <c r="AC151" s="306">
        <f t="shared" si="4"/>
        <v>46203</v>
      </c>
      <c r="AD151" s="92">
        <f t="shared" si="5"/>
        <v>0</v>
      </c>
      <c r="AE151" s="92">
        <f t="shared" si="6"/>
        <v>0</v>
      </c>
      <c r="AF151" s="128"/>
      <c r="AG151" s="192">
        <f>'5 Next Year'!W373</f>
        <v>0</v>
      </c>
      <c r="AH151" s="1">
        <f>'5 Next Year'!K373</f>
        <v>0</v>
      </c>
      <c r="AI151" s="192">
        <f>'5 Next Year'!AI373</f>
        <v>0</v>
      </c>
      <c r="AJ151" s="128">
        <f>'5 Next Year'!O373</f>
        <v>0</v>
      </c>
      <c r="AK151" s="306">
        <f t="shared" si="7"/>
        <v>46203</v>
      </c>
    </row>
    <row r="152" spans="1:37" ht="18" customHeight="1">
      <c r="A152" s="299" t="str">
        <f>IF('5 Next Year'!A152&lt;&gt;"",'5 Next Year'!A152,"")</f>
        <v/>
      </c>
      <c r="B152" s="299" t="str">
        <f>IF('5 Next Year'!B152&lt;&gt;"",'5 Next Year'!B152,"")</f>
        <v/>
      </c>
      <c r="C152" s="299" t="str">
        <f>IF('5 Next Year'!C152&lt;&gt;"",'5 Next Year'!C152,"")</f>
        <v/>
      </c>
      <c r="D152" s="299"/>
      <c r="E152" s="300" t="str">
        <f>IF('5 Next Year'!E152&lt;&gt;"",'5 Next Year'!E152,"")</f>
        <v/>
      </c>
      <c r="F152" s="301" t="str">
        <f>IF('5 Next Year'!F152&lt;&gt;"",'5 Next Year'!F152,"")</f>
        <v/>
      </c>
      <c r="G152" s="302"/>
      <c r="H152" s="303"/>
      <c r="I152" s="302"/>
      <c r="J152" s="303"/>
      <c r="K152" s="302"/>
      <c r="L152" s="303"/>
      <c r="M152" s="302"/>
      <c r="N152" s="303"/>
      <c r="O152" s="304">
        <f t="shared" si="1"/>
        <v>0</v>
      </c>
      <c r="P152" s="92">
        <f t="shared" ref="P152:V152" si="149">IF(G152&gt;0,IF(G$8&lt;$AC152,IF(G$8&gt;=$C$4,IF($Z152&gt;0,IF($Z152&lt;&gt;"C",IF(H152="",($AC152-G$8)/7/$AA152*($Y152+$AB152)*(G152-$Z152)/$Z152,IF(H$8&lt;$AC152,(H$8-G$8)/7/$AA152*($Y152+$AB152)*(G152-$Z152)/$Z152,($AC152-G$8)/7/$AA152*($Y152+$AB152)*(G152-$Z152)/$Z152)),0),0),0),0),0)</f>
        <v>0</v>
      </c>
      <c r="Q152" s="92">
        <f t="shared" si="149"/>
        <v>0</v>
      </c>
      <c r="R152" s="92">
        <f t="shared" si="149"/>
        <v>0</v>
      </c>
      <c r="S152" s="92">
        <f t="shared" si="149"/>
        <v>0</v>
      </c>
      <c r="T152" s="92">
        <f t="shared" si="149"/>
        <v>0</v>
      </c>
      <c r="U152" s="92">
        <f t="shared" si="149"/>
        <v>0</v>
      </c>
      <c r="V152" s="92">
        <f t="shared" si="149"/>
        <v>0</v>
      </c>
      <c r="W152" s="92">
        <f t="shared" si="3"/>
        <v>0</v>
      </c>
      <c r="X152" s="128"/>
      <c r="Y152" s="192">
        <f>'5 Next Year'!W152</f>
        <v>0</v>
      </c>
      <c r="Z152" s="305">
        <f>'5 Next Year'!H152</f>
        <v>0</v>
      </c>
      <c r="AA152" s="192">
        <f>'5 Next Year'!AI152</f>
        <v>0</v>
      </c>
      <c r="AB152" s="128">
        <f>'5 Next Year'!O152</f>
        <v>0</v>
      </c>
      <c r="AC152" s="306">
        <f t="shared" si="4"/>
        <v>46203</v>
      </c>
      <c r="AD152" s="92">
        <f t="shared" si="5"/>
        <v>0</v>
      </c>
      <c r="AE152" s="92">
        <f t="shared" si="6"/>
        <v>0</v>
      </c>
      <c r="AF152" s="128"/>
      <c r="AG152" s="192">
        <f>'5 Next Year'!W374</f>
        <v>0</v>
      </c>
      <c r="AH152" s="1">
        <f>'5 Next Year'!K374</f>
        <v>0</v>
      </c>
      <c r="AI152" s="192">
        <f>'5 Next Year'!AI374</f>
        <v>0</v>
      </c>
      <c r="AJ152" s="128">
        <f>'5 Next Year'!O374</f>
        <v>0</v>
      </c>
      <c r="AK152" s="306">
        <f t="shared" si="7"/>
        <v>46203</v>
      </c>
    </row>
    <row r="153" spans="1:37" ht="18" customHeight="1">
      <c r="A153" s="299" t="str">
        <f>IF('5 Next Year'!A153&lt;&gt;"",'5 Next Year'!A153,"")</f>
        <v/>
      </c>
      <c r="B153" s="299" t="str">
        <f>IF('5 Next Year'!B153&lt;&gt;"",'5 Next Year'!B153,"")</f>
        <v/>
      </c>
      <c r="C153" s="299" t="str">
        <f>IF('5 Next Year'!C153&lt;&gt;"",'5 Next Year'!C153,"")</f>
        <v/>
      </c>
      <c r="D153" s="299"/>
      <c r="E153" s="300" t="str">
        <f>IF('5 Next Year'!E153&lt;&gt;"",'5 Next Year'!E153,"")</f>
        <v/>
      </c>
      <c r="F153" s="301" t="str">
        <f>IF('5 Next Year'!F153&lt;&gt;"",'5 Next Year'!F153,"")</f>
        <v/>
      </c>
      <c r="G153" s="302"/>
      <c r="H153" s="303"/>
      <c r="I153" s="302"/>
      <c r="J153" s="303"/>
      <c r="K153" s="302"/>
      <c r="L153" s="303"/>
      <c r="M153" s="302"/>
      <c r="N153" s="303"/>
      <c r="O153" s="304">
        <f t="shared" si="1"/>
        <v>0</v>
      </c>
      <c r="P153" s="92">
        <f t="shared" ref="P153:V153" si="150">IF(G153&gt;0,IF(G$8&lt;$AC153,IF(G$8&gt;=$C$4,IF($Z153&gt;0,IF($Z153&lt;&gt;"C",IF(H153="",($AC153-G$8)/7/$AA153*($Y153+$AB153)*(G153-$Z153)/$Z153,IF(H$8&lt;$AC153,(H$8-G$8)/7/$AA153*($Y153+$AB153)*(G153-$Z153)/$Z153,($AC153-G$8)/7/$AA153*($Y153+$AB153)*(G153-$Z153)/$Z153)),0),0),0),0),0)</f>
        <v>0</v>
      </c>
      <c r="Q153" s="92">
        <f t="shared" si="150"/>
        <v>0</v>
      </c>
      <c r="R153" s="92">
        <f t="shared" si="150"/>
        <v>0</v>
      </c>
      <c r="S153" s="92">
        <f t="shared" si="150"/>
        <v>0</v>
      </c>
      <c r="T153" s="92">
        <f t="shared" si="150"/>
        <v>0</v>
      </c>
      <c r="U153" s="92">
        <f t="shared" si="150"/>
        <v>0</v>
      </c>
      <c r="V153" s="92">
        <f t="shared" si="150"/>
        <v>0</v>
      </c>
      <c r="W153" s="92">
        <f t="shared" si="3"/>
        <v>0</v>
      </c>
      <c r="X153" s="128"/>
      <c r="Y153" s="192">
        <f>'5 Next Year'!W153</f>
        <v>0</v>
      </c>
      <c r="Z153" s="305">
        <f>'5 Next Year'!H153</f>
        <v>0</v>
      </c>
      <c r="AA153" s="192">
        <f>'5 Next Year'!AI153</f>
        <v>0</v>
      </c>
      <c r="AB153" s="128">
        <f>'5 Next Year'!O153</f>
        <v>0</v>
      </c>
      <c r="AC153" s="306">
        <f t="shared" si="4"/>
        <v>46203</v>
      </c>
      <c r="AD153" s="92">
        <f t="shared" si="5"/>
        <v>0</v>
      </c>
      <c r="AE153" s="92">
        <f t="shared" si="6"/>
        <v>0</v>
      </c>
      <c r="AF153" s="128"/>
      <c r="AG153" s="192">
        <f>'5 Next Year'!W375</f>
        <v>0</v>
      </c>
      <c r="AH153" s="1">
        <f>'5 Next Year'!K375</f>
        <v>0</v>
      </c>
      <c r="AI153" s="192">
        <f>'5 Next Year'!AI375</f>
        <v>0</v>
      </c>
      <c r="AJ153" s="128">
        <f>'5 Next Year'!O375</f>
        <v>0</v>
      </c>
      <c r="AK153" s="306">
        <f t="shared" si="7"/>
        <v>46203</v>
      </c>
    </row>
    <row r="154" spans="1:37" ht="18" customHeight="1">
      <c r="A154" s="299" t="str">
        <f>IF('5 Next Year'!A154&lt;&gt;"",'5 Next Year'!A154,"")</f>
        <v/>
      </c>
      <c r="B154" s="299" t="str">
        <f>IF('5 Next Year'!B154&lt;&gt;"",'5 Next Year'!B154,"")</f>
        <v/>
      </c>
      <c r="C154" s="299" t="str">
        <f>IF('5 Next Year'!C154&lt;&gt;"",'5 Next Year'!C154,"")</f>
        <v/>
      </c>
      <c r="D154" s="299"/>
      <c r="E154" s="300" t="str">
        <f>IF('5 Next Year'!E154&lt;&gt;"",'5 Next Year'!E154,"")</f>
        <v/>
      </c>
      <c r="F154" s="301" t="str">
        <f>IF('5 Next Year'!F154&lt;&gt;"",'5 Next Year'!F154,"")</f>
        <v/>
      </c>
      <c r="G154" s="302"/>
      <c r="H154" s="303"/>
      <c r="I154" s="302"/>
      <c r="J154" s="303"/>
      <c r="K154" s="302"/>
      <c r="L154" s="303"/>
      <c r="M154" s="302"/>
      <c r="N154" s="303"/>
      <c r="O154" s="304">
        <f t="shared" si="1"/>
        <v>0</v>
      </c>
      <c r="P154" s="92">
        <f t="shared" ref="P154:V154" si="151">IF(G154&gt;0,IF(G$8&lt;$AC154,IF(G$8&gt;=$C$4,IF($Z154&gt;0,IF($Z154&lt;&gt;"C",IF(H154="",($AC154-G$8)/7/$AA154*($Y154+$AB154)*(G154-$Z154)/$Z154,IF(H$8&lt;$AC154,(H$8-G$8)/7/$AA154*($Y154+$AB154)*(G154-$Z154)/$Z154,($AC154-G$8)/7/$AA154*($Y154+$AB154)*(G154-$Z154)/$Z154)),0),0),0),0),0)</f>
        <v>0</v>
      </c>
      <c r="Q154" s="92">
        <f t="shared" si="151"/>
        <v>0</v>
      </c>
      <c r="R154" s="92">
        <f t="shared" si="151"/>
        <v>0</v>
      </c>
      <c r="S154" s="92">
        <f t="shared" si="151"/>
        <v>0</v>
      </c>
      <c r="T154" s="92">
        <f t="shared" si="151"/>
        <v>0</v>
      </c>
      <c r="U154" s="92">
        <f t="shared" si="151"/>
        <v>0</v>
      </c>
      <c r="V154" s="92">
        <f t="shared" si="151"/>
        <v>0</v>
      </c>
      <c r="W154" s="92">
        <f t="shared" si="3"/>
        <v>0</v>
      </c>
      <c r="X154" s="128"/>
      <c r="Y154" s="192">
        <f>'5 Next Year'!W154</f>
        <v>0</v>
      </c>
      <c r="Z154" s="305">
        <f>'5 Next Year'!H154</f>
        <v>0</v>
      </c>
      <c r="AA154" s="192">
        <f>'5 Next Year'!AI154</f>
        <v>0</v>
      </c>
      <c r="AB154" s="128">
        <f>'5 Next Year'!O154</f>
        <v>0</v>
      </c>
      <c r="AC154" s="306">
        <f t="shared" si="4"/>
        <v>46203</v>
      </c>
      <c r="AD154" s="92">
        <f t="shared" si="5"/>
        <v>0</v>
      </c>
      <c r="AE154" s="92">
        <f t="shared" si="6"/>
        <v>0</v>
      </c>
      <c r="AF154" s="128"/>
      <c r="AG154" s="192">
        <f>'5 Next Year'!W376</f>
        <v>0</v>
      </c>
      <c r="AH154" s="1">
        <f>'5 Next Year'!K376</f>
        <v>0</v>
      </c>
      <c r="AI154" s="192">
        <f>'5 Next Year'!AI376</f>
        <v>0</v>
      </c>
      <c r="AJ154" s="128">
        <f>'5 Next Year'!O376</f>
        <v>0</v>
      </c>
      <c r="AK154" s="306">
        <f t="shared" si="7"/>
        <v>46203</v>
      </c>
    </row>
    <row r="155" spans="1:37" ht="18" customHeight="1">
      <c r="A155" s="299" t="str">
        <f>IF('5 Next Year'!A155&lt;&gt;"",'5 Next Year'!A155,"")</f>
        <v/>
      </c>
      <c r="B155" s="299" t="str">
        <f>IF('5 Next Year'!B155&lt;&gt;"",'5 Next Year'!B155,"")</f>
        <v/>
      </c>
      <c r="C155" s="299" t="str">
        <f>IF('5 Next Year'!C155&lt;&gt;"",'5 Next Year'!C155,"")</f>
        <v/>
      </c>
      <c r="D155" s="299"/>
      <c r="E155" s="300" t="str">
        <f>IF('5 Next Year'!E155&lt;&gt;"",'5 Next Year'!E155,"")</f>
        <v/>
      </c>
      <c r="F155" s="301" t="str">
        <f>IF('5 Next Year'!F155&lt;&gt;"",'5 Next Year'!F155,"")</f>
        <v/>
      </c>
      <c r="G155" s="302"/>
      <c r="H155" s="303"/>
      <c r="I155" s="302"/>
      <c r="J155" s="303"/>
      <c r="K155" s="302"/>
      <c r="L155" s="303"/>
      <c r="M155" s="302"/>
      <c r="N155" s="303"/>
      <c r="O155" s="304">
        <f t="shared" si="1"/>
        <v>0</v>
      </c>
      <c r="P155" s="92">
        <f t="shared" ref="P155:V155" si="152">IF(G155&gt;0,IF(G$8&lt;$AC155,IF(G$8&gt;=$C$4,IF($Z155&gt;0,IF($Z155&lt;&gt;"C",IF(H155="",($AC155-G$8)/7/$AA155*($Y155+$AB155)*(G155-$Z155)/$Z155,IF(H$8&lt;$AC155,(H$8-G$8)/7/$AA155*($Y155+$AB155)*(G155-$Z155)/$Z155,($AC155-G$8)/7/$AA155*($Y155+$AB155)*(G155-$Z155)/$Z155)),0),0),0),0),0)</f>
        <v>0</v>
      </c>
      <c r="Q155" s="92">
        <f t="shared" si="152"/>
        <v>0</v>
      </c>
      <c r="R155" s="92">
        <f t="shared" si="152"/>
        <v>0</v>
      </c>
      <c r="S155" s="92">
        <f t="shared" si="152"/>
        <v>0</v>
      </c>
      <c r="T155" s="92">
        <f t="shared" si="152"/>
        <v>0</v>
      </c>
      <c r="U155" s="92">
        <f t="shared" si="152"/>
        <v>0</v>
      </c>
      <c r="V155" s="92">
        <f t="shared" si="152"/>
        <v>0</v>
      </c>
      <c r="W155" s="92">
        <f t="shared" si="3"/>
        <v>0</v>
      </c>
      <c r="X155" s="128"/>
      <c r="Y155" s="192">
        <f>'5 Next Year'!W155</f>
        <v>0</v>
      </c>
      <c r="Z155" s="305">
        <f>'5 Next Year'!H155</f>
        <v>0</v>
      </c>
      <c r="AA155" s="192">
        <f>'5 Next Year'!AI155</f>
        <v>0</v>
      </c>
      <c r="AB155" s="128">
        <f>'5 Next Year'!O155</f>
        <v>0</v>
      </c>
      <c r="AC155" s="306">
        <f t="shared" si="4"/>
        <v>46203</v>
      </c>
      <c r="AD155" s="92">
        <f t="shared" si="5"/>
        <v>0</v>
      </c>
      <c r="AE155" s="92">
        <f t="shared" si="6"/>
        <v>0</v>
      </c>
      <c r="AF155" s="128"/>
      <c r="AG155" s="192">
        <f>'5 Next Year'!W377</f>
        <v>0</v>
      </c>
      <c r="AH155" s="1">
        <f>'5 Next Year'!K377</f>
        <v>0</v>
      </c>
      <c r="AI155" s="192">
        <f>'5 Next Year'!AI377</f>
        <v>0</v>
      </c>
      <c r="AJ155" s="128">
        <f>'5 Next Year'!O377</f>
        <v>0</v>
      </c>
      <c r="AK155" s="306">
        <f t="shared" si="7"/>
        <v>46203</v>
      </c>
    </row>
    <row r="156" spans="1:37" ht="18" customHeight="1">
      <c r="A156" s="299" t="str">
        <f>IF('5 Next Year'!A156&lt;&gt;"",'5 Next Year'!A156,"")</f>
        <v/>
      </c>
      <c r="B156" s="299" t="str">
        <f>IF('5 Next Year'!B156&lt;&gt;"",'5 Next Year'!B156,"")</f>
        <v/>
      </c>
      <c r="C156" s="299" t="str">
        <f>IF('5 Next Year'!C156&lt;&gt;"",'5 Next Year'!C156,"")</f>
        <v/>
      </c>
      <c r="D156" s="299"/>
      <c r="E156" s="300" t="str">
        <f>IF('5 Next Year'!E156&lt;&gt;"",'5 Next Year'!E156,"")</f>
        <v/>
      </c>
      <c r="F156" s="301" t="str">
        <f>IF('5 Next Year'!F156&lt;&gt;"",'5 Next Year'!F156,"")</f>
        <v/>
      </c>
      <c r="G156" s="302"/>
      <c r="H156" s="303"/>
      <c r="I156" s="302"/>
      <c r="J156" s="303"/>
      <c r="K156" s="302"/>
      <c r="L156" s="303"/>
      <c r="M156" s="302"/>
      <c r="N156" s="303"/>
      <c r="O156" s="304">
        <f t="shared" si="1"/>
        <v>0</v>
      </c>
      <c r="P156" s="92">
        <f t="shared" ref="P156:V156" si="153">IF(G156&gt;0,IF(G$8&lt;$AC156,IF(G$8&gt;=$C$4,IF($Z156&gt;0,IF($Z156&lt;&gt;"C",IF(H156="",($AC156-G$8)/7/$AA156*($Y156+$AB156)*(G156-$Z156)/$Z156,IF(H$8&lt;$AC156,(H$8-G$8)/7/$AA156*($Y156+$AB156)*(G156-$Z156)/$Z156,($AC156-G$8)/7/$AA156*($Y156+$AB156)*(G156-$Z156)/$Z156)),0),0),0),0),0)</f>
        <v>0</v>
      </c>
      <c r="Q156" s="92">
        <f t="shared" si="153"/>
        <v>0</v>
      </c>
      <c r="R156" s="92">
        <f t="shared" si="153"/>
        <v>0</v>
      </c>
      <c r="S156" s="92">
        <f t="shared" si="153"/>
        <v>0</v>
      </c>
      <c r="T156" s="92">
        <f t="shared" si="153"/>
        <v>0</v>
      </c>
      <c r="U156" s="92">
        <f t="shared" si="153"/>
        <v>0</v>
      </c>
      <c r="V156" s="92">
        <f t="shared" si="153"/>
        <v>0</v>
      </c>
      <c r="W156" s="92">
        <f t="shared" si="3"/>
        <v>0</v>
      </c>
      <c r="X156" s="128"/>
      <c r="Y156" s="192">
        <f>'5 Next Year'!W156</f>
        <v>0</v>
      </c>
      <c r="Z156" s="305">
        <f>'5 Next Year'!H156</f>
        <v>0</v>
      </c>
      <c r="AA156" s="192">
        <f>'5 Next Year'!AI156</f>
        <v>0</v>
      </c>
      <c r="AB156" s="128">
        <f>'5 Next Year'!O156</f>
        <v>0</v>
      </c>
      <c r="AC156" s="306">
        <f t="shared" si="4"/>
        <v>46203</v>
      </c>
      <c r="AD156" s="92">
        <f t="shared" si="5"/>
        <v>0</v>
      </c>
      <c r="AE156" s="92">
        <f t="shared" si="6"/>
        <v>0</v>
      </c>
      <c r="AF156" s="128"/>
      <c r="AG156" s="192">
        <f>'5 Next Year'!W378</f>
        <v>0</v>
      </c>
      <c r="AH156" s="1">
        <f>'5 Next Year'!K378</f>
        <v>0</v>
      </c>
      <c r="AI156" s="192">
        <f>'5 Next Year'!AI378</f>
        <v>0</v>
      </c>
      <c r="AJ156" s="128">
        <f>'5 Next Year'!O378</f>
        <v>0</v>
      </c>
      <c r="AK156" s="306">
        <f t="shared" si="7"/>
        <v>46203</v>
      </c>
    </row>
    <row r="157" spans="1:37" ht="18" customHeight="1">
      <c r="A157" s="299" t="str">
        <f>IF('5 Next Year'!A157&lt;&gt;"",'5 Next Year'!A157,"")</f>
        <v/>
      </c>
      <c r="B157" s="299" t="str">
        <f>IF('5 Next Year'!B157&lt;&gt;"",'5 Next Year'!B157,"")</f>
        <v/>
      </c>
      <c r="C157" s="299" t="str">
        <f>IF('5 Next Year'!C157&lt;&gt;"",'5 Next Year'!C157,"")</f>
        <v/>
      </c>
      <c r="D157" s="299"/>
      <c r="E157" s="300" t="str">
        <f>IF('5 Next Year'!E157&lt;&gt;"",'5 Next Year'!E157,"")</f>
        <v/>
      </c>
      <c r="F157" s="301" t="str">
        <f>IF('5 Next Year'!F157&lt;&gt;"",'5 Next Year'!F157,"")</f>
        <v/>
      </c>
      <c r="G157" s="302"/>
      <c r="H157" s="303"/>
      <c r="I157" s="302"/>
      <c r="J157" s="303"/>
      <c r="K157" s="302"/>
      <c r="L157" s="303"/>
      <c r="M157" s="302"/>
      <c r="N157" s="303"/>
      <c r="O157" s="304">
        <f t="shared" si="1"/>
        <v>0</v>
      </c>
      <c r="P157" s="92">
        <f t="shared" ref="P157:V157" si="154">IF(G157&gt;0,IF(G$8&lt;$AC157,IF(G$8&gt;=$C$4,IF($Z157&gt;0,IF($Z157&lt;&gt;"C",IF(H157="",($AC157-G$8)/7/$AA157*($Y157+$AB157)*(G157-$Z157)/$Z157,IF(H$8&lt;$AC157,(H$8-G$8)/7/$AA157*($Y157+$AB157)*(G157-$Z157)/$Z157,($AC157-G$8)/7/$AA157*($Y157+$AB157)*(G157-$Z157)/$Z157)),0),0),0),0),0)</f>
        <v>0</v>
      </c>
      <c r="Q157" s="92">
        <f t="shared" si="154"/>
        <v>0</v>
      </c>
      <c r="R157" s="92">
        <f t="shared" si="154"/>
        <v>0</v>
      </c>
      <c r="S157" s="92">
        <f t="shared" si="154"/>
        <v>0</v>
      </c>
      <c r="T157" s="92">
        <f t="shared" si="154"/>
        <v>0</v>
      </c>
      <c r="U157" s="92">
        <f t="shared" si="154"/>
        <v>0</v>
      </c>
      <c r="V157" s="92">
        <f t="shared" si="154"/>
        <v>0</v>
      </c>
      <c r="W157" s="92">
        <f t="shared" si="3"/>
        <v>0</v>
      </c>
      <c r="X157" s="128"/>
      <c r="Y157" s="192">
        <f>'5 Next Year'!W157</f>
        <v>0</v>
      </c>
      <c r="Z157" s="305">
        <f>'5 Next Year'!H157</f>
        <v>0</v>
      </c>
      <c r="AA157" s="192">
        <f>'5 Next Year'!AI157</f>
        <v>0</v>
      </c>
      <c r="AB157" s="128">
        <f>'5 Next Year'!O157</f>
        <v>0</v>
      </c>
      <c r="AC157" s="306">
        <f t="shared" si="4"/>
        <v>46203</v>
      </c>
      <c r="AD157" s="92">
        <f t="shared" si="5"/>
        <v>0</v>
      </c>
      <c r="AE157" s="92">
        <f t="shared" si="6"/>
        <v>0</v>
      </c>
      <c r="AF157" s="128"/>
      <c r="AG157" s="192">
        <f>'5 Next Year'!W379</f>
        <v>0</v>
      </c>
      <c r="AH157" s="1">
        <f>'5 Next Year'!K379</f>
        <v>0</v>
      </c>
      <c r="AI157" s="192">
        <f>'5 Next Year'!AI379</f>
        <v>0</v>
      </c>
      <c r="AJ157" s="128">
        <f>'5 Next Year'!O379</f>
        <v>0</v>
      </c>
      <c r="AK157" s="306">
        <f t="shared" si="7"/>
        <v>46203</v>
      </c>
    </row>
    <row r="158" spans="1:37" ht="18" customHeight="1">
      <c r="A158" s="299" t="str">
        <f>IF('5 Next Year'!A158&lt;&gt;"",'5 Next Year'!A158,"")</f>
        <v/>
      </c>
      <c r="B158" s="299" t="str">
        <f>IF('5 Next Year'!B158&lt;&gt;"",'5 Next Year'!B158,"")</f>
        <v/>
      </c>
      <c r="C158" s="299" t="str">
        <f>IF('5 Next Year'!C158&lt;&gt;"",'5 Next Year'!C158,"")</f>
        <v/>
      </c>
      <c r="D158" s="299"/>
      <c r="E158" s="300" t="str">
        <f>IF('5 Next Year'!E158&lt;&gt;"",'5 Next Year'!E158,"")</f>
        <v/>
      </c>
      <c r="F158" s="301" t="str">
        <f>IF('5 Next Year'!F158&lt;&gt;"",'5 Next Year'!F158,"")</f>
        <v/>
      </c>
      <c r="G158" s="302"/>
      <c r="H158" s="303"/>
      <c r="I158" s="302"/>
      <c r="J158" s="303"/>
      <c r="K158" s="302"/>
      <c r="L158" s="303"/>
      <c r="M158" s="302"/>
      <c r="N158" s="303"/>
      <c r="O158" s="304">
        <f t="shared" si="1"/>
        <v>0</v>
      </c>
      <c r="P158" s="92">
        <f t="shared" ref="P158:V158" si="155">IF(G158&gt;0,IF(G$8&lt;$AC158,IF(G$8&gt;=$C$4,IF($Z158&gt;0,IF($Z158&lt;&gt;"C",IF(H158="",($AC158-G$8)/7/$AA158*($Y158+$AB158)*(G158-$Z158)/$Z158,IF(H$8&lt;$AC158,(H$8-G$8)/7/$AA158*($Y158+$AB158)*(G158-$Z158)/$Z158,($AC158-G$8)/7/$AA158*($Y158+$AB158)*(G158-$Z158)/$Z158)),0),0),0),0),0)</f>
        <v>0</v>
      </c>
      <c r="Q158" s="92">
        <f t="shared" si="155"/>
        <v>0</v>
      </c>
      <c r="R158" s="92">
        <f t="shared" si="155"/>
        <v>0</v>
      </c>
      <c r="S158" s="92">
        <f t="shared" si="155"/>
        <v>0</v>
      </c>
      <c r="T158" s="92">
        <f t="shared" si="155"/>
        <v>0</v>
      </c>
      <c r="U158" s="92">
        <f t="shared" si="155"/>
        <v>0</v>
      </c>
      <c r="V158" s="92">
        <f t="shared" si="155"/>
        <v>0</v>
      </c>
      <c r="W158" s="92">
        <f t="shared" si="3"/>
        <v>0</v>
      </c>
      <c r="X158" s="128"/>
      <c r="Y158" s="192">
        <f>'5 Next Year'!W158</f>
        <v>0</v>
      </c>
      <c r="Z158" s="305">
        <f>'5 Next Year'!H158</f>
        <v>0</v>
      </c>
      <c r="AA158" s="192">
        <f>'5 Next Year'!AI158</f>
        <v>0</v>
      </c>
      <c r="AB158" s="128">
        <f>'5 Next Year'!O158</f>
        <v>0</v>
      </c>
      <c r="AC158" s="306">
        <f t="shared" si="4"/>
        <v>46203</v>
      </c>
      <c r="AD158" s="92">
        <f t="shared" si="5"/>
        <v>0</v>
      </c>
      <c r="AE158" s="92">
        <f t="shared" si="6"/>
        <v>0</v>
      </c>
      <c r="AF158" s="128"/>
      <c r="AG158" s="192">
        <f>'5 Next Year'!W380</f>
        <v>0</v>
      </c>
      <c r="AH158" s="1">
        <f>'5 Next Year'!K380</f>
        <v>0</v>
      </c>
      <c r="AI158" s="192">
        <f>'5 Next Year'!AI380</f>
        <v>0</v>
      </c>
      <c r="AJ158" s="128">
        <f>'5 Next Year'!O380</f>
        <v>0</v>
      </c>
      <c r="AK158" s="306">
        <f t="shared" si="7"/>
        <v>46203</v>
      </c>
    </row>
    <row r="159" spans="1:37" ht="18" customHeight="1">
      <c r="A159" s="299" t="str">
        <f>IF('5 Next Year'!A159&lt;&gt;"",'5 Next Year'!A159,"")</f>
        <v/>
      </c>
      <c r="B159" s="299" t="str">
        <f>IF('5 Next Year'!B159&lt;&gt;"",'5 Next Year'!B159,"")</f>
        <v/>
      </c>
      <c r="C159" s="299" t="str">
        <f>IF('5 Next Year'!C159&lt;&gt;"",'5 Next Year'!C159,"")</f>
        <v/>
      </c>
      <c r="D159" s="299"/>
      <c r="E159" s="300" t="str">
        <f>IF('5 Next Year'!E159&lt;&gt;"",'5 Next Year'!E159,"")</f>
        <v/>
      </c>
      <c r="F159" s="301" t="str">
        <f>IF('5 Next Year'!F159&lt;&gt;"",'5 Next Year'!F159,"")</f>
        <v/>
      </c>
      <c r="G159" s="302"/>
      <c r="H159" s="303"/>
      <c r="I159" s="302"/>
      <c r="J159" s="303"/>
      <c r="K159" s="302"/>
      <c r="L159" s="303"/>
      <c r="M159" s="302"/>
      <c r="N159" s="303"/>
      <c r="O159" s="304">
        <f t="shared" si="1"/>
        <v>0</v>
      </c>
      <c r="P159" s="92">
        <f t="shared" ref="P159:V159" si="156">IF(G159&gt;0,IF(G$8&lt;$AC159,IF(G$8&gt;=$C$4,IF($Z159&gt;0,IF($Z159&lt;&gt;"C",IF(H159="",($AC159-G$8)/7/$AA159*($Y159+$AB159)*(G159-$Z159)/$Z159,IF(H$8&lt;$AC159,(H$8-G$8)/7/$AA159*($Y159+$AB159)*(G159-$Z159)/$Z159,($AC159-G$8)/7/$AA159*($Y159+$AB159)*(G159-$Z159)/$Z159)),0),0),0),0),0)</f>
        <v>0</v>
      </c>
      <c r="Q159" s="92">
        <f t="shared" si="156"/>
        <v>0</v>
      </c>
      <c r="R159" s="92">
        <f t="shared" si="156"/>
        <v>0</v>
      </c>
      <c r="S159" s="92">
        <f t="shared" si="156"/>
        <v>0</v>
      </c>
      <c r="T159" s="92">
        <f t="shared" si="156"/>
        <v>0</v>
      </c>
      <c r="U159" s="92">
        <f t="shared" si="156"/>
        <v>0</v>
      </c>
      <c r="V159" s="92">
        <f t="shared" si="156"/>
        <v>0</v>
      </c>
      <c r="W159" s="92">
        <f t="shared" si="3"/>
        <v>0</v>
      </c>
      <c r="X159" s="128"/>
      <c r="Y159" s="192">
        <f>'5 Next Year'!W159</f>
        <v>0</v>
      </c>
      <c r="Z159" s="305">
        <f>'5 Next Year'!H159</f>
        <v>0</v>
      </c>
      <c r="AA159" s="192">
        <f>'5 Next Year'!AI159</f>
        <v>0</v>
      </c>
      <c r="AB159" s="128">
        <f>'5 Next Year'!O159</f>
        <v>0</v>
      </c>
      <c r="AC159" s="306">
        <f t="shared" si="4"/>
        <v>46203</v>
      </c>
      <c r="AD159" s="92">
        <f t="shared" si="5"/>
        <v>0</v>
      </c>
      <c r="AE159" s="92">
        <f t="shared" si="6"/>
        <v>0</v>
      </c>
      <c r="AF159" s="128"/>
      <c r="AG159" s="192">
        <f>'5 Next Year'!W381</f>
        <v>0</v>
      </c>
      <c r="AH159" s="1">
        <f>'5 Next Year'!K381</f>
        <v>0</v>
      </c>
      <c r="AI159" s="192">
        <f>'5 Next Year'!AI381</f>
        <v>0</v>
      </c>
      <c r="AJ159" s="128">
        <f>'5 Next Year'!O381</f>
        <v>0</v>
      </c>
      <c r="AK159" s="306">
        <f t="shared" si="7"/>
        <v>46203</v>
      </c>
    </row>
    <row r="160" spans="1:37" ht="18" customHeight="1">
      <c r="A160" s="299" t="str">
        <f>IF('5 Next Year'!A160&lt;&gt;"",'5 Next Year'!A160,"")</f>
        <v/>
      </c>
      <c r="B160" s="299" t="str">
        <f>IF('5 Next Year'!B160&lt;&gt;"",'5 Next Year'!B160,"")</f>
        <v/>
      </c>
      <c r="C160" s="299" t="str">
        <f>IF('5 Next Year'!C160&lt;&gt;"",'5 Next Year'!C160,"")</f>
        <v/>
      </c>
      <c r="D160" s="299"/>
      <c r="E160" s="300" t="str">
        <f>IF('5 Next Year'!E160&lt;&gt;"",'5 Next Year'!E160,"")</f>
        <v/>
      </c>
      <c r="F160" s="301" t="str">
        <f>IF('5 Next Year'!F160&lt;&gt;"",'5 Next Year'!F160,"")</f>
        <v/>
      </c>
      <c r="G160" s="302"/>
      <c r="H160" s="303"/>
      <c r="I160" s="302"/>
      <c r="J160" s="303"/>
      <c r="K160" s="302"/>
      <c r="L160" s="303"/>
      <c r="M160" s="302"/>
      <c r="N160" s="303"/>
      <c r="O160" s="304">
        <f t="shared" si="1"/>
        <v>0</v>
      </c>
      <c r="P160" s="92">
        <f t="shared" ref="P160:V160" si="157">IF(G160&gt;0,IF(G$8&lt;$AC160,IF(G$8&gt;=$C$4,IF($Z160&gt;0,IF($Z160&lt;&gt;"C",IF(H160="",($AC160-G$8)/7/$AA160*($Y160+$AB160)*(G160-$Z160)/$Z160,IF(H$8&lt;$AC160,(H$8-G$8)/7/$AA160*($Y160+$AB160)*(G160-$Z160)/$Z160,($AC160-G$8)/7/$AA160*($Y160+$AB160)*(G160-$Z160)/$Z160)),0),0),0),0),0)</f>
        <v>0</v>
      </c>
      <c r="Q160" s="92">
        <f t="shared" si="157"/>
        <v>0</v>
      </c>
      <c r="R160" s="92">
        <f t="shared" si="157"/>
        <v>0</v>
      </c>
      <c r="S160" s="92">
        <f t="shared" si="157"/>
        <v>0</v>
      </c>
      <c r="T160" s="92">
        <f t="shared" si="157"/>
        <v>0</v>
      </c>
      <c r="U160" s="92">
        <f t="shared" si="157"/>
        <v>0</v>
      </c>
      <c r="V160" s="92">
        <f t="shared" si="157"/>
        <v>0</v>
      </c>
      <c r="W160" s="92">
        <f t="shared" si="3"/>
        <v>0</v>
      </c>
      <c r="X160" s="128"/>
      <c r="Y160" s="192">
        <f>'5 Next Year'!W160</f>
        <v>0</v>
      </c>
      <c r="Z160" s="305">
        <f>'5 Next Year'!H160</f>
        <v>0</v>
      </c>
      <c r="AA160" s="192">
        <f>'5 Next Year'!AI160</f>
        <v>0</v>
      </c>
      <c r="AB160" s="128">
        <f>'5 Next Year'!O160</f>
        <v>0</v>
      </c>
      <c r="AC160" s="306">
        <f t="shared" si="4"/>
        <v>46203</v>
      </c>
      <c r="AD160" s="92">
        <f t="shared" si="5"/>
        <v>0</v>
      </c>
      <c r="AE160" s="92">
        <f t="shared" si="6"/>
        <v>0</v>
      </c>
      <c r="AF160" s="128"/>
      <c r="AG160" s="192">
        <f>'5 Next Year'!W382</f>
        <v>0</v>
      </c>
      <c r="AH160" s="1">
        <f>'5 Next Year'!K382</f>
        <v>0</v>
      </c>
      <c r="AI160" s="192">
        <f>'5 Next Year'!AI382</f>
        <v>0</v>
      </c>
      <c r="AJ160" s="128">
        <f>'5 Next Year'!O382</f>
        <v>0</v>
      </c>
      <c r="AK160" s="306">
        <f t="shared" si="7"/>
        <v>46203</v>
      </c>
    </row>
    <row r="161" spans="1:37" ht="18" customHeight="1">
      <c r="A161" s="299" t="str">
        <f>IF('5 Next Year'!A161&lt;&gt;"",'5 Next Year'!A161,"")</f>
        <v/>
      </c>
      <c r="B161" s="299" t="str">
        <f>IF('5 Next Year'!B161&lt;&gt;"",'5 Next Year'!B161,"")</f>
        <v/>
      </c>
      <c r="C161" s="299" t="str">
        <f>IF('5 Next Year'!C161&lt;&gt;"",'5 Next Year'!C161,"")</f>
        <v/>
      </c>
      <c r="D161" s="299"/>
      <c r="E161" s="300" t="str">
        <f>IF('5 Next Year'!E161&lt;&gt;"",'5 Next Year'!E161,"")</f>
        <v/>
      </c>
      <c r="F161" s="301" t="str">
        <f>IF('5 Next Year'!F161&lt;&gt;"",'5 Next Year'!F161,"")</f>
        <v/>
      </c>
      <c r="G161" s="302"/>
      <c r="H161" s="303"/>
      <c r="I161" s="302"/>
      <c r="J161" s="303"/>
      <c r="K161" s="302"/>
      <c r="L161" s="303"/>
      <c r="M161" s="302"/>
      <c r="N161" s="303"/>
      <c r="O161" s="304">
        <f t="shared" si="1"/>
        <v>0</v>
      </c>
      <c r="P161" s="92">
        <f t="shared" ref="P161:V161" si="158">IF(G161&gt;0,IF(G$8&lt;$AC161,IF(G$8&gt;=$C$4,IF($Z161&gt;0,IF($Z161&lt;&gt;"C",IF(H161="",($AC161-G$8)/7/$AA161*($Y161+$AB161)*(G161-$Z161)/$Z161,IF(H$8&lt;$AC161,(H$8-G$8)/7/$AA161*($Y161+$AB161)*(G161-$Z161)/$Z161,($AC161-G$8)/7/$AA161*($Y161+$AB161)*(G161-$Z161)/$Z161)),0),0),0),0),0)</f>
        <v>0</v>
      </c>
      <c r="Q161" s="92">
        <f t="shared" si="158"/>
        <v>0</v>
      </c>
      <c r="R161" s="92">
        <f t="shared" si="158"/>
        <v>0</v>
      </c>
      <c r="S161" s="92">
        <f t="shared" si="158"/>
        <v>0</v>
      </c>
      <c r="T161" s="92">
        <f t="shared" si="158"/>
        <v>0</v>
      </c>
      <c r="U161" s="92">
        <f t="shared" si="158"/>
        <v>0</v>
      </c>
      <c r="V161" s="92">
        <f t="shared" si="158"/>
        <v>0</v>
      </c>
      <c r="W161" s="92">
        <f t="shared" si="3"/>
        <v>0</v>
      </c>
      <c r="X161" s="128"/>
      <c r="Y161" s="192">
        <f>'5 Next Year'!W161</f>
        <v>0</v>
      </c>
      <c r="Z161" s="305">
        <f>'5 Next Year'!H161</f>
        <v>0</v>
      </c>
      <c r="AA161" s="192">
        <f>'5 Next Year'!AI161</f>
        <v>0</v>
      </c>
      <c r="AB161" s="128">
        <f>'5 Next Year'!O161</f>
        <v>0</v>
      </c>
      <c r="AC161" s="306">
        <f t="shared" si="4"/>
        <v>46203</v>
      </c>
      <c r="AD161" s="92">
        <f t="shared" si="5"/>
        <v>0</v>
      </c>
      <c r="AE161" s="92">
        <f t="shared" si="6"/>
        <v>0</v>
      </c>
      <c r="AF161" s="128"/>
      <c r="AG161" s="192">
        <f>'5 Next Year'!W383</f>
        <v>0</v>
      </c>
      <c r="AH161" s="1">
        <f>'5 Next Year'!K383</f>
        <v>0</v>
      </c>
      <c r="AI161" s="192">
        <f>'5 Next Year'!AI383</f>
        <v>0</v>
      </c>
      <c r="AJ161" s="128">
        <f>'5 Next Year'!O383</f>
        <v>0</v>
      </c>
      <c r="AK161" s="306">
        <f t="shared" si="7"/>
        <v>46203</v>
      </c>
    </row>
    <row r="162" spans="1:37" ht="18" customHeight="1">
      <c r="A162" s="299" t="str">
        <f>IF('5 Next Year'!A162&lt;&gt;"",'5 Next Year'!A162,"")</f>
        <v/>
      </c>
      <c r="B162" s="299" t="str">
        <f>IF('5 Next Year'!B162&lt;&gt;"",'5 Next Year'!B162,"")</f>
        <v/>
      </c>
      <c r="C162" s="299" t="str">
        <f>IF('5 Next Year'!C162&lt;&gt;"",'5 Next Year'!C162,"")</f>
        <v/>
      </c>
      <c r="D162" s="299"/>
      <c r="E162" s="300" t="str">
        <f>IF('5 Next Year'!E162&lt;&gt;"",'5 Next Year'!E162,"")</f>
        <v/>
      </c>
      <c r="F162" s="301" t="str">
        <f>IF('5 Next Year'!F162&lt;&gt;"",'5 Next Year'!F162,"")</f>
        <v/>
      </c>
      <c r="G162" s="302"/>
      <c r="H162" s="303"/>
      <c r="I162" s="302"/>
      <c r="J162" s="303"/>
      <c r="K162" s="302"/>
      <c r="L162" s="303"/>
      <c r="M162" s="302"/>
      <c r="N162" s="303"/>
      <c r="O162" s="304">
        <f t="shared" si="1"/>
        <v>0</v>
      </c>
      <c r="P162" s="92">
        <f t="shared" ref="P162:V162" si="159">IF(G162&gt;0,IF(G$8&lt;$AC162,IF(G$8&gt;=$C$4,IF($Z162&gt;0,IF($Z162&lt;&gt;"C",IF(H162="",($AC162-G$8)/7/$AA162*($Y162+$AB162)*(G162-$Z162)/$Z162,IF(H$8&lt;$AC162,(H$8-G$8)/7/$AA162*($Y162+$AB162)*(G162-$Z162)/$Z162,($AC162-G$8)/7/$AA162*($Y162+$AB162)*(G162-$Z162)/$Z162)),0),0),0),0),0)</f>
        <v>0</v>
      </c>
      <c r="Q162" s="92">
        <f t="shared" si="159"/>
        <v>0</v>
      </c>
      <c r="R162" s="92">
        <f t="shared" si="159"/>
        <v>0</v>
      </c>
      <c r="S162" s="92">
        <f t="shared" si="159"/>
        <v>0</v>
      </c>
      <c r="T162" s="92">
        <f t="shared" si="159"/>
        <v>0</v>
      </c>
      <c r="U162" s="92">
        <f t="shared" si="159"/>
        <v>0</v>
      </c>
      <c r="V162" s="92">
        <f t="shared" si="159"/>
        <v>0</v>
      </c>
      <c r="W162" s="92">
        <f t="shared" si="3"/>
        <v>0</v>
      </c>
      <c r="X162" s="128"/>
      <c r="Y162" s="192">
        <f>'5 Next Year'!W162</f>
        <v>0</v>
      </c>
      <c r="Z162" s="305">
        <f>'5 Next Year'!H162</f>
        <v>0</v>
      </c>
      <c r="AA162" s="192">
        <f>'5 Next Year'!AI162</f>
        <v>0</v>
      </c>
      <c r="AB162" s="128">
        <f>'5 Next Year'!O162</f>
        <v>0</v>
      </c>
      <c r="AC162" s="306">
        <f t="shared" si="4"/>
        <v>46203</v>
      </c>
      <c r="AD162" s="92">
        <f t="shared" si="5"/>
        <v>0</v>
      </c>
      <c r="AE162" s="92">
        <f t="shared" si="6"/>
        <v>0</v>
      </c>
      <c r="AF162" s="128"/>
      <c r="AG162" s="192">
        <f>'5 Next Year'!W384</f>
        <v>0</v>
      </c>
      <c r="AH162" s="1">
        <f>'5 Next Year'!K384</f>
        <v>0</v>
      </c>
      <c r="AI162" s="192">
        <f>'5 Next Year'!AI384</f>
        <v>0</v>
      </c>
      <c r="AJ162" s="128">
        <f>'5 Next Year'!O384</f>
        <v>0</v>
      </c>
      <c r="AK162" s="306">
        <f t="shared" si="7"/>
        <v>46203</v>
      </c>
    </row>
    <row r="163" spans="1:37" ht="18" customHeight="1">
      <c r="A163" s="299" t="str">
        <f>IF('5 Next Year'!A163&lt;&gt;"",'5 Next Year'!A163,"")</f>
        <v/>
      </c>
      <c r="B163" s="299" t="str">
        <f>IF('5 Next Year'!B163&lt;&gt;"",'5 Next Year'!B163,"")</f>
        <v/>
      </c>
      <c r="C163" s="299" t="str">
        <f>IF('5 Next Year'!C163&lt;&gt;"",'5 Next Year'!C163,"")</f>
        <v/>
      </c>
      <c r="D163" s="299"/>
      <c r="E163" s="300" t="str">
        <f>IF('5 Next Year'!E163&lt;&gt;"",'5 Next Year'!E163,"")</f>
        <v/>
      </c>
      <c r="F163" s="301" t="str">
        <f>IF('5 Next Year'!F163&lt;&gt;"",'5 Next Year'!F163,"")</f>
        <v/>
      </c>
      <c r="G163" s="302"/>
      <c r="H163" s="303"/>
      <c r="I163" s="302"/>
      <c r="J163" s="303"/>
      <c r="K163" s="302"/>
      <c r="L163" s="303"/>
      <c r="M163" s="302"/>
      <c r="N163" s="303"/>
      <c r="O163" s="304">
        <f t="shared" si="1"/>
        <v>0</v>
      </c>
      <c r="P163" s="92">
        <f t="shared" ref="P163:V163" si="160">IF(G163&gt;0,IF(G$8&lt;$AC163,IF(G$8&gt;=$C$4,IF($Z163&gt;0,IF($Z163&lt;&gt;"C",IF(H163="",($AC163-G$8)/7/$AA163*($Y163+$AB163)*(G163-$Z163)/$Z163,IF(H$8&lt;$AC163,(H$8-G$8)/7/$AA163*($Y163+$AB163)*(G163-$Z163)/$Z163,($AC163-G$8)/7/$AA163*($Y163+$AB163)*(G163-$Z163)/$Z163)),0),0),0),0),0)</f>
        <v>0</v>
      </c>
      <c r="Q163" s="92">
        <f t="shared" si="160"/>
        <v>0</v>
      </c>
      <c r="R163" s="92">
        <f t="shared" si="160"/>
        <v>0</v>
      </c>
      <c r="S163" s="92">
        <f t="shared" si="160"/>
        <v>0</v>
      </c>
      <c r="T163" s="92">
        <f t="shared" si="160"/>
        <v>0</v>
      </c>
      <c r="U163" s="92">
        <f t="shared" si="160"/>
        <v>0</v>
      </c>
      <c r="V163" s="92">
        <f t="shared" si="160"/>
        <v>0</v>
      </c>
      <c r="W163" s="92">
        <f t="shared" si="3"/>
        <v>0</v>
      </c>
      <c r="X163" s="128"/>
      <c r="Y163" s="192">
        <f>'5 Next Year'!W163</f>
        <v>0</v>
      </c>
      <c r="Z163" s="305">
        <f>'5 Next Year'!H163</f>
        <v>0</v>
      </c>
      <c r="AA163" s="192">
        <f>'5 Next Year'!AI163</f>
        <v>0</v>
      </c>
      <c r="AB163" s="128">
        <f>'5 Next Year'!O163</f>
        <v>0</v>
      </c>
      <c r="AC163" s="306">
        <f t="shared" si="4"/>
        <v>46203</v>
      </c>
      <c r="AD163" s="92">
        <f t="shared" si="5"/>
        <v>0</v>
      </c>
      <c r="AE163" s="92">
        <f t="shared" si="6"/>
        <v>0</v>
      </c>
      <c r="AF163" s="128"/>
      <c r="AG163" s="192">
        <f>'5 Next Year'!W385</f>
        <v>0</v>
      </c>
      <c r="AH163" s="1">
        <f>'5 Next Year'!K385</f>
        <v>0</v>
      </c>
      <c r="AI163" s="192">
        <f>'5 Next Year'!AI385</f>
        <v>0</v>
      </c>
      <c r="AJ163" s="128">
        <f>'5 Next Year'!O385</f>
        <v>0</v>
      </c>
      <c r="AK163" s="306">
        <f t="shared" si="7"/>
        <v>46203</v>
      </c>
    </row>
    <row r="164" spans="1:37" ht="18" customHeight="1">
      <c r="A164" s="299" t="str">
        <f>IF('5 Next Year'!A164&lt;&gt;"",'5 Next Year'!A164,"")</f>
        <v/>
      </c>
      <c r="B164" s="299" t="str">
        <f>IF('5 Next Year'!B164&lt;&gt;"",'5 Next Year'!B164,"")</f>
        <v/>
      </c>
      <c r="C164" s="299" t="str">
        <f>IF('5 Next Year'!C164&lt;&gt;"",'5 Next Year'!C164,"")</f>
        <v/>
      </c>
      <c r="D164" s="299"/>
      <c r="E164" s="300" t="str">
        <f>IF('5 Next Year'!E164&lt;&gt;"",'5 Next Year'!E164,"")</f>
        <v/>
      </c>
      <c r="F164" s="301" t="str">
        <f>IF('5 Next Year'!F164&lt;&gt;"",'5 Next Year'!F164,"")</f>
        <v/>
      </c>
      <c r="G164" s="302"/>
      <c r="H164" s="303"/>
      <c r="I164" s="302"/>
      <c r="J164" s="303"/>
      <c r="K164" s="302"/>
      <c r="L164" s="303"/>
      <c r="M164" s="302"/>
      <c r="N164" s="303"/>
      <c r="O164" s="304">
        <f t="shared" si="1"/>
        <v>0</v>
      </c>
      <c r="P164" s="92">
        <f t="shared" ref="P164:V164" si="161">IF(G164&gt;0,IF(G$8&lt;$AC164,IF(G$8&gt;=$C$4,IF($Z164&gt;0,IF($Z164&lt;&gt;"C",IF(H164="",($AC164-G$8)/7/$AA164*($Y164+$AB164)*(G164-$Z164)/$Z164,IF(H$8&lt;$AC164,(H$8-G$8)/7/$AA164*($Y164+$AB164)*(G164-$Z164)/$Z164,($AC164-G$8)/7/$AA164*($Y164+$AB164)*(G164-$Z164)/$Z164)),0),0),0),0),0)</f>
        <v>0</v>
      </c>
      <c r="Q164" s="92">
        <f t="shared" si="161"/>
        <v>0</v>
      </c>
      <c r="R164" s="92">
        <f t="shared" si="161"/>
        <v>0</v>
      </c>
      <c r="S164" s="92">
        <f t="shared" si="161"/>
        <v>0</v>
      </c>
      <c r="T164" s="92">
        <f t="shared" si="161"/>
        <v>0</v>
      </c>
      <c r="U164" s="92">
        <f t="shared" si="161"/>
        <v>0</v>
      </c>
      <c r="V164" s="92">
        <f t="shared" si="161"/>
        <v>0</v>
      </c>
      <c r="W164" s="92">
        <f t="shared" si="3"/>
        <v>0</v>
      </c>
      <c r="X164" s="128"/>
      <c r="Y164" s="192">
        <f>'5 Next Year'!W164</f>
        <v>0</v>
      </c>
      <c r="Z164" s="305">
        <f>'5 Next Year'!H164</f>
        <v>0</v>
      </c>
      <c r="AA164" s="192">
        <f>'5 Next Year'!AI164</f>
        <v>0</v>
      </c>
      <c r="AB164" s="128">
        <f>'5 Next Year'!O164</f>
        <v>0</v>
      </c>
      <c r="AC164" s="306">
        <f t="shared" si="4"/>
        <v>46203</v>
      </c>
      <c r="AD164" s="92">
        <f t="shared" si="5"/>
        <v>0</v>
      </c>
      <c r="AE164" s="92">
        <f t="shared" si="6"/>
        <v>0</v>
      </c>
      <c r="AF164" s="128"/>
      <c r="AG164" s="192">
        <f>'5 Next Year'!W386</f>
        <v>0</v>
      </c>
      <c r="AH164" s="1">
        <f>'5 Next Year'!K386</f>
        <v>0</v>
      </c>
      <c r="AI164" s="192">
        <f>'5 Next Year'!AI386</f>
        <v>0</v>
      </c>
      <c r="AJ164" s="128">
        <f>'5 Next Year'!O386</f>
        <v>0</v>
      </c>
      <c r="AK164" s="306">
        <f t="shared" si="7"/>
        <v>46203</v>
      </c>
    </row>
    <row r="165" spans="1:37" ht="18" customHeight="1">
      <c r="A165" s="299" t="str">
        <f>IF('5 Next Year'!A165&lt;&gt;"",'5 Next Year'!A165,"")</f>
        <v/>
      </c>
      <c r="B165" s="299" t="str">
        <f>IF('5 Next Year'!B165&lt;&gt;"",'5 Next Year'!B165,"")</f>
        <v/>
      </c>
      <c r="C165" s="299" t="str">
        <f>IF('5 Next Year'!C165&lt;&gt;"",'5 Next Year'!C165,"")</f>
        <v/>
      </c>
      <c r="D165" s="299"/>
      <c r="E165" s="300" t="str">
        <f>IF('5 Next Year'!E165&lt;&gt;"",'5 Next Year'!E165,"")</f>
        <v/>
      </c>
      <c r="F165" s="301" t="str">
        <f>IF('5 Next Year'!F165&lt;&gt;"",'5 Next Year'!F165,"")</f>
        <v/>
      </c>
      <c r="G165" s="302"/>
      <c r="H165" s="303"/>
      <c r="I165" s="302"/>
      <c r="J165" s="303"/>
      <c r="K165" s="302"/>
      <c r="L165" s="303"/>
      <c r="M165" s="302"/>
      <c r="N165" s="303"/>
      <c r="O165" s="304">
        <f t="shared" si="1"/>
        <v>0</v>
      </c>
      <c r="P165" s="92">
        <f t="shared" ref="P165:V165" si="162">IF(G165&gt;0,IF(G$8&lt;$AC165,IF(G$8&gt;=$C$4,IF($Z165&gt;0,IF($Z165&lt;&gt;"C",IF(H165="",($AC165-G$8)/7/$AA165*($Y165+$AB165)*(G165-$Z165)/$Z165,IF(H$8&lt;$AC165,(H$8-G$8)/7/$AA165*($Y165+$AB165)*(G165-$Z165)/$Z165,($AC165-G$8)/7/$AA165*($Y165+$AB165)*(G165-$Z165)/$Z165)),0),0),0),0),0)</f>
        <v>0</v>
      </c>
      <c r="Q165" s="92">
        <f t="shared" si="162"/>
        <v>0</v>
      </c>
      <c r="R165" s="92">
        <f t="shared" si="162"/>
        <v>0</v>
      </c>
      <c r="S165" s="92">
        <f t="shared" si="162"/>
        <v>0</v>
      </c>
      <c r="T165" s="92">
        <f t="shared" si="162"/>
        <v>0</v>
      </c>
      <c r="U165" s="92">
        <f t="shared" si="162"/>
        <v>0</v>
      </c>
      <c r="V165" s="92">
        <f t="shared" si="162"/>
        <v>0</v>
      </c>
      <c r="W165" s="92">
        <f t="shared" si="3"/>
        <v>0</v>
      </c>
      <c r="X165" s="128"/>
      <c r="Y165" s="192">
        <f>'5 Next Year'!W165</f>
        <v>0</v>
      </c>
      <c r="Z165" s="305">
        <f>'5 Next Year'!H165</f>
        <v>0</v>
      </c>
      <c r="AA165" s="192">
        <f>'5 Next Year'!AI165</f>
        <v>0</v>
      </c>
      <c r="AB165" s="128">
        <f>'5 Next Year'!O165</f>
        <v>0</v>
      </c>
      <c r="AC165" s="306">
        <f t="shared" si="4"/>
        <v>46203</v>
      </c>
      <c r="AD165" s="92">
        <f t="shared" si="5"/>
        <v>0</v>
      </c>
      <c r="AE165" s="92">
        <f t="shared" si="6"/>
        <v>0</v>
      </c>
      <c r="AF165" s="128"/>
      <c r="AG165" s="192">
        <f>'5 Next Year'!W387</f>
        <v>0</v>
      </c>
      <c r="AH165" s="1">
        <f>'5 Next Year'!K387</f>
        <v>0</v>
      </c>
      <c r="AI165" s="192">
        <f>'5 Next Year'!AI387</f>
        <v>0</v>
      </c>
      <c r="AJ165" s="128">
        <f>'5 Next Year'!O387</f>
        <v>0</v>
      </c>
      <c r="AK165" s="306">
        <f t="shared" si="7"/>
        <v>46203</v>
      </c>
    </row>
    <row r="166" spans="1:37" ht="18" customHeight="1">
      <c r="A166" s="299" t="str">
        <f>IF('5 Next Year'!A166&lt;&gt;"",'5 Next Year'!A166,"")</f>
        <v/>
      </c>
      <c r="B166" s="299" t="str">
        <f>IF('5 Next Year'!B166&lt;&gt;"",'5 Next Year'!B166,"")</f>
        <v/>
      </c>
      <c r="C166" s="299" t="str">
        <f>IF('5 Next Year'!C166&lt;&gt;"",'5 Next Year'!C166,"")</f>
        <v/>
      </c>
      <c r="D166" s="299"/>
      <c r="E166" s="300" t="str">
        <f>IF('5 Next Year'!E166&lt;&gt;"",'5 Next Year'!E166,"")</f>
        <v/>
      </c>
      <c r="F166" s="301" t="str">
        <f>IF('5 Next Year'!F166&lt;&gt;"",'5 Next Year'!F166,"")</f>
        <v/>
      </c>
      <c r="G166" s="302"/>
      <c r="H166" s="303"/>
      <c r="I166" s="302"/>
      <c r="J166" s="303"/>
      <c r="K166" s="302"/>
      <c r="L166" s="303"/>
      <c r="M166" s="302"/>
      <c r="N166" s="303"/>
      <c r="O166" s="304">
        <f t="shared" si="1"/>
        <v>0</v>
      </c>
      <c r="P166" s="92">
        <f t="shared" ref="P166:V166" si="163">IF(G166&gt;0,IF(G$8&lt;$AC166,IF(G$8&gt;=$C$4,IF($Z166&gt;0,IF($Z166&lt;&gt;"C",IF(H166="",($AC166-G$8)/7/$AA166*($Y166+$AB166)*(G166-$Z166)/$Z166,IF(H$8&lt;$AC166,(H$8-G$8)/7/$AA166*($Y166+$AB166)*(G166-$Z166)/$Z166,($AC166-G$8)/7/$AA166*($Y166+$AB166)*(G166-$Z166)/$Z166)),0),0),0),0),0)</f>
        <v>0</v>
      </c>
      <c r="Q166" s="92">
        <f t="shared" si="163"/>
        <v>0</v>
      </c>
      <c r="R166" s="92">
        <f t="shared" si="163"/>
        <v>0</v>
      </c>
      <c r="S166" s="92">
        <f t="shared" si="163"/>
        <v>0</v>
      </c>
      <c r="T166" s="92">
        <f t="shared" si="163"/>
        <v>0</v>
      </c>
      <c r="U166" s="92">
        <f t="shared" si="163"/>
        <v>0</v>
      </c>
      <c r="V166" s="92">
        <f t="shared" si="163"/>
        <v>0</v>
      </c>
      <c r="W166" s="92">
        <f t="shared" si="3"/>
        <v>0</v>
      </c>
      <c r="X166" s="128"/>
      <c r="Y166" s="192">
        <f>'5 Next Year'!W166</f>
        <v>0</v>
      </c>
      <c r="Z166" s="305">
        <f>'5 Next Year'!H166</f>
        <v>0</v>
      </c>
      <c r="AA166" s="192">
        <f>'5 Next Year'!AI166</f>
        <v>0</v>
      </c>
      <c r="AB166" s="128">
        <f>'5 Next Year'!O166</f>
        <v>0</v>
      </c>
      <c r="AC166" s="306">
        <f t="shared" si="4"/>
        <v>46203</v>
      </c>
      <c r="AD166" s="92">
        <f t="shared" si="5"/>
        <v>0</v>
      </c>
      <c r="AE166" s="92">
        <f t="shared" si="6"/>
        <v>0</v>
      </c>
      <c r="AF166" s="128"/>
      <c r="AG166" s="192">
        <f>'5 Next Year'!W388</f>
        <v>0</v>
      </c>
      <c r="AH166" s="1">
        <f>'5 Next Year'!K388</f>
        <v>0</v>
      </c>
      <c r="AI166" s="192">
        <f>'5 Next Year'!AI388</f>
        <v>0</v>
      </c>
      <c r="AJ166" s="128">
        <f>'5 Next Year'!O388</f>
        <v>0</v>
      </c>
      <c r="AK166" s="306">
        <f t="shared" si="7"/>
        <v>46203</v>
      </c>
    </row>
    <row r="167" spans="1:37" ht="18" customHeight="1">
      <c r="A167" s="299" t="str">
        <f>IF('5 Next Year'!A167&lt;&gt;"",'5 Next Year'!A167,"")</f>
        <v/>
      </c>
      <c r="B167" s="299" t="str">
        <f>IF('5 Next Year'!B167&lt;&gt;"",'5 Next Year'!B167,"")</f>
        <v/>
      </c>
      <c r="C167" s="299" t="str">
        <f>IF('5 Next Year'!C167&lt;&gt;"",'5 Next Year'!C167,"")</f>
        <v/>
      </c>
      <c r="D167" s="299"/>
      <c r="E167" s="300" t="str">
        <f>IF('5 Next Year'!E167&lt;&gt;"",'5 Next Year'!E167,"")</f>
        <v/>
      </c>
      <c r="F167" s="301" t="str">
        <f>IF('5 Next Year'!F167&lt;&gt;"",'5 Next Year'!F167,"")</f>
        <v/>
      </c>
      <c r="G167" s="302"/>
      <c r="H167" s="303"/>
      <c r="I167" s="302"/>
      <c r="J167" s="303"/>
      <c r="K167" s="302"/>
      <c r="L167" s="303"/>
      <c r="M167" s="302"/>
      <c r="N167" s="303"/>
      <c r="O167" s="304">
        <f t="shared" si="1"/>
        <v>0</v>
      </c>
      <c r="P167" s="92">
        <f t="shared" ref="P167:V167" si="164">IF(G167&gt;0,IF(G$8&lt;$AC167,IF(G$8&gt;=$C$4,IF($Z167&gt;0,IF($Z167&lt;&gt;"C",IF(H167="",($AC167-G$8)/7/$AA167*($Y167+$AB167)*(G167-$Z167)/$Z167,IF(H$8&lt;$AC167,(H$8-G$8)/7/$AA167*($Y167+$AB167)*(G167-$Z167)/$Z167,($AC167-G$8)/7/$AA167*($Y167+$AB167)*(G167-$Z167)/$Z167)),0),0),0),0),0)</f>
        <v>0</v>
      </c>
      <c r="Q167" s="92">
        <f t="shared" si="164"/>
        <v>0</v>
      </c>
      <c r="R167" s="92">
        <f t="shared" si="164"/>
        <v>0</v>
      </c>
      <c r="S167" s="92">
        <f t="shared" si="164"/>
        <v>0</v>
      </c>
      <c r="T167" s="92">
        <f t="shared" si="164"/>
        <v>0</v>
      </c>
      <c r="U167" s="92">
        <f t="shared" si="164"/>
        <v>0</v>
      </c>
      <c r="V167" s="92">
        <f t="shared" si="164"/>
        <v>0</v>
      </c>
      <c r="W167" s="92">
        <f t="shared" si="3"/>
        <v>0</v>
      </c>
      <c r="X167" s="128"/>
      <c r="Y167" s="192">
        <f>'5 Next Year'!W167</f>
        <v>0</v>
      </c>
      <c r="Z167" s="305">
        <f>'5 Next Year'!H167</f>
        <v>0</v>
      </c>
      <c r="AA167" s="192">
        <f>'5 Next Year'!AI167</f>
        <v>0</v>
      </c>
      <c r="AB167" s="128">
        <f>'5 Next Year'!O167</f>
        <v>0</v>
      </c>
      <c r="AC167" s="306">
        <f t="shared" si="4"/>
        <v>46203</v>
      </c>
      <c r="AD167" s="92">
        <f t="shared" si="5"/>
        <v>0</v>
      </c>
      <c r="AE167" s="92">
        <f t="shared" si="6"/>
        <v>0</v>
      </c>
      <c r="AF167" s="128"/>
      <c r="AG167" s="192">
        <f>'5 Next Year'!W389</f>
        <v>0</v>
      </c>
      <c r="AH167" s="1">
        <f>'5 Next Year'!K389</f>
        <v>0</v>
      </c>
      <c r="AI167" s="192">
        <f>'5 Next Year'!AI389</f>
        <v>0</v>
      </c>
      <c r="AJ167" s="128">
        <f>'5 Next Year'!O389</f>
        <v>0</v>
      </c>
      <c r="AK167" s="306">
        <f t="shared" si="7"/>
        <v>46203</v>
      </c>
    </row>
    <row r="168" spans="1:37" ht="18" customHeight="1">
      <c r="A168" s="299" t="str">
        <f>IF('5 Next Year'!A168&lt;&gt;"",'5 Next Year'!A168,"")</f>
        <v/>
      </c>
      <c r="B168" s="299" t="str">
        <f>IF('5 Next Year'!B168&lt;&gt;"",'5 Next Year'!B168,"")</f>
        <v/>
      </c>
      <c r="C168" s="299" t="str">
        <f>IF('5 Next Year'!C168&lt;&gt;"",'5 Next Year'!C168,"")</f>
        <v/>
      </c>
      <c r="D168" s="299"/>
      <c r="E168" s="300" t="str">
        <f>IF('5 Next Year'!E168&lt;&gt;"",'5 Next Year'!E168,"")</f>
        <v/>
      </c>
      <c r="F168" s="301" t="str">
        <f>IF('5 Next Year'!F168&lt;&gt;"",'5 Next Year'!F168,"")</f>
        <v/>
      </c>
      <c r="G168" s="302"/>
      <c r="H168" s="303"/>
      <c r="I168" s="302"/>
      <c r="J168" s="303"/>
      <c r="K168" s="302"/>
      <c r="L168" s="303"/>
      <c r="M168" s="302"/>
      <c r="N168" s="303"/>
      <c r="O168" s="304">
        <f t="shared" si="1"/>
        <v>0</v>
      </c>
      <c r="P168" s="92">
        <f t="shared" ref="P168:V168" si="165">IF(G168&gt;0,IF(G$8&lt;$AC168,IF(G$8&gt;=$C$4,IF($Z168&gt;0,IF($Z168&lt;&gt;"C",IF(H168="",($AC168-G$8)/7/$AA168*($Y168+$AB168)*(G168-$Z168)/$Z168,IF(H$8&lt;$AC168,(H$8-G$8)/7/$AA168*($Y168+$AB168)*(G168-$Z168)/$Z168,($AC168-G$8)/7/$AA168*($Y168+$AB168)*(G168-$Z168)/$Z168)),0),0),0),0),0)</f>
        <v>0</v>
      </c>
      <c r="Q168" s="92">
        <f t="shared" si="165"/>
        <v>0</v>
      </c>
      <c r="R168" s="92">
        <f t="shared" si="165"/>
        <v>0</v>
      </c>
      <c r="S168" s="92">
        <f t="shared" si="165"/>
        <v>0</v>
      </c>
      <c r="T168" s="92">
        <f t="shared" si="165"/>
        <v>0</v>
      </c>
      <c r="U168" s="92">
        <f t="shared" si="165"/>
        <v>0</v>
      </c>
      <c r="V168" s="92">
        <f t="shared" si="165"/>
        <v>0</v>
      </c>
      <c r="W168" s="92">
        <f t="shared" si="3"/>
        <v>0</v>
      </c>
      <c r="X168" s="128"/>
      <c r="Y168" s="192">
        <f>'5 Next Year'!W168</f>
        <v>0</v>
      </c>
      <c r="Z168" s="305">
        <f>'5 Next Year'!H168</f>
        <v>0</v>
      </c>
      <c r="AA168" s="192">
        <f>'5 Next Year'!AI168</f>
        <v>0</v>
      </c>
      <c r="AB168" s="128">
        <f>'5 Next Year'!O168</f>
        <v>0</v>
      </c>
      <c r="AC168" s="306">
        <f t="shared" si="4"/>
        <v>46203</v>
      </c>
      <c r="AD168" s="92">
        <f t="shared" si="5"/>
        <v>0</v>
      </c>
      <c r="AE168" s="92">
        <f t="shared" si="6"/>
        <v>0</v>
      </c>
      <c r="AF168" s="128"/>
      <c r="AG168" s="192">
        <f>'5 Next Year'!W390</f>
        <v>0</v>
      </c>
      <c r="AH168" s="1">
        <f>'5 Next Year'!K390</f>
        <v>0</v>
      </c>
      <c r="AI168" s="192">
        <f>'5 Next Year'!AI390</f>
        <v>0</v>
      </c>
      <c r="AJ168" s="128">
        <f>'5 Next Year'!O390</f>
        <v>0</v>
      </c>
      <c r="AK168" s="306">
        <f t="shared" si="7"/>
        <v>46203</v>
      </c>
    </row>
    <row r="169" spans="1:37" ht="18" customHeight="1">
      <c r="A169" s="299" t="str">
        <f>IF('5 Next Year'!A169&lt;&gt;"",'5 Next Year'!A169,"")</f>
        <v/>
      </c>
      <c r="B169" s="299" t="str">
        <f>IF('5 Next Year'!B169&lt;&gt;"",'5 Next Year'!B169,"")</f>
        <v/>
      </c>
      <c r="C169" s="299" t="str">
        <f>IF('5 Next Year'!C169&lt;&gt;"",'5 Next Year'!C169,"")</f>
        <v/>
      </c>
      <c r="D169" s="299"/>
      <c r="E169" s="300" t="str">
        <f>IF('5 Next Year'!E169&lt;&gt;"",'5 Next Year'!E169,"")</f>
        <v/>
      </c>
      <c r="F169" s="301" t="str">
        <f>IF('5 Next Year'!F169&lt;&gt;"",'5 Next Year'!F169,"")</f>
        <v/>
      </c>
      <c r="G169" s="302"/>
      <c r="H169" s="303"/>
      <c r="I169" s="302"/>
      <c r="J169" s="303"/>
      <c r="K169" s="302"/>
      <c r="L169" s="303"/>
      <c r="M169" s="302"/>
      <c r="N169" s="303"/>
      <c r="O169" s="304">
        <f t="shared" si="1"/>
        <v>0</v>
      </c>
      <c r="P169" s="92">
        <f t="shared" ref="P169:V169" si="166">IF(G169&gt;0,IF(G$8&lt;$AC169,IF(G$8&gt;=$C$4,IF($Z169&gt;0,IF($Z169&lt;&gt;"C",IF(H169="",($AC169-G$8)/7/$AA169*($Y169+$AB169)*(G169-$Z169)/$Z169,IF(H$8&lt;$AC169,(H$8-G$8)/7/$AA169*($Y169+$AB169)*(G169-$Z169)/$Z169,($AC169-G$8)/7/$AA169*($Y169+$AB169)*(G169-$Z169)/$Z169)),0),0),0),0),0)</f>
        <v>0</v>
      </c>
      <c r="Q169" s="92">
        <f t="shared" si="166"/>
        <v>0</v>
      </c>
      <c r="R169" s="92">
        <f t="shared" si="166"/>
        <v>0</v>
      </c>
      <c r="S169" s="92">
        <f t="shared" si="166"/>
        <v>0</v>
      </c>
      <c r="T169" s="92">
        <f t="shared" si="166"/>
        <v>0</v>
      </c>
      <c r="U169" s="92">
        <f t="shared" si="166"/>
        <v>0</v>
      </c>
      <c r="V169" s="92">
        <f t="shared" si="166"/>
        <v>0</v>
      </c>
      <c r="W169" s="92">
        <f t="shared" si="3"/>
        <v>0</v>
      </c>
      <c r="X169" s="128"/>
      <c r="Y169" s="192">
        <f>'5 Next Year'!W169</f>
        <v>0</v>
      </c>
      <c r="Z169" s="305">
        <f>'5 Next Year'!H169</f>
        <v>0</v>
      </c>
      <c r="AA169" s="192">
        <f>'5 Next Year'!AI169</f>
        <v>0</v>
      </c>
      <c r="AB169" s="128">
        <f>'5 Next Year'!O169</f>
        <v>0</v>
      </c>
      <c r="AC169" s="306">
        <f t="shared" si="4"/>
        <v>46203</v>
      </c>
      <c r="AD169" s="92">
        <f t="shared" si="5"/>
        <v>0</v>
      </c>
      <c r="AE169" s="92">
        <f t="shared" si="6"/>
        <v>0</v>
      </c>
      <c r="AF169" s="128"/>
      <c r="AG169" s="192">
        <f>'5 Next Year'!W391</f>
        <v>0</v>
      </c>
      <c r="AH169" s="1">
        <f>'5 Next Year'!K391</f>
        <v>0</v>
      </c>
      <c r="AI169" s="192">
        <f>'5 Next Year'!AI391</f>
        <v>0</v>
      </c>
      <c r="AJ169" s="128">
        <f>'5 Next Year'!O391</f>
        <v>0</v>
      </c>
      <c r="AK169" s="306">
        <f t="shared" si="7"/>
        <v>46203</v>
      </c>
    </row>
    <row r="170" spans="1:37" ht="18" customHeight="1">
      <c r="A170" s="299" t="str">
        <f>IF('5 Next Year'!A170&lt;&gt;"",'5 Next Year'!A170,"")</f>
        <v/>
      </c>
      <c r="B170" s="299" t="str">
        <f>IF('5 Next Year'!B170&lt;&gt;"",'5 Next Year'!B170,"")</f>
        <v/>
      </c>
      <c r="C170" s="299" t="str">
        <f>IF('5 Next Year'!C170&lt;&gt;"",'5 Next Year'!C170,"")</f>
        <v/>
      </c>
      <c r="D170" s="299"/>
      <c r="E170" s="300" t="str">
        <f>IF('5 Next Year'!E170&lt;&gt;"",'5 Next Year'!E170,"")</f>
        <v/>
      </c>
      <c r="F170" s="301" t="str">
        <f>IF('5 Next Year'!F170&lt;&gt;"",'5 Next Year'!F170,"")</f>
        <v/>
      </c>
      <c r="G170" s="302"/>
      <c r="H170" s="303"/>
      <c r="I170" s="302"/>
      <c r="J170" s="303"/>
      <c r="K170" s="302"/>
      <c r="L170" s="303"/>
      <c r="M170" s="302"/>
      <c r="N170" s="303"/>
      <c r="O170" s="304">
        <f t="shared" si="1"/>
        <v>0</v>
      </c>
      <c r="P170" s="92">
        <f t="shared" ref="P170:V170" si="167">IF(G170&gt;0,IF(G$8&lt;$AC170,IF(G$8&gt;=$C$4,IF($Z170&gt;0,IF($Z170&lt;&gt;"C",IF(H170="",($AC170-G$8)/7/$AA170*($Y170+$AB170)*(G170-$Z170)/$Z170,IF(H$8&lt;$AC170,(H$8-G$8)/7/$AA170*($Y170+$AB170)*(G170-$Z170)/$Z170,($AC170-G$8)/7/$AA170*($Y170+$AB170)*(G170-$Z170)/$Z170)),0),0),0),0),0)</f>
        <v>0</v>
      </c>
      <c r="Q170" s="92">
        <f t="shared" si="167"/>
        <v>0</v>
      </c>
      <c r="R170" s="92">
        <f t="shared" si="167"/>
        <v>0</v>
      </c>
      <c r="S170" s="92">
        <f t="shared" si="167"/>
        <v>0</v>
      </c>
      <c r="T170" s="92">
        <f t="shared" si="167"/>
        <v>0</v>
      </c>
      <c r="U170" s="92">
        <f t="shared" si="167"/>
        <v>0</v>
      </c>
      <c r="V170" s="92">
        <f t="shared" si="167"/>
        <v>0</v>
      </c>
      <c r="W170" s="92">
        <f t="shared" si="3"/>
        <v>0</v>
      </c>
      <c r="X170" s="128"/>
      <c r="Y170" s="192">
        <f>'5 Next Year'!W170</f>
        <v>0</v>
      </c>
      <c r="Z170" s="305">
        <f>'5 Next Year'!H170</f>
        <v>0</v>
      </c>
      <c r="AA170" s="192">
        <f>'5 Next Year'!AI170</f>
        <v>0</v>
      </c>
      <c r="AB170" s="128">
        <f>'5 Next Year'!O170</f>
        <v>0</v>
      </c>
      <c r="AC170" s="306">
        <f t="shared" si="4"/>
        <v>46203</v>
      </c>
      <c r="AD170" s="92">
        <f t="shared" si="5"/>
        <v>0</v>
      </c>
      <c r="AE170" s="92">
        <f t="shared" si="6"/>
        <v>0</v>
      </c>
      <c r="AF170" s="128"/>
      <c r="AG170" s="192">
        <f>'5 Next Year'!W392</f>
        <v>0</v>
      </c>
      <c r="AH170" s="1">
        <f>'5 Next Year'!K392</f>
        <v>0</v>
      </c>
      <c r="AI170" s="192">
        <f>'5 Next Year'!AI392</f>
        <v>0</v>
      </c>
      <c r="AJ170" s="128">
        <f>'5 Next Year'!O392</f>
        <v>0</v>
      </c>
      <c r="AK170" s="306">
        <f t="shared" si="7"/>
        <v>46203</v>
      </c>
    </row>
    <row r="171" spans="1:37" ht="18" customHeight="1">
      <c r="A171" s="299" t="str">
        <f>IF('5 Next Year'!A171&lt;&gt;"",'5 Next Year'!A171,"")</f>
        <v/>
      </c>
      <c r="B171" s="299" t="str">
        <f>IF('5 Next Year'!B171&lt;&gt;"",'5 Next Year'!B171,"")</f>
        <v/>
      </c>
      <c r="C171" s="299" t="str">
        <f>IF('5 Next Year'!C171&lt;&gt;"",'5 Next Year'!C171,"")</f>
        <v/>
      </c>
      <c r="D171" s="299"/>
      <c r="E171" s="300" t="str">
        <f>IF('5 Next Year'!E171&lt;&gt;"",'5 Next Year'!E171,"")</f>
        <v/>
      </c>
      <c r="F171" s="301" t="str">
        <f>IF('5 Next Year'!F171&lt;&gt;"",'5 Next Year'!F171,"")</f>
        <v/>
      </c>
      <c r="G171" s="302"/>
      <c r="H171" s="303"/>
      <c r="I171" s="302"/>
      <c r="J171" s="303"/>
      <c r="K171" s="302"/>
      <c r="L171" s="303"/>
      <c r="M171" s="302"/>
      <c r="N171" s="303"/>
      <c r="O171" s="304">
        <f t="shared" si="1"/>
        <v>0</v>
      </c>
      <c r="P171" s="92">
        <f t="shared" ref="P171:V171" si="168">IF(G171&gt;0,IF(G$8&lt;$AC171,IF(G$8&gt;=$C$4,IF($Z171&gt;0,IF($Z171&lt;&gt;"C",IF(H171="",($AC171-G$8)/7/$AA171*($Y171+$AB171)*(G171-$Z171)/$Z171,IF(H$8&lt;$AC171,(H$8-G$8)/7/$AA171*($Y171+$AB171)*(G171-$Z171)/$Z171,($AC171-G$8)/7/$AA171*($Y171+$AB171)*(G171-$Z171)/$Z171)),0),0),0),0),0)</f>
        <v>0</v>
      </c>
      <c r="Q171" s="92">
        <f t="shared" si="168"/>
        <v>0</v>
      </c>
      <c r="R171" s="92">
        <f t="shared" si="168"/>
        <v>0</v>
      </c>
      <c r="S171" s="92">
        <f t="shared" si="168"/>
        <v>0</v>
      </c>
      <c r="T171" s="92">
        <f t="shared" si="168"/>
        <v>0</v>
      </c>
      <c r="U171" s="92">
        <f t="shared" si="168"/>
        <v>0</v>
      </c>
      <c r="V171" s="92">
        <f t="shared" si="168"/>
        <v>0</v>
      </c>
      <c r="W171" s="92">
        <f t="shared" si="3"/>
        <v>0</v>
      </c>
      <c r="X171" s="128"/>
      <c r="Y171" s="192">
        <f>'5 Next Year'!W171</f>
        <v>0</v>
      </c>
      <c r="Z171" s="305">
        <f>'5 Next Year'!H171</f>
        <v>0</v>
      </c>
      <c r="AA171" s="192">
        <f>'5 Next Year'!AI171</f>
        <v>0</v>
      </c>
      <c r="AB171" s="128">
        <f>'5 Next Year'!O171</f>
        <v>0</v>
      </c>
      <c r="AC171" s="306">
        <f t="shared" si="4"/>
        <v>46203</v>
      </c>
      <c r="AD171" s="92">
        <f t="shared" si="5"/>
        <v>0</v>
      </c>
      <c r="AE171" s="92">
        <f t="shared" si="6"/>
        <v>0</v>
      </c>
      <c r="AF171" s="128"/>
      <c r="AG171" s="192">
        <f>'5 Next Year'!W393</f>
        <v>0</v>
      </c>
      <c r="AH171" s="1">
        <f>'5 Next Year'!K393</f>
        <v>0</v>
      </c>
      <c r="AI171" s="192">
        <f>'5 Next Year'!AI393</f>
        <v>0</v>
      </c>
      <c r="AJ171" s="128">
        <f>'5 Next Year'!O393</f>
        <v>0</v>
      </c>
      <c r="AK171" s="306">
        <f t="shared" si="7"/>
        <v>46203</v>
      </c>
    </row>
    <row r="172" spans="1:37" ht="18" customHeight="1">
      <c r="A172" s="299" t="str">
        <f>IF('5 Next Year'!A172&lt;&gt;"",'5 Next Year'!A172,"")</f>
        <v/>
      </c>
      <c r="B172" s="299" t="str">
        <f>IF('5 Next Year'!B172&lt;&gt;"",'5 Next Year'!B172,"")</f>
        <v/>
      </c>
      <c r="C172" s="299" t="str">
        <f>IF('5 Next Year'!C172&lt;&gt;"",'5 Next Year'!C172,"")</f>
        <v/>
      </c>
      <c r="D172" s="299"/>
      <c r="E172" s="300" t="str">
        <f>IF('5 Next Year'!E172&lt;&gt;"",'5 Next Year'!E172,"")</f>
        <v/>
      </c>
      <c r="F172" s="301" t="str">
        <f>IF('5 Next Year'!F172&lt;&gt;"",'5 Next Year'!F172,"")</f>
        <v/>
      </c>
      <c r="G172" s="302"/>
      <c r="H172" s="303"/>
      <c r="I172" s="302"/>
      <c r="J172" s="303"/>
      <c r="K172" s="302"/>
      <c r="L172" s="303"/>
      <c r="M172" s="302"/>
      <c r="N172" s="303"/>
      <c r="O172" s="304">
        <f t="shared" si="1"/>
        <v>0</v>
      </c>
      <c r="P172" s="92">
        <f t="shared" ref="P172:V172" si="169">IF(G172&gt;0,IF(G$8&lt;$AC172,IF(G$8&gt;=$C$4,IF($Z172&gt;0,IF($Z172&lt;&gt;"C",IF(H172="",($AC172-G$8)/7/$AA172*($Y172+$AB172)*(G172-$Z172)/$Z172,IF(H$8&lt;$AC172,(H$8-G$8)/7/$AA172*($Y172+$AB172)*(G172-$Z172)/$Z172,($AC172-G$8)/7/$AA172*($Y172+$AB172)*(G172-$Z172)/$Z172)),0),0),0),0),0)</f>
        <v>0</v>
      </c>
      <c r="Q172" s="92">
        <f t="shared" si="169"/>
        <v>0</v>
      </c>
      <c r="R172" s="92">
        <f t="shared" si="169"/>
        <v>0</v>
      </c>
      <c r="S172" s="92">
        <f t="shared" si="169"/>
        <v>0</v>
      </c>
      <c r="T172" s="92">
        <f t="shared" si="169"/>
        <v>0</v>
      </c>
      <c r="U172" s="92">
        <f t="shared" si="169"/>
        <v>0</v>
      </c>
      <c r="V172" s="92">
        <f t="shared" si="169"/>
        <v>0</v>
      </c>
      <c r="W172" s="92">
        <f t="shared" si="3"/>
        <v>0</v>
      </c>
      <c r="X172" s="128"/>
      <c r="Y172" s="192">
        <f>'5 Next Year'!W172</f>
        <v>0</v>
      </c>
      <c r="Z172" s="305">
        <f>'5 Next Year'!H172</f>
        <v>0</v>
      </c>
      <c r="AA172" s="192">
        <f>'5 Next Year'!AI172</f>
        <v>0</v>
      </c>
      <c r="AB172" s="128">
        <f>'5 Next Year'!O172</f>
        <v>0</v>
      </c>
      <c r="AC172" s="306">
        <f t="shared" si="4"/>
        <v>46203</v>
      </c>
      <c r="AD172" s="92">
        <f t="shared" si="5"/>
        <v>0</v>
      </c>
      <c r="AE172" s="92">
        <f t="shared" si="6"/>
        <v>0</v>
      </c>
      <c r="AF172" s="128"/>
      <c r="AG172" s="192">
        <f>'5 Next Year'!W394</f>
        <v>0</v>
      </c>
      <c r="AH172" s="1">
        <f>'5 Next Year'!K394</f>
        <v>0</v>
      </c>
      <c r="AI172" s="192">
        <f>'5 Next Year'!AI394</f>
        <v>0</v>
      </c>
      <c r="AJ172" s="128">
        <f>'5 Next Year'!O394</f>
        <v>0</v>
      </c>
      <c r="AK172" s="306">
        <f t="shared" si="7"/>
        <v>46203</v>
      </c>
    </row>
    <row r="173" spans="1:37" ht="18" customHeight="1">
      <c r="A173" s="299" t="str">
        <f>IF('5 Next Year'!A173&lt;&gt;"",'5 Next Year'!A173,"")</f>
        <v/>
      </c>
      <c r="B173" s="299" t="str">
        <f>IF('5 Next Year'!B173&lt;&gt;"",'5 Next Year'!B173,"")</f>
        <v/>
      </c>
      <c r="C173" s="299" t="str">
        <f>IF('5 Next Year'!C173&lt;&gt;"",'5 Next Year'!C173,"")</f>
        <v/>
      </c>
      <c r="D173" s="299"/>
      <c r="E173" s="300" t="str">
        <f>IF('5 Next Year'!E173&lt;&gt;"",'5 Next Year'!E173,"")</f>
        <v/>
      </c>
      <c r="F173" s="301" t="str">
        <f>IF('5 Next Year'!F173&lt;&gt;"",'5 Next Year'!F173,"")</f>
        <v/>
      </c>
      <c r="G173" s="302"/>
      <c r="H173" s="303"/>
      <c r="I173" s="302"/>
      <c r="J173" s="303"/>
      <c r="K173" s="302"/>
      <c r="L173" s="303"/>
      <c r="M173" s="302"/>
      <c r="N173" s="303"/>
      <c r="O173" s="304">
        <f t="shared" si="1"/>
        <v>0</v>
      </c>
      <c r="P173" s="92">
        <f t="shared" ref="P173:V173" si="170">IF(G173&gt;0,IF(G$8&lt;$AC173,IF(G$8&gt;=$C$4,IF($Z173&gt;0,IF($Z173&lt;&gt;"C",IF(H173="",($AC173-G$8)/7/$AA173*($Y173+$AB173)*(G173-$Z173)/$Z173,IF(H$8&lt;$AC173,(H$8-G$8)/7/$AA173*($Y173+$AB173)*(G173-$Z173)/$Z173,($AC173-G$8)/7/$AA173*($Y173+$AB173)*(G173-$Z173)/$Z173)),0),0),0),0),0)</f>
        <v>0</v>
      </c>
      <c r="Q173" s="92">
        <f t="shared" si="170"/>
        <v>0</v>
      </c>
      <c r="R173" s="92">
        <f t="shared" si="170"/>
        <v>0</v>
      </c>
      <c r="S173" s="92">
        <f t="shared" si="170"/>
        <v>0</v>
      </c>
      <c r="T173" s="92">
        <f t="shared" si="170"/>
        <v>0</v>
      </c>
      <c r="U173" s="92">
        <f t="shared" si="170"/>
        <v>0</v>
      </c>
      <c r="V173" s="92">
        <f t="shared" si="170"/>
        <v>0</v>
      </c>
      <c r="W173" s="92">
        <f t="shared" si="3"/>
        <v>0</v>
      </c>
      <c r="X173" s="128"/>
      <c r="Y173" s="192">
        <f>'5 Next Year'!W173</f>
        <v>0</v>
      </c>
      <c r="Z173" s="305">
        <f>'5 Next Year'!H173</f>
        <v>0</v>
      </c>
      <c r="AA173" s="192">
        <f>'5 Next Year'!AI173</f>
        <v>0</v>
      </c>
      <c r="AB173" s="128">
        <f>'5 Next Year'!O173</f>
        <v>0</v>
      </c>
      <c r="AC173" s="306">
        <f t="shared" si="4"/>
        <v>46203</v>
      </c>
      <c r="AD173" s="92">
        <f t="shared" si="5"/>
        <v>0</v>
      </c>
      <c r="AE173" s="92">
        <f t="shared" si="6"/>
        <v>0</v>
      </c>
      <c r="AF173" s="128"/>
      <c r="AG173" s="192">
        <f>'5 Next Year'!W395</f>
        <v>0</v>
      </c>
      <c r="AH173" s="1">
        <f>'5 Next Year'!K395</f>
        <v>0</v>
      </c>
      <c r="AI173" s="192">
        <f>'5 Next Year'!AI395</f>
        <v>0</v>
      </c>
      <c r="AJ173" s="128">
        <f>'5 Next Year'!O395</f>
        <v>0</v>
      </c>
      <c r="AK173" s="306">
        <f t="shared" si="7"/>
        <v>46203</v>
      </c>
    </row>
    <row r="174" spans="1:37" ht="18" customHeight="1">
      <c r="A174" s="299" t="str">
        <f>IF('5 Next Year'!A174&lt;&gt;"",'5 Next Year'!A174,"")</f>
        <v/>
      </c>
      <c r="B174" s="299" t="str">
        <f>IF('5 Next Year'!B174&lt;&gt;"",'5 Next Year'!B174,"")</f>
        <v/>
      </c>
      <c r="C174" s="299" t="str">
        <f>IF('5 Next Year'!C174&lt;&gt;"",'5 Next Year'!C174,"")</f>
        <v/>
      </c>
      <c r="D174" s="299"/>
      <c r="E174" s="300" t="str">
        <f>IF('5 Next Year'!E174&lt;&gt;"",'5 Next Year'!E174,"")</f>
        <v/>
      </c>
      <c r="F174" s="301" t="str">
        <f>IF('5 Next Year'!F174&lt;&gt;"",'5 Next Year'!F174,"")</f>
        <v/>
      </c>
      <c r="G174" s="302"/>
      <c r="H174" s="303"/>
      <c r="I174" s="302"/>
      <c r="J174" s="303"/>
      <c r="K174" s="302"/>
      <c r="L174" s="303"/>
      <c r="M174" s="302"/>
      <c r="N174" s="303"/>
      <c r="O174" s="304">
        <f t="shared" si="1"/>
        <v>0</v>
      </c>
      <c r="P174" s="92">
        <f t="shared" ref="P174:V174" si="171">IF(G174&gt;0,IF(G$8&lt;$AC174,IF(G$8&gt;=$C$4,IF($Z174&gt;0,IF($Z174&lt;&gt;"C",IF(H174="",($AC174-G$8)/7/$AA174*($Y174+$AB174)*(G174-$Z174)/$Z174,IF(H$8&lt;$AC174,(H$8-G$8)/7/$AA174*($Y174+$AB174)*(G174-$Z174)/$Z174,($AC174-G$8)/7/$AA174*($Y174+$AB174)*(G174-$Z174)/$Z174)),0),0),0),0),0)</f>
        <v>0</v>
      </c>
      <c r="Q174" s="92">
        <f t="shared" si="171"/>
        <v>0</v>
      </c>
      <c r="R174" s="92">
        <f t="shared" si="171"/>
        <v>0</v>
      </c>
      <c r="S174" s="92">
        <f t="shared" si="171"/>
        <v>0</v>
      </c>
      <c r="T174" s="92">
        <f t="shared" si="171"/>
        <v>0</v>
      </c>
      <c r="U174" s="92">
        <f t="shared" si="171"/>
        <v>0</v>
      </c>
      <c r="V174" s="92">
        <f t="shared" si="171"/>
        <v>0</v>
      </c>
      <c r="W174" s="92">
        <f t="shared" si="3"/>
        <v>0</v>
      </c>
      <c r="X174" s="128"/>
      <c r="Y174" s="192">
        <f>'5 Next Year'!W174</f>
        <v>0</v>
      </c>
      <c r="Z174" s="305">
        <f>'5 Next Year'!H174</f>
        <v>0</v>
      </c>
      <c r="AA174" s="192">
        <f>'5 Next Year'!AI174</f>
        <v>0</v>
      </c>
      <c r="AB174" s="128">
        <f>'5 Next Year'!O174</f>
        <v>0</v>
      </c>
      <c r="AC174" s="306">
        <f t="shared" si="4"/>
        <v>46203</v>
      </c>
      <c r="AD174" s="92">
        <f t="shared" si="5"/>
        <v>0</v>
      </c>
      <c r="AE174" s="92">
        <f t="shared" si="6"/>
        <v>0</v>
      </c>
      <c r="AF174" s="128"/>
      <c r="AG174" s="192">
        <f>'5 Next Year'!W396</f>
        <v>0</v>
      </c>
      <c r="AH174" s="1">
        <f>'5 Next Year'!K396</f>
        <v>0</v>
      </c>
      <c r="AI174" s="192">
        <f>'5 Next Year'!AI396</f>
        <v>0</v>
      </c>
      <c r="AJ174" s="128">
        <f>'5 Next Year'!O396</f>
        <v>0</v>
      </c>
      <c r="AK174" s="306">
        <f t="shared" si="7"/>
        <v>46203</v>
      </c>
    </row>
    <row r="175" spans="1:37" ht="18" customHeight="1">
      <c r="A175" s="299" t="str">
        <f>IF('5 Next Year'!A175&lt;&gt;"",'5 Next Year'!A175,"")</f>
        <v/>
      </c>
      <c r="B175" s="299" t="str">
        <f>IF('5 Next Year'!B175&lt;&gt;"",'5 Next Year'!B175,"")</f>
        <v/>
      </c>
      <c r="C175" s="299" t="str">
        <f>IF('5 Next Year'!C175&lt;&gt;"",'5 Next Year'!C175,"")</f>
        <v/>
      </c>
      <c r="D175" s="299"/>
      <c r="E175" s="300" t="str">
        <f>IF('5 Next Year'!E175&lt;&gt;"",'5 Next Year'!E175,"")</f>
        <v/>
      </c>
      <c r="F175" s="301" t="str">
        <f>IF('5 Next Year'!F175&lt;&gt;"",'5 Next Year'!F175,"")</f>
        <v/>
      </c>
      <c r="G175" s="302"/>
      <c r="H175" s="303"/>
      <c r="I175" s="302"/>
      <c r="J175" s="303"/>
      <c r="K175" s="302"/>
      <c r="L175" s="303"/>
      <c r="M175" s="302"/>
      <c r="N175" s="303"/>
      <c r="O175" s="304">
        <f t="shared" si="1"/>
        <v>0</v>
      </c>
      <c r="P175" s="92">
        <f t="shared" ref="P175:V175" si="172">IF(G175&gt;0,IF(G$8&lt;$AC175,IF(G$8&gt;=$C$4,IF($Z175&gt;0,IF($Z175&lt;&gt;"C",IF(H175="",($AC175-G$8)/7/$AA175*($Y175+$AB175)*(G175-$Z175)/$Z175,IF(H$8&lt;$AC175,(H$8-G$8)/7/$AA175*($Y175+$AB175)*(G175-$Z175)/$Z175,($AC175-G$8)/7/$AA175*($Y175+$AB175)*(G175-$Z175)/$Z175)),0),0),0),0),0)</f>
        <v>0</v>
      </c>
      <c r="Q175" s="92">
        <f t="shared" si="172"/>
        <v>0</v>
      </c>
      <c r="R175" s="92">
        <f t="shared" si="172"/>
        <v>0</v>
      </c>
      <c r="S175" s="92">
        <f t="shared" si="172"/>
        <v>0</v>
      </c>
      <c r="T175" s="92">
        <f t="shared" si="172"/>
        <v>0</v>
      </c>
      <c r="U175" s="92">
        <f t="shared" si="172"/>
        <v>0</v>
      </c>
      <c r="V175" s="92">
        <f t="shared" si="172"/>
        <v>0</v>
      </c>
      <c r="W175" s="92">
        <f t="shared" si="3"/>
        <v>0</v>
      </c>
      <c r="X175" s="128"/>
      <c r="Y175" s="192">
        <f>'5 Next Year'!W175</f>
        <v>0</v>
      </c>
      <c r="Z175" s="305">
        <f>'5 Next Year'!H175</f>
        <v>0</v>
      </c>
      <c r="AA175" s="192">
        <f>'5 Next Year'!AI175</f>
        <v>0</v>
      </c>
      <c r="AB175" s="128">
        <f>'5 Next Year'!O175</f>
        <v>0</v>
      </c>
      <c r="AC175" s="306">
        <f t="shared" si="4"/>
        <v>46203</v>
      </c>
      <c r="AD175" s="92">
        <f t="shared" si="5"/>
        <v>0</v>
      </c>
      <c r="AE175" s="92">
        <f t="shared" si="6"/>
        <v>0</v>
      </c>
      <c r="AF175" s="128"/>
      <c r="AG175" s="192">
        <f>'5 Next Year'!W397</f>
        <v>0</v>
      </c>
      <c r="AH175" s="1">
        <f>'5 Next Year'!K397</f>
        <v>0</v>
      </c>
      <c r="AI175" s="192">
        <f>'5 Next Year'!AI397</f>
        <v>0</v>
      </c>
      <c r="AJ175" s="128">
        <f>'5 Next Year'!O397</f>
        <v>0</v>
      </c>
      <c r="AK175" s="306">
        <f t="shared" si="7"/>
        <v>46203</v>
      </c>
    </row>
    <row r="176" spans="1:37" ht="18" customHeight="1">
      <c r="A176" s="299" t="str">
        <f>IF('5 Next Year'!A176&lt;&gt;"",'5 Next Year'!A176,"")</f>
        <v/>
      </c>
      <c r="B176" s="299" t="str">
        <f>IF('5 Next Year'!B176&lt;&gt;"",'5 Next Year'!B176,"")</f>
        <v/>
      </c>
      <c r="C176" s="299" t="str">
        <f>IF('5 Next Year'!C176&lt;&gt;"",'5 Next Year'!C176,"")</f>
        <v/>
      </c>
      <c r="D176" s="299"/>
      <c r="E176" s="300" t="str">
        <f>IF('5 Next Year'!E176&lt;&gt;"",'5 Next Year'!E176,"")</f>
        <v/>
      </c>
      <c r="F176" s="301" t="str">
        <f>IF('5 Next Year'!F176&lt;&gt;"",'5 Next Year'!F176,"")</f>
        <v/>
      </c>
      <c r="G176" s="302"/>
      <c r="H176" s="303"/>
      <c r="I176" s="302"/>
      <c r="J176" s="303"/>
      <c r="K176" s="302"/>
      <c r="L176" s="303"/>
      <c r="M176" s="302"/>
      <c r="N176" s="303"/>
      <c r="O176" s="304">
        <f t="shared" si="1"/>
        <v>0</v>
      </c>
      <c r="P176" s="92">
        <f t="shared" ref="P176:V176" si="173">IF(G176&gt;0,IF(G$8&lt;$AC176,IF(G$8&gt;=$C$4,IF($Z176&gt;0,IF($Z176&lt;&gt;"C",IF(H176="",($AC176-G$8)/7/$AA176*($Y176+$AB176)*(G176-$Z176)/$Z176,IF(H$8&lt;$AC176,(H$8-G$8)/7/$AA176*($Y176+$AB176)*(G176-$Z176)/$Z176,($AC176-G$8)/7/$AA176*($Y176+$AB176)*(G176-$Z176)/$Z176)),0),0),0),0),0)</f>
        <v>0</v>
      </c>
      <c r="Q176" s="92">
        <f t="shared" si="173"/>
        <v>0</v>
      </c>
      <c r="R176" s="92">
        <f t="shared" si="173"/>
        <v>0</v>
      </c>
      <c r="S176" s="92">
        <f t="shared" si="173"/>
        <v>0</v>
      </c>
      <c r="T176" s="92">
        <f t="shared" si="173"/>
        <v>0</v>
      </c>
      <c r="U176" s="92">
        <f t="shared" si="173"/>
        <v>0</v>
      </c>
      <c r="V176" s="92">
        <f t="shared" si="173"/>
        <v>0</v>
      </c>
      <c r="W176" s="92">
        <f t="shared" si="3"/>
        <v>0</v>
      </c>
      <c r="X176" s="128"/>
      <c r="Y176" s="192">
        <f>'5 Next Year'!W176</f>
        <v>0</v>
      </c>
      <c r="Z176" s="305">
        <f>'5 Next Year'!H176</f>
        <v>0</v>
      </c>
      <c r="AA176" s="192">
        <f>'5 Next Year'!AI176</f>
        <v>0</v>
      </c>
      <c r="AB176" s="128">
        <f>'5 Next Year'!O176</f>
        <v>0</v>
      </c>
      <c r="AC176" s="306">
        <f t="shared" si="4"/>
        <v>46203</v>
      </c>
      <c r="AD176" s="92">
        <f t="shared" si="5"/>
        <v>0</v>
      </c>
      <c r="AE176" s="92">
        <f t="shared" si="6"/>
        <v>0</v>
      </c>
      <c r="AF176" s="128"/>
      <c r="AG176" s="192">
        <f>'5 Next Year'!W398</f>
        <v>0</v>
      </c>
      <c r="AH176" s="1">
        <f>'5 Next Year'!K398</f>
        <v>0</v>
      </c>
      <c r="AI176" s="192">
        <f>'5 Next Year'!AI398</f>
        <v>0</v>
      </c>
      <c r="AJ176" s="128">
        <f>'5 Next Year'!O398</f>
        <v>0</v>
      </c>
      <c r="AK176" s="306">
        <f t="shared" si="7"/>
        <v>46203</v>
      </c>
    </row>
    <row r="177" spans="1:37" ht="18" customHeight="1">
      <c r="A177" s="299" t="str">
        <f>IF('5 Next Year'!A177&lt;&gt;"",'5 Next Year'!A177,"")</f>
        <v/>
      </c>
      <c r="B177" s="299" t="str">
        <f>IF('5 Next Year'!B177&lt;&gt;"",'5 Next Year'!B177,"")</f>
        <v/>
      </c>
      <c r="C177" s="299" t="str">
        <f>IF('5 Next Year'!C177&lt;&gt;"",'5 Next Year'!C177,"")</f>
        <v/>
      </c>
      <c r="D177" s="299"/>
      <c r="E177" s="300" t="str">
        <f>IF('5 Next Year'!E177&lt;&gt;"",'5 Next Year'!E177,"")</f>
        <v/>
      </c>
      <c r="F177" s="301" t="str">
        <f>IF('5 Next Year'!F177&lt;&gt;"",'5 Next Year'!F177,"")</f>
        <v/>
      </c>
      <c r="G177" s="302"/>
      <c r="H177" s="303"/>
      <c r="I177" s="302"/>
      <c r="J177" s="303"/>
      <c r="K177" s="302"/>
      <c r="L177" s="303"/>
      <c r="M177" s="302"/>
      <c r="N177" s="303"/>
      <c r="O177" s="304">
        <f t="shared" si="1"/>
        <v>0</v>
      </c>
      <c r="P177" s="92">
        <f t="shared" ref="P177:V177" si="174">IF(G177&gt;0,IF(G$8&lt;$AC177,IF(G$8&gt;=$C$4,IF($Z177&gt;0,IF($Z177&lt;&gt;"C",IF(H177="",($AC177-G$8)/7/$AA177*($Y177+$AB177)*(G177-$Z177)/$Z177,IF(H$8&lt;$AC177,(H$8-G$8)/7/$AA177*($Y177+$AB177)*(G177-$Z177)/$Z177,($AC177-G$8)/7/$AA177*($Y177+$AB177)*(G177-$Z177)/$Z177)),0),0),0),0),0)</f>
        <v>0</v>
      </c>
      <c r="Q177" s="92">
        <f t="shared" si="174"/>
        <v>0</v>
      </c>
      <c r="R177" s="92">
        <f t="shared" si="174"/>
        <v>0</v>
      </c>
      <c r="S177" s="92">
        <f t="shared" si="174"/>
        <v>0</v>
      </c>
      <c r="T177" s="92">
        <f t="shared" si="174"/>
        <v>0</v>
      </c>
      <c r="U177" s="92">
        <f t="shared" si="174"/>
        <v>0</v>
      </c>
      <c r="V177" s="92">
        <f t="shared" si="174"/>
        <v>0</v>
      </c>
      <c r="W177" s="92">
        <f t="shared" si="3"/>
        <v>0</v>
      </c>
      <c r="X177" s="128"/>
      <c r="Y177" s="192">
        <f>'5 Next Year'!W177</f>
        <v>0</v>
      </c>
      <c r="Z177" s="305">
        <f>'5 Next Year'!H177</f>
        <v>0</v>
      </c>
      <c r="AA177" s="192">
        <f>'5 Next Year'!AI177</f>
        <v>0</v>
      </c>
      <c r="AB177" s="128">
        <f>'5 Next Year'!O177</f>
        <v>0</v>
      </c>
      <c r="AC177" s="306">
        <f t="shared" si="4"/>
        <v>46203</v>
      </c>
      <c r="AD177" s="92">
        <f t="shared" si="5"/>
        <v>0</v>
      </c>
      <c r="AE177" s="92">
        <f t="shared" si="6"/>
        <v>0</v>
      </c>
      <c r="AF177" s="128"/>
      <c r="AG177" s="192">
        <f>'5 Next Year'!W399</f>
        <v>0</v>
      </c>
      <c r="AH177" s="1">
        <f>'5 Next Year'!K399</f>
        <v>0</v>
      </c>
      <c r="AI177" s="192">
        <f>'5 Next Year'!AI399</f>
        <v>0</v>
      </c>
      <c r="AJ177" s="128">
        <f>'5 Next Year'!O399</f>
        <v>0</v>
      </c>
      <c r="AK177" s="306">
        <f t="shared" si="7"/>
        <v>46203</v>
      </c>
    </row>
    <row r="178" spans="1:37" ht="18" customHeight="1">
      <c r="A178" s="299" t="str">
        <f>IF('5 Next Year'!A178&lt;&gt;"",'5 Next Year'!A178,"")</f>
        <v/>
      </c>
      <c r="B178" s="299" t="str">
        <f>IF('5 Next Year'!B178&lt;&gt;"",'5 Next Year'!B178,"")</f>
        <v/>
      </c>
      <c r="C178" s="299" t="str">
        <f>IF('5 Next Year'!C178&lt;&gt;"",'5 Next Year'!C178,"")</f>
        <v/>
      </c>
      <c r="D178" s="299"/>
      <c r="E178" s="300" t="str">
        <f>IF('5 Next Year'!E178&lt;&gt;"",'5 Next Year'!E178,"")</f>
        <v/>
      </c>
      <c r="F178" s="301" t="str">
        <f>IF('5 Next Year'!F178&lt;&gt;"",'5 Next Year'!F178,"")</f>
        <v/>
      </c>
      <c r="G178" s="302"/>
      <c r="H178" s="303"/>
      <c r="I178" s="302"/>
      <c r="J178" s="303"/>
      <c r="K178" s="302"/>
      <c r="L178" s="303"/>
      <c r="M178" s="302"/>
      <c r="N178" s="303"/>
      <c r="O178" s="304">
        <f t="shared" si="1"/>
        <v>0</v>
      </c>
      <c r="P178" s="92">
        <f t="shared" ref="P178:V178" si="175">IF(G178&gt;0,IF(G$8&lt;$AC178,IF(G$8&gt;=$C$4,IF($Z178&gt;0,IF($Z178&lt;&gt;"C",IF(H178="",($AC178-G$8)/7/$AA178*($Y178+$AB178)*(G178-$Z178)/$Z178,IF(H$8&lt;$AC178,(H$8-G$8)/7/$AA178*($Y178+$AB178)*(G178-$Z178)/$Z178,($AC178-G$8)/7/$AA178*($Y178+$AB178)*(G178-$Z178)/$Z178)),0),0),0),0),0)</f>
        <v>0</v>
      </c>
      <c r="Q178" s="92">
        <f t="shared" si="175"/>
        <v>0</v>
      </c>
      <c r="R178" s="92">
        <f t="shared" si="175"/>
        <v>0</v>
      </c>
      <c r="S178" s="92">
        <f t="shared" si="175"/>
        <v>0</v>
      </c>
      <c r="T178" s="92">
        <f t="shared" si="175"/>
        <v>0</v>
      </c>
      <c r="U178" s="92">
        <f t="shared" si="175"/>
        <v>0</v>
      </c>
      <c r="V178" s="92">
        <f t="shared" si="175"/>
        <v>0</v>
      </c>
      <c r="W178" s="92">
        <f t="shared" si="3"/>
        <v>0</v>
      </c>
      <c r="X178" s="128"/>
      <c r="Y178" s="192">
        <f>'5 Next Year'!W178</f>
        <v>0</v>
      </c>
      <c r="Z178" s="305">
        <f>'5 Next Year'!H178</f>
        <v>0</v>
      </c>
      <c r="AA178" s="192">
        <f>'5 Next Year'!AI178</f>
        <v>0</v>
      </c>
      <c r="AB178" s="128">
        <f>'5 Next Year'!O178</f>
        <v>0</v>
      </c>
      <c r="AC178" s="306">
        <f t="shared" si="4"/>
        <v>46203</v>
      </c>
      <c r="AD178" s="92">
        <f t="shared" si="5"/>
        <v>0</v>
      </c>
      <c r="AE178" s="92">
        <f t="shared" si="6"/>
        <v>0</v>
      </c>
      <c r="AF178" s="128"/>
      <c r="AG178" s="192">
        <f>'5 Next Year'!W400</f>
        <v>0</v>
      </c>
      <c r="AH178" s="1">
        <f>'5 Next Year'!K400</f>
        <v>0</v>
      </c>
      <c r="AI178" s="192">
        <f>'5 Next Year'!AI400</f>
        <v>0</v>
      </c>
      <c r="AJ178" s="128">
        <f>'5 Next Year'!O400</f>
        <v>0</v>
      </c>
      <c r="AK178" s="306">
        <f t="shared" si="7"/>
        <v>46203</v>
      </c>
    </row>
    <row r="179" spans="1:37" ht="18" customHeight="1">
      <c r="A179" s="299" t="str">
        <f>IF('5 Next Year'!A179&lt;&gt;"",'5 Next Year'!A179,"")</f>
        <v/>
      </c>
      <c r="B179" s="299" t="str">
        <f>IF('5 Next Year'!B179&lt;&gt;"",'5 Next Year'!B179,"")</f>
        <v/>
      </c>
      <c r="C179" s="299" t="str">
        <f>IF('5 Next Year'!C179&lt;&gt;"",'5 Next Year'!C179,"")</f>
        <v/>
      </c>
      <c r="D179" s="299"/>
      <c r="E179" s="300" t="str">
        <f>IF('5 Next Year'!E179&lt;&gt;"",'5 Next Year'!E179,"")</f>
        <v/>
      </c>
      <c r="F179" s="301" t="str">
        <f>IF('5 Next Year'!F179&lt;&gt;"",'5 Next Year'!F179,"")</f>
        <v/>
      </c>
      <c r="G179" s="302"/>
      <c r="H179" s="303"/>
      <c r="I179" s="302"/>
      <c r="J179" s="303"/>
      <c r="K179" s="302"/>
      <c r="L179" s="303"/>
      <c r="M179" s="302"/>
      <c r="N179" s="303"/>
      <c r="O179" s="304">
        <f t="shared" si="1"/>
        <v>0</v>
      </c>
      <c r="P179" s="92">
        <f t="shared" ref="P179:V179" si="176">IF(G179&gt;0,IF(G$8&lt;$AC179,IF(G$8&gt;=$C$4,IF($Z179&gt;0,IF($Z179&lt;&gt;"C",IF(H179="",($AC179-G$8)/7/$AA179*($Y179+$AB179)*(G179-$Z179)/$Z179,IF(H$8&lt;$AC179,(H$8-G$8)/7/$AA179*($Y179+$AB179)*(G179-$Z179)/$Z179,($AC179-G$8)/7/$AA179*($Y179+$AB179)*(G179-$Z179)/$Z179)),0),0),0),0),0)</f>
        <v>0</v>
      </c>
      <c r="Q179" s="92">
        <f t="shared" si="176"/>
        <v>0</v>
      </c>
      <c r="R179" s="92">
        <f t="shared" si="176"/>
        <v>0</v>
      </c>
      <c r="S179" s="92">
        <f t="shared" si="176"/>
        <v>0</v>
      </c>
      <c r="T179" s="92">
        <f t="shared" si="176"/>
        <v>0</v>
      </c>
      <c r="U179" s="92">
        <f t="shared" si="176"/>
        <v>0</v>
      </c>
      <c r="V179" s="92">
        <f t="shared" si="176"/>
        <v>0</v>
      </c>
      <c r="W179" s="92">
        <f t="shared" si="3"/>
        <v>0</v>
      </c>
      <c r="X179" s="128"/>
      <c r="Y179" s="192">
        <f>'5 Next Year'!W179</f>
        <v>0</v>
      </c>
      <c r="Z179" s="305">
        <f>'5 Next Year'!H179</f>
        <v>0</v>
      </c>
      <c r="AA179" s="192">
        <f>'5 Next Year'!AI179</f>
        <v>0</v>
      </c>
      <c r="AB179" s="128">
        <f>'5 Next Year'!O179</f>
        <v>0</v>
      </c>
      <c r="AC179" s="306">
        <f t="shared" si="4"/>
        <v>46203</v>
      </c>
      <c r="AD179" s="92">
        <f t="shared" si="5"/>
        <v>0</v>
      </c>
      <c r="AE179" s="92">
        <f t="shared" si="6"/>
        <v>0</v>
      </c>
      <c r="AF179" s="128"/>
      <c r="AG179" s="192">
        <f>'5 Next Year'!W401</f>
        <v>0</v>
      </c>
      <c r="AH179" s="1">
        <f>'5 Next Year'!K401</f>
        <v>0</v>
      </c>
      <c r="AI179" s="192">
        <f>'5 Next Year'!AI401</f>
        <v>0</v>
      </c>
      <c r="AJ179" s="128">
        <f>'5 Next Year'!O401</f>
        <v>0</v>
      </c>
      <c r="AK179" s="306">
        <f t="shared" si="7"/>
        <v>46203</v>
      </c>
    </row>
    <row r="180" spans="1:37" ht="18" customHeight="1">
      <c r="A180" s="299" t="str">
        <f>IF('5 Next Year'!A180&lt;&gt;"",'5 Next Year'!A180,"")</f>
        <v/>
      </c>
      <c r="B180" s="299" t="str">
        <f>IF('5 Next Year'!B180&lt;&gt;"",'5 Next Year'!B180,"")</f>
        <v/>
      </c>
      <c r="C180" s="299" t="str">
        <f>IF('5 Next Year'!C180&lt;&gt;"",'5 Next Year'!C180,"")</f>
        <v/>
      </c>
      <c r="D180" s="299"/>
      <c r="E180" s="300" t="str">
        <f>IF('5 Next Year'!E180&lt;&gt;"",'5 Next Year'!E180,"")</f>
        <v/>
      </c>
      <c r="F180" s="301" t="str">
        <f>IF('5 Next Year'!F180&lt;&gt;"",'5 Next Year'!F180,"")</f>
        <v/>
      </c>
      <c r="G180" s="302"/>
      <c r="H180" s="303"/>
      <c r="I180" s="302"/>
      <c r="J180" s="303"/>
      <c r="K180" s="302"/>
      <c r="L180" s="303"/>
      <c r="M180" s="302"/>
      <c r="N180" s="303"/>
      <c r="O180" s="304">
        <f t="shared" si="1"/>
        <v>0</v>
      </c>
      <c r="P180" s="92">
        <f t="shared" ref="P180:V180" si="177">IF(G180&gt;0,IF(G$8&lt;$AC180,IF(G$8&gt;=$C$4,IF($Z180&gt;0,IF($Z180&lt;&gt;"C",IF(H180="",($AC180-G$8)/7/$AA180*($Y180+$AB180)*(G180-$Z180)/$Z180,IF(H$8&lt;$AC180,(H$8-G$8)/7/$AA180*($Y180+$AB180)*(G180-$Z180)/$Z180,($AC180-G$8)/7/$AA180*($Y180+$AB180)*(G180-$Z180)/$Z180)),0),0),0),0),0)</f>
        <v>0</v>
      </c>
      <c r="Q180" s="92">
        <f t="shared" si="177"/>
        <v>0</v>
      </c>
      <c r="R180" s="92">
        <f t="shared" si="177"/>
        <v>0</v>
      </c>
      <c r="S180" s="92">
        <f t="shared" si="177"/>
        <v>0</v>
      </c>
      <c r="T180" s="92">
        <f t="shared" si="177"/>
        <v>0</v>
      </c>
      <c r="U180" s="92">
        <f t="shared" si="177"/>
        <v>0</v>
      </c>
      <c r="V180" s="92">
        <f t="shared" si="177"/>
        <v>0</v>
      </c>
      <c r="W180" s="92">
        <f t="shared" si="3"/>
        <v>0</v>
      </c>
      <c r="X180" s="128"/>
      <c r="Y180" s="192">
        <f>'5 Next Year'!W180</f>
        <v>0</v>
      </c>
      <c r="Z180" s="305">
        <f>'5 Next Year'!H180</f>
        <v>0</v>
      </c>
      <c r="AA180" s="192">
        <f>'5 Next Year'!AI180</f>
        <v>0</v>
      </c>
      <c r="AB180" s="128">
        <f>'5 Next Year'!O180</f>
        <v>0</v>
      </c>
      <c r="AC180" s="306">
        <f t="shared" si="4"/>
        <v>46203</v>
      </c>
      <c r="AD180" s="92">
        <f t="shared" si="5"/>
        <v>0</v>
      </c>
      <c r="AE180" s="92">
        <f t="shared" si="6"/>
        <v>0</v>
      </c>
      <c r="AF180" s="128"/>
      <c r="AG180" s="192">
        <f>'5 Next Year'!W402</f>
        <v>0</v>
      </c>
      <c r="AH180" s="1">
        <f>'5 Next Year'!K402</f>
        <v>0</v>
      </c>
      <c r="AI180" s="192">
        <f>'5 Next Year'!AI402</f>
        <v>0</v>
      </c>
      <c r="AJ180" s="128">
        <f>'5 Next Year'!O402</f>
        <v>0</v>
      </c>
      <c r="AK180" s="306">
        <f t="shared" si="7"/>
        <v>46203</v>
      </c>
    </row>
    <row r="181" spans="1:37" ht="18" customHeight="1">
      <c r="A181" s="299" t="str">
        <f>IF('5 Next Year'!A181&lt;&gt;"",'5 Next Year'!A181,"")</f>
        <v/>
      </c>
      <c r="B181" s="299" t="str">
        <f>IF('5 Next Year'!B181&lt;&gt;"",'5 Next Year'!B181,"")</f>
        <v/>
      </c>
      <c r="C181" s="299" t="str">
        <f>IF('5 Next Year'!C181&lt;&gt;"",'5 Next Year'!C181,"")</f>
        <v/>
      </c>
      <c r="D181" s="299"/>
      <c r="E181" s="300" t="str">
        <f>IF('5 Next Year'!E181&lt;&gt;"",'5 Next Year'!E181,"")</f>
        <v/>
      </c>
      <c r="F181" s="301" t="str">
        <f>IF('5 Next Year'!F181&lt;&gt;"",'5 Next Year'!F181,"")</f>
        <v/>
      </c>
      <c r="G181" s="302"/>
      <c r="H181" s="303"/>
      <c r="I181" s="302"/>
      <c r="J181" s="303"/>
      <c r="K181" s="302"/>
      <c r="L181" s="303"/>
      <c r="M181" s="302"/>
      <c r="N181" s="303"/>
      <c r="O181" s="304">
        <f t="shared" si="1"/>
        <v>0</v>
      </c>
      <c r="P181" s="92">
        <f t="shared" ref="P181:V181" si="178">IF(G181&gt;0,IF(G$8&lt;$AC181,IF(G$8&gt;=$C$4,IF($Z181&gt;0,IF($Z181&lt;&gt;"C",IF(H181="",($AC181-G$8)/7/$AA181*($Y181+$AB181)*(G181-$Z181)/$Z181,IF(H$8&lt;$AC181,(H$8-G$8)/7/$AA181*($Y181+$AB181)*(G181-$Z181)/$Z181,($AC181-G$8)/7/$AA181*($Y181+$AB181)*(G181-$Z181)/$Z181)),0),0),0),0),0)</f>
        <v>0</v>
      </c>
      <c r="Q181" s="92">
        <f t="shared" si="178"/>
        <v>0</v>
      </c>
      <c r="R181" s="92">
        <f t="shared" si="178"/>
        <v>0</v>
      </c>
      <c r="S181" s="92">
        <f t="shared" si="178"/>
        <v>0</v>
      </c>
      <c r="T181" s="92">
        <f t="shared" si="178"/>
        <v>0</v>
      </c>
      <c r="U181" s="92">
        <f t="shared" si="178"/>
        <v>0</v>
      </c>
      <c r="V181" s="92">
        <f t="shared" si="178"/>
        <v>0</v>
      </c>
      <c r="W181" s="92">
        <f t="shared" si="3"/>
        <v>0</v>
      </c>
      <c r="X181" s="128"/>
      <c r="Y181" s="192">
        <f>'5 Next Year'!W181</f>
        <v>0</v>
      </c>
      <c r="Z181" s="305">
        <f>'5 Next Year'!H181</f>
        <v>0</v>
      </c>
      <c r="AA181" s="192">
        <f>'5 Next Year'!AI181</f>
        <v>0</v>
      </c>
      <c r="AB181" s="128">
        <f>'5 Next Year'!O181</f>
        <v>0</v>
      </c>
      <c r="AC181" s="306">
        <f t="shared" si="4"/>
        <v>46203</v>
      </c>
      <c r="AD181" s="92">
        <f t="shared" si="5"/>
        <v>0</v>
      </c>
      <c r="AE181" s="92">
        <f t="shared" si="6"/>
        <v>0</v>
      </c>
      <c r="AF181" s="128"/>
      <c r="AG181" s="192">
        <f>'5 Next Year'!W403</f>
        <v>0</v>
      </c>
      <c r="AH181" s="1">
        <f>'5 Next Year'!K403</f>
        <v>0</v>
      </c>
      <c r="AI181" s="192">
        <f>'5 Next Year'!AI403</f>
        <v>0</v>
      </c>
      <c r="AJ181" s="128">
        <f>'5 Next Year'!O403</f>
        <v>0</v>
      </c>
      <c r="AK181" s="306">
        <f t="shared" si="7"/>
        <v>46203</v>
      </c>
    </row>
    <row r="182" spans="1:37" ht="18" customHeight="1">
      <c r="A182" s="299" t="str">
        <f>IF('5 Next Year'!A182&lt;&gt;"",'5 Next Year'!A182,"")</f>
        <v/>
      </c>
      <c r="B182" s="299" t="str">
        <f>IF('5 Next Year'!B182&lt;&gt;"",'5 Next Year'!B182,"")</f>
        <v/>
      </c>
      <c r="C182" s="299" t="str">
        <f>IF('5 Next Year'!C182&lt;&gt;"",'5 Next Year'!C182,"")</f>
        <v/>
      </c>
      <c r="D182" s="299"/>
      <c r="E182" s="300" t="str">
        <f>IF('5 Next Year'!E182&lt;&gt;"",'5 Next Year'!E182,"")</f>
        <v/>
      </c>
      <c r="F182" s="301" t="str">
        <f>IF('5 Next Year'!F182&lt;&gt;"",'5 Next Year'!F182,"")</f>
        <v/>
      </c>
      <c r="G182" s="302"/>
      <c r="H182" s="303"/>
      <c r="I182" s="302"/>
      <c r="J182" s="303"/>
      <c r="K182" s="302"/>
      <c r="L182" s="303"/>
      <c r="M182" s="302"/>
      <c r="N182" s="303"/>
      <c r="O182" s="304">
        <f t="shared" si="1"/>
        <v>0</v>
      </c>
      <c r="P182" s="92">
        <f t="shared" ref="P182:V182" si="179">IF(G182&gt;0,IF(G$8&lt;$AC182,IF(G$8&gt;=$C$4,IF($Z182&gt;0,IF($Z182&lt;&gt;"C",IF(H182="",($AC182-G$8)/7/$AA182*($Y182+$AB182)*(G182-$Z182)/$Z182,IF(H$8&lt;$AC182,(H$8-G$8)/7/$AA182*($Y182+$AB182)*(G182-$Z182)/$Z182,($AC182-G$8)/7/$AA182*($Y182+$AB182)*(G182-$Z182)/$Z182)),0),0),0),0),0)</f>
        <v>0</v>
      </c>
      <c r="Q182" s="92">
        <f t="shared" si="179"/>
        <v>0</v>
      </c>
      <c r="R182" s="92">
        <f t="shared" si="179"/>
        <v>0</v>
      </c>
      <c r="S182" s="92">
        <f t="shared" si="179"/>
        <v>0</v>
      </c>
      <c r="T182" s="92">
        <f t="shared" si="179"/>
        <v>0</v>
      </c>
      <c r="U182" s="92">
        <f t="shared" si="179"/>
        <v>0</v>
      </c>
      <c r="V182" s="92">
        <f t="shared" si="179"/>
        <v>0</v>
      </c>
      <c r="W182" s="92">
        <f t="shared" si="3"/>
        <v>0</v>
      </c>
      <c r="X182" s="128"/>
      <c r="Y182" s="192">
        <f>'5 Next Year'!W182</f>
        <v>0</v>
      </c>
      <c r="Z182" s="305">
        <f>'5 Next Year'!H182</f>
        <v>0</v>
      </c>
      <c r="AA182" s="192">
        <f>'5 Next Year'!AI182</f>
        <v>0</v>
      </c>
      <c r="AB182" s="128">
        <f>'5 Next Year'!O182</f>
        <v>0</v>
      </c>
      <c r="AC182" s="306">
        <f t="shared" si="4"/>
        <v>46203</v>
      </c>
      <c r="AD182" s="92">
        <f t="shared" si="5"/>
        <v>0</v>
      </c>
      <c r="AE182" s="92">
        <f t="shared" si="6"/>
        <v>0</v>
      </c>
      <c r="AF182" s="128"/>
      <c r="AG182" s="192">
        <f>'5 Next Year'!W404</f>
        <v>0</v>
      </c>
      <c r="AH182" s="1">
        <f>'5 Next Year'!K404</f>
        <v>0</v>
      </c>
      <c r="AI182" s="192">
        <f>'5 Next Year'!AI404</f>
        <v>0</v>
      </c>
      <c r="AJ182" s="128">
        <f>'5 Next Year'!O404</f>
        <v>0</v>
      </c>
      <c r="AK182" s="306">
        <f t="shared" si="7"/>
        <v>46203</v>
      </c>
    </row>
    <row r="183" spans="1:37" ht="18" customHeight="1">
      <c r="A183" s="299" t="str">
        <f>IF('5 Next Year'!A183&lt;&gt;"",'5 Next Year'!A183,"")</f>
        <v/>
      </c>
      <c r="B183" s="299" t="str">
        <f>IF('5 Next Year'!B183&lt;&gt;"",'5 Next Year'!B183,"")</f>
        <v/>
      </c>
      <c r="C183" s="299" t="str">
        <f>IF('5 Next Year'!C183&lt;&gt;"",'5 Next Year'!C183,"")</f>
        <v/>
      </c>
      <c r="D183" s="299"/>
      <c r="E183" s="300" t="str">
        <f>IF('5 Next Year'!E183&lt;&gt;"",'5 Next Year'!E183,"")</f>
        <v/>
      </c>
      <c r="F183" s="301" t="str">
        <f>IF('5 Next Year'!F183&lt;&gt;"",'5 Next Year'!F183,"")</f>
        <v/>
      </c>
      <c r="G183" s="302"/>
      <c r="H183" s="303"/>
      <c r="I183" s="302"/>
      <c r="J183" s="303"/>
      <c r="K183" s="302"/>
      <c r="L183" s="303"/>
      <c r="M183" s="302"/>
      <c r="N183" s="303"/>
      <c r="O183" s="304">
        <f t="shared" si="1"/>
        <v>0</v>
      </c>
      <c r="P183" s="92">
        <f t="shared" ref="P183:V183" si="180">IF(G183&gt;0,IF(G$8&lt;$AC183,IF(G$8&gt;=$C$4,IF($Z183&gt;0,IF($Z183&lt;&gt;"C",IF(H183="",($AC183-G$8)/7/$AA183*($Y183+$AB183)*(G183-$Z183)/$Z183,IF(H$8&lt;$AC183,(H$8-G$8)/7/$AA183*($Y183+$AB183)*(G183-$Z183)/$Z183,($AC183-G$8)/7/$AA183*($Y183+$AB183)*(G183-$Z183)/$Z183)),0),0),0),0),0)</f>
        <v>0</v>
      </c>
      <c r="Q183" s="92">
        <f t="shared" si="180"/>
        <v>0</v>
      </c>
      <c r="R183" s="92">
        <f t="shared" si="180"/>
        <v>0</v>
      </c>
      <c r="S183" s="92">
        <f t="shared" si="180"/>
        <v>0</v>
      </c>
      <c r="T183" s="92">
        <f t="shared" si="180"/>
        <v>0</v>
      </c>
      <c r="U183" s="92">
        <f t="shared" si="180"/>
        <v>0</v>
      </c>
      <c r="V183" s="92">
        <f t="shared" si="180"/>
        <v>0</v>
      </c>
      <c r="W183" s="92">
        <f t="shared" si="3"/>
        <v>0</v>
      </c>
      <c r="X183" s="128"/>
      <c r="Y183" s="192">
        <f>'5 Next Year'!W183</f>
        <v>0</v>
      </c>
      <c r="Z183" s="305">
        <f>'5 Next Year'!H183</f>
        <v>0</v>
      </c>
      <c r="AA183" s="192">
        <f>'5 Next Year'!AI183</f>
        <v>0</v>
      </c>
      <c r="AB183" s="128">
        <f>'5 Next Year'!O183</f>
        <v>0</v>
      </c>
      <c r="AC183" s="306">
        <f t="shared" si="4"/>
        <v>46203</v>
      </c>
      <c r="AD183" s="92">
        <f t="shared" si="5"/>
        <v>0</v>
      </c>
      <c r="AE183" s="92">
        <f t="shared" si="6"/>
        <v>0</v>
      </c>
      <c r="AF183" s="128"/>
      <c r="AG183" s="192">
        <f>'5 Next Year'!W405</f>
        <v>0</v>
      </c>
      <c r="AH183" s="1">
        <f>'5 Next Year'!K405</f>
        <v>0</v>
      </c>
      <c r="AI183" s="192">
        <f>'5 Next Year'!AI405</f>
        <v>0</v>
      </c>
      <c r="AJ183" s="128">
        <f>'5 Next Year'!O405</f>
        <v>0</v>
      </c>
      <c r="AK183" s="306">
        <f t="shared" si="7"/>
        <v>46203</v>
      </c>
    </row>
    <row r="184" spans="1:37" ht="18" customHeight="1">
      <c r="A184" s="299" t="str">
        <f>IF('5 Next Year'!A184&lt;&gt;"",'5 Next Year'!A184,"")</f>
        <v/>
      </c>
      <c r="B184" s="299" t="str">
        <f>IF('5 Next Year'!B184&lt;&gt;"",'5 Next Year'!B184,"")</f>
        <v/>
      </c>
      <c r="C184" s="299" t="str">
        <f>IF('5 Next Year'!C184&lt;&gt;"",'5 Next Year'!C184,"")</f>
        <v/>
      </c>
      <c r="D184" s="299"/>
      <c r="E184" s="300" t="str">
        <f>IF('5 Next Year'!E184&lt;&gt;"",'5 Next Year'!E184,"")</f>
        <v/>
      </c>
      <c r="F184" s="301" t="str">
        <f>IF('5 Next Year'!F184&lt;&gt;"",'5 Next Year'!F184,"")</f>
        <v/>
      </c>
      <c r="G184" s="302"/>
      <c r="H184" s="303"/>
      <c r="I184" s="302"/>
      <c r="J184" s="303"/>
      <c r="K184" s="302"/>
      <c r="L184" s="303"/>
      <c r="M184" s="302"/>
      <c r="N184" s="303"/>
      <c r="O184" s="304">
        <f t="shared" si="1"/>
        <v>0</v>
      </c>
      <c r="P184" s="92">
        <f t="shared" ref="P184:V184" si="181">IF(G184&gt;0,IF(G$8&lt;$AC184,IF(G$8&gt;=$C$4,IF($Z184&gt;0,IF($Z184&lt;&gt;"C",IF(H184="",($AC184-G$8)/7/$AA184*($Y184+$AB184)*(G184-$Z184)/$Z184,IF(H$8&lt;$AC184,(H$8-G$8)/7/$AA184*($Y184+$AB184)*(G184-$Z184)/$Z184,($AC184-G$8)/7/$AA184*($Y184+$AB184)*(G184-$Z184)/$Z184)),0),0),0),0),0)</f>
        <v>0</v>
      </c>
      <c r="Q184" s="92">
        <f t="shared" si="181"/>
        <v>0</v>
      </c>
      <c r="R184" s="92">
        <f t="shared" si="181"/>
        <v>0</v>
      </c>
      <c r="S184" s="92">
        <f t="shared" si="181"/>
        <v>0</v>
      </c>
      <c r="T184" s="92">
        <f t="shared" si="181"/>
        <v>0</v>
      </c>
      <c r="U184" s="92">
        <f t="shared" si="181"/>
        <v>0</v>
      </c>
      <c r="V184" s="92">
        <f t="shared" si="181"/>
        <v>0</v>
      </c>
      <c r="W184" s="92">
        <f t="shared" si="3"/>
        <v>0</v>
      </c>
      <c r="X184" s="128"/>
      <c r="Y184" s="192">
        <f>'5 Next Year'!W184</f>
        <v>0</v>
      </c>
      <c r="Z184" s="305">
        <f>'5 Next Year'!H184</f>
        <v>0</v>
      </c>
      <c r="AA184" s="192">
        <f>'5 Next Year'!AI184</f>
        <v>0</v>
      </c>
      <c r="AB184" s="128">
        <f>'5 Next Year'!O184</f>
        <v>0</v>
      </c>
      <c r="AC184" s="306">
        <f t="shared" si="4"/>
        <v>46203</v>
      </c>
      <c r="AD184" s="92">
        <f t="shared" si="5"/>
        <v>0</v>
      </c>
      <c r="AE184" s="92">
        <f t="shared" si="6"/>
        <v>0</v>
      </c>
      <c r="AF184" s="128"/>
      <c r="AG184" s="192">
        <f>'5 Next Year'!W406</f>
        <v>0</v>
      </c>
      <c r="AH184" s="1">
        <f>'5 Next Year'!K406</f>
        <v>0</v>
      </c>
      <c r="AI184" s="192">
        <f>'5 Next Year'!AI406</f>
        <v>0</v>
      </c>
      <c r="AJ184" s="128">
        <f>'5 Next Year'!O406</f>
        <v>0</v>
      </c>
      <c r="AK184" s="306">
        <f t="shared" si="7"/>
        <v>46203</v>
      </c>
    </row>
    <row r="185" spans="1:37" ht="18" customHeight="1">
      <c r="A185" s="299" t="str">
        <f>IF('5 Next Year'!A185&lt;&gt;"",'5 Next Year'!A185,"")</f>
        <v/>
      </c>
      <c r="B185" s="299" t="str">
        <f>IF('5 Next Year'!B185&lt;&gt;"",'5 Next Year'!B185,"")</f>
        <v/>
      </c>
      <c r="C185" s="299" t="str">
        <f>IF('5 Next Year'!C185&lt;&gt;"",'5 Next Year'!C185,"")</f>
        <v/>
      </c>
      <c r="D185" s="299"/>
      <c r="E185" s="300" t="str">
        <f>IF('5 Next Year'!E185&lt;&gt;"",'5 Next Year'!E185,"")</f>
        <v/>
      </c>
      <c r="F185" s="301" t="str">
        <f>IF('5 Next Year'!F185&lt;&gt;"",'5 Next Year'!F185,"")</f>
        <v/>
      </c>
      <c r="G185" s="302"/>
      <c r="H185" s="303"/>
      <c r="I185" s="302"/>
      <c r="J185" s="303"/>
      <c r="K185" s="302"/>
      <c r="L185" s="303"/>
      <c r="M185" s="302"/>
      <c r="N185" s="303"/>
      <c r="O185" s="304">
        <f t="shared" si="1"/>
        <v>0</v>
      </c>
      <c r="P185" s="92">
        <f t="shared" ref="P185:V185" si="182">IF(G185&gt;0,IF(G$8&lt;$AC185,IF(G$8&gt;=$C$4,IF($Z185&gt;0,IF($Z185&lt;&gt;"C",IF(H185="",($AC185-G$8)/7/$AA185*($Y185+$AB185)*(G185-$Z185)/$Z185,IF(H$8&lt;$AC185,(H$8-G$8)/7/$AA185*($Y185+$AB185)*(G185-$Z185)/$Z185,($AC185-G$8)/7/$AA185*($Y185+$AB185)*(G185-$Z185)/$Z185)),0),0),0),0),0)</f>
        <v>0</v>
      </c>
      <c r="Q185" s="92">
        <f t="shared" si="182"/>
        <v>0</v>
      </c>
      <c r="R185" s="92">
        <f t="shared" si="182"/>
        <v>0</v>
      </c>
      <c r="S185" s="92">
        <f t="shared" si="182"/>
        <v>0</v>
      </c>
      <c r="T185" s="92">
        <f t="shared" si="182"/>
        <v>0</v>
      </c>
      <c r="U185" s="92">
        <f t="shared" si="182"/>
        <v>0</v>
      </c>
      <c r="V185" s="92">
        <f t="shared" si="182"/>
        <v>0</v>
      </c>
      <c r="W185" s="92">
        <f t="shared" si="3"/>
        <v>0</v>
      </c>
      <c r="X185" s="128"/>
      <c r="Y185" s="192">
        <f>'5 Next Year'!W185</f>
        <v>0</v>
      </c>
      <c r="Z185" s="305">
        <f>'5 Next Year'!H185</f>
        <v>0</v>
      </c>
      <c r="AA185" s="192">
        <f>'5 Next Year'!AI185</f>
        <v>0</v>
      </c>
      <c r="AB185" s="128">
        <f>'5 Next Year'!O185</f>
        <v>0</v>
      </c>
      <c r="AC185" s="306">
        <f t="shared" si="4"/>
        <v>46203</v>
      </c>
      <c r="AD185" s="92">
        <f t="shared" si="5"/>
        <v>0</v>
      </c>
      <c r="AE185" s="92">
        <f t="shared" si="6"/>
        <v>0</v>
      </c>
      <c r="AF185" s="128"/>
      <c r="AG185" s="192">
        <f>'5 Next Year'!W407</f>
        <v>0</v>
      </c>
      <c r="AH185" s="1">
        <f>'5 Next Year'!K407</f>
        <v>0</v>
      </c>
      <c r="AI185" s="192">
        <f>'5 Next Year'!AI407</f>
        <v>0</v>
      </c>
      <c r="AJ185" s="128">
        <f>'5 Next Year'!O407</f>
        <v>0</v>
      </c>
      <c r="AK185" s="306">
        <f t="shared" si="7"/>
        <v>46203</v>
      </c>
    </row>
    <row r="186" spans="1:37" ht="18" customHeight="1">
      <c r="A186" s="299" t="str">
        <f>IF('5 Next Year'!A186&lt;&gt;"",'5 Next Year'!A186,"")</f>
        <v/>
      </c>
      <c r="B186" s="299" t="str">
        <f>IF('5 Next Year'!B186&lt;&gt;"",'5 Next Year'!B186,"")</f>
        <v/>
      </c>
      <c r="C186" s="299" t="str">
        <f>IF('5 Next Year'!C186&lt;&gt;"",'5 Next Year'!C186,"")</f>
        <v/>
      </c>
      <c r="D186" s="299"/>
      <c r="E186" s="300" t="str">
        <f>IF('5 Next Year'!E186&lt;&gt;"",'5 Next Year'!E186,"")</f>
        <v/>
      </c>
      <c r="F186" s="301" t="str">
        <f>IF('5 Next Year'!F186&lt;&gt;"",'5 Next Year'!F186,"")</f>
        <v/>
      </c>
      <c r="G186" s="302"/>
      <c r="H186" s="303"/>
      <c r="I186" s="302"/>
      <c r="J186" s="303"/>
      <c r="K186" s="302"/>
      <c r="L186" s="303"/>
      <c r="M186" s="302"/>
      <c r="N186" s="303"/>
      <c r="O186" s="304">
        <f t="shared" si="1"/>
        <v>0</v>
      </c>
      <c r="P186" s="92">
        <f t="shared" ref="P186:V186" si="183">IF(G186&gt;0,IF(G$8&lt;$AC186,IF(G$8&gt;=$C$4,IF($Z186&gt;0,IF($Z186&lt;&gt;"C",IF(H186="",($AC186-G$8)/7/$AA186*($Y186+$AB186)*(G186-$Z186)/$Z186,IF(H$8&lt;$AC186,(H$8-G$8)/7/$AA186*($Y186+$AB186)*(G186-$Z186)/$Z186,($AC186-G$8)/7/$AA186*($Y186+$AB186)*(G186-$Z186)/$Z186)),0),0),0),0),0)</f>
        <v>0</v>
      </c>
      <c r="Q186" s="92">
        <f t="shared" si="183"/>
        <v>0</v>
      </c>
      <c r="R186" s="92">
        <f t="shared" si="183"/>
        <v>0</v>
      </c>
      <c r="S186" s="92">
        <f t="shared" si="183"/>
        <v>0</v>
      </c>
      <c r="T186" s="92">
        <f t="shared" si="183"/>
        <v>0</v>
      </c>
      <c r="U186" s="92">
        <f t="shared" si="183"/>
        <v>0</v>
      </c>
      <c r="V186" s="92">
        <f t="shared" si="183"/>
        <v>0</v>
      </c>
      <c r="W186" s="92">
        <f t="shared" si="3"/>
        <v>0</v>
      </c>
      <c r="X186" s="128"/>
      <c r="Y186" s="192">
        <f>'5 Next Year'!W186</f>
        <v>0</v>
      </c>
      <c r="Z186" s="305">
        <f>'5 Next Year'!H186</f>
        <v>0</v>
      </c>
      <c r="AA186" s="192">
        <f>'5 Next Year'!AI186</f>
        <v>0</v>
      </c>
      <c r="AB186" s="128">
        <f>'5 Next Year'!O186</f>
        <v>0</v>
      </c>
      <c r="AC186" s="306">
        <f t="shared" si="4"/>
        <v>46203</v>
      </c>
      <c r="AD186" s="92">
        <f t="shared" si="5"/>
        <v>0</v>
      </c>
      <c r="AE186" s="92">
        <f t="shared" si="6"/>
        <v>0</v>
      </c>
      <c r="AF186" s="128"/>
      <c r="AG186" s="192">
        <f>'5 Next Year'!W408</f>
        <v>0</v>
      </c>
      <c r="AH186" s="1">
        <f>'5 Next Year'!K408</f>
        <v>0</v>
      </c>
      <c r="AI186" s="192">
        <f>'5 Next Year'!AI408</f>
        <v>0</v>
      </c>
      <c r="AJ186" s="128">
        <f>'5 Next Year'!O408</f>
        <v>0</v>
      </c>
      <c r="AK186" s="306">
        <f t="shared" si="7"/>
        <v>46203</v>
      </c>
    </row>
    <row r="187" spans="1:37" ht="18" customHeight="1">
      <c r="A187" s="299" t="str">
        <f>IF('5 Next Year'!A187&lt;&gt;"",'5 Next Year'!A187,"")</f>
        <v/>
      </c>
      <c r="B187" s="299" t="str">
        <f>IF('5 Next Year'!B187&lt;&gt;"",'5 Next Year'!B187,"")</f>
        <v/>
      </c>
      <c r="C187" s="299" t="str">
        <f>IF('5 Next Year'!C187&lt;&gt;"",'5 Next Year'!C187,"")</f>
        <v/>
      </c>
      <c r="D187" s="299"/>
      <c r="E187" s="300" t="str">
        <f>IF('5 Next Year'!E187&lt;&gt;"",'5 Next Year'!E187,"")</f>
        <v/>
      </c>
      <c r="F187" s="301" t="str">
        <f>IF('5 Next Year'!F187&lt;&gt;"",'5 Next Year'!F187,"")</f>
        <v/>
      </c>
      <c r="G187" s="302"/>
      <c r="H187" s="303"/>
      <c r="I187" s="302"/>
      <c r="J187" s="303"/>
      <c r="K187" s="302"/>
      <c r="L187" s="303"/>
      <c r="M187" s="302"/>
      <c r="N187" s="303"/>
      <c r="O187" s="304">
        <f t="shared" si="1"/>
        <v>0</v>
      </c>
      <c r="P187" s="92">
        <f t="shared" ref="P187:V187" si="184">IF(G187&gt;0,IF(G$8&lt;$AC187,IF(G$8&gt;=$C$4,IF($Z187&gt;0,IF($Z187&lt;&gt;"C",IF(H187="",($AC187-G$8)/7/$AA187*($Y187+$AB187)*(G187-$Z187)/$Z187,IF(H$8&lt;$AC187,(H$8-G$8)/7/$AA187*($Y187+$AB187)*(G187-$Z187)/$Z187,($AC187-G$8)/7/$AA187*($Y187+$AB187)*(G187-$Z187)/$Z187)),0),0),0),0),0)</f>
        <v>0</v>
      </c>
      <c r="Q187" s="92">
        <f t="shared" si="184"/>
        <v>0</v>
      </c>
      <c r="R187" s="92">
        <f t="shared" si="184"/>
        <v>0</v>
      </c>
      <c r="S187" s="92">
        <f t="shared" si="184"/>
        <v>0</v>
      </c>
      <c r="T187" s="92">
        <f t="shared" si="184"/>
        <v>0</v>
      </c>
      <c r="U187" s="92">
        <f t="shared" si="184"/>
        <v>0</v>
      </c>
      <c r="V187" s="92">
        <f t="shared" si="184"/>
        <v>0</v>
      </c>
      <c r="W187" s="92">
        <f t="shared" si="3"/>
        <v>0</v>
      </c>
      <c r="X187" s="128"/>
      <c r="Y187" s="192">
        <f>'5 Next Year'!W187</f>
        <v>0</v>
      </c>
      <c r="Z187" s="305">
        <f>'5 Next Year'!H187</f>
        <v>0</v>
      </c>
      <c r="AA187" s="192">
        <f>'5 Next Year'!AI187</f>
        <v>0</v>
      </c>
      <c r="AB187" s="128">
        <f>'5 Next Year'!O187</f>
        <v>0</v>
      </c>
      <c r="AC187" s="306">
        <f t="shared" si="4"/>
        <v>46203</v>
      </c>
      <c r="AD187" s="92">
        <f t="shared" si="5"/>
        <v>0</v>
      </c>
      <c r="AE187" s="92">
        <f t="shared" si="6"/>
        <v>0</v>
      </c>
      <c r="AF187" s="128"/>
      <c r="AG187" s="192">
        <f>'5 Next Year'!W409</f>
        <v>0</v>
      </c>
      <c r="AH187" s="1">
        <f>'5 Next Year'!K409</f>
        <v>0</v>
      </c>
      <c r="AI187" s="192">
        <f>'5 Next Year'!AI409</f>
        <v>0</v>
      </c>
      <c r="AJ187" s="128">
        <f>'5 Next Year'!O409</f>
        <v>0</v>
      </c>
      <c r="AK187" s="306">
        <f t="shared" si="7"/>
        <v>46203</v>
      </c>
    </row>
    <row r="188" spans="1:37" ht="18" customHeight="1">
      <c r="A188" s="299" t="str">
        <f>IF('5 Next Year'!A188&lt;&gt;"",'5 Next Year'!A188,"")</f>
        <v/>
      </c>
      <c r="B188" s="299" t="str">
        <f>IF('5 Next Year'!B188&lt;&gt;"",'5 Next Year'!B188,"")</f>
        <v/>
      </c>
      <c r="C188" s="299" t="str">
        <f>IF('5 Next Year'!C188&lt;&gt;"",'5 Next Year'!C188,"")</f>
        <v/>
      </c>
      <c r="D188" s="299"/>
      <c r="E188" s="300" t="str">
        <f>IF('5 Next Year'!E188&lt;&gt;"",'5 Next Year'!E188,"")</f>
        <v/>
      </c>
      <c r="F188" s="301" t="str">
        <f>IF('5 Next Year'!F188&lt;&gt;"",'5 Next Year'!F188,"")</f>
        <v/>
      </c>
      <c r="G188" s="302"/>
      <c r="H188" s="303"/>
      <c r="I188" s="302"/>
      <c r="J188" s="303"/>
      <c r="K188" s="302"/>
      <c r="L188" s="303"/>
      <c r="M188" s="302"/>
      <c r="N188" s="303"/>
      <c r="O188" s="304">
        <f t="shared" si="1"/>
        <v>0</v>
      </c>
      <c r="P188" s="92">
        <f t="shared" ref="P188:V188" si="185">IF(G188&gt;0,IF(G$8&lt;$AC188,IF(G$8&gt;=$C$4,IF($Z188&gt;0,IF($Z188&lt;&gt;"C",IF(H188="",($AC188-G$8)/7/$AA188*($Y188+$AB188)*(G188-$Z188)/$Z188,IF(H$8&lt;$AC188,(H$8-G$8)/7/$AA188*($Y188+$AB188)*(G188-$Z188)/$Z188,($AC188-G$8)/7/$AA188*($Y188+$AB188)*(G188-$Z188)/$Z188)),0),0),0),0),0)</f>
        <v>0</v>
      </c>
      <c r="Q188" s="92">
        <f t="shared" si="185"/>
        <v>0</v>
      </c>
      <c r="R188" s="92">
        <f t="shared" si="185"/>
        <v>0</v>
      </c>
      <c r="S188" s="92">
        <f t="shared" si="185"/>
        <v>0</v>
      </c>
      <c r="T188" s="92">
        <f t="shared" si="185"/>
        <v>0</v>
      </c>
      <c r="U188" s="92">
        <f t="shared" si="185"/>
        <v>0</v>
      </c>
      <c r="V188" s="92">
        <f t="shared" si="185"/>
        <v>0</v>
      </c>
      <c r="W188" s="92">
        <f t="shared" si="3"/>
        <v>0</v>
      </c>
      <c r="X188" s="128"/>
      <c r="Y188" s="192">
        <f>'5 Next Year'!W188</f>
        <v>0</v>
      </c>
      <c r="Z188" s="305">
        <f>'5 Next Year'!H188</f>
        <v>0</v>
      </c>
      <c r="AA188" s="192">
        <f>'5 Next Year'!AI188</f>
        <v>0</v>
      </c>
      <c r="AB188" s="128">
        <f>'5 Next Year'!O188</f>
        <v>0</v>
      </c>
      <c r="AC188" s="306">
        <f t="shared" si="4"/>
        <v>46203</v>
      </c>
      <c r="AD188" s="92">
        <f t="shared" si="5"/>
        <v>0</v>
      </c>
      <c r="AE188" s="92">
        <f t="shared" si="6"/>
        <v>0</v>
      </c>
      <c r="AF188" s="128"/>
      <c r="AG188" s="192">
        <f>'5 Next Year'!W410</f>
        <v>0</v>
      </c>
      <c r="AH188" s="1">
        <f>'5 Next Year'!K410</f>
        <v>0</v>
      </c>
      <c r="AI188" s="192">
        <f>'5 Next Year'!AI410</f>
        <v>0</v>
      </c>
      <c r="AJ188" s="128">
        <f>'5 Next Year'!O410</f>
        <v>0</v>
      </c>
      <c r="AK188" s="306">
        <f t="shared" si="7"/>
        <v>46203</v>
      </c>
    </row>
    <row r="189" spans="1:37" ht="18" customHeight="1">
      <c r="A189" s="299" t="str">
        <f>IF('5 Next Year'!A189&lt;&gt;"",'5 Next Year'!A189,"")</f>
        <v/>
      </c>
      <c r="B189" s="299" t="str">
        <f>IF('5 Next Year'!B189&lt;&gt;"",'5 Next Year'!B189,"")</f>
        <v/>
      </c>
      <c r="C189" s="299" t="str">
        <f>IF('5 Next Year'!C189&lt;&gt;"",'5 Next Year'!C189,"")</f>
        <v/>
      </c>
      <c r="D189" s="299"/>
      <c r="E189" s="300" t="str">
        <f>IF('5 Next Year'!E189&lt;&gt;"",'5 Next Year'!E189,"")</f>
        <v/>
      </c>
      <c r="F189" s="301" t="str">
        <f>IF('5 Next Year'!F189&lt;&gt;"",'5 Next Year'!F189,"")</f>
        <v/>
      </c>
      <c r="G189" s="302"/>
      <c r="H189" s="303"/>
      <c r="I189" s="302"/>
      <c r="J189" s="303"/>
      <c r="K189" s="302"/>
      <c r="L189" s="303"/>
      <c r="M189" s="302"/>
      <c r="N189" s="303"/>
      <c r="O189" s="304">
        <f t="shared" si="1"/>
        <v>0</v>
      </c>
      <c r="P189" s="92">
        <f t="shared" ref="P189:V189" si="186">IF(G189&gt;0,IF(G$8&lt;$AC189,IF(G$8&gt;=$C$4,IF($Z189&gt;0,IF($Z189&lt;&gt;"C",IF(H189="",($AC189-G$8)/7/$AA189*($Y189+$AB189)*(G189-$Z189)/$Z189,IF(H$8&lt;$AC189,(H$8-G$8)/7/$AA189*($Y189+$AB189)*(G189-$Z189)/$Z189,($AC189-G$8)/7/$AA189*($Y189+$AB189)*(G189-$Z189)/$Z189)),0),0),0),0),0)</f>
        <v>0</v>
      </c>
      <c r="Q189" s="92">
        <f t="shared" si="186"/>
        <v>0</v>
      </c>
      <c r="R189" s="92">
        <f t="shared" si="186"/>
        <v>0</v>
      </c>
      <c r="S189" s="92">
        <f t="shared" si="186"/>
        <v>0</v>
      </c>
      <c r="T189" s="92">
        <f t="shared" si="186"/>
        <v>0</v>
      </c>
      <c r="U189" s="92">
        <f t="shared" si="186"/>
        <v>0</v>
      </c>
      <c r="V189" s="92">
        <f t="shared" si="186"/>
        <v>0</v>
      </c>
      <c r="W189" s="92">
        <f t="shared" si="3"/>
        <v>0</v>
      </c>
      <c r="X189" s="128"/>
      <c r="Y189" s="192">
        <f>'5 Next Year'!W189</f>
        <v>0</v>
      </c>
      <c r="Z189" s="305">
        <f>'5 Next Year'!H189</f>
        <v>0</v>
      </c>
      <c r="AA189" s="192">
        <f>'5 Next Year'!AI189</f>
        <v>0</v>
      </c>
      <c r="AB189" s="128">
        <f>'5 Next Year'!O189</f>
        <v>0</v>
      </c>
      <c r="AC189" s="306">
        <f t="shared" si="4"/>
        <v>46203</v>
      </c>
      <c r="AD189" s="92">
        <f t="shared" si="5"/>
        <v>0</v>
      </c>
      <c r="AE189" s="92">
        <f t="shared" si="6"/>
        <v>0</v>
      </c>
      <c r="AF189" s="128"/>
      <c r="AG189" s="192">
        <f>'5 Next Year'!W411</f>
        <v>0</v>
      </c>
      <c r="AH189" s="1">
        <f>'5 Next Year'!K411</f>
        <v>0</v>
      </c>
      <c r="AI189" s="192">
        <f>'5 Next Year'!AI411</f>
        <v>0</v>
      </c>
      <c r="AJ189" s="128">
        <f>'5 Next Year'!O411</f>
        <v>0</v>
      </c>
      <c r="AK189" s="306">
        <f t="shared" si="7"/>
        <v>46203</v>
      </c>
    </row>
    <row r="190" spans="1:37" ht="18" customHeight="1">
      <c r="A190" s="299" t="str">
        <f>IF('5 Next Year'!A190&lt;&gt;"",'5 Next Year'!A190,"")</f>
        <v/>
      </c>
      <c r="B190" s="299" t="str">
        <f>IF('5 Next Year'!B190&lt;&gt;"",'5 Next Year'!B190,"")</f>
        <v/>
      </c>
      <c r="C190" s="299" t="str">
        <f>IF('5 Next Year'!C190&lt;&gt;"",'5 Next Year'!C190,"")</f>
        <v/>
      </c>
      <c r="D190" s="299"/>
      <c r="E190" s="300" t="str">
        <f>IF('5 Next Year'!E190&lt;&gt;"",'5 Next Year'!E190,"")</f>
        <v/>
      </c>
      <c r="F190" s="301" t="str">
        <f>IF('5 Next Year'!F190&lt;&gt;"",'5 Next Year'!F190,"")</f>
        <v/>
      </c>
      <c r="G190" s="302"/>
      <c r="H190" s="303"/>
      <c r="I190" s="302"/>
      <c r="J190" s="303"/>
      <c r="K190" s="302"/>
      <c r="L190" s="303"/>
      <c r="M190" s="302"/>
      <c r="N190" s="303"/>
      <c r="O190" s="304">
        <f t="shared" si="1"/>
        <v>0</v>
      </c>
      <c r="P190" s="92">
        <f t="shared" ref="P190:V190" si="187">IF(G190&gt;0,IF(G$8&lt;$AC190,IF(G$8&gt;=$C$4,IF($Z190&gt;0,IF($Z190&lt;&gt;"C",IF(H190="",($AC190-G$8)/7/$AA190*($Y190+$AB190)*(G190-$Z190)/$Z190,IF(H$8&lt;$AC190,(H$8-G$8)/7/$AA190*($Y190+$AB190)*(G190-$Z190)/$Z190,($AC190-G$8)/7/$AA190*($Y190+$AB190)*(G190-$Z190)/$Z190)),0),0),0),0),0)</f>
        <v>0</v>
      </c>
      <c r="Q190" s="92">
        <f t="shared" si="187"/>
        <v>0</v>
      </c>
      <c r="R190" s="92">
        <f t="shared" si="187"/>
        <v>0</v>
      </c>
      <c r="S190" s="92">
        <f t="shared" si="187"/>
        <v>0</v>
      </c>
      <c r="T190" s="92">
        <f t="shared" si="187"/>
        <v>0</v>
      </c>
      <c r="U190" s="92">
        <f t="shared" si="187"/>
        <v>0</v>
      </c>
      <c r="V190" s="92">
        <f t="shared" si="187"/>
        <v>0</v>
      </c>
      <c r="W190" s="92">
        <f t="shared" si="3"/>
        <v>0</v>
      </c>
      <c r="X190" s="128"/>
      <c r="Y190" s="192">
        <f>'5 Next Year'!W190</f>
        <v>0</v>
      </c>
      <c r="Z190" s="305">
        <f>'5 Next Year'!H190</f>
        <v>0</v>
      </c>
      <c r="AA190" s="192">
        <f>'5 Next Year'!AI190</f>
        <v>0</v>
      </c>
      <c r="AB190" s="128">
        <f>'5 Next Year'!O190</f>
        <v>0</v>
      </c>
      <c r="AC190" s="306">
        <f t="shared" si="4"/>
        <v>46203</v>
      </c>
      <c r="AD190" s="92">
        <f t="shared" si="5"/>
        <v>0</v>
      </c>
      <c r="AE190" s="92">
        <f t="shared" si="6"/>
        <v>0</v>
      </c>
      <c r="AF190" s="128"/>
      <c r="AG190" s="192">
        <f>'5 Next Year'!W412</f>
        <v>0</v>
      </c>
      <c r="AH190" s="1">
        <f>'5 Next Year'!K412</f>
        <v>0</v>
      </c>
      <c r="AI190" s="192">
        <f>'5 Next Year'!AI412</f>
        <v>0</v>
      </c>
      <c r="AJ190" s="128">
        <f>'5 Next Year'!O412</f>
        <v>0</v>
      </c>
      <c r="AK190" s="306">
        <f t="shared" si="7"/>
        <v>46203</v>
      </c>
    </row>
    <row r="191" spans="1:37" ht="18" customHeight="1">
      <c r="A191" s="299" t="str">
        <f>IF('5 Next Year'!A191&lt;&gt;"",'5 Next Year'!A191,"")</f>
        <v/>
      </c>
      <c r="B191" s="299" t="str">
        <f>IF('5 Next Year'!B191&lt;&gt;"",'5 Next Year'!B191,"")</f>
        <v/>
      </c>
      <c r="C191" s="299" t="str">
        <f>IF('5 Next Year'!C191&lt;&gt;"",'5 Next Year'!C191,"")</f>
        <v/>
      </c>
      <c r="D191" s="299"/>
      <c r="E191" s="300" t="str">
        <f>IF('5 Next Year'!E191&lt;&gt;"",'5 Next Year'!E191,"")</f>
        <v/>
      </c>
      <c r="F191" s="301" t="str">
        <f>IF('5 Next Year'!F191&lt;&gt;"",'5 Next Year'!F191,"")</f>
        <v/>
      </c>
      <c r="G191" s="302"/>
      <c r="H191" s="303"/>
      <c r="I191" s="302"/>
      <c r="J191" s="303"/>
      <c r="K191" s="302"/>
      <c r="L191" s="303"/>
      <c r="M191" s="302"/>
      <c r="N191" s="303"/>
      <c r="O191" s="304">
        <f t="shared" si="1"/>
        <v>0</v>
      </c>
      <c r="P191" s="92">
        <f t="shared" ref="P191:V191" si="188">IF(G191&gt;0,IF(G$8&lt;$AC191,IF(G$8&gt;=$C$4,IF($Z191&gt;0,IF($Z191&lt;&gt;"C",IF(H191="",($AC191-G$8)/7/$AA191*($Y191+$AB191)*(G191-$Z191)/$Z191,IF(H$8&lt;$AC191,(H$8-G$8)/7/$AA191*($Y191+$AB191)*(G191-$Z191)/$Z191,($AC191-G$8)/7/$AA191*($Y191+$AB191)*(G191-$Z191)/$Z191)),0),0),0),0),0)</f>
        <v>0</v>
      </c>
      <c r="Q191" s="92">
        <f t="shared" si="188"/>
        <v>0</v>
      </c>
      <c r="R191" s="92">
        <f t="shared" si="188"/>
        <v>0</v>
      </c>
      <c r="S191" s="92">
        <f t="shared" si="188"/>
        <v>0</v>
      </c>
      <c r="T191" s="92">
        <f t="shared" si="188"/>
        <v>0</v>
      </c>
      <c r="U191" s="92">
        <f t="shared" si="188"/>
        <v>0</v>
      </c>
      <c r="V191" s="92">
        <f t="shared" si="188"/>
        <v>0</v>
      </c>
      <c r="W191" s="92">
        <f t="shared" si="3"/>
        <v>0</v>
      </c>
      <c r="X191" s="128"/>
      <c r="Y191" s="192">
        <f>'5 Next Year'!W191</f>
        <v>0</v>
      </c>
      <c r="Z191" s="305">
        <f>'5 Next Year'!H191</f>
        <v>0</v>
      </c>
      <c r="AA191" s="192">
        <f>'5 Next Year'!AI191</f>
        <v>0</v>
      </c>
      <c r="AB191" s="128">
        <f>'5 Next Year'!O191</f>
        <v>0</v>
      </c>
      <c r="AC191" s="306">
        <f t="shared" si="4"/>
        <v>46203</v>
      </c>
      <c r="AD191" s="92">
        <f t="shared" si="5"/>
        <v>0</v>
      </c>
      <c r="AE191" s="92">
        <f t="shared" si="6"/>
        <v>0</v>
      </c>
      <c r="AF191" s="128"/>
      <c r="AG191" s="192">
        <f>'5 Next Year'!W413</f>
        <v>0</v>
      </c>
      <c r="AH191" s="1">
        <f>'5 Next Year'!K413</f>
        <v>0</v>
      </c>
      <c r="AI191" s="192">
        <f>'5 Next Year'!AI413</f>
        <v>0</v>
      </c>
      <c r="AJ191" s="128">
        <f>'5 Next Year'!O413</f>
        <v>0</v>
      </c>
      <c r="AK191" s="306">
        <f t="shared" si="7"/>
        <v>46203</v>
      </c>
    </row>
    <row r="192" spans="1:37" ht="18" customHeight="1">
      <c r="A192" s="299" t="str">
        <f>IF('5 Next Year'!A192&lt;&gt;"",'5 Next Year'!A192,"")</f>
        <v/>
      </c>
      <c r="B192" s="299" t="str">
        <f>IF('5 Next Year'!B192&lt;&gt;"",'5 Next Year'!B192,"")</f>
        <v/>
      </c>
      <c r="C192" s="299" t="str">
        <f>IF('5 Next Year'!C192&lt;&gt;"",'5 Next Year'!C192,"")</f>
        <v/>
      </c>
      <c r="D192" s="299"/>
      <c r="E192" s="300" t="str">
        <f>IF('5 Next Year'!E192&lt;&gt;"",'5 Next Year'!E192,"")</f>
        <v/>
      </c>
      <c r="F192" s="301" t="str">
        <f>IF('5 Next Year'!F192&lt;&gt;"",'5 Next Year'!F192,"")</f>
        <v/>
      </c>
      <c r="G192" s="302"/>
      <c r="H192" s="303"/>
      <c r="I192" s="302"/>
      <c r="J192" s="303"/>
      <c r="K192" s="302"/>
      <c r="L192" s="303"/>
      <c r="M192" s="302"/>
      <c r="N192" s="303"/>
      <c r="O192" s="304">
        <f t="shared" si="1"/>
        <v>0</v>
      </c>
      <c r="P192" s="92">
        <f t="shared" ref="P192:V192" si="189">IF(G192&gt;0,IF(G$8&lt;$AC192,IF(G$8&gt;=$C$4,IF($Z192&gt;0,IF($Z192&lt;&gt;"C",IF(H192="",($AC192-G$8)/7/$AA192*($Y192+$AB192)*(G192-$Z192)/$Z192,IF(H$8&lt;$AC192,(H$8-G$8)/7/$AA192*($Y192+$AB192)*(G192-$Z192)/$Z192,($AC192-G$8)/7/$AA192*($Y192+$AB192)*(G192-$Z192)/$Z192)),0),0),0),0),0)</f>
        <v>0</v>
      </c>
      <c r="Q192" s="92">
        <f t="shared" si="189"/>
        <v>0</v>
      </c>
      <c r="R192" s="92">
        <f t="shared" si="189"/>
        <v>0</v>
      </c>
      <c r="S192" s="92">
        <f t="shared" si="189"/>
        <v>0</v>
      </c>
      <c r="T192" s="92">
        <f t="shared" si="189"/>
        <v>0</v>
      </c>
      <c r="U192" s="92">
        <f t="shared" si="189"/>
        <v>0</v>
      </c>
      <c r="V192" s="92">
        <f t="shared" si="189"/>
        <v>0</v>
      </c>
      <c r="W192" s="92">
        <f t="shared" si="3"/>
        <v>0</v>
      </c>
      <c r="X192" s="128"/>
      <c r="Y192" s="192">
        <f>'5 Next Year'!W192</f>
        <v>0</v>
      </c>
      <c r="Z192" s="305">
        <f>'5 Next Year'!H192</f>
        <v>0</v>
      </c>
      <c r="AA192" s="192">
        <f>'5 Next Year'!AI192</f>
        <v>0</v>
      </c>
      <c r="AB192" s="128">
        <f>'5 Next Year'!O192</f>
        <v>0</v>
      </c>
      <c r="AC192" s="306">
        <f t="shared" si="4"/>
        <v>46203</v>
      </c>
      <c r="AD192" s="92">
        <f t="shared" si="5"/>
        <v>0</v>
      </c>
      <c r="AE192" s="92">
        <f t="shared" si="6"/>
        <v>0</v>
      </c>
      <c r="AF192" s="128"/>
      <c r="AG192" s="192">
        <f>'5 Next Year'!W414</f>
        <v>0</v>
      </c>
      <c r="AH192" s="1">
        <f>'5 Next Year'!K414</f>
        <v>0</v>
      </c>
      <c r="AI192" s="192">
        <f>'5 Next Year'!AI414</f>
        <v>0</v>
      </c>
      <c r="AJ192" s="128">
        <f>'5 Next Year'!O414</f>
        <v>0</v>
      </c>
      <c r="AK192" s="306">
        <f t="shared" si="7"/>
        <v>46203</v>
      </c>
    </row>
    <row r="193" spans="1:37" ht="18" customHeight="1">
      <c r="A193" s="299" t="str">
        <f>IF('5 Next Year'!A193&lt;&gt;"",'5 Next Year'!A193,"")</f>
        <v/>
      </c>
      <c r="B193" s="299" t="str">
        <f>IF('5 Next Year'!B193&lt;&gt;"",'5 Next Year'!B193,"")</f>
        <v/>
      </c>
      <c r="C193" s="299" t="str">
        <f>IF('5 Next Year'!C193&lt;&gt;"",'5 Next Year'!C193,"")</f>
        <v/>
      </c>
      <c r="D193" s="299"/>
      <c r="E193" s="300" t="str">
        <f>IF('5 Next Year'!E193&lt;&gt;"",'5 Next Year'!E193,"")</f>
        <v/>
      </c>
      <c r="F193" s="301" t="str">
        <f>IF('5 Next Year'!F193&lt;&gt;"",'5 Next Year'!F193,"")</f>
        <v/>
      </c>
      <c r="G193" s="302"/>
      <c r="H193" s="303"/>
      <c r="I193" s="302"/>
      <c r="J193" s="303"/>
      <c r="K193" s="302"/>
      <c r="L193" s="303"/>
      <c r="M193" s="302"/>
      <c r="N193" s="303"/>
      <c r="O193" s="304">
        <f t="shared" si="1"/>
        <v>0</v>
      </c>
      <c r="P193" s="92">
        <f t="shared" ref="P193:V193" si="190">IF(G193&gt;0,IF(G$8&lt;$AC193,IF(G$8&gt;=$C$4,IF($Z193&gt;0,IF($Z193&lt;&gt;"C",IF(H193="",($AC193-G$8)/7/$AA193*($Y193+$AB193)*(G193-$Z193)/$Z193,IF(H$8&lt;$AC193,(H$8-G$8)/7/$AA193*($Y193+$AB193)*(G193-$Z193)/$Z193,($AC193-G$8)/7/$AA193*($Y193+$AB193)*(G193-$Z193)/$Z193)),0),0),0),0),0)</f>
        <v>0</v>
      </c>
      <c r="Q193" s="92">
        <f t="shared" si="190"/>
        <v>0</v>
      </c>
      <c r="R193" s="92">
        <f t="shared" si="190"/>
        <v>0</v>
      </c>
      <c r="S193" s="92">
        <f t="shared" si="190"/>
        <v>0</v>
      </c>
      <c r="T193" s="92">
        <f t="shared" si="190"/>
        <v>0</v>
      </c>
      <c r="U193" s="92">
        <f t="shared" si="190"/>
        <v>0</v>
      </c>
      <c r="V193" s="92">
        <f t="shared" si="190"/>
        <v>0</v>
      </c>
      <c r="W193" s="92">
        <f t="shared" si="3"/>
        <v>0</v>
      </c>
      <c r="X193" s="128"/>
      <c r="Y193" s="192">
        <f>'5 Next Year'!W193</f>
        <v>0</v>
      </c>
      <c r="Z193" s="305">
        <f>'5 Next Year'!H193</f>
        <v>0</v>
      </c>
      <c r="AA193" s="192">
        <f>'5 Next Year'!AI193</f>
        <v>0</v>
      </c>
      <c r="AB193" s="128">
        <f>'5 Next Year'!O193</f>
        <v>0</v>
      </c>
      <c r="AC193" s="306">
        <f t="shared" si="4"/>
        <v>46203</v>
      </c>
      <c r="AD193" s="92">
        <f t="shared" si="5"/>
        <v>0</v>
      </c>
      <c r="AE193" s="92">
        <f t="shared" si="6"/>
        <v>0</v>
      </c>
      <c r="AF193" s="128"/>
      <c r="AG193" s="192">
        <f>'5 Next Year'!W415</f>
        <v>0</v>
      </c>
      <c r="AH193" s="1">
        <f>'5 Next Year'!K415</f>
        <v>0</v>
      </c>
      <c r="AI193" s="192">
        <f>'5 Next Year'!AI415</f>
        <v>0</v>
      </c>
      <c r="AJ193" s="128">
        <f>'5 Next Year'!O415</f>
        <v>0</v>
      </c>
      <c r="AK193" s="306">
        <f t="shared" si="7"/>
        <v>46203</v>
      </c>
    </row>
    <row r="194" spans="1:37" ht="18" customHeight="1">
      <c r="A194" s="299" t="str">
        <f>IF('5 Next Year'!A194&lt;&gt;"",'5 Next Year'!A194,"")</f>
        <v/>
      </c>
      <c r="B194" s="299" t="str">
        <f>IF('5 Next Year'!B194&lt;&gt;"",'5 Next Year'!B194,"")</f>
        <v/>
      </c>
      <c r="C194" s="299" t="str">
        <f>IF('5 Next Year'!C194&lt;&gt;"",'5 Next Year'!C194,"")</f>
        <v/>
      </c>
      <c r="D194" s="299"/>
      <c r="E194" s="300" t="str">
        <f>IF('5 Next Year'!E194&lt;&gt;"",'5 Next Year'!E194,"")</f>
        <v/>
      </c>
      <c r="F194" s="301" t="str">
        <f>IF('5 Next Year'!F194&lt;&gt;"",'5 Next Year'!F194,"")</f>
        <v/>
      </c>
      <c r="G194" s="302"/>
      <c r="H194" s="303"/>
      <c r="I194" s="302"/>
      <c r="J194" s="303"/>
      <c r="K194" s="302"/>
      <c r="L194" s="303"/>
      <c r="M194" s="302"/>
      <c r="N194" s="303"/>
      <c r="O194" s="304">
        <f t="shared" si="1"/>
        <v>0</v>
      </c>
      <c r="P194" s="92">
        <f t="shared" ref="P194:V194" si="191">IF(G194&gt;0,IF(G$8&lt;$AC194,IF(G$8&gt;=$C$4,IF($Z194&gt;0,IF($Z194&lt;&gt;"C",IF(H194="",($AC194-G$8)/7/$AA194*($Y194+$AB194)*(G194-$Z194)/$Z194,IF(H$8&lt;$AC194,(H$8-G$8)/7/$AA194*($Y194+$AB194)*(G194-$Z194)/$Z194,($AC194-G$8)/7/$AA194*($Y194+$AB194)*(G194-$Z194)/$Z194)),0),0),0),0),0)</f>
        <v>0</v>
      </c>
      <c r="Q194" s="92">
        <f t="shared" si="191"/>
        <v>0</v>
      </c>
      <c r="R194" s="92">
        <f t="shared" si="191"/>
        <v>0</v>
      </c>
      <c r="S194" s="92">
        <f t="shared" si="191"/>
        <v>0</v>
      </c>
      <c r="T194" s="92">
        <f t="shared" si="191"/>
        <v>0</v>
      </c>
      <c r="U194" s="92">
        <f t="shared" si="191"/>
        <v>0</v>
      </c>
      <c r="V194" s="92">
        <f t="shared" si="191"/>
        <v>0</v>
      </c>
      <c r="W194" s="92">
        <f t="shared" si="3"/>
        <v>0</v>
      </c>
      <c r="X194" s="128"/>
      <c r="Y194" s="192">
        <f>'5 Next Year'!W194</f>
        <v>0</v>
      </c>
      <c r="Z194" s="305">
        <f>'5 Next Year'!H194</f>
        <v>0</v>
      </c>
      <c r="AA194" s="192">
        <f>'5 Next Year'!AI194</f>
        <v>0</v>
      </c>
      <c r="AB194" s="128">
        <f>'5 Next Year'!O194</f>
        <v>0</v>
      </c>
      <c r="AC194" s="306">
        <f t="shared" si="4"/>
        <v>46203</v>
      </c>
      <c r="AD194" s="92">
        <f t="shared" si="5"/>
        <v>0</v>
      </c>
      <c r="AE194" s="92">
        <f t="shared" si="6"/>
        <v>0</v>
      </c>
      <c r="AF194" s="128"/>
      <c r="AG194" s="192">
        <f>'5 Next Year'!W416</f>
        <v>0</v>
      </c>
      <c r="AH194" s="1">
        <f>'5 Next Year'!K416</f>
        <v>0</v>
      </c>
      <c r="AI194" s="192">
        <f>'5 Next Year'!AI416</f>
        <v>0</v>
      </c>
      <c r="AJ194" s="128">
        <f>'5 Next Year'!O416</f>
        <v>0</v>
      </c>
      <c r="AK194" s="306">
        <f t="shared" si="7"/>
        <v>46203</v>
      </c>
    </row>
    <row r="195" spans="1:37" ht="18" customHeight="1">
      <c r="A195" s="299" t="str">
        <f>IF('5 Next Year'!A195&lt;&gt;"",'5 Next Year'!A195,"")</f>
        <v/>
      </c>
      <c r="B195" s="299" t="str">
        <f>IF('5 Next Year'!B195&lt;&gt;"",'5 Next Year'!B195,"")</f>
        <v/>
      </c>
      <c r="C195" s="299" t="str">
        <f>IF('5 Next Year'!C195&lt;&gt;"",'5 Next Year'!C195,"")</f>
        <v/>
      </c>
      <c r="D195" s="299"/>
      <c r="E195" s="300" t="str">
        <f>IF('5 Next Year'!E195&lt;&gt;"",'5 Next Year'!E195,"")</f>
        <v/>
      </c>
      <c r="F195" s="301" t="str">
        <f>IF('5 Next Year'!F195&lt;&gt;"",'5 Next Year'!F195,"")</f>
        <v/>
      </c>
      <c r="G195" s="302"/>
      <c r="H195" s="303"/>
      <c r="I195" s="302"/>
      <c r="J195" s="303"/>
      <c r="K195" s="302"/>
      <c r="L195" s="303"/>
      <c r="M195" s="302"/>
      <c r="N195" s="303"/>
      <c r="O195" s="304">
        <f t="shared" si="1"/>
        <v>0</v>
      </c>
      <c r="P195" s="92">
        <f t="shared" ref="P195:V195" si="192">IF(G195&gt;0,IF(G$8&lt;$AC195,IF(G$8&gt;=$C$4,IF($Z195&gt;0,IF($Z195&lt;&gt;"C",IF(H195="",($AC195-G$8)/7/$AA195*($Y195+$AB195)*(G195-$Z195)/$Z195,IF(H$8&lt;$AC195,(H$8-G$8)/7/$AA195*($Y195+$AB195)*(G195-$Z195)/$Z195,($AC195-G$8)/7/$AA195*($Y195+$AB195)*(G195-$Z195)/$Z195)),0),0),0),0),0)</f>
        <v>0</v>
      </c>
      <c r="Q195" s="92">
        <f t="shared" si="192"/>
        <v>0</v>
      </c>
      <c r="R195" s="92">
        <f t="shared" si="192"/>
        <v>0</v>
      </c>
      <c r="S195" s="92">
        <f t="shared" si="192"/>
        <v>0</v>
      </c>
      <c r="T195" s="92">
        <f t="shared" si="192"/>
        <v>0</v>
      </c>
      <c r="U195" s="92">
        <f t="shared" si="192"/>
        <v>0</v>
      </c>
      <c r="V195" s="92">
        <f t="shared" si="192"/>
        <v>0</v>
      </c>
      <c r="W195" s="92">
        <f t="shared" si="3"/>
        <v>0</v>
      </c>
      <c r="X195" s="128"/>
      <c r="Y195" s="192">
        <f>'5 Next Year'!W195</f>
        <v>0</v>
      </c>
      <c r="Z195" s="305">
        <f>'5 Next Year'!H195</f>
        <v>0</v>
      </c>
      <c r="AA195" s="192">
        <f>'5 Next Year'!AI195</f>
        <v>0</v>
      </c>
      <c r="AB195" s="128">
        <f>'5 Next Year'!O195</f>
        <v>0</v>
      </c>
      <c r="AC195" s="306">
        <f t="shared" si="4"/>
        <v>46203</v>
      </c>
      <c r="AD195" s="92">
        <f t="shared" si="5"/>
        <v>0</v>
      </c>
      <c r="AE195" s="92">
        <f t="shared" si="6"/>
        <v>0</v>
      </c>
      <c r="AF195" s="128"/>
      <c r="AG195" s="192">
        <f>'5 Next Year'!W417</f>
        <v>0</v>
      </c>
      <c r="AH195" s="1">
        <f>'5 Next Year'!K417</f>
        <v>0</v>
      </c>
      <c r="AI195" s="192">
        <f>'5 Next Year'!AI417</f>
        <v>0</v>
      </c>
      <c r="AJ195" s="128">
        <f>'5 Next Year'!O417</f>
        <v>0</v>
      </c>
      <c r="AK195" s="306">
        <f t="shared" si="7"/>
        <v>46203</v>
      </c>
    </row>
    <row r="196" spans="1:37" ht="18" customHeight="1">
      <c r="A196" s="299" t="str">
        <f>IF('5 Next Year'!A196&lt;&gt;"",'5 Next Year'!A196,"")</f>
        <v/>
      </c>
      <c r="B196" s="299" t="str">
        <f>IF('5 Next Year'!B196&lt;&gt;"",'5 Next Year'!B196,"")</f>
        <v/>
      </c>
      <c r="C196" s="299" t="str">
        <f>IF('5 Next Year'!C196&lt;&gt;"",'5 Next Year'!C196,"")</f>
        <v/>
      </c>
      <c r="D196" s="299"/>
      <c r="E196" s="300" t="str">
        <f>IF('5 Next Year'!E196&lt;&gt;"",'5 Next Year'!E196,"")</f>
        <v/>
      </c>
      <c r="F196" s="301" t="str">
        <f>IF('5 Next Year'!F196&lt;&gt;"",'5 Next Year'!F196,"")</f>
        <v/>
      </c>
      <c r="G196" s="302"/>
      <c r="H196" s="303"/>
      <c r="I196" s="302"/>
      <c r="J196" s="303"/>
      <c r="K196" s="302"/>
      <c r="L196" s="303"/>
      <c r="M196" s="302"/>
      <c r="N196" s="303"/>
      <c r="O196" s="304">
        <f t="shared" si="1"/>
        <v>0</v>
      </c>
      <c r="P196" s="92">
        <f t="shared" ref="P196:V196" si="193">IF(G196&gt;0,IF(G$8&lt;$AC196,IF(G$8&gt;=$C$4,IF($Z196&gt;0,IF($Z196&lt;&gt;"C",IF(H196="",($AC196-G$8)/7/$AA196*($Y196+$AB196)*(G196-$Z196)/$Z196,IF(H$8&lt;$AC196,(H$8-G$8)/7/$AA196*($Y196+$AB196)*(G196-$Z196)/$Z196,($AC196-G$8)/7/$AA196*($Y196+$AB196)*(G196-$Z196)/$Z196)),0),0),0),0),0)</f>
        <v>0</v>
      </c>
      <c r="Q196" s="92">
        <f t="shared" si="193"/>
        <v>0</v>
      </c>
      <c r="R196" s="92">
        <f t="shared" si="193"/>
        <v>0</v>
      </c>
      <c r="S196" s="92">
        <f t="shared" si="193"/>
        <v>0</v>
      </c>
      <c r="T196" s="92">
        <f t="shared" si="193"/>
        <v>0</v>
      </c>
      <c r="U196" s="92">
        <f t="shared" si="193"/>
        <v>0</v>
      </c>
      <c r="V196" s="92">
        <f t="shared" si="193"/>
        <v>0</v>
      </c>
      <c r="W196" s="92">
        <f t="shared" si="3"/>
        <v>0</v>
      </c>
      <c r="X196" s="128"/>
      <c r="Y196" s="192">
        <f>'5 Next Year'!W196</f>
        <v>0</v>
      </c>
      <c r="Z196" s="305">
        <f>'5 Next Year'!H196</f>
        <v>0</v>
      </c>
      <c r="AA196" s="192">
        <f>'5 Next Year'!AI196</f>
        <v>0</v>
      </c>
      <c r="AB196" s="128">
        <f>'5 Next Year'!O196</f>
        <v>0</v>
      </c>
      <c r="AC196" s="306">
        <f t="shared" si="4"/>
        <v>46203</v>
      </c>
      <c r="AD196" s="92">
        <f t="shared" si="5"/>
        <v>0</v>
      </c>
      <c r="AE196" s="92">
        <f t="shared" si="6"/>
        <v>0</v>
      </c>
      <c r="AF196" s="128"/>
      <c r="AG196" s="192">
        <f>'5 Next Year'!W418</f>
        <v>0</v>
      </c>
      <c r="AH196" s="1">
        <f>'5 Next Year'!K418</f>
        <v>0</v>
      </c>
      <c r="AI196" s="192">
        <f>'5 Next Year'!AI418</f>
        <v>0</v>
      </c>
      <c r="AJ196" s="128">
        <f>'5 Next Year'!O418</f>
        <v>0</v>
      </c>
      <c r="AK196" s="306">
        <f t="shared" si="7"/>
        <v>46203</v>
      </c>
    </row>
    <row r="197" spans="1:37" ht="18" customHeight="1">
      <c r="A197" s="299" t="str">
        <f>IF('5 Next Year'!A197&lt;&gt;"",'5 Next Year'!A197,"")</f>
        <v/>
      </c>
      <c r="B197" s="299" t="str">
        <f>IF('5 Next Year'!B197&lt;&gt;"",'5 Next Year'!B197,"")</f>
        <v/>
      </c>
      <c r="C197" s="299" t="str">
        <f>IF('5 Next Year'!C197&lt;&gt;"",'5 Next Year'!C197,"")</f>
        <v/>
      </c>
      <c r="D197" s="299"/>
      <c r="E197" s="300" t="str">
        <f>IF('5 Next Year'!E197&lt;&gt;"",'5 Next Year'!E197,"")</f>
        <v/>
      </c>
      <c r="F197" s="301" t="str">
        <f>IF('5 Next Year'!F197&lt;&gt;"",'5 Next Year'!F197,"")</f>
        <v/>
      </c>
      <c r="G197" s="302"/>
      <c r="H197" s="303"/>
      <c r="I197" s="302"/>
      <c r="J197" s="303"/>
      <c r="K197" s="302"/>
      <c r="L197" s="303"/>
      <c r="M197" s="302"/>
      <c r="N197" s="303"/>
      <c r="O197" s="304">
        <f t="shared" si="1"/>
        <v>0</v>
      </c>
      <c r="P197" s="92">
        <f t="shared" ref="P197:V197" si="194">IF(G197&gt;0,IF(G$8&lt;$AC197,IF(G$8&gt;=$C$4,IF($Z197&gt;0,IF($Z197&lt;&gt;"C",IF(H197="",($AC197-G$8)/7/$AA197*($Y197+$AB197)*(G197-$Z197)/$Z197,IF(H$8&lt;$AC197,(H$8-G$8)/7/$AA197*($Y197+$AB197)*(G197-$Z197)/$Z197,($AC197-G$8)/7/$AA197*($Y197+$AB197)*(G197-$Z197)/$Z197)),0),0),0),0),0)</f>
        <v>0</v>
      </c>
      <c r="Q197" s="92">
        <f t="shared" si="194"/>
        <v>0</v>
      </c>
      <c r="R197" s="92">
        <f t="shared" si="194"/>
        <v>0</v>
      </c>
      <c r="S197" s="92">
        <f t="shared" si="194"/>
        <v>0</v>
      </c>
      <c r="T197" s="92">
        <f t="shared" si="194"/>
        <v>0</v>
      </c>
      <c r="U197" s="92">
        <f t="shared" si="194"/>
        <v>0</v>
      </c>
      <c r="V197" s="92">
        <f t="shared" si="194"/>
        <v>0</v>
      </c>
      <c r="W197" s="92">
        <f t="shared" si="3"/>
        <v>0</v>
      </c>
      <c r="X197" s="128"/>
      <c r="Y197" s="192">
        <f>'5 Next Year'!W197</f>
        <v>0</v>
      </c>
      <c r="Z197" s="305">
        <f>'5 Next Year'!H197</f>
        <v>0</v>
      </c>
      <c r="AA197" s="192">
        <f>'5 Next Year'!AI197</f>
        <v>0</v>
      </c>
      <c r="AB197" s="128">
        <f>'5 Next Year'!O197</f>
        <v>0</v>
      </c>
      <c r="AC197" s="306">
        <f t="shared" si="4"/>
        <v>46203</v>
      </c>
      <c r="AD197" s="92">
        <f t="shared" si="5"/>
        <v>0</v>
      </c>
      <c r="AE197" s="92">
        <f t="shared" si="6"/>
        <v>0</v>
      </c>
      <c r="AF197" s="128"/>
      <c r="AG197" s="192">
        <f>'5 Next Year'!W419</f>
        <v>0</v>
      </c>
      <c r="AH197" s="1">
        <f>'5 Next Year'!K419</f>
        <v>0</v>
      </c>
      <c r="AI197" s="192">
        <f>'5 Next Year'!AI419</f>
        <v>0</v>
      </c>
      <c r="AJ197" s="128">
        <f>'5 Next Year'!O419</f>
        <v>0</v>
      </c>
      <c r="AK197" s="306">
        <f t="shared" si="7"/>
        <v>46203</v>
      </c>
    </row>
    <row r="198" spans="1:37" ht="18" customHeight="1">
      <c r="A198" s="299" t="str">
        <f>IF('5 Next Year'!A198&lt;&gt;"",'5 Next Year'!A198,"")</f>
        <v/>
      </c>
      <c r="B198" s="299" t="str">
        <f>IF('5 Next Year'!B198&lt;&gt;"",'5 Next Year'!B198,"")</f>
        <v/>
      </c>
      <c r="C198" s="299" t="str">
        <f>IF('5 Next Year'!C198&lt;&gt;"",'5 Next Year'!C198,"")</f>
        <v/>
      </c>
      <c r="D198" s="299"/>
      <c r="E198" s="300" t="str">
        <f>IF('5 Next Year'!E198&lt;&gt;"",'5 Next Year'!E198,"")</f>
        <v/>
      </c>
      <c r="F198" s="301" t="str">
        <f>IF('5 Next Year'!F198&lt;&gt;"",'5 Next Year'!F198,"")</f>
        <v/>
      </c>
      <c r="G198" s="302"/>
      <c r="H198" s="303"/>
      <c r="I198" s="302"/>
      <c r="J198" s="303"/>
      <c r="K198" s="302"/>
      <c r="L198" s="303"/>
      <c r="M198" s="302"/>
      <c r="N198" s="303"/>
      <c r="O198" s="304">
        <f t="shared" si="1"/>
        <v>0</v>
      </c>
      <c r="P198" s="92">
        <f t="shared" ref="P198:V198" si="195">IF(G198&gt;0,IF(G$8&lt;$AC198,IF(G$8&gt;=$C$4,IF($Z198&gt;0,IF($Z198&lt;&gt;"C",IF(H198="",($AC198-G$8)/7/$AA198*($Y198+$AB198)*(G198-$Z198)/$Z198,IF(H$8&lt;$AC198,(H$8-G$8)/7/$AA198*($Y198+$AB198)*(G198-$Z198)/$Z198,($AC198-G$8)/7/$AA198*($Y198+$AB198)*(G198-$Z198)/$Z198)),0),0),0),0),0)</f>
        <v>0</v>
      </c>
      <c r="Q198" s="92">
        <f t="shared" si="195"/>
        <v>0</v>
      </c>
      <c r="R198" s="92">
        <f t="shared" si="195"/>
        <v>0</v>
      </c>
      <c r="S198" s="92">
        <f t="shared" si="195"/>
        <v>0</v>
      </c>
      <c r="T198" s="92">
        <f t="shared" si="195"/>
        <v>0</v>
      </c>
      <c r="U198" s="92">
        <f t="shared" si="195"/>
        <v>0</v>
      </c>
      <c r="V198" s="92">
        <f t="shared" si="195"/>
        <v>0</v>
      </c>
      <c r="W198" s="92">
        <f t="shared" si="3"/>
        <v>0</v>
      </c>
      <c r="X198" s="128"/>
      <c r="Y198" s="192">
        <f>'5 Next Year'!W198</f>
        <v>0</v>
      </c>
      <c r="Z198" s="305">
        <f>'5 Next Year'!H198</f>
        <v>0</v>
      </c>
      <c r="AA198" s="192">
        <f>'5 Next Year'!AI198</f>
        <v>0</v>
      </c>
      <c r="AB198" s="128">
        <f>'5 Next Year'!O198</f>
        <v>0</v>
      </c>
      <c r="AC198" s="306">
        <f t="shared" si="4"/>
        <v>46203</v>
      </c>
      <c r="AD198" s="92">
        <f t="shared" si="5"/>
        <v>0</v>
      </c>
      <c r="AE198" s="92">
        <f t="shared" si="6"/>
        <v>0</v>
      </c>
      <c r="AF198" s="128"/>
      <c r="AG198" s="192">
        <f>'5 Next Year'!W420</f>
        <v>0</v>
      </c>
      <c r="AH198" s="1">
        <f>'5 Next Year'!K420</f>
        <v>0</v>
      </c>
      <c r="AI198" s="192">
        <f>'5 Next Year'!AI420</f>
        <v>0</v>
      </c>
      <c r="AJ198" s="128">
        <f>'5 Next Year'!O420</f>
        <v>0</v>
      </c>
      <c r="AK198" s="306">
        <f t="shared" si="7"/>
        <v>46203</v>
      </c>
    </row>
    <row r="199" spans="1:37" ht="18" customHeight="1">
      <c r="A199" s="299" t="str">
        <f>IF('5 Next Year'!A199&lt;&gt;"",'5 Next Year'!A199,"")</f>
        <v/>
      </c>
      <c r="B199" s="299" t="str">
        <f>IF('5 Next Year'!B199&lt;&gt;"",'5 Next Year'!B199,"")</f>
        <v/>
      </c>
      <c r="C199" s="299" t="str">
        <f>IF('5 Next Year'!C199&lt;&gt;"",'5 Next Year'!C199,"")</f>
        <v/>
      </c>
      <c r="D199" s="299"/>
      <c r="E199" s="300" t="str">
        <f>IF('5 Next Year'!E199&lt;&gt;"",'5 Next Year'!E199,"")</f>
        <v/>
      </c>
      <c r="F199" s="301" t="str">
        <f>IF('5 Next Year'!F199&lt;&gt;"",'5 Next Year'!F199,"")</f>
        <v/>
      </c>
      <c r="G199" s="302"/>
      <c r="H199" s="303"/>
      <c r="I199" s="302"/>
      <c r="J199" s="303"/>
      <c r="K199" s="302"/>
      <c r="L199" s="303"/>
      <c r="M199" s="302"/>
      <c r="N199" s="303"/>
      <c r="O199" s="304">
        <f t="shared" si="1"/>
        <v>0</v>
      </c>
      <c r="P199" s="92">
        <f t="shared" ref="P199:V199" si="196">IF(G199&gt;0,IF(G$8&lt;$AC199,IF(G$8&gt;=$C$4,IF($Z199&gt;0,IF($Z199&lt;&gt;"C",IF(H199="",($AC199-G$8)/7/$AA199*($Y199+$AB199)*(G199-$Z199)/$Z199,IF(H$8&lt;$AC199,(H$8-G$8)/7/$AA199*($Y199+$AB199)*(G199-$Z199)/$Z199,($AC199-G$8)/7/$AA199*($Y199+$AB199)*(G199-$Z199)/$Z199)),0),0),0),0),0)</f>
        <v>0</v>
      </c>
      <c r="Q199" s="92">
        <f t="shared" si="196"/>
        <v>0</v>
      </c>
      <c r="R199" s="92">
        <f t="shared" si="196"/>
        <v>0</v>
      </c>
      <c r="S199" s="92">
        <f t="shared" si="196"/>
        <v>0</v>
      </c>
      <c r="T199" s="92">
        <f t="shared" si="196"/>
        <v>0</v>
      </c>
      <c r="U199" s="92">
        <f t="shared" si="196"/>
        <v>0</v>
      </c>
      <c r="V199" s="92">
        <f t="shared" si="196"/>
        <v>0</v>
      </c>
      <c r="W199" s="92">
        <f t="shared" si="3"/>
        <v>0</v>
      </c>
      <c r="X199" s="128"/>
      <c r="Y199" s="192">
        <f>'5 Next Year'!W199</f>
        <v>0</v>
      </c>
      <c r="Z199" s="305">
        <f>'5 Next Year'!H199</f>
        <v>0</v>
      </c>
      <c r="AA199" s="192">
        <f>'5 Next Year'!AI199</f>
        <v>0</v>
      </c>
      <c r="AB199" s="128">
        <f>'5 Next Year'!O199</f>
        <v>0</v>
      </c>
      <c r="AC199" s="306">
        <f t="shared" si="4"/>
        <v>46203</v>
      </c>
      <c r="AD199" s="92">
        <f t="shared" si="5"/>
        <v>0</v>
      </c>
      <c r="AE199" s="92">
        <f t="shared" si="6"/>
        <v>0</v>
      </c>
      <c r="AF199" s="128"/>
      <c r="AG199" s="192">
        <f>'5 Next Year'!W421</f>
        <v>0</v>
      </c>
      <c r="AH199" s="1">
        <f>'5 Next Year'!K421</f>
        <v>0</v>
      </c>
      <c r="AI199" s="192">
        <f>'5 Next Year'!AI421</f>
        <v>0</v>
      </c>
      <c r="AJ199" s="128">
        <f>'5 Next Year'!O421</f>
        <v>0</v>
      </c>
      <c r="AK199" s="306">
        <f t="shared" si="7"/>
        <v>46203</v>
      </c>
    </row>
    <row r="200" spans="1:37" ht="18" customHeight="1">
      <c r="A200" s="299" t="str">
        <f>IF('5 Next Year'!A200&lt;&gt;"",'5 Next Year'!A200,"")</f>
        <v/>
      </c>
      <c r="B200" s="299" t="str">
        <f>IF('5 Next Year'!B200&lt;&gt;"",'5 Next Year'!B200,"")</f>
        <v/>
      </c>
      <c r="C200" s="299" t="str">
        <f>IF('5 Next Year'!C200&lt;&gt;"",'5 Next Year'!C200,"")</f>
        <v/>
      </c>
      <c r="D200" s="299"/>
      <c r="E200" s="300" t="str">
        <f>IF('5 Next Year'!E200&lt;&gt;"",'5 Next Year'!E200,"")</f>
        <v/>
      </c>
      <c r="F200" s="301" t="str">
        <f>IF('5 Next Year'!F200&lt;&gt;"",'5 Next Year'!F200,"")</f>
        <v/>
      </c>
      <c r="G200" s="302"/>
      <c r="H200" s="303"/>
      <c r="I200" s="302"/>
      <c r="J200" s="303"/>
      <c r="K200" s="302"/>
      <c r="L200" s="303"/>
      <c r="M200" s="302"/>
      <c r="N200" s="303"/>
      <c r="O200" s="304">
        <f t="shared" si="1"/>
        <v>0</v>
      </c>
      <c r="P200" s="92">
        <f t="shared" ref="P200:V200" si="197">IF(G200&gt;0,IF(G$8&lt;$AC200,IF(G$8&gt;=$C$4,IF($Z200&gt;0,IF($Z200&lt;&gt;"C",IF(H200="",($AC200-G$8)/7/$AA200*($Y200+$AB200)*(G200-$Z200)/$Z200,IF(H$8&lt;$AC200,(H$8-G$8)/7/$AA200*($Y200+$AB200)*(G200-$Z200)/$Z200,($AC200-G$8)/7/$AA200*($Y200+$AB200)*(G200-$Z200)/$Z200)),0),0),0),0),0)</f>
        <v>0</v>
      </c>
      <c r="Q200" s="92">
        <f t="shared" si="197"/>
        <v>0</v>
      </c>
      <c r="R200" s="92">
        <f t="shared" si="197"/>
        <v>0</v>
      </c>
      <c r="S200" s="92">
        <f t="shared" si="197"/>
        <v>0</v>
      </c>
      <c r="T200" s="92">
        <f t="shared" si="197"/>
        <v>0</v>
      </c>
      <c r="U200" s="92">
        <f t="shared" si="197"/>
        <v>0</v>
      </c>
      <c r="V200" s="92">
        <f t="shared" si="197"/>
        <v>0</v>
      </c>
      <c r="W200" s="92">
        <f t="shared" si="3"/>
        <v>0</v>
      </c>
      <c r="X200" s="128"/>
      <c r="Y200" s="192">
        <f>'5 Next Year'!W200</f>
        <v>0</v>
      </c>
      <c r="Z200" s="305">
        <f>'5 Next Year'!H200</f>
        <v>0</v>
      </c>
      <c r="AA200" s="192">
        <f>'5 Next Year'!AI200</f>
        <v>0</v>
      </c>
      <c r="AB200" s="128">
        <f>'5 Next Year'!O200</f>
        <v>0</v>
      </c>
      <c r="AC200" s="306">
        <f t="shared" si="4"/>
        <v>46203</v>
      </c>
      <c r="AD200" s="92">
        <f t="shared" si="5"/>
        <v>0</v>
      </c>
      <c r="AE200" s="92">
        <f t="shared" si="6"/>
        <v>0</v>
      </c>
      <c r="AF200" s="128"/>
      <c r="AG200" s="192">
        <f>'5 Next Year'!W422</f>
        <v>0</v>
      </c>
      <c r="AH200" s="1">
        <f>'5 Next Year'!K422</f>
        <v>0</v>
      </c>
      <c r="AI200" s="192">
        <f>'5 Next Year'!AI422</f>
        <v>0</v>
      </c>
      <c r="AJ200" s="128">
        <f>'5 Next Year'!O422</f>
        <v>0</v>
      </c>
      <c r="AK200" s="306">
        <f t="shared" si="7"/>
        <v>46203</v>
      </c>
    </row>
    <row r="201" spans="1:37" ht="18" customHeight="1">
      <c r="A201" s="299" t="str">
        <f>IF('5 Next Year'!A201&lt;&gt;"",'5 Next Year'!A201,"")</f>
        <v/>
      </c>
      <c r="B201" s="299" t="str">
        <f>IF('5 Next Year'!B201&lt;&gt;"",'5 Next Year'!B201,"")</f>
        <v/>
      </c>
      <c r="C201" s="299" t="str">
        <f>IF('5 Next Year'!C201&lt;&gt;"",'5 Next Year'!C201,"")</f>
        <v/>
      </c>
      <c r="D201" s="299"/>
      <c r="E201" s="300" t="str">
        <f>IF('5 Next Year'!E201&lt;&gt;"",'5 Next Year'!E201,"")</f>
        <v/>
      </c>
      <c r="F201" s="301" t="str">
        <f>IF('5 Next Year'!F201&lt;&gt;"",'5 Next Year'!F201,"")</f>
        <v/>
      </c>
      <c r="G201" s="302"/>
      <c r="H201" s="303"/>
      <c r="I201" s="302"/>
      <c r="J201" s="303"/>
      <c r="K201" s="302"/>
      <c r="L201" s="303"/>
      <c r="M201" s="302"/>
      <c r="N201" s="303"/>
      <c r="O201" s="304">
        <f t="shared" si="1"/>
        <v>0</v>
      </c>
      <c r="P201" s="92">
        <f t="shared" ref="P201:V201" si="198">IF(G201&gt;0,IF(G$8&lt;$AC201,IF(G$8&gt;=$C$4,IF($Z201&gt;0,IF($Z201&lt;&gt;"C",IF(H201="",($AC201-G$8)/7/$AA201*($Y201+$AB201)*(G201-$Z201)/$Z201,IF(H$8&lt;$AC201,(H$8-G$8)/7/$AA201*($Y201+$AB201)*(G201-$Z201)/$Z201,($AC201-G$8)/7/$AA201*($Y201+$AB201)*(G201-$Z201)/$Z201)),0),0),0),0),0)</f>
        <v>0</v>
      </c>
      <c r="Q201" s="92">
        <f t="shared" si="198"/>
        <v>0</v>
      </c>
      <c r="R201" s="92">
        <f t="shared" si="198"/>
        <v>0</v>
      </c>
      <c r="S201" s="92">
        <f t="shared" si="198"/>
        <v>0</v>
      </c>
      <c r="T201" s="92">
        <f t="shared" si="198"/>
        <v>0</v>
      </c>
      <c r="U201" s="92">
        <f t="shared" si="198"/>
        <v>0</v>
      </c>
      <c r="V201" s="92">
        <f t="shared" si="198"/>
        <v>0</v>
      </c>
      <c r="W201" s="92">
        <f t="shared" si="3"/>
        <v>0</v>
      </c>
      <c r="X201" s="128"/>
      <c r="Y201" s="192">
        <f>'5 Next Year'!W201</f>
        <v>0</v>
      </c>
      <c r="Z201" s="305">
        <f>'5 Next Year'!H201</f>
        <v>0</v>
      </c>
      <c r="AA201" s="192">
        <f>'5 Next Year'!AI201</f>
        <v>0</v>
      </c>
      <c r="AB201" s="128">
        <f>'5 Next Year'!O201</f>
        <v>0</v>
      </c>
      <c r="AC201" s="306">
        <f t="shared" si="4"/>
        <v>46203</v>
      </c>
      <c r="AD201" s="92">
        <f t="shared" si="5"/>
        <v>0</v>
      </c>
      <c r="AE201" s="92">
        <f t="shared" si="6"/>
        <v>0</v>
      </c>
      <c r="AF201" s="128"/>
      <c r="AG201" s="192">
        <f>'5 Next Year'!W423</f>
        <v>0</v>
      </c>
      <c r="AH201" s="1">
        <f>'5 Next Year'!K423</f>
        <v>0</v>
      </c>
      <c r="AI201" s="192">
        <f>'5 Next Year'!AI423</f>
        <v>0</v>
      </c>
      <c r="AJ201" s="128">
        <f>'5 Next Year'!O423</f>
        <v>0</v>
      </c>
      <c r="AK201" s="306">
        <f t="shared" si="7"/>
        <v>46203</v>
      </c>
    </row>
    <row r="202" spans="1:37" ht="18" customHeight="1">
      <c r="A202" s="299" t="str">
        <f>IF('5 Next Year'!A202&lt;&gt;"",'5 Next Year'!A202,"")</f>
        <v/>
      </c>
      <c r="B202" s="299" t="str">
        <f>IF('5 Next Year'!B202&lt;&gt;"",'5 Next Year'!B202,"")</f>
        <v/>
      </c>
      <c r="C202" s="299" t="str">
        <f>IF('5 Next Year'!C202&lt;&gt;"",'5 Next Year'!C202,"")</f>
        <v/>
      </c>
      <c r="D202" s="299"/>
      <c r="E202" s="300" t="str">
        <f>IF('5 Next Year'!E202&lt;&gt;"",'5 Next Year'!E202,"")</f>
        <v/>
      </c>
      <c r="F202" s="301" t="str">
        <f>IF('5 Next Year'!F202&lt;&gt;"",'5 Next Year'!F202,"")</f>
        <v/>
      </c>
      <c r="G202" s="302"/>
      <c r="H202" s="303"/>
      <c r="I202" s="302"/>
      <c r="J202" s="303"/>
      <c r="K202" s="302"/>
      <c r="L202" s="303"/>
      <c r="M202" s="302"/>
      <c r="N202" s="303"/>
      <c r="O202" s="304">
        <f t="shared" si="1"/>
        <v>0</v>
      </c>
      <c r="P202" s="92">
        <f t="shared" ref="P202:V202" si="199">IF(G202&gt;0,IF(G$8&lt;$AC202,IF(G$8&gt;=$C$4,IF($Z202&gt;0,IF($Z202&lt;&gt;"C",IF(H202="",($AC202-G$8)/7/$AA202*($Y202+$AB202)*(G202-$Z202)/$Z202,IF(H$8&lt;$AC202,(H$8-G$8)/7/$AA202*($Y202+$AB202)*(G202-$Z202)/$Z202,($AC202-G$8)/7/$AA202*($Y202+$AB202)*(G202-$Z202)/$Z202)),0),0),0),0),0)</f>
        <v>0</v>
      </c>
      <c r="Q202" s="92">
        <f t="shared" si="199"/>
        <v>0</v>
      </c>
      <c r="R202" s="92">
        <f t="shared" si="199"/>
        <v>0</v>
      </c>
      <c r="S202" s="92">
        <f t="shared" si="199"/>
        <v>0</v>
      </c>
      <c r="T202" s="92">
        <f t="shared" si="199"/>
        <v>0</v>
      </c>
      <c r="U202" s="92">
        <f t="shared" si="199"/>
        <v>0</v>
      </c>
      <c r="V202" s="92">
        <f t="shared" si="199"/>
        <v>0</v>
      </c>
      <c r="W202" s="92">
        <f t="shared" si="3"/>
        <v>0</v>
      </c>
      <c r="X202" s="128"/>
      <c r="Y202" s="192">
        <f>'5 Next Year'!W202</f>
        <v>0</v>
      </c>
      <c r="Z202" s="305">
        <f>'5 Next Year'!H202</f>
        <v>0</v>
      </c>
      <c r="AA202" s="192">
        <f>'5 Next Year'!AI202</f>
        <v>0</v>
      </c>
      <c r="AB202" s="128">
        <f>'5 Next Year'!O202</f>
        <v>0</v>
      </c>
      <c r="AC202" s="306">
        <f t="shared" si="4"/>
        <v>46203</v>
      </c>
      <c r="AD202" s="92">
        <f t="shared" si="5"/>
        <v>0</v>
      </c>
      <c r="AE202" s="92">
        <f t="shared" si="6"/>
        <v>0</v>
      </c>
      <c r="AF202" s="128"/>
      <c r="AG202" s="192">
        <f>'5 Next Year'!W424</f>
        <v>0</v>
      </c>
      <c r="AH202" s="1">
        <f>'5 Next Year'!K424</f>
        <v>0</v>
      </c>
      <c r="AI202" s="192">
        <f>'5 Next Year'!AI424</f>
        <v>0</v>
      </c>
      <c r="AJ202" s="128">
        <f>'5 Next Year'!O424</f>
        <v>0</v>
      </c>
      <c r="AK202" s="306">
        <f t="shared" si="7"/>
        <v>46203</v>
      </c>
    </row>
    <row r="203" spans="1:37" ht="18" customHeight="1">
      <c r="A203" s="299" t="str">
        <f>IF('5 Next Year'!A203&lt;&gt;"",'5 Next Year'!A203,"")</f>
        <v/>
      </c>
      <c r="B203" s="299" t="str">
        <f>IF('5 Next Year'!B203&lt;&gt;"",'5 Next Year'!B203,"")</f>
        <v/>
      </c>
      <c r="C203" s="299" t="str">
        <f>IF('5 Next Year'!C203&lt;&gt;"",'5 Next Year'!C203,"")</f>
        <v/>
      </c>
      <c r="D203" s="299"/>
      <c r="E203" s="300" t="str">
        <f>IF('5 Next Year'!E203&lt;&gt;"",'5 Next Year'!E203,"")</f>
        <v/>
      </c>
      <c r="F203" s="301" t="str">
        <f>IF('5 Next Year'!F203&lt;&gt;"",'5 Next Year'!F203,"")</f>
        <v/>
      </c>
      <c r="G203" s="302"/>
      <c r="H203" s="303"/>
      <c r="I203" s="302"/>
      <c r="J203" s="303"/>
      <c r="K203" s="302"/>
      <c r="L203" s="303"/>
      <c r="M203" s="302"/>
      <c r="N203" s="303"/>
      <c r="O203" s="304">
        <f t="shared" si="1"/>
        <v>0</v>
      </c>
      <c r="P203" s="92">
        <f t="shared" ref="P203:V203" si="200">IF(G203&gt;0,IF(G$8&lt;$AC203,IF(G$8&gt;=$C$4,IF($Z203&gt;0,IF($Z203&lt;&gt;"C",IF(H203="",($AC203-G$8)/7/$AA203*($Y203+$AB203)*(G203-$Z203)/$Z203,IF(H$8&lt;$AC203,(H$8-G$8)/7/$AA203*($Y203+$AB203)*(G203-$Z203)/$Z203,($AC203-G$8)/7/$AA203*($Y203+$AB203)*(G203-$Z203)/$Z203)),0),0),0),0),0)</f>
        <v>0</v>
      </c>
      <c r="Q203" s="92">
        <f t="shared" si="200"/>
        <v>0</v>
      </c>
      <c r="R203" s="92">
        <f t="shared" si="200"/>
        <v>0</v>
      </c>
      <c r="S203" s="92">
        <f t="shared" si="200"/>
        <v>0</v>
      </c>
      <c r="T203" s="92">
        <f t="shared" si="200"/>
        <v>0</v>
      </c>
      <c r="U203" s="92">
        <f t="shared" si="200"/>
        <v>0</v>
      </c>
      <c r="V203" s="92">
        <f t="shared" si="200"/>
        <v>0</v>
      </c>
      <c r="W203" s="92">
        <f t="shared" si="3"/>
        <v>0</v>
      </c>
      <c r="X203" s="128"/>
      <c r="Y203" s="192">
        <f>'5 Next Year'!W203</f>
        <v>0</v>
      </c>
      <c r="Z203" s="305">
        <f>'5 Next Year'!H203</f>
        <v>0</v>
      </c>
      <c r="AA203" s="192">
        <f>'5 Next Year'!AI203</f>
        <v>0</v>
      </c>
      <c r="AB203" s="128">
        <f>'5 Next Year'!O203</f>
        <v>0</v>
      </c>
      <c r="AC203" s="306">
        <f t="shared" si="4"/>
        <v>46203</v>
      </c>
      <c r="AD203" s="92">
        <f t="shared" si="5"/>
        <v>0</v>
      </c>
      <c r="AE203" s="92">
        <f t="shared" si="6"/>
        <v>0</v>
      </c>
      <c r="AF203" s="128"/>
      <c r="AG203" s="192">
        <f>'5 Next Year'!W425</f>
        <v>0</v>
      </c>
      <c r="AH203" s="1">
        <f>'5 Next Year'!K425</f>
        <v>0</v>
      </c>
      <c r="AI203" s="192">
        <f>'5 Next Year'!AI425</f>
        <v>0</v>
      </c>
      <c r="AJ203" s="128">
        <f>'5 Next Year'!O425</f>
        <v>0</v>
      </c>
      <c r="AK203" s="306">
        <f t="shared" si="7"/>
        <v>46203</v>
      </c>
    </row>
    <row r="204" spans="1:37" ht="18" customHeight="1">
      <c r="A204" s="299" t="str">
        <f>IF('5 Next Year'!A204&lt;&gt;"",'5 Next Year'!A204,"")</f>
        <v/>
      </c>
      <c r="B204" s="299" t="str">
        <f>IF('5 Next Year'!B204&lt;&gt;"",'5 Next Year'!B204,"")</f>
        <v/>
      </c>
      <c r="C204" s="299" t="str">
        <f>IF('5 Next Year'!C204&lt;&gt;"",'5 Next Year'!C204,"")</f>
        <v/>
      </c>
      <c r="D204" s="299"/>
      <c r="E204" s="300" t="str">
        <f>IF('5 Next Year'!E204&lt;&gt;"",'5 Next Year'!E204,"")</f>
        <v/>
      </c>
      <c r="F204" s="301" t="str">
        <f>IF('5 Next Year'!F204&lt;&gt;"",'5 Next Year'!F204,"")</f>
        <v/>
      </c>
      <c r="G204" s="302"/>
      <c r="H204" s="303"/>
      <c r="I204" s="302"/>
      <c r="J204" s="303"/>
      <c r="K204" s="302"/>
      <c r="L204" s="303"/>
      <c r="M204" s="302"/>
      <c r="N204" s="303"/>
      <c r="O204" s="304">
        <f t="shared" si="1"/>
        <v>0</v>
      </c>
      <c r="P204" s="92">
        <f t="shared" ref="P204:V204" si="201">IF(G204&gt;0,IF(G$8&lt;$AC204,IF(G$8&gt;=$C$4,IF($Z204&gt;0,IF($Z204&lt;&gt;"C",IF(H204="",($AC204-G$8)/7/$AA204*($Y204+$AB204)*(G204-$Z204)/$Z204,IF(H$8&lt;$AC204,(H$8-G$8)/7/$AA204*($Y204+$AB204)*(G204-$Z204)/$Z204,($AC204-G$8)/7/$AA204*($Y204+$AB204)*(G204-$Z204)/$Z204)),0),0),0),0),0)</f>
        <v>0</v>
      </c>
      <c r="Q204" s="92">
        <f t="shared" si="201"/>
        <v>0</v>
      </c>
      <c r="R204" s="92">
        <f t="shared" si="201"/>
        <v>0</v>
      </c>
      <c r="S204" s="92">
        <f t="shared" si="201"/>
        <v>0</v>
      </c>
      <c r="T204" s="92">
        <f t="shared" si="201"/>
        <v>0</v>
      </c>
      <c r="U204" s="92">
        <f t="shared" si="201"/>
        <v>0</v>
      </c>
      <c r="V204" s="92">
        <f t="shared" si="201"/>
        <v>0</v>
      </c>
      <c r="W204" s="92">
        <f t="shared" si="3"/>
        <v>0</v>
      </c>
      <c r="X204" s="128"/>
      <c r="Y204" s="192">
        <f>'5 Next Year'!W204</f>
        <v>0</v>
      </c>
      <c r="Z204" s="305">
        <f>'5 Next Year'!H204</f>
        <v>0</v>
      </c>
      <c r="AA204" s="192">
        <f>'5 Next Year'!AI204</f>
        <v>0</v>
      </c>
      <c r="AB204" s="128">
        <f>'5 Next Year'!O204</f>
        <v>0</v>
      </c>
      <c r="AC204" s="306">
        <f t="shared" si="4"/>
        <v>46203</v>
      </c>
      <c r="AD204" s="92">
        <f t="shared" si="5"/>
        <v>0</v>
      </c>
      <c r="AE204" s="92">
        <f t="shared" si="6"/>
        <v>0</v>
      </c>
      <c r="AF204" s="128"/>
      <c r="AG204" s="192">
        <f>'5 Next Year'!W426</f>
        <v>0</v>
      </c>
      <c r="AH204" s="1">
        <f>'5 Next Year'!K426</f>
        <v>0</v>
      </c>
      <c r="AI204" s="192">
        <f>'5 Next Year'!AI426</f>
        <v>0</v>
      </c>
      <c r="AJ204" s="128">
        <f>'5 Next Year'!O426</f>
        <v>0</v>
      </c>
      <c r="AK204" s="306">
        <f t="shared" si="7"/>
        <v>46203</v>
      </c>
    </row>
    <row r="205" spans="1:37" ht="18" customHeight="1">
      <c r="A205" s="299" t="str">
        <f>IF('5 Next Year'!A205&lt;&gt;"",'5 Next Year'!A205,"")</f>
        <v/>
      </c>
      <c r="B205" s="299" t="str">
        <f>IF('5 Next Year'!B205&lt;&gt;"",'5 Next Year'!B205,"")</f>
        <v/>
      </c>
      <c r="C205" s="299" t="str">
        <f>IF('5 Next Year'!C205&lt;&gt;"",'5 Next Year'!C205,"")</f>
        <v/>
      </c>
      <c r="D205" s="299"/>
      <c r="E205" s="300" t="str">
        <f>IF('5 Next Year'!E205&lt;&gt;"",'5 Next Year'!E205,"")</f>
        <v/>
      </c>
      <c r="F205" s="301" t="str">
        <f>IF('5 Next Year'!F205&lt;&gt;"",'5 Next Year'!F205,"")</f>
        <v/>
      </c>
      <c r="G205" s="302"/>
      <c r="H205" s="303"/>
      <c r="I205" s="302"/>
      <c r="J205" s="303"/>
      <c r="K205" s="302"/>
      <c r="L205" s="303"/>
      <c r="M205" s="302"/>
      <c r="N205" s="303"/>
      <c r="O205" s="304">
        <f t="shared" si="1"/>
        <v>0</v>
      </c>
      <c r="P205" s="92">
        <f t="shared" ref="P205:V205" si="202">IF(G205&gt;0,IF(G$8&lt;$AC205,IF(G$8&gt;=$C$4,IF($Z205&gt;0,IF($Z205&lt;&gt;"C",IF(H205="",($AC205-G$8)/7/$AA205*($Y205+$AB205)*(G205-$Z205)/$Z205,IF(H$8&lt;$AC205,(H$8-G$8)/7/$AA205*($Y205+$AB205)*(G205-$Z205)/$Z205,($AC205-G$8)/7/$AA205*($Y205+$AB205)*(G205-$Z205)/$Z205)),0),0),0),0),0)</f>
        <v>0</v>
      </c>
      <c r="Q205" s="92">
        <f t="shared" si="202"/>
        <v>0</v>
      </c>
      <c r="R205" s="92">
        <f t="shared" si="202"/>
        <v>0</v>
      </c>
      <c r="S205" s="92">
        <f t="shared" si="202"/>
        <v>0</v>
      </c>
      <c r="T205" s="92">
        <f t="shared" si="202"/>
        <v>0</v>
      </c>
      <c r="U205" s="92">
        <f t="shared" si="202"/>
        <v>0</v>
      </c>
      <c r="V205" s="92">
        <f t="shared" si="202"/>
        <v>0</v>
      </c>
      <c r="W205" s="92">
        <f t="shared" si="3"/>
        <v>0</v>
      </c>
      <c r="X205" s="128"/>
      <c r="Y205" s="192">
        <f>'5 Next Year'!W205</f>
        <v>0</v>
      </c>
      <c r="Z205" s="305">
        <f>'5 Next Year'!H205</f>
        <v>0</v>
      </c>
      <c r="AA205" s="192">
        <f>'5 Next Year'!AI205</f>
        <v>0</v>
      </c>
      <c r="AB205" s="128">
        <f>'5 Next Year'!O205</f>
        <v>0</v>
      </c>
      <c r="AC205" s="306">
        <f t="shared" si="4"/>
        <v>46203</v>
      </c>
      <c r="AD205" s="92">
        <f t="shared" si="5"/>
        <v>0</v>
      </c>
      <c r="AE205" s="92">
        <f t="shared" si="6"/>
        <v>0</v>
      </c>
      <c r="AF205" s="128"/>
      <c r="AG205" s="192">
        <f>'5 Next Year'!W427</f>
        <v>0</v>
      </c>
      <c r="AH205" s="1">
        <f>'5 Next Year'!K427</f>
        <v>0</v>
      </c>
      <c r="AI205" s="192">
        <f>'5 Next Year'!AI427</f>
        <v>0</v>
      </c>
      <c r="AJ205" s="128">
        <f>'5 Next Year'!O427</f>
        <v>0</v>
      </c>
      <c r="AK205" s="306">
        <f t="shared" si="7"/>
        <v>46203</v>
      </c>
    </row>
    <row r="206" spans="1:37" ht="18" customHeight="1">
      <c r="A206" s="299" t="str">
        <f>IF('5 Next Year'!A206&lt;&gt;"",'5 Next Year'!A206,"")</f>
        <v/>
      </c>
      <c r="B206" s="299" t="str">
        <f>IF('5 Next Year'!B206&lt;&gt;"",'5 Next Year'!B206,"")</f>
        <v/>
      </c>
      <c r="C206" s="299" t="str">
        <f>IF('5 Next Year'!C206&lt;&gt;"",'5 Next Year'!C206,"")</f>
        <v/>
      </c>
      <c r="D206" s="299"/>
      <c r="E206" s="300" t="str">
        <f>IF('5 Next Year'!E206&lt;&gt;"",'5 Next Year'!E206,"")</f>
        <v/>
      </c>
      <c r="F206" s="301" t="str">
        <f>IF('5 Next Year'!F206&lt;&gt;"",'5 Next Year'!F206,"")</f>
        <v/>
      </c>
      <c r="G206" s="302"/>
      <c r="H206" s="303"/>
      <c r="I206" s="302"/>
      <c r="J206" s="303"/>
      <c r="K206" s="302"/>
      <c r="L206" s="303"/>
      <c r="M206" s="302"/>
      <c r="N206" s="303"/>
      <c r="O206" s="304">
        <f t="shared" si="1"/>
        <v>0</v>
      </c>
      <c r="P206" s="92">
        <f t="shared" ref="P206:V206" si="203">IF(G206&gt;0,IF(G$8&lt;$AC206,IF(G$8&gt;=$C$4,IF($Z206&gt;0,IF($Z206&lt;&gt;"C",IF(H206="",($AC206-G$8)/7/$AA206*($Y206+$AB206)*(G206-$Z206)/$Z206,IF(H$8&lt;$AC206,(H$8-G$8)/7/$AA206*($Y206+$AB206)*(G206-$Z206)/$Z206,($AC206-G$8)/7/$AA206*($Y206+$AB206)*(G206-$Z206)/$Z206)),0),0),0),0),0)</f>
        <v>0</v>
      </c>
      <c r="Q206" s="92">
        <f t="shared" si="203"/>
        <v>0</v>
      </c>
      <c r="R206" s="92">
        <f t="shared" si="203"/>
        <v>0</v>
      </c>
      <c r="S206" s="92">
        <f t="shared" si="203"/>
        <v>0</v>
      </c>
      <c r="T206" s="92">
        <f t="shared" si="203"/>
        <v>0</v>
      </c>
      <c r="U206" s="92">
        <f t="shared" si="203"/>
        <v>0</v>
      </c>
      <c r="V206" s="92">
        <f t="shared" si="203"/>
        <v>0</v>
      </c>
      <c r="W206" s="92">
        <f t="shared" si="3"/>
        <v>0</v>
      </c>
      <c r="X206" s="128"/>
      <c r="Y206" s="192">
        <f>'5 Next Year'!W206</f>
        <v>0</v>
      </c>
      <c r="Z206" s="305">
        <f>'5 Next Year'!H206</f>
        <v>0</v>
      </c>
      <c r="AA206" s="192">
        <f>'5 Next Year'!AI206</f>
        <v>0</v>
      </c>
      <c r="AB206" s="128">
        <f>'5 Next Year'!O206</f>
        <v>0</v>
      </c>
      <c r="AC206" s="306">
        <f t="shared" si="4"/>
        <v>46203</v>
      </c>
      <c r="AD206" s="92">
        <f t="shared" si="5"/>
        <v>0</v>
      </c>
      <c r="AE206" s="92">
        <f t="shared" si="6"/>
        <v>0</v>
      </c>
      <c r="AF206" s="128"/>
      <c r="AG206" s="192">
        <f>'5 Next Year'!W428</f>
        <v>0</v>
      </c>
      <c r="AH206" s="1">
        <f>'5 Next Year'!K428</f>
        <v>0</v>
      </c>
      <c r="AI206" s="192">
        <f>'5 Next Year'!AI428</f>
        <v>0</v>
      </c>
      <c r="AJ206" s="128">
        <f>'5 Next Year'!O428</f>
        <v>0</v>
      </c>
      <c r="AK206" s="306">
        <f t="shared" si="7"/>
        <v>46203</v>
      </c>
    </row>
    <row r="207" spans="1:37" ht="18" customHeight="1">
      <c r="A207" s="299" t="str">
        <f>IF('5 Next Year'!A207&lt;&gt;"",'5 Next Year'!A207,"")</f>
        <v/>
      </c>
      <c r="B207" s="299" t="str">
        <f>IF('5 Next Year'!B207&lt;&gt;"",'5 Next Year'!B207,"")</f>
        <v/>
      </c>
      <c r="C207" s="299" t="str">
        <f>IF('5 Next Year'!C207&lt;&gt;"",'5 Next Year'!C207,"")</f>
        <v/>
      </c>
      <c r="D207" s="299"/>
      <c r="E207" s="300" t="str">
        <f>IF('5 Next Year'!E207&lt;&gt;"",'5 Next Year'!E207,"")</f>
        <v/>
      </c>
      <c r="F207" s="301" t="str">
        <f>IF('5 Next Year'!F207&lt;&gt;"",'5 Next Year'!F207,"")</f>
        <v/>
      </c>
      <c r="G207" s="302"/>
      <c r="H207" s="303"/>
      <c r="I207" s="302"/>
      <c r="J207" s="303"/>
      <c r="K207" s="302"/>
      <c r="L207" s="303"/>
      <c r="M207" s="302"/>
      <c r="N207" s="303"/>
      <c r="O207" s="304">
        <f t="shared" si="1"/>
        <v>0</v>
      </c>
      <c r="P207" s="92">
        <f t="shared" ref="P207:V207" si="204">IF(G207&gt;0,IF(G$8&lt;$AC207,IF(G$8&gt;=$C$4,IF($Z207&gt;0,IF($Z207&lt;&gt;"C",IF(H207="",($AC207-G$8)/7/$AA207*($Y207+$AB207)*(G207-$Z207)/$Z207,IF(H$8&lt;$AC207,(H$8-G$8)/7/$AA207*($Y207+$AB207)*(G207-$Z207)/$Z207,($AC207-G$8)/7/$AA207*($Y207+$AB207)*(G207-$Z207)/$Z207)),0),0),0),0),0)</f>
        <v>0</v>
      </c>
      <c r="Q207" s="92">
        <f t="shared" si="204"/>
        <v>0</v>
      </c>
      <c r="R207" s="92">
        <f t="shared" si="204"/>
        <v>0</v>
      </c>
      <c r="S207" s="92">
        <f t="shared" si="204"/>
        <v>0</v>
      </c>
      <c r="T207" s="92">
        <f t="shared" si="204"/>
        <v>0</v>
      </c>
      <c r="U207" s="92">
        <f t="shared" si="204"/>
        <v>0</v>
      </c>
      <c r="V207" s="92">
        <f t="shared" si="204"/>
        <v>0</v>
      </c>
      <c r="W207" s="92">
        <f t="shared" si="3"/>
        <v>0</v>
      </c>
      <c r="X207" s="128"/>
      <c r="Y207" s="192">
        <f>'5 Next Year'!W207</f>
        <v>0</v>
      </c>
      <c r="Z207" s="305">
        <f>'5 Next Year'!H207</f>
        <v>0</v>
      </c>
      <c r="AA207" s="192">
        <f>'5 Next Year'!AI207</f>
        <v>0</v>
      </c>
      <c r="AB207" s="128">
        <f>'5 Next Year'!O207</f>
        <v>0</v>
      </c>
      <c r="AC207" s="306">
        <f t="shared" si="4"/>
        <v>46203</v>
      </c>
      <c r="AD207" s="92">
        <f t="shared" si="5"/>
        <v>0</v>
      </c>
      <c r="AE207" s="92">
        <f t="shared" si="6"/>
        <v>0</v>
      </c>
      <c r="AF207" s="128"/>
      <c r="AG207" s="192">
        <f>'5 Next Year'!W429</f>
        <v>0</v>
      </c>
      <c r="AH207" s="1">
        <f>'5 Next Year'!K429</f>
        <v>0</v>
      </c>
      <c r="AI207" s="192">
        <f>'5 Next Year'!AI429</f>
        <v>0</v>
      </c>
      <c r="AJ207" s="128">
        <f>'5 Next Year'!O429</f>
        <v>0</v>
      </c>
      <c r="AK207" s="306">
        <f t="shared" si="7"/>
        <v>46203</v>
      </c>
    </row>
    <row r="208" spans="1:37" ht="18" customHeight="1">
      <c r="A208" s="299" t="str">
        <f>IF('5 Next Year'!A208&lt;&gt;"",'5 Next Year'!A208,"")</f>
        <v/>
      </c>
      <c r="B208" s="299" t="str">
        <f>IF('5 Next Year'!B208&lt;&gt;"",'5 Next Year'!B208,"")</f>
        <v/>
      </c>
      <c r="C208" s="299" t="str">
        <f>IF('5 Next Year'!C208&lt;&gt;"",'5 Next Year'!C208,"")</f>
        <v/>
      </c>
      <c r="D208" s="299"/>
      <c r="E208" s="300" t="str">
        <f>IF('5 Next Year'!E208&lt;&gt;"",'5 Next Year'!E208,"")</f>
        <v/>
      </c>
      <c r="F208" s="301" t="str">
        <f>IF('5 Next Year'!F208&lt;&gt;"",'5 Next Year'!F208,"")</f>
        <v/>
      </c>
      <c r="G208" s="302"/>
      <c r="H208" s="303"/>
      <c r="I208" s="302"/>
      <c r="J208" s="303"/>
      <c r="K208" s="302"/>
      <c r="L208" s="303"/>
      <c r="M208" s="302"/>
      <c r="N208" s="303"/>
      <c r="O208" s="304">
        <f t="shared" si="1"/>
        <v>0</v>
      </c>
      <c r="P208" s="92">
        <f t="shared" ref="P208:V208" si="205">IF(G208&gt;0,IF(G$8&lt;$AC208,IF(G$8&gt;=$C$4,IF($Z208&gt;0,IF($Z208&lt;&gt;"C",IF(H208="",($AC208-G$8)/7/$AA208*($Y208+$AB208)*(G208-$Z208)/$Z208,IF(H$8&lt;$AC208,(H$8-G$8)/7/$AA208*($Y208+$AB208)*(G208-$Z208)/$Z208,($AC208-G$8)/7/$AA208*($Y208+$AB208)*(G208-$Z208)/$Z208)),0),0),0),0),0)</f>
        <v>0</v>
      </c>
      <c r="Q208" s="92">
        <f t="shared" si="205"/>
        <v>0</v>
      </c>
      <c r="R208" s="92">
        <f t="shared" si="205"/>
        <v>0</v>
      </c>
      <c r="S208" s="92">
        <f t="shared" si="205"/>
        <v>0</v>
      </c>
      <c r="T208" s="92">
        <f t="shared" si="205"/>
        <v>0</v>
      </c>
      <c r="U208" s="92">
        <f t="shared" si="205"/>
        <v>0</v>
      </c>
      <c r="V208" s="92">
        <f t="shared" si="205"/>
        <v>0</v>
      </c>
      <c r="W208" s="92">
        <f t="shared" si="3"/>
        <v>0</v>
      </c>
      <c r="X208" s="128"/>
      <c r="Y208" s="192">
        <f>'5 Next Year'!W208</f>
        <v>0</v>
      </c>
      <c r="Z208" s="305">
        <f>'5 Next Year'!H208</f>
        <v>0</v>
      </c>
      <c r="AA208" s="192">
        <f>'5 Next Year'!AI208</f>
        <v>0</v>
      </c>
      <c r="AB208" s="128">
        <f>'5 Next Year'!O208</f>
        <v>0</v>
      </c>
      <c r="AC208" s="306">
        <f t="shared" si="4"/>
        <v>46203</v>
      </c>
      <c r="AD208" s="92">
        <f t="shared" si="5"/>
        <v>0</v>
      </c>
      <c r="AE208" s="92">
        <f t="shared" si="6"/>
        <v>0</v>
      </c>
      <c r="AF208" s="128"/>
      <c r="AG208" s="192">
        <f>'5 Next Year'!W430</f>
        <v>0</v>
      </c>
      <c r="AH208" s="1">
        <f>'5 Next Year'!K430</f>
        <v>0</v>
      </c>
      <c r="AI208" s="192">
        <f>'5 Next Year'!AI430</f>
        <v>0</v>
      </c>
      <c r="AJ208" s="128">
        <f>'5 Next Year'!O430</f>
        <v>0</v>
      </c>
      <c r="AK208" s="306">
        <f t="shared" si="7"/>
        <v>46203</v>
      </c>
    </row>
    <row r="209" spans="1:37" ht="18" customHeight="1">
      <c r="A209" s="299" t="str">
        <f>IF('5 Next Year'!A209&lt;&gt;"",'5 Next Year'!A209,"")</f>
        <v/>
      </c>
      <c r="B209" s="299" t="str">
        <f>IF('5 Next Year'!B209&lt;&gt;"",'5 Next Year'!B209,"")</f>
        <v/>
      </c>
      <c r="C209" s="299" t="str">
        <f>IF('5 Next Year'!C209&lt;&gt;"",'5 Next Year'!C209,"")</f>
        <v/>
      </c>
      <c r="D209" s="299"/>
      <c r="E209" s="300" t="str">
        <f>IF('5 Next Year'!E209&lt;&gt;"",'5 Next Year'!E209,"")</f>
        <v/>
      </c>
      <c r="F209" s="301" t="str">
        <f>IF('5 Next Year'!F209&lt;&gt;"",'5 Next Year'!F209,"")</f>
        <v/>
      </c>
      <c r="G209" s="302"/>
      <c r="H209" s="303"/>
      <c r="I209" s="302"/>
      <c r="J209" s="303"/>
      <c r="K209" s="302"/>
      <c r="L209" s="303"/>
      <c r="M209" s="302"/>
      <c r="N209" s="303"/>
      <c r="O209" s="304">
        <f t="shared" si="1"/>
        <v>0</v>
      </c>
      <c r="P209" s="92">
        <f t="shared" ref="P209:V209" si="206">IF(G209&gt;0,IF(G$8&lt;$AC209,IF(G$8&gt;=$C$4,IF($Z209&gt;0,IF($Z209&lt;&gt;"C",IF(H209="",($AC209-G$8)/7/$AA209*($Y209+$AB209)*(G209-$Z209)/$Z209,IF(H$8&lt;$AC209,(H$8-G$8)/7/$AA209*($Y209+$AB209)*(G209-$Z209)/$Z209,($AC209-G$8)/7/$AA209*($Y209+$AB209)*(G209-$Z209)/$Z209)),0),0),0),0),0)</f>
        <v>0</v>
      </c>
      <c r="Q209" s="92">
        <f t="shared" si="206"/>
        <v>0</v>
      </c>
      <c r="R209" s="92">
        <f t="shared" si="206"/>
        <v>0</v>
      </c>
      <c r="S209" s="92">
        <f t="shared" si="206"/>
        <v>0</v>
      </c>
      <c r="T209" s="92">
        <f t="shared" si="206"/>
        <v>0</v>
      </c>
      <c r="U209" s="92">
        <f t="shared" si="206"/>
        <v>0</v>
      </c>
      <c r="V209" s="92">
        <f t="shared" si="206"/>
        <v>0</v>
      </c>
      <c r="W209" s="92">
        <f t="shared" si="3"/>
        <v>0</v>
      </c>
      <c r="X209" s="128"/>
      <c r="Y209" s="192">
        <f>'5 Next Year'!W209</f>
        <v>0</v>
      </c>
      <c r="Z209" s="305">
        <f>'5 Next Year'!H209</f>
        <v>0</v>
      </c>
      <c r="AA209" s="192">
        <f>'5 Next Year'!AI209</f>
        <v>0</v>
      </c>
      <c r="AB209" s="128">
        <f>'5 Next Year'!O209</f>
        <v>0</v>
      </c>
      <c r="AC209" s="306">
        <f t="shared" si="4"/>
        <v>46203</v>
      </c>
      <c r="AD209" s="92">
        <f t="shared" si="5"/>
        <v>0</v>
      </c>
      <c r="AE209" s="92">
        <f t="shared" si="6"/>
        <v>0</v>
      </c>
      <c r="AF209" s="128"/>
      <c r="AG209" s="192">
        <f>'5 Next Year'!W431</f>
        <v>0</v>
      </c>
      <c r="AH209" s="1">
        <f>'5 Next Year'!K431</f>
        <v>0</v>
      </c>
      <c r="AI209" s="192">
        <f>'5 Next Year'!AI431</f>
        <v>0</v>
      </c>
      <c r="AJ209" s="128">
        <f>'5 Next Year'!O431</f>
        <v>0</v>
      </c>
      <c r="AK209" s="306">
        <f t="shared" si="7"/>
        <v>46203</v>
      </c>
    </row>
    <row r="210" spans="1:37" ht="18" customHeight="1">
      <c r="A210" s="299" t="str">
        <f>IF('5 Next Year'!A210&lt;&gt;"",'5 Next Year'!A210,"")</f>
        <v/>
      </c>
      <c r="B210" s="299" t="str">
        <f>IF('5 Next Year'!B210&lt;&gt;"",'5 Next Year'!B210,"")</f>
        <v/>
      </c>
      <c r="C210" s="299" t="str">
        <f>IF('5 Next Year'!C210&lt;&gt;"",'5 Next Year'!C210,"")</f>
        <v/>
      </c>
      <c r="D210" s="299"/>
      <c r="E210" s="300" t="str">
        <f>IF('5 Next Year'!E210&lt;&gt;"",'5 Next Year'!E210,"")</f>
        <v/>
      </c>
      <c r="F210" s="301" t="str">
        <f>IF('5 Next Year'!F210&lt;&gt;"",'5 Next Year'!F210,"")</f>
        <v/>
      </c>
      <c r="G210" s="302"/>
      <c r="H210" s="303"/>
      <c r="I210" s="302"/>
      <c r="J210" s="303"/>
      <c r="K210" s="302"/>
      <c r="L210" s="303"/>
      <c r="M210" s="302"/>
      <c r="N210" s="303"/>
      <c r="O210" s="304">
        <f t="shared" si="1"/>
        <v>0</v>
      </c>
      <c r="P210" s="92">
        <f t="shared" ref="P210:V210" si="207">IF(G210&gt;0,IF(G$8&lt;$AC210,IF(G$8&gt;=$C$4,IF($Z210&gt;0,IF($Z210&lt;&gt;"C",IF(H210="",($AC210-G$8)/7/$AA210*($Y210+$AB210)*(G210-$Z210)/$Z210,IF(H$8&lt;$AC210,(H$8-G$8)/7/$AA210*($Y210+$AB210)*(G210-$Z210)/$Z210,($AC210-G$8)/7/$AA210*($Y210+$AB210)*(G210-$Z210)/$Z210)),0),0),0),0),0)</f>
        <v>0</v>
      </c>
      <c r="Q210" s="92">
        <f t="shared" si="207"/>
        <v>0</v>
      </c>
      <c r="R210" s="92">
        <f t="shared" si="207"/>
        <v>0</v>
      </c>
      <c r="S210" s="92">
        <f t="shared" si="207"/>
        <v>0</v>
      </c>
      <c r="T210" s="92">
        <f t="shared" si="207"/>
        <v>0</v>
      </c>
      <c r="U210" s="92">
        <f t="shared" si="207"/>
        <v>0</v>
      </c>
      <c r="V210" s="92">
        <f t="shared" si="207"/>
        <v>0</v>
      </c>
      <c r="W210" s="92">
        <f t="shared" si="3"/>
        <v>0</v>
      </c>
      <c r="X210" s="128"/>
      <c r="Y210" s="192">
        <f>'5 Next Year'!W210</f>
        <v>0</v>
      </c>
      <c r="Z210" s="305">
        <f>'5 Next Year'!H210</f>
        <v>0</v>
      </c>
      <c r="AA210" s="192">
        <f>'5 Next Year'!AI210</f>
        <v>0</v>
      </c>
      <c r="AB210" s="128">
        <f>'5 Next Year'!O210</f>
        <v>0</v>
      </c>
      <c r="AC210" s="306">
        <f t="shared" si="4"/>
        <v>46203</v>
      </c>
      <c r="AD210" s="92">
        <f t="shared" si="5"/>
        <v>0</v>
      </c>
      <c r="AE210" s="92">
        <f t="shared" si="6"/>
        <v>0</v>
      </c>
      <c r="AF210" s="128"/>
      <c r="AG210" s="192">
        <f>'5 Next Year'!W432</f>
        <v>0</v>
      </c>
      <c r="AH210" s="1">
        <f>'5 Next Year'!K432</f>
        <v>0</v>
      </c>
      <c r="AI210" s="192">
        <f>'5 Next Year'!AI432</f>
        <v>0</v>
      </c>
      <c r="AJ210" s="128">
        <f>'5 Next Year'!O432</f>
        <v>0</v>
      </c>
      <c r="AK210" s="306">
        <f t="shared" si="7"/>
        <v>46203</v>
      </c>
    </row>
    <row r="211" spans="1:37" ht="18" customHeight="1">
      <c r="A211" s="299" t="str">
        <f>IF('5 Next Year'!A211&lt;&gt;"",'5 Next Year'!A211,"")</f>
        <v/>
      </c>
      <c r="B211" s="299" t="str">
        <f>IF('5 Next Year'!B211&lt;&gt;"",'5 Next Year'!B211,"")</f>
        <v/>
      </c>
      <c r="C211" s="299" t="str">
        <f>IF('5 Next Year'!C211&lt;&gt;"",'5 Next Year'!C211,"")</f>
        <v/>
      </c>
      <c r="D211" s="299"/>
      <c r="E211" s="300" t="str">
        <f>IF('5 Next Year'!E211&lt;&gt;"",'5 Next Year'!E211,"")</f>
        <v/>
      </c>
      <c r="F211" s="301" t="str">
        <f>IF('5 Next Year'!F211&lt;&gt;"",'5 Next Year'!F211,"")</f>
        <v/>
      </c>
      <c r="G211" s="302"/>
      <c r="H211" s="303"/>
      <c r="I211" s="302"/>
      <c r="J211" s="303"/>
      <c r="K211" s="302"/>
      <c r="L211" s="303"/>
      <c r="M211" s="302"/>
      <c r="N211" s="303"/>
      <c r="O211" s="304">
        <f t="shared" si="1"/>
        <v>0</v>
      </c>
      <c r="P211" s="92">
        <f t="shared" ref="P211:V211" si="208">IF(G211&gt;0,IF(G$8&lt;$AC211,IF(G$8&gt;=$C$4,IF($Z211&gt;0,IF($Z211&lt;&gt;"C",IF(H211="",($AC211-G$8)/7/$AA211*($Y211+$AB211)*(G211-$Z211)/$Z211,IF(H$8&lt;$AC211,(H$8-G$8)/7/$AA211*($Y211+$AB211)*(G211-$Z211)/$Z211,($AC211-G$8)/7/$AA211*($Y211+$AB211)*(G211-$Z211)/$Z211)),0),0),0),0),0)</f>
        <v>0</v>
      </c>
      <c r="Q211" s="92">
        <f t="shared" si="208"/>
        <v>0</v>
      </c>
      <c r="R211" s="92">
        <f t="shared" si="208"/>
        <v>0</v>
      </c>
      <c r="S211" s="92">
        <f t="shared" si="208"/>
        <v>0</v>
      </c>
      <c r="T211" s="92">
        <f t="shared" si="208"/>
        <v>0</v>
      </c>
      <c r="U211" s="92">
        <f t="shared" si="208"/>
        <v>0</v>
      </c>
      <c r="V211" s="92">
        <f t="shared" si="208"/>
        <v>0</v>
      </c>
      <c r="W211" s="92">
        <f t="shared" si="3"/>
        <v>0</v>
      </c>
      <c r="X211" s="128"/>
      <c r="Y211" s="192">
        <f>'5 Next Year'!W211</f>
        <v>0</v>
      </c>
      <c r="Z211" s="305">
        <f>'5 Next Year'!H211</f>
        <v>0</v>
      </c>
      <c r="AA211" s="192">
        <f>'5 Next Year'!AI211</f>
        <v>0</v>
      </c>
      <c r="AB211" s="128">
        <f>'5 Next Year'!O211</f>
        <v>0</v>
      </c>
      <c r="AC211" s="306">
        <f t="shared" si="4"/>
        <v>46203</v>
      </c>
      <c r="AD211" s="92">
        <f t="shared" si="5"/>
        <v>0</v>
      </c>
      <c r="AE211" s="92">
        <f t="shared" si="6"/>
        <v>0</v>
      </c>
      <c r="AF211" s="128"/>
      <c r="AG211" s="192">
        <f>'5 Next Year'!W433</f>
        <v>0</v>
      </c>
      <c r="AH211" s="1">
        <f>'5 Next Year'!K433</f>
        <v>0</v>
      </c>
      <c r="AI211" s="192">
        <f>'5 Next Year'!AI433</f>
        <v>0</v>
      </c>
      <c r="AJ211" s="128">
        <f>'5 Next Year'!O433</f>
        <v>0</v>
      </c>
      <c r="AK211" s="306">
        <f t="shared" si="7"/>
        <v>46203</v>
      </c>
    </row>
    <row r="212" spans="1:37" ht="18" customHeight="1">
      <c r="A212" s="299" t="str">
        <f>IF('5 Next Year'!A212&lt;&gt;"",'5 Next Year'!A212,"")</f>
        <v/>
      </c>
      <c r="B212" s="299" t="str">
        <f>IF('5 Next Year'!B212&lt;&gt;"",'5 Next Year'!B212,"")</f>
        <v/>
      </c>
      <c r="C212" s="299" t="str">
        <f>IF('5 Next Year'!C212&lt;&gt;"",'5 Next Year'!C212,"")</f>
        <v/>
      </c>
      <c r="D212" s="299"/>
      <c r="E212" s="300" t="str">
        <f>IF('5 Next Year'!E212&lt;&gt;"",'5 Next Year'!E212,"")</f>
        <v/>
      </c>
      <c r="F212" s="301" t="str">
        <f>IF('5 Next Year'!F212&lt;&gt;"",'5 Next Year'!F212,"")</f>
        <v/>
      </c>
      <c r="G212" s="302"/>
      <c r="H212" s="303"/>
      <c r="I212" s="302"/>
      <c r="J212" s="303"/>
      <c r="K212" s="302"/>
      <c r="L212" s="303"/>
      <c r="M212" s="302"/>
      <c r="N212" s="303"/>
      <c r="O212" s="304">
        <f t="shared" si="1"/>
        <v>0</v>
      </c>
      <c r="P212" s="92">
        <f t="shared" ref="P212:V212" si="209">IF(G212&gt;0,IF(G$8&lt;$AC212,IF(G$8&gt;=$C$4,IF($Z212&gt;0,IF($Z212&lt;&gt;"C",IF(H212="",($AC212-G$8)/7/$AA212*($Y212+$AB212)*(G212-$Z212)/$Z212,IF(H$8&lt;$AC212,(H$8-G$8)/7/$AA212*($Y212+$AB212)*(G212-$Z212)/$Z212,($AC212-G$8)/7/$AA212*($Y212+$AB212)*(G212-$Z212)/$Z212)),0),0),0),0),0)</f>
        <v>0</v>
      </c>
      <c r="Q212" s="92">
        <f t="shared" si="209"/>
        <v>0</v>
      </c>
      <c r="R212" s="92">
        <f t="shared" si="209"/>
        <v>0</v>
      </c>
      <c r="S212" s="92">
        <f t="shared" si="209"/>
        <v>0</v>
      </c>
      <c r="T212" s="92">
        <f t="shared" si="209"/>
        <v>0</v>
      </c>
      <c r="U212" s="92">
        <f t="shared" si="209"/>
        <v>0</v>
      </c>
      <c r="V212" s="92">
        <f t="shared" si="209"/>
        <v>0</v>
      </c>
      <c r="W212" s="92">
        <f t="shared" si="3"/>
        <v>0</v>
      </c>
      <c r="X212" s="128"/>
      <c r="Y212" s="192">
        <f>'5 Next Year'!W212</f>
        <v>0</v>
      </c>
      <c r="Z212" s="305">
        <f>'5 Next Year'!H212</f>
        <v>0</v>
      </c>
      <c r="AA212" s="192">
        <f>'5 Next Year'!AI212</f>
        <v>0</v>
      </c>
      <c r="AB212" s="128">
        <f>'5 Next Year'!O212</f>
        <v>0</v>
      </c>
      <c r="AC212" s="306">
        <f t="shared" si="4"/>
        <v>46203</v>
      </c>
      <c r="AD212" s="92">
        <f t="shared" si="5"/>
        <v>0</v>
      </c>
      <c r="AE212" s="92">
        <f t="shared" si="6"/>
        <v>0</v>
      </c>
      <c r="AF212" s="128"/>
      <c r="AG212" s="192">
        <f>'5 Next Year'!W434</f>
        <v>0</v>
      </c>
      <c r="AH212" s="1">
        <f>'5 Next Year'!K434</f>
        <v>0</v>
      </c>
      <c r="AI212" s="192">
        <f>'5 Next Year'!AI434</f>
        <v>0</v>
      </c>
      <c r="AJ212" s="128">
        <f>'5 Next Year'!O434</f>
        <v>0</v>
      </c>
      <c r="AK212" s="306">
        <f t="shared" si="7"/>
        <v>46203</v>
      </c>
    </row>
    <row r="213" spans="1:37" ht="18" customHeight="1">
      <c r="A213" s="299" t="str">
        <f>IF('5 Next Year'!A213&lt;&gt;"",'5 Next Year'!A213,"")</f>
        <v/>
      </c>
      <c r="B213" s="299" t="str">
        <f>IF('5 Next Year'!B213&lt;&gt;"",'5 Next Year'!B213,"")</f>
        <v/>
      </c>
      <c r="C213" s="299" t="str">
        <f>IF('5 Next Year'!C213&lt;&gt;"",'5 Next Year'!C213,"")</f>
        <v/>
      </c>
      <c r="D213" s="299"/>
      <c r="E213" s="300" t="str">
        <f>IF('5 Next Year'!E213&lt;&gt;"",'5 Next Year'!E213,"")</f>
        <v/>
      </c>
      <c r="F213" s="301" t="str">
        <f>IF('5 Next Year'!F213&lt;&gt;"",'5 Next Year'!F213,"")</f>
        <v/>
      </c>
      <c r="G213" s="302"/>
      <c r="H213" s="303"/>
      <c r="I213" s="302"/>
      <c r="J213" s="303"/>
      <c r="K213" s="302"/>
      <c r="L213" s="303"/>
      <c r="M213" s="302"/>
      <c r="N213" s="303"/>
      <c r="O213" s="304">
        <f t="shared" si="1"/>
        <v>0</v>
      </c>
      <c r="P213" s="92">
        <f t="shared" ref="P213:V213" si="210">IF(G213&gt;0,IF(G$8&lt;$AC213,IF(G$8&gt;=$C$4,IF($Z213&gt;0,IF($Z213&lt;&gt;"C",IF(H213="",($AC213-G$8)/7/$AA213*($Y213+$AB213)*(G213-$Z213)/$Z213,IF(H$8&lt;$AC213,(H$8-G$8)/7/$AA213*($Y213+$AB213)*(G213-$Z213)/$Z213,($AC213-G$8)/7/$AA213*($Y213+$AB213)*(G213-$Z213)/$Z213)),0),0),0),0),0)</f>
        <v>0</v>
      </c>
      <c r="Q213" s="92">
        <f t="shared" si="210"/>
        <v>0</v>
      </c>
      <c r="R213" s="92">
        <f t="shared" si="210"/>
        <v>0</v>
      </c>
      <c r="S213" s="92">
        <f t="shared" si="210"/>
        <v>0</v>
      </c>
      <c r="T213" s="92">
        <f t="shared" si="210"/>
        <v>0</v>
      </c>
      <c r="U213" s="92">
        <f t="shared" si="210"/>
        <v>0</v>
      </c>
      <c r="V213" s="92">
        <f t="shared" si="210"/>
        <v>0</v>
      </c>
      <c r="W213" s="92">
        <f t="shared" si="3"/>
        <v>0</v>
      </c>
      <c r="X213" s="128"/>
      <c r="Y213" s="192">
        <f>'5 Next Year'!W213</f>
        <v>0</v>
      </c>
      <c r="Z213" s="305">
        <f>'5 Next Year'!H213</f>
        <v>0</v>
      </c>
      <c r="AA213" s="192">
        <f>'5 Next Year'!AI213</f>
        <v>0</v>
      </c>
      <c r="AB213" s="128">
        <f>'5 Next Year'!O213</f>
        <v>0</v>
      </c>
      <c r="AC213" s="306">
        <f t="shared" si="4"/>
        <v>46203</v>
      </c>
      <c r="AD213" s="92">
        <f t="shared" si="5"/>
        <v>0</v>
      </c>
      <c r="AE213" s="92">
        <f t="shared" si="6"/>
        <v>0</v>
      </c>
      <c r="AF213" s="128"/>
      <c r="AG213" s="192">
        <f>'5 Next Year'!W435</f>
        <v>0</v>
      </c>
      <c r="AH213" s="1">
        <f>'5 Next Year'!K435</f>
        <v>0</v>
      </c>
      <c r="AI213" s="192">
        <f>'5 Next Year'!AI435</f>
        <v>0</v>
      </c>
      <c r="AJ213" s="128">
        <f>'5 Next Year'!O435</f>
        <v>0</v>
      </c>
      <c r="AK213" s="306">
        <f t="shared" si="7"/>
        <v>46203</v>
      </c>
    </row>
    <row r="214" spans="1:37" ht="18" customHeight="1">
      <c r="A214" s="299" t="str">
        <f>IF('5 Next Year'!A214&lt;&gt;"",'5 Next Year'!A214,"")</f>
        <v/>
      </c>
      <c r="B214" s="299" t="str">
        <f>IF('5 Next Year'!B214&lt;&gt;"",'5 Next Year'!B214,"")</f>
        <v/>
      </c>
      <c r="C214" s="299" t="str">
        <f>IF('5 Next Year'!C214&lt;&gt;"",'5 Next Year'!C214,"")</f>
        <v/>
      </c>
      <c r="D214" s="299"/>
      <c r="E214" s="300" t="str">
        <f>IF('5 Next Year'!E214&lt;&gt;"",'5 Next Year'!E214,"")</f>
        <v/>
      </c>
      <c r="F214" s="301" t="str">
        <f>IF('5 Next Year'!F214&lt;&gt;"",'5 Next Year'!F214,"")</f>
        <v/>
      </c>
      <c r="G214" s="302"/>
      <c r="H214" s="303"/>
      <c r="I214" s="302"/>
      <c r="J214" s="303"/>
      <c r="K214" s="302"/>
      <c r="L214" s="303"/>
      <c r="M214" s="302"/>
      <c r="N214" s="303"/>
      <c r="O214" s="304">
        <f t="shared" si="1"/>
        <v>0</v>
      </c>
      <c r="P214" s="92">
        <f t="shared" ref="P214:V214" si="211">IF(G214&gt;0,IF(G$8&lt;$AC214,IF(G$8&gt;=$C$4,IF($Z214&gt;0,IF($Z214&lt;&gt;"C",IF(H214="",($AC214-G$8)/7/$AA214*($Y214+$AB214)*(G214-$Z214)/$Z214,IF(H$8&lt;$AC214,(H$8-G$8)/7/$AA214*($Y214+$AB214)*(G214-$Z214)/$Z214,($AC214-G$8)/7/$AA214*($Y214+$AB214)*(G214-$Z214)/$Z214)),0),0),0),0),0)</f>
        <v>0</v>
      </c>
      <c r="Q214" s="92">
        <f t="shared" si="211"/>
        <v>0</v>
      </c>
      <c r="R214" s="92">
        <f t="shared" si="211"/>
        <v>0</v>
      </c>
      <c r="S214" s="92">
        <f t="shared" si="211"/>
        <v>0</v>
      </c>
      <c r="T214" s="92">
        <f t="shared" si="211"/>
        <v>0</v>
      </c>
      <c r="U214" s="92">
        <f t="shared" si="211"/>
        <v>0</v>
      </c>
      <c r="V214" s="92">
        <f t="shared" si="211"/>
        <v>0</v>
      </c>
      <c r="W214" s="92">
        <f t="shared" si="3"/>
        <v>0</v>
      </c>
      <c r="X214" s="128"/>
      <c r="Y214" s="192">
        <f>'5 Next Year'!W214</f>
        <v>0</v>
      </c>
      <c r="Z214" s="305">
        <f>'5 Next Year'!H214</f>
        <v>0</v>
      </c>
      <c r="AA214" s="192">
        <f>'5 Next Year'!AI214</f>
        <v>0</v>
      </c>
      <c r="AB214" s="128">
        <f>'5 Next Year'!O214</f>
        <v>0</v>
      </c>
      <c r="AC214" s="306">
        <f t="shared" si="4"/>
        <v>46203</v>
      </c>
      <c r="AD214" s="92">
        <f t="shared" si="5"/>
        <v>0</v>
      </c>
      <c r="AE214" s="92">
        <f t="shared" si="6"/>
        <v>0</v>
      </c>
      <c r="AF214" s="128"/>
      <c r="AG214" s="192">
        <f>'5 Next Year'!W436</f>
        <v>0</v>
      </c>
      <c r="AH214" s="1">
        <f>'5 Next Year'!K436</f>
        <v>0</v>
      </c>
      <c r="AI214" s="192">
        <f>'5 Next Year'!AI436</f>
        <v>0</v>
      </c>
      <c r="AJ214" s="128">
        <f>'5 Next Year'!O436</f>
        <v>0</v>
      </c>
      <c r="AK214" s="306">
        <f t="shared" si="7"/>
        <v>46203</v>
      </c>
    </row>
    <row r="215" spans="1:37" ht="18" customHeight="1">
      <c r="A215" s="299" t="str">
        <f>IF('5 Next Year'!A215&lt;&gt;"",'5 Next Year'!A215,"")</f>
        <v/>
      </c>
      <c r="B215" s="299" t="str">
        <f>IF('5 Next Year'!B215&lt;&gt;"",'5 Next Year'!B215,"")</f>
        <v/>
      </c>
      <c r="C215" s="299" t="str">
        <f>IF('5 Next Year'!C215&lt;&gt;"",'5 Next Year'!C215,"")</f>
        <v/>
      </c>
      <c r="D215" s="299"/>
      <c r="E215" s="300" t="str">
        <f>IF('5 Next Year'!E215&lt;&gt;"",'5 Next Year'!E215,"")</f>
        <v/>
      </c>
      <c r="F215" s="301" t="str">
        <f>IF('5 Next Year'!F215&lt;&gt;"",'5 Next Year'!F215,"")</f>
        <v/>
      </c>
      <c r="G215" s="302"/>
      <c r="H215" s="303"/>
      <c r="I215" s="302"/>
      <c r="J215" s="303"/>
      <c r="K215" s="302"/>
      <c r="L215" s="303"/>
      <c r="M215" s="302"/>
      <c r="N215" s="303"/>
      <c r="O215" s="304">
        <f t="shared" si="1"/>
        <v>0</v>
      </c>
      <c r="P215" s="92">
        <f t="shared" ref="P215:V215" si="212">IF(G215&gt;0,IF(G$8&lt;$AC215,IF(G$8&gt;=$C$4,IF($Z215&gt;0,IF($Z215&lt;&gt;"C",IF(H215="",($AC215-G$8)/7/$AA215*($Y215+$AB215)*(G215-$Z215)/$Z215,IF(H$8&lt;$AC215,(H$8-G$8)/7/$AA215*($Y215+$AB215)*(G215-$Z215)/$Z215,($AC215-G$8)/7/$AA215*($Y215+$AB215)*(G215-$Z215)/$Z215)),0),0),0),0),0)</f>
        <v>0</v>
      </c>
      <c r="Q215" s="92">
        <f t="shared" si="212"/>
        <v>0</v>
      </c>
      <c r="R215" s="92">
        <f t="shared" si="212"/>
        <v>0</v>
      </c>
      <c r="S215" s="92">
        <f t="shared" si="212"/>
        <v>0</v>
      </c>
      <c r="T215" s="92">
        <f t="shared" si="212"/>
        <v>0</v>
      </c>
      <c r="U215" s="92">
        <f t="shared" si="212"/>
        <v>0</v>
      </c>
      <c r="V215" s="92">
        <f t="shared" si="212"/>
        <v>0</v>
      </c>
      <c r="W215" s="92">
        <f t="shared" si="3"/>
        <v>0</v>
      </c>
      <c r="X215" s="128"/>
      <c r="Y215" s="192">
        <f>'5 Next Year'!W215</f>
        <v>0</v>
      </c>
      <c r="Z215" s="305">
        <f>'5 Next Year'!H215</f>
        <v>0</v>
      </c>
      <c r="AA215" s="192">
        <f>'5 Next Year'!AI215</f>
        <v>0</v>
      </c>
      <c r="AB215" s="128">
        <f>'5 Next Year'!O215</f>
        <v>0</v>
      </c>
      <c r="AC215" s="306">
        <f t="shared" si="4"/>
        <v>46203</v>
      </c>
      <c r="AD215" s="92">
        <f t="shared" si="5"/>
        <v>0</v>
      </c>
      <c r="AE215" s="92">
        <f t="shared" si="6"/>
        <v>0</v>
      </c>
      <c r="AF215" s="128"/>
      <c r="AG215" s="192">
        <f>'5 Next Year'!W437</f>
        <v>0</v>
      </c>
      <c r="AH215" s="1">
        <f>'5 Next Year'!K437</f>
        <v>0</v>
      </c>
      <c r="AI215" s="192">
        <f>'5 Next Year'!AI437</f>
        <v>0</v>
      </c>
      <c r="AJ215" s="128">
        <f>'5 Next Year'!O437</f>
        <v>0</v>
      </c>
      <c r="AK215" s="306">
        <f t="shared" si="7"/>
        <v>46203</v>
      </c>
    </row>
    <row r="216" spans="1:37" ht="18" customHeight="1">
      <c r="A216" s="299" t="str">
        <f>IF('5 Next Year'!A216&lt;&gt;"",'5 Next Year'!A216,"")</f>
        <v/>
      </c>
      <c r="B216" s="299" t="str">
        <f>IF('5 Next Year'!B216&lt;&gt;"",'5 Next Year'!B216,"")</f>
        <v/>
      </c>
      <c r="C216" s="299" t="str">
        <f>IF('5 Next Year'!C216&lt;&gt;"",'5 Next Year'!C216,"")</f>
        <v/>
      </c>
      <c r="D216" s="299"/>
      <c r="E216" s="300" t="str">
        <f>IF('5 Next Year'!E216&lt;&gt;"",'5 Next Year'!E216,"")</f>
        <v/>
      </c>
      <c r="F216" s="301" t="str">
        <f>IF('5 Next Year'!F216&lt;&gt;"",'5 Next Year'!F216,"")</f>
        <v/>
      </c>
      <c r="G216" s="302"/>
      <c r="H216" s="303"/>
      <c r="I216" s="302"/>
      <c r="J216" s="303"/>
      <c r="K216" s="302"/>
      <c r="L216" s="303"/>
      <c r="M216" s="302"/>
      <c r="N216" s="303"/>
      <c r="O216" s="304">
        <f t="shared" si="1"/>
        <v>0</v>
      </c>
      <c r="P216" s="92">
        <f t="shared" ref="P216:V216" si="213">IF(G216&gt;0,IF(G$8&lt;$AC216,IF(G$8&gt;=$C$4,IF($Z216&gt;0,IF($Z216&lt;&gt;"C",IF(H216="",($AC216-G$8)/7/$AA216*($Y216+$AB216)*(G216-$Z216)/$Z216,IF(H$8&lt;$AC216,(H$8-G$8)/7/$AA216*($Y216+$AB216)*(G216-$Z216)/$Z216,($AC216-G$8)/7/$AA216*($Y216+$AB216)*(G216-$Z216)/$Z216)),0),0),0),0),0)</f>
        <v>0</v>
      </c>
      <c r="Q216" s="92">
        <f t="shared" si="213"/>
        <v>0</v>
      </c>
      <c r="R216" s="92">
        <f t="shared" si="213"/>
        <v>0</v>
      </c>
      <c r="S216" s="92">
        <f t="shared" si="213"/>
        <v>0</v>
      </c>
      <c r="T216" s="92">
        <f t="shared" si="213"/>
        <v>0</v>
      </c>
      <c r="U216" s="92">
        <f t="shared" si="213"/>
        <v>0</v>
      </c>
      <c r="V216" s="92">
        <f t="shared" si="213"/>
        <v>0</v>
      </c>
      <c r="W216" s="92">
        <f t="shared" si="3"/>
        <v>0</v>
      </c>
      <c r="X216" s="128"/>
      <c r="Y216" s="192">
        <f>'5 Next Year'!W216</f>
        <v>0</v>
      </c>
      <c r="Z216" s="305">
        <f>'5 Next Year'!H216</f>
        <v>0</v>
      </c>
      <c r="AA216" s="192">
        <f>'5 Next Year'!AI216</f>
        <v>0</v>
      </c>
      <c r="AB216" s="128">
        <f>'5 Next Year'!O216</f>
        <v>0</v>
      </c>
      <c r="AC216" s="306">
        <f t="shared" si="4"/>
        <v>46203</v>
      </c>
      <c r="AD216" s="92">
        <f t="shared" si="5"/>
        <v>0</v>
      </c>
      <c r="AE216" s="92">
        <f t="shared" si="6"/>
        <v>0</v>
      </c>
      <c r="AF216" s="128"/>
      <c r="AG216" s="192">
        <f>'5 Next Year'!W438</f>
        <v>0</v>
      </c>
      <c r="AH216" s="1">
        <f>'5 Next Year'!K438</f>
        <v>0</v>
      </c>
      <c r="AI216" s="192">
        <f>'5 Next Year'!AI438</f>
        <v>0</v>
      </c>
      <c r="AJ216" s="128">
        <f>'5 Next Year'!O438</f>
        <v>0</v>
      </c>
      <c r="AK216" s="306">
        <f t="shared" si="7"/>
        <v>46203</v>
      </c>
    </row>
    <row r="217" spans="1:37" ht="18" customHeight="1">
      <c r="A217" s="299" t="str">
        <f>IF('5 Next Year'!A217&lt;&gt;"",'5 Next Year'!A217,"")</f>
        <v/>
      </c>
      <c r="B217" s="299" t="str">
        <f>IF('5 Next Year'!B217&lt;&gt;"",'5 Next Year'!B217,"")</f>
        <v/>
      </c>
      <c r="C217" s="299" t="str">
        <f>IF('5 Next Year'!C217&lt;&gt;"",'5 Next Year'!C217,"")</f>
        <v/>
      </c>
      <c r="D217" s="299"/>
      <c r="E217" s="300" t="str">
        <f>IF('5 Next Year'!E217&lt;&gt;"",'5 Next Year'!E217,"")</f>
        <v/>
      </c>
      <c r="F217" s="301" t="str">
        <f>IF('5 Next Year'!F217&lt;&gt;"",'5 Next Year'!F217,"")</f>
        <v/>
      </c>
      <c r="G217" s="302"/>
      <c r="H217" s="303"/>
      <c r="I217" s="302"/>
      <c r="J217" s="303"/>
      <c r="K217" s="302"/>
      <c r="L217" s="303"/>
      <c r="M217" s="302"/>
      <c r="N217" s="303"/>
      <c r="O217" s="304">
        <f t="shared" si="1"/>
        <v>0</v>
      </c>
      <c r="P217" s="92">
        <f t="shared" ref="P217:V217" si="214">IF(G217&gt;0,IF(G$8&lt;$AC217,IF(G$8&gt;=$C$4,IF($Z217&gt;0,IF($Z217&lt;&gt;"C",IF(H217="",($AC217-G$8)/7/$AA217*($Y217+$AB217)*(G217-$Z217)/$Z217,IF(H$8&lt;$AC217,(H$8-G$8)/7/$AA217*($Y217+$AB217)*(G217-$Z217)/$Z217,($AC217-G$8)/7/$AA217*($Y217+$AB217)*(G217-$Z217)/$Z217)),0),0),0),0),0)</f>
        <v>0</v>
      </c>
      <c r="Q217" s="92">
        <f t="shared" si="214"/>
        <v>0</v>
      </c>
      <c r="R217" s="92">
        <f t="shared" si="214"/>
        <v>0</v>
      </c>
      <c r="S217" s="92">
        <f t="shared" si="214"/>
        <v>0</v>
      </c>
      <c r="T217" s="92">
        <f t="shared" si="214"/>
        <v>0</v>
      </c>
      <c r="U217" s="92">
        <f t="shared" si="214"/>
        <v>0</v>
      </c>
      <c r="V217" s="92">
        <f t="shared" si="214"/>
        <v>0</v>
      </c>
      <c r="W217" s="92">
        <f t="shared" si="3"/>
        <v>0</v>
      </c>
      <c r="X217" s="128"/>
      <c r="Y217" s="192">
        <f>'5 Next Year'!W217</f>
        <v>0</v>
      </c>
      <c r="Z217" s="305">
        <f>'5 Next Year'!H217</f>
        <v>0</v>
      </c>
      <c r="AA217" s="192">
        <f>'5 Next Year'!AI217</f>
        <v>0</v>
      </c>
      <c r="AB217" s="128">
        <f>'5 Next Year'!O217</f>
        <v>0</v>
      </c>
      <c r="AC217" s="306">
        <f t="shared" si="4"/>
        <v>46203</v>
      </c>
      <c r="AD217" s="92">
        <f t="shared" si="5"/>
        <v>0</v>
      </c>
      <c r="AE217" s="92">
        <f t="shared" si="6"/>
        <v>0</v>
      </c>
      <c r="AF217" s="128"/>
      <c r="AG217" s="192">
        <f>'5 Next Year'!W439</f>
        <v>0</v>
      </c>
      <c r="AH217" s="1">
        <f>'5 Next Year'!K439</f>
        <v>0</v>
      </c>
      <c r="AI217" s="192">
        <f>'5 Next Year'!AI439</f>
        <v>0</v>
      </c>
      <c r="AJ217" s="128">
        <f>'5 Next Year'!O439</f>
        <v>0</v>
      </c>
      <c r="AK217" s="306">
        <f t="shared" si="7"/>
        <v>46203</v>
      </c>
    </row>
    <row r="218" spans="1:37" ht="18" customHeight="1">
      <c r="A218" s="299" t="str">
        <f>IF('5 Next Year'!A218&lt;&gt;"",'5 Next Year'!A218,"")</f>
        <v/>
      </c>
      <c r="B218" s="299" t="str">
        <f>IF('5 Next Year'!B218&lt;&gt;"",'5 Next Year'!B218,"")</f>
        <v/>
      </c>
      <c r="C218" s="299" t="str">
        <f>IF('5 Next Year'!C218&lt;&gt;"",'5 Next Year'!C218,"")</f>
        <v/>
      </c>
      <c r="D218" s="299"/>
      <c r="E218" s="300" t="str">
        <f>IF('5 Next Year'!E218&lt;&gt;"",'5 Next Year'!E218,"")</f>
        <v/>
      </c>
      <c r="F218" s="301" t="str">
        <f>IF('5 Next Year'!F218&lt;&gt;"",'5 Next Year'!F218,"")</f>
        <v/>
      </c>
      <c r="G218" s="302"/>
      <c r="H218" s="303"/>
      <c r="I218" s="302"/>
      <c r="J218" s="303"/>
      <c r="K218" s="302"/>
      <c r="L218" s="303"/>
      <c r="M218" s="302"/>
      <c r="N218" s="303"/>
      <c r="O218" s="304">
        <f t="shared" si="1"/>
        <v>0</v>
      </c>
      <c r="P218" s="92">
        <f t="shared" ref="P218:V218" si="215">IF(G218&gt;0,IF(G$8&lt;$AC218,IF(G$8&gt;=$C$4,IF($Z218&gt;0,IF($Z218&lt;&gt;"C",IF(H218="",($AC218-G$8)/7/$AA218*($Y218+$AB218)*(G218-$Z218)/$Z218,IF(H$8&lt;$AC218,(H$8-G$8)/7/$AA218*($Y218+$AB218)*(G218-$Z218)/$Z218,($AC218-G$8)/7/$AA218*($Y218+$AB218)*(G218-$Z218)/$Z218)),0),0),0),0),0)</f>
        <v>0</v>
      </c>
      <c r="Q218" s="92">
        <f t="shared" si="215"/>
        <v>0</v>
      </c>
      <c r="R218" s="92">
        <f t="shared" si="215"/>
        <v>0</v>
      </c>
      <c r="S218" s="92">
        <f t="shared" si="215"/>
        <v>0</v>
      </c>
      <c r="T218" s="92">
        <f t="shared" si="215"/>
        <v>0</v>
      </c>
      <c r="U218" s="92">
        <f t="shared" si="215"/>
        <v>0</v>
      </c>
      <c r="V218" s="92">
        <f t="shared" si="215"/>
        <v>0</v>
      </c>
      <c r="W218" s="92">
        <f t="shared" si="3"/>
        <v>0</v>
      </c>
      <c r="X218" s="128"/>
      <c r="Y218" s="192">
        <f>'5 Next Year'!W218</f>
        <v>0</v>
      </c>
      <c r="Z218" s="305">
        <f>'5 Next Year'!H218</f>
        <v>0</v>
      </c>
      <c r="AA218" s="192">
        <f>'5 Next Year'!AI218</f>
        <v>0</v>
      </c>
      <c r="AB218" s="128">
        <f>'5 Next Year'!O218</f>
        <v>0</v>
      </c>
      <c r="AC218" s="306">
        <f t="shared" si="4"/>
        <v>46203</v>
      </c>
      <c r="AD218" s="92">
        <f t="shared" si="5"/>
        <v>0</v>
      </c>
      <c r="AE218" s="92">
        <f t="shared" si="6"/>
        <v>0</v>
      </c>
      <c r="AF218" s="128"/>
      <c r="AG218" s="192">
        <f>'5 Next Year'!W440</f>
        <v>0</v>
      </c>
      <c r="AH218" s="1">
        <f>'5 Next Year'!K440</f>
        <v>0</v>
      </c>
      <c r="AI218" s="192">
        <f>'5 Next Year'!AI440</f>
        <v>0</v>
      </c>
      <c r="AJ218" s="128">
        <f>'5 Next Year'!O440</f>
        <v>0</v>
      </c>
      <c r="AK218" s="306">
        <f t="shared" si="7"/>
        <v>46203</v>
      </c>
    </row>
    <row r="219" spans="1:37" ht="18" customHeight="1">
      <c r="A219" s="299" t="str">
        <f>IF('5 Next Year'!A219&lt;&gt;"",'5 Next Year'!A219,"")</f>
        <v/>
      </c>
      <c r="B219" s="299" t="str">
        <f>IF('5 Next Year'!B219&lt;&gt;"",'5 Next Year'!B219,"")</f>
        <v/>
      </c>
      <c r="C219" s="299" t="str">
        <f>IF('5 Next Year'!C219&lt;&gt;"",'5 Next Year'!C219,"")</f>
        <v/>
      </c>
      <c r="D219" s="299"/>
      <c r="E219" s="300" t="str">
        <f>IF('5 Next Year'!E219&lt;&gt;"",'5 Next Year'!E219,"")</f>
        <v/>
      </c>
      <c r="F219" s="301" t="str">
        <f>IF('5 Next Year'!F219&lt;&gt;"",'5 Next Year'!F219,"")</f>
        <v/>
      </c>
      <c r="G219" s="302"/>
      <c r="H219" s="303"/>
      <c r="I219" s="302"/>
      <c r="J219" s="303"/>
      <c r="K219" s="302"/>
      <c r="L219" s="303"/>
      <c r="M219" s="302"/>
      <c r="N219" s="303"/>
      <c r="O219" s="304">
        <f t="shared" si="1"/>
        <v>0</v>
      </c>
      <c r="P219" s="92">
        <f t="shared" ref="P219:V219" si="216">IF(G219&gt;0,IF(G$8&lt;$AC219,IF(G$8&gt;=$C$4,IF($Z219&gt;0,IF($Z219&lt;&gt;"C",IF(H219="",($AC219-G$8)/7/$AA219*($Y219+$AB219)*(G219-$Z219)/$Z219,IF(H$8&lt;$AC219,(H$8-G$8)/7/$AA219*($Y219+$AB219)*(G219-$Z219)/$Z219,($AC219-G$8)/7/$AA219*($Y219+$AB219)*(G219-$Z219)/$Z219)),0),0),0),0),0)</f>
        <v>0</v>
      </c>
      <c r="Q219" s="92">
        <f t="shared" si="216"/>
        <v>0</v>
      </c>
      <c r="R219" s="92">
        <f t="shared" si="216"/>
        <v>0</v>
      </c>
      <c r="S219" s="92">
        <f t="shared" si="216"/>
        <v>0</v>
      </c>
      <c r="T219" s="92">
        <f t="shared" si="216"/>
        <v>0</v>
      </c>
      <c r="U219" s="92">
        <f t="shared" si="216"/>
        <v>0</v>
      </c>
      <c r="V219" s="92">
        <f t="shared" si="216"/>
        <v>0</v>
      </c>
      <c r="W219" s="92">
        <f t="shared" si="3"/>
        <v>0</v>
      </c>
      <c r="X219" s="128"/>
      <c r="Y219" s="192">
        <f>'5 Next Year'!W219</f>
        <v>0</v>
      </c>
      <c r="Z219" s="305">
        <f>'5 Next Year'!H219</f>
        <v>0</v>
      </c>
      <c r="AA219" s="192">
        <f>'5 Next Year'!AI219</f>
        <v>0</v>
      </c>
      <c r="AB219" s="128">
        <f>'5 Next Year'!O219</f>
        <v>0</v>
      </c>
      <c r="AC219" s="306">
        <f t="shared" si="4"/>
        <v>46203</v>
      </c>
      <c r="AD219" s="92">
        <f t="shared" si="5"/>
        <v>0</v>
      </c>
      <c r="AE219" s="92">
        <f t="shared" si="6"/>
        <v>0</v>
      </c>
      <c r="AF219" s="128"/>
      <c r="AG219" s="192">
        <f>'5 Next Year'!W441</f>
        <v>0</v>
      </c>
      <c r="AH219" s="1">
        <f>'5 Next Year'!K441</f>
        <v>0</v>
      </c>
      <c r="AI219" s="192">
        <f>'5 Next Year'!AI441</f>
        <v>0</v>
      </c>
      <c r="AJ219" s="128">
        <f>'5 Next Year'!O441</f>
        <v>0</v>
      </c>
      <c r="AK219" s="306">
        <f t="shared" si="7"/>
        <v>46203</v>
      </c>
    </row>
    <row r="220" spans="1:37" ht="18" customHeight="1">
      <c r="A220" s="299" t="str">
        <f>IF('5 Next Year'!A220&lt;&gt;"",'5 Next Year'!A220,"")</f>
        <v/>
      </c>
      <c r="B220" s="299" t="str">
        <f>IF('5 Next Year'!B220&lt;&gt;"",'5 Next Year'!B220,"")</f>
        <v/>
      </c>
      <c r="C220" s="299" t="str">
        <f>IF('5 Next Year'!C220&lt;&gt;"",'5 Next Year'!C220,"")</f>
        <v/>
      </c>
      <c r="D220" s="299"/>
      <c r="E220" s="300" t="str">
        <f>IF('5 Next Year'!E220&lt;&gt;"",'5 Next Year'!E220,"")</f>
        <v/>
      </c>
      <c r="F220" s="301" t="str">
        <f>IF('5 Next Year'!F220&lt;&gt;"",'5 Next Year'!F220,"")</f>
        <v/>
      </c>
      <c r="G220" s="302"/>
      <c r="H220" s="303"/>
      <c r="I220" s="302"/>
      <c r="J220" s="303"/>
      <c r="K220" s="302"/>
      <c r="L220" s="303"/>
      <c r="M220" s="302"/>
      <c r="N220" s="303"/>
      <c r="O220" s="304">
        <f t="shared" si="1"/>
        <v>0</v>
      </c>
      <c r="P220" s="92">
        <f t="shared" ref="P220:V220" si="217">IF(G220&gt;0,IF(G$8&lt;$AC220,IF(G$8&gt;=$C$4,IF($Z220&gt;0,IF($Z220&lt;&gt;"C",IF(H220="",($AC220-G$8)/7/$AA220*($Y220+$AB220)*(G220-$Z220)/$Z220,IF(H$8&lt;$AC220,(H$8-G$8)/7/$AA220*($Y220+$AB220)*(G220-$Z220)/$Z220,($AC220-G$8)/7/$AA220*($Y220+$AB220)*(G220-$Z220)/$Z220)),0),0),0),0),0)</f>
        <v>0</v>
      </c>
      <c r="Q220" s="92">
        <f t="shared" si="217"/>
        <v>0</v>
      </c>
      <c r="R220" s="92">
        <f t="shared" si="217"/>
        <v>0</v>
      </c>
      <c r="S220" s="92">
        <f t="shared" si="217"/>
        <v>0</v>
      </c>
      <c r="T220" s="92">
        <f t="shared" si="217"/>
        <v>0</v>
      </c>
      <c r="U220" s="92">
        <f t="shared" si="217"/>
        <v>0</v>
      </c>
      <c r="V220" s="92">
        <f t="shared" si="217"/>
        <v>0</v>
      </c>
      <c r="W220" s="92">
        <f t="shared" si="3"/>
        <v>0</v>
      </c>
      <c r="X220" s="128"/>
      <c r="Y220" s="192">
        <f>'5 Next Year'!W220</f>
        <v>0</v>
      </c>
      <c r="Z220" s="305">
        <f>'5 Next Year'!H220</f>
        <v>0</v>
      </c>
      <c r="AA220" s="192">
        <f>'5 Next Year'!AI220</f>
        <v>0</v>
      </c>
      <c r="AB220" s="128">
        <f>'5 Next Year'!O220</f>
        <v>0</v>
      </c>
      <c r="AC220" s="306">
        <f t="shared" si="4"/>
        <v>46203</v>
      </c>
      <c r="AD220" s="92">
        <f t="shared" si="5"/>
        <v>0</v>
      </c>
      <c r="AE220" s="92">
        <f t="shared" si="6"/>
        <v>0</v>
      </c>
      <c r="AF220" s="128"/>
      <c r="AG220" s="192">
        <f>'5 Next Year'!W442</f>
        <v>0</v>
      </c>
      <c r="AH220" s="1">
        <f>'5 Next Year'!K442</f>
        <v>0</v>
      </c>
      <c r="AI220" s="192">
        <f>'5 Next Year'!AI442</f>
        <v>0</v>
      </c>
      <c r="AJ220" s="128">
        <f>'5 Next Year'!O442</f>
        <v>0</v>
      </c>
      <c r="AK220" s="306">
        <f t="shared" si="7"/>
        <v>46203</v>
      </c>
    </row>
    <row r="221" spans="1:37" ht="18" customHeight="1">
      <c r="A221" s="299" t="str">
        <f>IF('5 Next Year'!A221&lt;&gt;"",'5 Next Year'!A221,"")</f>
        <v/>
      </c>
      <c r="B221" s="299" t="str">
        <f>IF('5 Next Year'!B221&lt;&gt;"",'5 Next Year'!B221,"")</f>
        <v/>
      </c>
      <c r="C221" s="299" t="str">
        <f>IF('5 Next Year'!C221&lt;&gt;"",'5 Next Year'!C221,"")</f>
        <v/>
      </c>
      <c r="D221" s="299"/>
      <c r="E221" s="300" t="str">
        <f>IF('5 Next Year'!E221&lt;&gt;"",'5 Next Year'!E221,"")</f>
        <v/>
      </c>
      <c r="F221" s="301" t="str">
        <f>IF('5 Next Year'!F221&lt;&gt;"",'5 Next Year'!F221,"")</f>
        <v/>
      </c>
      <c r="G221" s="302"/>
      <c r="H221" s="303"/>
      <c r="I221" s="302"/>
      <c r="J221" s="303"/>
      <c r="K221" s="302"/>
      <c r="L221" s="303"/>
      <c r="M221" s="302"/>
      <c r="N221" s="303"/>
      <c r="O221" s="304">
        <f t="shared" si="1"/>
        <v>0</v>
      </c>
      <c r="P221" s="92">
        <f t="shared" ref="P221:V221" si="218">IF(G221&gt;0,IF(G$8&lt;$AC221,IF(G$8&gt;=$C$4,IF($Z221&gt;0,IF($Z221&lt;&gt;"C",IF(H221="",($AC221-G$8)/7/$AA221*($Y221+$AB221)*(G221-$Z221)/$Z221,IF(H$8&lt;$AC221,(H$8-G$8)/7/$AA221*($Y221+$AB221)*(G221-$Z221)/$Z221,($AC221-G$8)/7/$AA221*($Y221+$AB221)*(G221-$Z221)/$Z221)),0),0),0),0),0)</f>
        <v>0</v>
      </c>
      <c r="Q221" s="92">
        <f t="shared" si="218"/>
        <v>0</v>
      </c>
      <c r="R221" s="92">
        <f t="shared" si="218"/>
        <v>0</v>
      </c>
      <c r="S221" s="92">
        <f t="shared" si="218"/>
        <v>0</v>
      </c>
      <c r="T221" s="92">
        <f t="shared" si="218"/>
        <v>0</v>
      </c>
      <c r="U221" s="92">
        <f t="shared" si="218"/>
        <v>0</v>
      </c>
      <c r="V221" s="92">
        <f t="shared" si="218"/>
        <v>0</v>
      </c>
      <c r="W221" s="92">
        <f t="shared" si="3"/>
        <v>0</v>
      </c>
      <c r="X221" s="128"/>
      <c r="Y221" s="192">
        <f>'5 Next Year'!W221</f>
        <v>0</v>
      </c>
      <c r="Z221" s="305">
        <f>'5 Next Year'!H221</f>
        <v>0</v>
      </c>
      <c r="AA221" s="192">
        <f>'5 Next Year'!AI221</f>
        <v>0</v>
      </c>
      <c r="AB221" s="128">
        <f>'5 Next Year'!O221</f>
        <v>0</v>
      </c>
      <c r="AC221" s="306">
        <f t="shared" si="4"/>
        <v>46203</v>
      </c>
      <c r="AD221" s="92">
        <f t="shared" si="5"/>
        <v>0</v>
      </c>
      <c r="AE221" s="92">
        <f t="shared" si="6"/>
        <v>0</v>
      </c>
      <c r="AF221" s="128"/>
      <c r="AG221" s="192">
        <f>'5 Next Year'!W443</f>
        <v>0</v>
      </c>
      <c r="AH221" s="1">
        <f>'5 Next Year'!K443</f>
        <v>0</v>
      </c>
      <c r="AI221" s="192">
        <f>'5 Next Year'!AI443</f>
        <v>0</v>
      </c>
      <c r="AJ221" s="128">
        <f>'5 Next Year'!O443</f>
        <v>0</v>
      </c>
      <c r="AK221" s="306">
        <f t="shared" si="7"/>
        <v>46203</v>
      </c>
    </row>
    <row r="222" spans="1:37" ht="18" customHeight="1">
      <c r="A222" s="299" t="str">
        <f>IF('5 Next Year'!A222&lt;&gt;"",'5 Next Year'!A222,"")</f>
        <v/>
      </c>
      <c r="B222" s="299" t="str">
        <f>IF('5 Next Year'!B222&lt;&gt;"",'5 Next Year'!B222,"")</f>
        <v/>
      </c>
      <c r="C222" s="299" t="str">
        <f>IF('5 Next Year'!C222&lt;&gt;"",'5 Next Year'!C222,"")</f>
        <v/>
      </c>
      <c r="D222" s="299"/>
      <c r="E222" s="300" t="str">
        <f>IF('5 Next Year'!E222&lt;&gt;"",'5 Next Year'!E222,"")</f>
        <v/>
      </c>
      <c r="F222" s="301" t="str">
        <f>IF('5 Next Year'!F222&lt;&gt;"",'5 Next Year'!F222,"")</f>
        <v/>
      </c>
      <c r="G222" s="302"/>
      <c r="H222" s="303"/>
      <c r="I222" s="302"/>
      <c r="J222" s="303"/>
      <c r="K222" s="302"/>
      <c r="L222" s="303"/>
      <c r="M222" s="302"/>
      <c r="N222" s="303"/>
      <c r="O222" s="304">
        <f t="shared" si="1"/>
        <v>0</v>
      </c>
      <c r="P222" s="92">
        <f t="shared" ref="P222:V222" si="219">IF(G222&gt;0,IF(G$8&lt;$AC222,IF(G$8&gt;=$C$4,IF($Z222&gt;0,IF($Z222&lt;&gt;"C",IF(H222="",($AC222-G$8)/7/$AA222*($Y222+$AB222)*(G222-$Z222)/$Z222,IF(H$8&lt;$AC222,(H$8-G$8)/7/$AA222*($Y222+$AB222)*(G222-$Z222)/$Z222,($AC222-G$8)/7/$AA222*($Y222+$AB222)*(G222-$Z222)/$Z222)),0),0),0),0),0)</f>
        <v>0</v>
      </c>
      <c r="Q222" s="92">
        <f t="shared" si="219"/>
        <v>0</v>
      </c>
      <c r="R222" s="92">
        <f t="shared" si="219"/>
        <v>0</v>
      </c>
      <c r="S222" s="92">
        <f t="shared" si="219"/>
        <v>0</v>
      </c>
      <c r="T222" s="92">
        <f t="shared" si="219"/>
        <v>0</v>
      </c>
      <c r="U222" s="92">
        <f t="shared" si="219"/>
        <v>0</v>
      </c>
      <c r="V222" s="92">
        <f t="shared" si="219"/>
        <v>0</v>
      </c>
      <c r="W222" s="92">
        <f t="shared" si="3"/>
        <v>0</v>
      </c>
      <c r="X222" s="128"/>
      <c r="Y222" s="192">
        <f>'5 Next Year'!W222</f>
        <v>0</v>
      </c>
      <c r="Z222" s="305">
        <f>'5 Next Year'!H222</f>
        <v>0</v>
      </c>
      <c r="AA222" s="192">
        <f>'5 Next Year'!AI222</f>
        <v>0</v>
      </c>
      <c r="AB222" s="128">
        <f>'5 Next Year'!O222</f>
        <v>0</v>
      </c>
      <c r="AC222" s="306">
        <f t="shared" si="4"/>
        <v>46203</v>
      </c>
      <c r="AD222" s="92">
        <f t="shared" si="5"/>
        <v>0</v>
      </c>
      <c r="AE222" s="92">
        <f t="shared" si="6"/>
        <v>0</v>
      </c>
      <c r="AF222" s="128"/>
      <c r="AG222" s="192">
        <f>'5 Next Year'!W444</f>
        <v>0</v>
      </c>
      <c r="AH222" s="1">
        <f>'5 Next Year'!K444</f>
        <v>0</v>
      </c>
      <c r="AI222" s="192">
        <f>'5 Next Year'!AI444</f>
        <v>0</v>
      </c>
      <c r="AJ222" s="128">
        <f>'5 Next Year'!O444</f>
        <v>0</v>
      </c>
      <c r="AK222" s="306">
        <f t="shared" si="7"/>
        <v>46203</v>
      </c>
    </row>
    <row r="223" spans="1:37" ht="18" customHeight="1">
      <c r="A223" s="299" t="str">
        <f>IF('5 Next Year'!A223&lt;&gt;"",'5 Next Year'!A223,"")</f>
        <v/>
      </c>
      <c r="B223" s="299" t="str">
        <f>IF('5 Next Year'!B223&lt;&gt;"",'5 Next Year'!B223,"")</f>
        <v/>
      </c>
      <c r="C223" s="299" t="str">
        <f>IF('5 Next Year'!C223&lt;&gt;"",'5 Next Year'!C223,"")</f>
        <v/>
      </c>
      <c r="D223" s="299"/>
      <c r="E223" s="300" t="str">
        <f>IF('5 Next Year'!E223&lt;&gt;"",'5 Next Year'!E223,"")</f>
        <v/>
      </c>
      <c r="F223" s="301" t="str">
        <f>IF('5 Next Year'!F223&lt;&gt;"",'5 Next Year'!F223,"")</f>
        <v/>
      </c>
      <c r="G223" s="302"/>
      <c r="H223" s="303"/>
      <c r="I223" s="302"/>
      <c r="J223" s="303"/>
      <c r="K223" s="302"/>
      <c r="L223" s="303"/>
      <c r="M223" s="302"/>
      <c r="N223" s="303"/>
      <c r="O223" s="304">
        <f t="shared" si="1"/>
        <v>0</v>
      </c>
      <c r="P223" s="92">
        <f t="shared" ref="P223:V223" si="220">IF(G223&gt;0,IF(G$8&lt;$AC223,IF(G$8&gt;=$C$4,IF($Z223&gt;0,IF($Z223&lt;&gt;"C",IF(H223="",($AC223-G$8)/7/$AA223*($Y223+$AB223)*(G223-$Z223)/$Z223,IF(H$8&lt;$AC223,(H$8-G$8)/7/$AA223*($Y223+$AB223)*(G223-$Z223)/$Z223,($AC223-G$8)/7/$AA223*($Y223+$AB223)*(G223-$Z223)/$Z223)),0),0),0),0),0)</f>
        <v>0</v>
      </c>
      <c r="Q223" s="92">
        <f t="shared" si="220"/>
        <v>0</v>
      </c>
      <c r="R223" s="92">
        <f t="shared" si="220"/>
        <v>0</v>
      </c>
      <c r="S223" s="92">
        <f t="shared" si="220"/>
        <v>0</v>
      </c>
      <c r="T223" s="92">
        <f t="shared" si="220"/>
        <v>0</v>
      </c>
      <c r="U223" s="92">
        <f t="shared" si="220"/>
        <v>0</v>
      </c>
      <c r="V223" s="92">
        <f t="shared" si="220"/>
        <v>0</v>
      </c>
      <c r="W223" s="92">
        <f t="shared" si="3"/>
        <v>0</v>
      </c>
      <c r="X223" s="128"/>
      <c r="Y223" s="192">
        <f>'5 Next Year'!W223</f>
        <v>0</v>
      </c>
      <c r="Z223" s="305">
        <f>'5 Next Year'!H223</f>
        <v>0</v>
      </c>
      <c r="AA223" s="192">
        <f>'5 Next Year'!AI223</f>
        <v>0</v>
      </c>
      <c r="AB223" s="128">
        <f>'5 Next Year'!O223</f>
        <v>0</v>
      </c>
      <c r="AC223" s="306">
        <f t="shared" si="4"/>
        <v>46203</v>
      </c>
      <c r="AD223" s="92">
        <f t="shared" si="5"/>
        <v>0</v>
      </c>
      <c r="AE223" s="92">
        <f t="shared" si="6"/>
        <v>0</v>
      </c>
      <c r="AF223" s="128"/>
      <c r="AG223" s="192">
        <f>'5 Next Year'!W445</f>
        <v>0</v>
      </c>
      <c r="AH223" s="1">
        <f>'5 Next Year'!K445</f>
        <v>0</v>
      </c>
      <c r="AI223" s="192">
        <f>'5 Next Year'!AI445</f>
        <v>0</v>
      </c>
      <c r="AJ223" s="128">
        <f>'5 Next Year'!O445</f>
        <v>0</v>
      </c>
      <c r="AK223" s="306">
        <f t="shared" si="7"/>
        <v>46203</v>
      </c>
    </row>
    <row r="224" spans="1:37" ht="18" customHeight="1">
      <c r="A224" s="299" t="str">
        <f>IF('5 Next Year'!A224&lt;&gt;"",'5 Next Year'!A224,"")</f>
        <v/>
      </c>
      <c r="B224" s="299" t="str">
        <f>IF('5 Next Year'!B224&lt;&gt;"",'5 Next Year'!B224,"")</f>
        <v/>
      </c>
      <c r="C224" s="299" t="str">
        <f>IF('5 Next Year'!C224&lt;&gt;"",'5 Next Year'!C224,"")</f>
        <v/>
      </c>
      <c r="D224" s="299"/>
      <c r="E224" s="300" t="str">
        <f>IF('5 Next Year'!E224&lt;&gt;"",'5 Next Year'!E224,"")</f>
        <v/>
      </c>
      <c r="F224" s="301" t="str">
        <f>IF('5 Next Year'!F224&lt;&gt;"",'5 Next Year'!F224,"")</f>
        <v/>
      </c>
      <c r="G224" s="302"/>
      <c r="H224" s="303"/>
      <c r="I224" s="302"/>
      <c r="J224" s="303"/>
      <c r="K224" s="302"/>
      <c r="L224" s="303"/>
      <c r="M224" s="302"/>
      <c r="N224" s="303"/>
      <c r="O224" s="304">
        <f t="shared" si="1"/>
        <v>0</v>
      </c>
      <c r="P224" s="92">
        <f t="shared" ref="P224:V224" si="221">IF(G224&gt;0,IF(G$8&lt;$AC224,IF(G$8&gt;=$C$4,IF($Z224&gt;0,IF($Z224&lt;&gt;"C",IF(H224="",($AC224-G$8)/7/$AA224*($Y224+$AB224)*(G224-$Z224)/$Z224,IF(H$8&lt;$AC224,(H$8-G$8)/7/$AA224*($Y224+$AB224)*(G224-$Z224)/$Z224,($AC224-G$8)/7/$AA224*($Y224+$AB224)*(G224-$Z224)/$Z224)),0),0),0),0),0)</f>
        <v>0</v>
      </c>
      <c r="Q224" s="92">
        <f t="shared" si="221"/>
        <v>0</v>
      </c>
      <c r="R224" s="92">
        <f t="shared" si="221"/>
        <v>0</v>
      </c>
      <c r="S224" s="92">
        <f t="shared" si="221"/>
        <v>0</v>
      </c>
      <c r="T224" s="92">
        <f t="shared" si="221"/>
        <v>0</v>
      </c>
      <c r="U224" s="92">
        <f t="shared" si="221"/>
        <v>0</v>
      </c>
      <c r="V224" s="92">
        <f t="shared" si="221"/>
        <v>0</v>
      </c>
      <c r="W224" s="92">
        <f t="shared" si="3"/>
        <v>0</v>
      </c>
      <c r="X224" s="128"/>
      <c r="Y224" s="192">
        <f>'5 Next Year'!W224</f>
        <v>0</v>
      </c>
      <c r="Z224" s="305">
        <f>'5 Next Year'!H224</f>
        <v>0</v>
      </c>
      <c r="AA224" s="192">
        <f>'5 Next Year'!AI224</f>
        <v>0</v>
      </c>
      <c r="AB224" s="128">
        <f>'5 Next Year'!O224</f>
        <v>0</v>
      </c>
      <c r="AC224" s="306">
        <f t="shared" si="4"/>
        <v>46203</v>
      </c>
      <c r="AD224" s="92">
        <f t="shared" si="5"/>
        <v>0</v>
      </c>
      <c r="AE224" s="92">
        <f t="shared" si="6"/>
        <v>0</v>
      </c>
      <c r="AF224" s="128"/>
      <c r="AG224" s="192">
        <f>'5 Next Year'!W446</f>
        <v>0</v>
      </c>
      <c r="AH224" s="1">
        <f>'5 Next Year'!K446</f>
        <v>0</v>
      </c>
      <c r="AI224" s="192">
        <f>'5 Next Year'!AI446</f>
        <v>0</v>
      </c>
      <c r="AJ224" s="128">
        <f>'5 Next Year'!O446</f>
        <v>0</v>
      </c>
      <c r="AK224" s="306">
        <f t="shared" si="7"/>
        <v>46203</v>
      </c>
    </row>
    <row r="225" spans="1:37" ht="18" customHeight="1">
      <c r="A225" s="299" t="str">
        <f>IF('5 Next Year'!A225&lt;&gt;"",'5 Next Year'!A225,"")</f>
        <v/>
      </c>
      <c r="B225" s="299" t="str">
        <f>IF('5 Next Year'!B225&lt;&gt;"",'5 Next Year'!B225,"")</f>
        <v/>
      </c>
      <c r="C225" s="299" t="str">
        <f>IF('5 Next Year'!C225&lt;&gt;"",'5 Next Year'!C225,"")</f>
        <v/>
      </c>
      <c r="D225" s="299"/>
      <c r="E225" s="300" t="str">
        <f>IF('5 Next Year'!E225&lt;&gt;"",'5 Next Year'!E225,"")</f>
        <v/>
      </c>
      <c r="F225" s="301" t="str">
        <f>IF('5 Next Year'!F225&lt;&gt;"",'5 Next Year'!F225,"")</f>
        <v/>
      </c>
      <c r="G225" s="302"/>
      <c r="H225" s="303"/>
      <c r="I225" s="302"/>
      <c r="J225" s="303"/>
      <c r="K225" s="302"/>
      <c r="L225" s="303"/>
      <c r="M225" s="302"/>
      <c r="N225" s="303"/>
      <c r="O225" s="304">
        <f t="shared" si="1"/>
        <v>0</v>
      </c>
      <c r="P225" s="92">
        <f t="shared" ref="P225:V225" si="222">IF(G225&gt;0,IF(G$8&lt;$AC225,IF(G$8&gt;=$C$4,IF($Z225&gt;0,IF($Z225&lt;&gt;"C",IF(H225="",($AC225-G$8)/7/$AA225*($Y225+$AB225)*(G225-$Z225)/$Z225,IF(H$8&lt;$AC225,(H$8-G$8)/7/$AA225*($Y225+$AB225)*(G225-$Z225)/$Z225,($AC225-G$8)/7/$AA225*($Y225+$AB225)*(G225-$Z225)/$Z225)),0),0),0),0),0)</f>
        <v>0</v>
      </c>
      <c r="Q225" s="92">
        <f t="shared" si="222"/>
        <v>0</v>
      </c>
      <c r="R225" s="92">
        <f t="shared" si="222"/>
        <v>0</v>
      </c>
      <c r="S225" s="92">
        <f t="shared" si="222"/>
        <v>0</v>
      </c>
      <c r="T225" s="92">
        <f t="shared" si="222"/>
        <v>0</v>
      </c>
      <c r="U225" s="92">
        <f t="shared" si="222"/>
        <v>0</v>
      </c>
      <c r="V225" s="92">
        <f t="shared" si="222"/>
        <v>0</v>
      </c>
      <c r="W225" s="92">
        <f t="shared" si="3"/>
        <v>0</v>
      </c>
      <c r="X225" s="128"/>
      <c r="Y225" s="192">
        <f>'5 Next Year'!W225</f>
        <v>0</v>
      </c>
      <c r="Z225" s="305">
        <f>'5 Next Year'!H225</f>
        <v>0</v>
      </c>
      <c r="AA225" s="192">
        <f>'5 Next Year'!AI225</f>
        <v>0</v>
      </c>
      <c r="AB225" s="128">
        <f>'5 Next Year'!O225</f>
        <v>0</v>
      </c>
      <c r="AC225" s="306">
        <f t="shared" si="4"/>
        <v>46203</v>
      </c>
      <c r="AD225" s="92">
        <f t="shared" si="5"/>
        <v>0</v>
      </c>
      <c r="AE225" s="92">
        <f t="shared" si="6"/>
        <v>0</v>
      </c>
      <c r="AF225" s="128"/>
      <c r="AG225" s="192">
        <f>'5 Next Year'!W447</f>
        <v>0</v>
      </c>
      <c r="AH225" s="1">
        <f>'5 Next Year'!K447</f>
        <v>0</v>
      </c>
      <c r="AI225" s="192">
        <f>'5 Next Year'!AI447</f>
        <v>0</v>
      </c>
      <c r="AJ225" s="128">
        <f>'5 Next Year'!O447</f>
        <v>0</v>
      </c>
      <c r="AK225" s="306">
        <f t="shared" si="7"/>
        <v>46203</v>
      </c>
    </row>
    <row r="226" spans="1:37" ht="18" customHeight="1">
      <c r="A226" s="299" t="str">
        <f>IF('5 Next Year'!A226&lt;&gt;"",'5 Next Year'!A226,"")</f>
        <v/>
      </c>
      <c r="B226" s="299" t="str">
        <f>IF('5 Next Year'!B226&lt;&gt;"",'5 Next Year'!B226,"")</f>
        <v/>
      </c>
      <c r="C226" s="299" t="str">
        <f>IF('5 Next Year'!C226&lt;&gt;"",'5 Next Year'!C226,"")</f>
        <v/>
      </c>
      <c r="D226" s="299"/>
      <c r="E226" s="300" t="str">
        <f>IF('5 Next Year'!E226&lt;&gt;"",'5 Next Year'!E226,"")</f>
        <v/>
      </c>
      <c r="F226" s="301" t="str">
        <f>IF('5 Next Year'!F226&lt;&gt;"",'5 Next Year'!F226,"")</f>
        <v/>
      </c>
      <c r="G226" s="302"/>
      <c r="H226" s="303"/>
      <c r="I226" s="302"/>
      <c r="J226" s="303"/>
      <c r="K226" s="302"/>
      <c r="L226" s="303"/>
      <c r="M226" s="302"/>
      <c r="N226" s="303"/>
      <c r="O226" s="304">
        <f t="shared" si="1"/>
        <v>0</v>
      </c>
      <c r="P226" s="92">
        <f t="shared" ref="P226:V226" si="223">IF(G226&gt;0,IF(G$8&lt;$AC226,IF(G$8&gt;=$C$4,IF($Z226&gt;0,IF($Z226&lt;&gt;"C",IF(H226="",($AC226-G$8)/7/$AA226*($Y226+$AB226)*(G226-$Z226)/$Z226,IF(H$8&lt;$AC226,(H$8-G$8)/7/$AA226*($Y226+$AB226)*(G226-$Z226)/$Z226,($AC226-G$8)/7/$AA226*($Y226+$AB226)*(G226-$Z226)/$Z226)),0),0),0),0),0)</f>
        <v>0</v>
      </c>
      <c r="Q226" s="92">
        <f t="shared" si="223"/>
        <v>0</v>
      </c>
      <c r="R226" s="92">
        <f t="shared" si="223"/>
        <v>0</v>
      </c>
      <c r="S226" s="92">
        <f t="shared" si="223"/>
        <v>0</v>
      </c>
      <c r="T226" s="92">
        <f t="shared" si="223"/>
        <v>0</v>
      </c>
      <c r="U226" s="92">
        <f t="shared" si="223"/>
        <v>0</v>
      </c>
      <c r="V226" s="92">
        <f t="shared" si="223"/>
        <v>0</v>
      </c>
      <c r="W226" s="92">
        <f t="shared" si="3"/>
        <v>0</v>
      </c>
      <c r="X226" s="128"/>
      <c r="Y226" s="192">
        <f>'5 Next Year'!W226</f>
        <v>0</v>
      </c>
      <c r="Z226" s="305">
        <f>'5 Next Year'!H226</f>
        <v>0</v>
      </c>
      <c r="AA226" s="192">
        <f>'5 Next Year'!AI226</f>
        <v>0</v>
      </c>
      <c r="AB226" s="128">
        <f>'5 Next Year'!O226</f>
        <v>0</v>
      </c>
      <c r="AC226" s="306">
        <f t="shared" si="4"/>
        <v>46203</v>
      </c>
      <c r="AD226" s="92">
        <f t="shared" si="5"/>
        <v>0</v>
      </c>
      <c r="AE226" s="92">
        <f t="shared" si="6"/>
        <v>0</v>
      </c>
      <c r="AF226" s="128"/>
      <c r="AG226" s="192">
        <f>'5 Next Year'!W448</f>
        <v>0</v>
      </c>
      <c r="AH226" s="1">
        <f>'5 Next Year'!K448</f>
        <v>0</v>
      </c>
      <c r="AI226" s="192">
        <f>'5 Next Year'!AI448</f>
        <v>0</v>
      </c>
      <c r="AJ226" s="128">
        <f>'5 Next Year'!O448</f>
        <v>0</v>
      </c>
      <c r="AK226" s="306">
        <f t="shared" si="7"/>
        <v>46203</v>
      </c>
    </row>
    <row r="227" spans="1:37" ht="18" customHeight="1">
      <c r="A227" s="299" t="str">
        <f>IF('5 Next Year'!A227&lt;&gt;"",'5 Next Year'!A227,"")</f>
        <v/>
      </c>
      <c r="B227" s="299" t="str">
        <f>IF('5 Next Year'!B227&lt;&gt;"",'5 Next Year'!B227,"")</f>
        <v/>
      </c>
      <c r="C227" s="299" t="str">
        <f>IF('5 Next Year'!C227&lt;&gt;"",'5 Next Year'!C227,"")</f>
        <v/>
      </c>
      <c r="D227" s="299"/>
      <c r="E227" s="300" t="str">
        <f>IF('5 Next Year'!E227&lt;&gt;"",'5 Next Year'!E227,"")</f>
        <v/>
      </c>
      <c r="F227" s="301" t="str">
        <f>IF('5 Next Year'!F227&lt;&gt;"",'5 Next Year'!F227,"")</f>
        <v/>
      </c>
      <c r="G227" s="302"/>
      <c r="H227" s="303"/>
      <c r="I227" s="302"/>
      <c r="J227" s="303"/>
      <c r="K227" s="302"/>
      <c r="L227" s="303"/>
      <c r="M227" s="302"/>
      <c r="N227" s="303"/>
      <c r="O227" s="304">
        <f t="shared" si="1"/>
        <v>0</v>
      </c>
      <c r="P227" s="92">
        <f t="shared" ref="P227:V227" si="224">IF(G227&gt;0,IF(G$8&lt;$AC227,IF(G$8&gt;=$C$4,IF($Z227&gt;0,IF($Z227&lt;&gt;"C",IF(H227="",($AC227-G$8)/7/$AA227*($Y227+$AB227)*(G227-$Z227)/$Z227,IF(H$8&lt;$AC227,(H$8-G$8)/7/$AA227*($Y227+$AB227)*(G227-$Z227)/$Z227,($AC227-G$8)/7/$AA227*($Y227+$AB227)*(G227-$Z227)/$Z227)),0),0),0),0),0)</f>
        <v>0</v>
      </c>
      <c r="Q227" s="92">
        <f t="shared" si="224"/>
        <v>0</v>
      </c>
      <c r="R227" s="92">
        <f t="shared" si="224"/>
        <v>0</v>
      </c>
      <c r="S227" s="92">
        <f t="shared" si="224"/>
        <v>0</v>
      </c>
      <c r="T227" s="92">
        <f t="shared" si="224"/>
        <v>0</v>
      </c>
      <c r="U227" s="92">
        <f t="shared" si="224"/>
        <v>0</v>
      </c>
      <c r="V227" s="92">
        <f t="shared" si="224"/>
        <v>0</v>
      </c>
      <c r="W227" s="92">
        <f t="shared" si="3"/>
        <v>0</v>
      </c>
      <c r="X227" s="128"/>
      <c r="Y227" s="192">
        <f>'5 Next Year'!W227</f>
        <v>0</v>
      </c>
      <c r="Z227" s="305">
        <f>'5 Next Year'!H227</f>
        <v>0</v>
      </c>
      <c r="AA227" s="192">
        <f>'5 Next Year'!AI227</f>
        <v>0</v>
      </c>
      <c r="AB227" s="128">
        <f>'5 Next Year'!O227</f>
        <v>0</v>
      </c>
      <c r="AC227" s="306">
        <f t="shared" si="4"/>
        <v>46203</v>
      </c>
      <c r="AD227" s="92">
        <f t="shared" si="5"/>
        <v>0</v>
      </c>
      <c r="AE227" s="92">
        <f t="shared" si="6"/>
        <v>0</v>
      </c>
      <c r="AF227" s="128"/>
      <c r="AG227" s="192">
        <f>'5 Next Year'!W449</f>
        <v>0</v>
      </c>
      <c r="AH227" s="1">
        <f>'5 Next Year'!K449</f>
        <v>0</v>
      </c>
      <c r="AI227" s="192">
        <f>'5 Next Year'!AI449</f>
        <v>0</v>
      </c>
      <c r="AJ227" s="128">
        <f>'5 Next Year'!O449</f>
        <v>0</v>
      </c>
      <c r="AK227" s="306">
        <f t="shared" si="7"/>
        <v>46203</v>
      </c>
    </row>
    <row r="228" spans="1:37" ht="18" customHeight="1">
      <c r="A228" s="299" t="str">
        <f>IF('5 Next Year'!A228&lt;&gt;"",'5 Next Year'!A228,"")</f>
        <v/>
      </c>
      <c r="B228" s="299" t="str">
        <f>IF('5 Next Year'!B228&lt;&gt;"",'5 Next Year'!B228,"")</f>
        <v/>
      </c>
      <c r="C228" s="299" t="str">
        <f>IF('5 Next Year'!C228&lt;&gt;"",'5 Next Year'!C228,"")</f>
        <v/>
      </c>
      <c r="D228" s="299"/>
      <c r="E228" s="300" t="str">
        <f>IF('5 Next Year'!E228&lt;&gt;"",'5 Next Year'!E228,"")</f>
        <v/>
      </c>
      <c r="F228" s="301" t="str">
        <f>IF('5 Next Year'!F228&lt;&gt;"",'5 Next Year'!F228,"")</f>
        <v/>
      </c>
      <c r="G228" s="302"/>
      <c r="H228" s="303"/>
      <c r="I228" s="302"/>
      <c r="J228" s="303"/>
      <c r="K228" s="302"/>
      <c r="L228" s="303"/>
      <c r="M228" s="302"/>
      <c r="N228" s="303"/>
      <c r="O228" s="304">
        <f t="shared" si="1"/>
        <v>0</v>
      </c>
      <c r="P228" s="92">
        <f t="shared" ref="P228:V228" si="225">IF(G228&gt;0,IF(G$8&lt;$AC228,IF(G$8&gt;=$C$4,IF($Z228&gt;0,IF($Z228&lt;&gt;"C",IF(H228="",($AC228-G$8)/7/$AA228*($Y228+$AB228)*(G228-$Z228)/$Z228,IF(H$8&lt;$AC228,(H$8-G$8)/7/$AA228*($Y228+$AB228)*(G228-$Z228)/$Z228,($AC228-G$8)/7/$AA228*($Y228+$AB228)*(G228-$Z228)/$Z228)),0),0),0),0),0)</f>
        <v>0</v>
      </c>
      <c r="Q228" s="92">
        <f t="shared" si="225"/>
        <v>0</v>
      </c>
      <c r="R228" s="92">
        <f t="shared" si="225"/>
        <v>0</v>
      </c>
      <c r="S228" s="92">
        <f t="shared" si="225"/>
        <v>0</v>
      </c>
      <c r="T228" s="92">
        <f t="shared" si="225"/>
        <v>0</v>
      </c>
      <c r="U228" s="92">
        <f t="shared" si="225"/>
        <v>0</v>
      </c>
      <c r="V228" s="92">
        <f t="shared" si="225"/>
        <v>0</v>
      </c>
      <c r="W228" s="92">
        <f t="shared" si="3"/>
        <v>0</v>
      </c>
      <c r="X228" s="128"/>
      <c r="Y228" s="192">
        <f>'5 Next Year'!W228</f>
        <v>0</v>
      </c>
      <c r="Z228" s="305">
        <f>'5 Next Year'!H228</f>
        <v>0</v>
      </c>
      <c r="AA228" s="192">
        <f>'5 Next Year'!AI228</f>
        <v>0</v>
      </c>
      <c r="AB228" s="128">
        <f>'5 Next Year'!O228</f>
        <v>0</v>
      </c>
      <c r="AC228" s="306">
        <f t="shared" si="4"/>
        <v>46203</v>
      </c>
      <c r="AD228" s="92">
        <f t="shared" si="5"/>
        <v>0</v>
      </c>
      <c r="AE228" s="92">
        <f t="shared" si="6"/>
        <v>0</v>
      </c>
      <c r="AF228" s="128"/>
      <c r="AG228" s="192">
        <f>'5 Next Year'!W450</f>
        <v>0</v>
      </c>
      <c r="AH228" s="1">
        <f>'5 Next Year'!K450</f>
        <v>0</v>
      </c>
      <c r="AI228" s="192">
        <f>'5 Next Year'!AI450</f>
        <v>0</v>
      </c>
      <c r="AJ228" s="128">
        <f>'5 Next Year'!O450</f>
        <v>0</v>
      </c>
      <c r="AK228" s="306">
        <f t="shared" si="7"/>
        <v>46203</v>
      </c>
    </row>
    <row r="229" spans="1:37" ht="18" customHeight="1">
      <c r="A229" s="299" t="str">
        <f>IF('5 Next Year'!A229&lt;&gt;"",'5 Next Year'!A229,"")</f>
        <v/>
      </c>
      <c r="B229" s="299" t="str">
        <f>IF('5 Next Year'!B229&lt;&gt;"",'5 Next Year'!B229,"")</f>
        <v/>
      </c>
      <c r="C229" s="299" t="str">
        <f>IF('5 Next Year'!C229&lt;&gt;"",'5 Next Year'!C229,"")</f>
        <v/>
      </c>
      <c r="D229" s="299"/>
      <c r="E229" s="300" t="str">
        <f>IF('5 Next Year'!E229&lt;&gt;"",'5 Next Year'!E229,"")</f>
        <v/>
      </c>
      <c r="F229" s="301" t="str">
        <f>IF('5 Next Year'!F229&lt;&gt;"",'5 Next Year'!F229,"")</f>
        <v/>
      </c>
      <c r="G229" s="302"/>
      <c r="H229" s="303"/>
      <c r="I229" s="302"/>
      <c r="J229" s="303"/>
      <c r="K229" s="302"/>
      <c r="L229" s="303"/>
      <c r="M229" s="302"/>
      <c r="N229" s="303"/>
      <c r="O229" s="304">
        <f t="shared" si="1"/>
        <v>0</v>
      </c>
      <c r="P229" s="92">
        <f t="shared" ref="P229:V229" si="226">IF(G229&gt;0,IF(G$8&lt;$AC229,IF(G$8&gt;=$C$4,IF($Z229&gt;0,IF($Z229&lt;&gt;"C",IF(H229="",($AC229-G$8)/7/$AA229*($Y229+$AB229)*(G229-$Z229)/$Z229,IF(H$8&lt;$AC229,(H$8-G$8)/7/$AA229*($Y229+$AB229)*(G229-$Z229)/$Z229,($AC229-G$8)/7/$AA229*($Y229+$AB229)*(G229-$Z229)/$Z229)),0),0),0),0),0)</f>
        <v>0</v>
      </c>
      <c r="Q229" s="92">
        <f t="shared" si="226"/>
        <v>0</v>
      </c>
      <c r="R229" s="92">
        <f t="shared" si="226"/>
        <v>0</v>
      </c>
      <c r="S229" s="92">
        <f t="shared" si="226"/>
        <v>0</v>
      </c>
      <c r="T229" s="92">
        <f t="shared" si="226"/>
        <v>0</v>
      </c>
      <c r="U229" s="92">
        <f t="shared" si="226"/>
        <v>0</v>
      </c>
      <c r="V229" s="92">
        <f t="shared" si="226"/>
        <v>0</v>
      </c>
      <c r="W229" s="92">
        <f t="shared" si="3"/>
        <v>0</v>
      </c>
      <c r="X229" s="128"/>
      <c r="Y229" s="192">
        <f>'5 Next Year'!W229</f>
        <v>0</v>
      </c>
      <c r="Z229" s="305">
        <f>'5 Next Year'!H229</f>
        <v>0</v>
      </c>
      <c r="AA229" s="192">
        <f>'5 Next Year'!AI229</f>
        <v>0</v>
      </c>
      <c r="AB229" s="128">
        <f>'5 Next Year'!O229</f>
        <v>0</v>
      </c>
      <c r="AC229" s="306">
        <f t="shared" si="4"/>
        <v>46203</v>
      </c>
      <c r="AD229" s="92">
        <f t="shared" si="5"/>
        <v>0</v>
      </c>
      <c r="AE229" s="92">
        <f t="shared" si="6"/>
        <v>0</v>
      </c>
      <c r="AF229" s="128"/>
      <c r="AG229" s="192">
        <f>'5 Next Year'!W451</f>
        <v>0</v>
      </c>
      <c r="AH229" s="1">
        <f>'5 Next Year'!K451</f>
        <v>0</v>
      </c>
      <c r="AI229" s="192">
        <f>'5 Next Year'!AI451</f>
        <v>0</v>
      </c>
      <c r="AJ229" s="128">
        <f>'5 Next Year'!O451</f>
        <v>0</v>
      </c>
      <c r="AK229" s="306">
        <f t="shared" si="7"/>
        <v>46203</v>
      </c>
    </row>
    <row r="230" spans="1:37" ht="18" customHeight="1">
      <c r="A230" s="299" t="str">
        <f>IF('5 Next Year'!A230&lt;&gt;"",'5 Next Year'!A230,"")</f>
        <v/>
      </c>
      <c r="B230" s="299" t="str">
        <f>IF('5 Next Year'!B230&lt;&gt;"",'5 Next Year'!B230,"")</f>
        <v/>
      </c>
      <c r="C230" s="299" t="str">
        <f>IF('5 Next Year'!C230&lt;&gt;"",'5 Next Year'!C230,"")</f>
        <v/>
      </c>
      <c r="D230" s="299"/>
      <c r="E230" s="300" t="str">
        <f>IF('5 Next Year'!E230&lt;&gt;"",'5 Next Year'!E230,"")</f>
        <v/>
      </c>
      <c r="F230" s="301" t="str">
        <f>IF('5 Next Year'!F230&lt;&gt;"",'5 Next Year'!F230,"")</f>
        <v/>
      </c>
      <c r="G230" s="302"/>
      <c r="H230" s="303"/>
      <c r="I230" s="302"/>
      <c r="J230" s="303"/>
      <c r="K230" s="302"/>
      <c r="L230" s="303"/>
      <c r="M230" s="302"/>
      <c r="N230" s="303"/>
      <c r="O230" s="304">
        <f t="shared" si="1"/>
        <v>0</v>
      </c>
      <c r="P230" s="92">
        <f t="shared" ref="P230:V230" si="227">IF(G230&gt;0,IF(G$8&lt;$AC230,IF(G$8&gt;=$C$4,IF($Z230&gt;0,IF($Z230&lt;&gt;"C",IF(H230="",($AC230-G$8)/7/$AA230*($Y230+$AB230)*(G230-$Z230)/$Z230,IF(H$8&lt;$AC230,(H$8-G$8)/7/$AA230*($Y230+$AB230)*(G230-$Z230)/$Z230,($AC230-G$8)/7/$AA230*($Y230+$AB230)*(G230-$Z230)/$Z230)),0),0),0),0),0)</f>
        <v>0</v>
      </c>
      <c r="Q230" s="92">
        <f t="shared" si="227"/>
        <v>0</v>
      </c>
      <c r="R230" s="92">
        <f t="shared" si="227"/>
        <v>0</v>
      </c>
      <c r="S230" s="92">
        <f t="shared" si="227"/>
        <v>0</v>
      </c>
      <c r="T230" s="92">
        <f t="shared" si="227"/>
        <v>0</v>
      </c>
      <c r="U230" s="92">
        <f t="shared" si="227"/>
        <v>0</v>
      </c>
      <c r="V230" s="92">
        <f t="shared" si="227"/>
        <v>0</v>
      </c>
      <c r="W230" s="92">
        <f t="shared" si="3"/>
        <v>0</v>
      </c>
      <c r="X230" s="128"/>
      <c r="Y230" s="192">
        <f>'5 Next Year'!W230</f>
        <v>0</v>
      </c>
      <c r="Z230" s="305">
        <f>'5 Next Year'!H230</f>
        <v>0</v>
      </c>
      <c r="AA230" s="192">
        <f>'5 Next Year'!AI230</f>
        <v>0</v>
      </c>
      <c r="AB230" s="128">
        <f>'5 Next Year'!O230</f>
        <v>0</v>
      </c>
      <c r="AC230" s="306">
        <f t="shared" si="4"/>
        <v>46203</v>
      </c>
      <c r="AD230" s="92">
        <f t="shared" si="5"/>
        <v>0</v>
      </c>
      <c r="AE230" s="92">
        <f t="shared" si="6"/>
        <v>0</v>
      </c>
      <c r="AF230" s="128"/>
      <c r="AG230" s="192">
        <f>'5 Next Year'!W452</f>
        <v>0</v>
      </c>
      <c r="AH230" s="1">
        <f>'5 Next Year'!K452</f>
        <v>0</v>
      </c>
      <c r="AI230" s="192">
        <f>'5 Next Year'!AI452</f>
        <v>0</v>
      </c>
      <c r="AJ230" s="128">
        <f>'5 Next Year'!O452</f>
        <v>0</v>
      </c>
      <c r="AK230" s="306">
        <f t="shared" si="7"/>
        <v>46203</v>
      </c>
    </row>
    <row r="231" spans="1:37" ht="18" customHeight="1">
      <c r="A231" s="299" t="str">
        <f>IF('5 Next Year'!A231&lt;&gt;"",'5 Next Year'!A231,"")</f>
        <v/>
      </c>
      <c r="B231" s="299" t="str">
        <f>IF('5 Next Year'!B231&lt;&gt;"",'5 Next Year'!B231,"")</f>
        <v/>
      </c>
      <c r="C231" s="299" t="str">
        <f>IF('5 Next Year'!C231&lt;&gt;"",'5 Next Year'!C231,"")</f>
        <v/>
      </c>
      <c r="D231" s="299"/>
      <c r="E231" s="300" t="str">
        <f>IF('5 Next Year'!E231&lt;&gt;"",'5 Next Year'!E231,"")</f>
        <v/>
      </c>
      <c r="F231" s="301" t="str">
        <f>IF('5 Next Year'!F231&lt;&gt;"",'5 Next Year'!F231,"")</f>
        <v/>
      </c>
      <c r="G231" s="302"/>
      <c r="H231" s="303"/>
      <c r="I231" s="302"/>
      <c r="J231" s="303"/>
      <c r="K231" s="302"/>
      <c r="L231" s="303"/>
      <c r="M231" s="302"/>
      <c r="N231" s="303"/>
      <c r="O231" s="304">
        <f t="shared" si="1"/>
        <v>0</v>
      </c>
      <c r="P231" s="92">
        <f t="shared" ref="P231:V231" si="228">IF(G231&gt;0,IF(G$8&lt;$AC231,IF(G$8&gt;=$C$4,IF($Z231&gt;0,IF($Z231&lt;&gt;"C",IF(H231="",($AC231-G$8)/7/$AA231*($Y231+$AB231)*(G231-$Z231)/$Z231,IF(H$8&lt;$AC231,(H$8-G$8)/7/$AA231*($Y231+$AB231)*(G231-$Z231)/$Z231,($AC231-G$8)/7/$AA231*($Y231+$AB231)*(G231-$Z231)/$Z231)),0),0),0),0),0)</f>
        <v>0</v>
      </c>
      <c r="Q231" s="92">
        <f t="shared" si="228"/>
        <v>0</v>
      </c>
      <c r="R231" s="92">
        <f t="shared" si="228"/>
        <v>0</v>
      </c>
      <c r="S231" s="92">
        <f t="shared" si="228"/>
        <v>0</v>
      </c>
      <c r="T231" s="92">
        <f t="shared" si="228"/>
        <v>0</v>
      </c>
      <c r="U231" s="92">
        <f t="shared" si="228"/>
        <v>0</v>
      </c>
      <c r="V231" s="92">
        <f t="shared" si="228"/>
        <v>0</v>
      </c>
      <c r="W231" s="92">
        <f t="shared" si="3"/>
        <v>0</v>
      </c>
      <c r="X231" s="128"/>
      <c r="Y231" s="192">
        <f>'5 Next Year'!W231</f>
        <v>0</v>
      </c>
      <c r="Z231" s="305">
        <f>'5 Next Year'!H231</f>
        <v>0</v>
      </c>
      <c r="AA231" s="192">
        <f>'5 Next Year'!AI231</f>
        <v>0</v>
      </c>
      <c r="AB231" s="128">
        <f>'5 Next Year'!O231</f>
        <v>0</v>
      </c>
      <c r="AC231" s="306">
        <f t="shared" si="4"/>
        <v>46203</v>
      </c>
      <c r="AD231" s="92">
        <f t="shared" si="5"/>
        <v>0</v>
      </c>
      <c r="AE231" s="92">
        <f t="shared" si="6"/>
        <v>0</v>
      </c>
      <c r="AF231" s="128"/>
      <c r="AG231" s="192">
        <f>'5 Next Year'!W453</f>
        <v>0</v>
      </c>
      <c r="AH231" s="1">
        <f>'5 Next Year'!K453</f>
        <v>0</v>
      </c>
      <c r="AI231" s="192">
        <f>'5 Next Year'!AI453</f>
        <v>0</v>
      </c>
      <c r="AJ231" s="128">
        <f>'5 Next Year'!O453</f>
        <v>0</v>
      </c>
      <c r="AK231" s="306">
        <f t="shared" si="7"/>
        <v>46203</v>
      </c>
    </row>
    <row r="232" spans="1:37" ht="18" customHeight="1">
      <c r="A232" s="299" t="str">
        <f>IF('5 Next Year'!A232&lt;&gt;"",'5 Next Year'!A232,"")</f>
        <v/>
      </c>
      <c r="B232" s="299" t="str">
        <f>IF('5 Next Year'!B232&lt;&gt;"",'5 Next Year'!B232,"")</f>
        <v/>
      </c>
      <c r="C232" s="299" t="str">
        <f>IF('5 Next Year'!C232&lt;&gt;"",'5 Next Year'!C232,"")</f>
        <v/>
      </c>
      <c r="D232" s="299"/>
      <c r="E232" s="300" t="str">
        <f>IF('5 Next Year'!E232&lt;&gt;"",'5 Next Year'!E232,"")</f>
        <v/>
      </c>
      <c r="F232" s="301" t="str">
        <f>IF('5 Next Year'!F232&lt;&gt;"",'5 Next Year'!F232,"")</f>
        <v/>
      </c>
      <c r="G232" s="302"/>
      <c r="H232" s="303"/>
      <c r="I232" s="302"/>
      <c r="J232" s="303"/>
      <c r="K232" s="302"/>
      <c r="L232" s="303"/>
      <c r="M232" s="302"/>
      <c r="N232" s="303"/>
      <c r="O232" s="304">
        <f t="shared" si="1"/>
        <v>0</v>
      </c>
      <c r="P232" s="92">
        <f t="shared" ref="P232:V232" si="229">IF(G232&gt;0,IF(G$8&lt;$AC232,IF(G$8&gt;=$C$4,IF($Z232&gt;0,IF($Z232&lt;&gt;"C",IF(H232="",($AC232-G$8)/7/$AA232*($Y232+$AB232)*(G232-$Z232)/$Z232,IF(H$8&lt;$AC232,(H$8-G$8)/7/$AA232*($Y232+$AB232)*(G232-$Z232)/$Z232,($AC232-G$8)/7/$AA232*($Y232+$AB232)*(G232-$Z232)/$Z232)),0),0),0),0),0)</f>
        <v>0</v>
      </c>
      <c r="Q232" s="92">
        <f t="shared" si="229"/>
        <v>0</v>
      </c>
      <c r="R232" s="92">
        <f t="shared" si="229"/>
        <v>0</v>
      </c>
      <c r="S232" s="92">
        <f t="shared" si="229"/>
        <v>0</v>
      </c>
      <c r="T232" s="92">
        <f t="shared" si="229"/>
        <v>0</v>
      </c>
      <c r="U232" s="92">
        <f t="shared" si="229"/>
        <v>0</v>
      </c>
      <c r="V232" s="92">
        <f t="shared" si="229"/>
        <v>0</v>
      </c>
      <c r="W232" s="92">
        <f t="shared" si="3"/>
        <v>0</v>
      </c>
      <c r="X232" s="128"/>
      <c r="Y232" s="192">
        <f>'5 Next Year'!W232</f>
        <v>0</v>
      </c>
      <c r="Z232" s="305">
        <f>'5 Next Year'!H232</f>
        <v>0</v>
      </c>
      <c r="AA232" s="192">
        <f>'5 Next Year'!AI232</f>
        <v>0</v>
      </c>
      <c r="AB232" s="128">
        <f>'5 Next Year'!O232</f>
        <v>0</v>
      </c>
      <c r="AC232" s="306">
        <f t="shared" si="4"/>
        <v>46203</v>
      </c>
      <c r="AD232" s="92">
        <f t="shared" si="5"/>
        <v>0</v>
      </c>
      <c r="AE232" s="92">
        <f t="shared" si="6"/>
        <v>0</v>
      </c>
      <c r="AF232" s="128"/>
      <c r="AG232" s="192">
        <f>'5 Next Year'!W454</f>
        <v>0</v>
      </c>
      <c r="AH232" s="1">
        <f>'5 Next Year'!K454</f>
        <v>0</v>
      </c>
      <c r="AI232" s="192">
        <f>'5 Next Year'!AI454</f>
        <v>0</v>
      </c>
      <c r="AJ232" s="128">
        <f>'5 Next Year'!O454</f>
        <v>0</v>
      </c>
      <c r="AK232" s="306">
        <f t="shared" si="7"/>
        <v>46203</v>
      </c>
    </row>
    <row r="233" spans="1:37" ht="18" customHeight="1">
      <c r="A233" s="299" t="str">
        <f>IF('5 Next Year'!A233&lt;&gt;"",'5 Next Year'!A233,"")</f>
        <v/>
      </c>
      <c r="B233" s="299" t="str">
        <f>IF('5 Next Year'!B233&lt;&gt;"",'5 Next Year'!B233,"")</f>
        <v/>
      </c>
      <c r="C233" s="299" t="str">
        <f>IF('5 Next Year'!C233&lt;&gt;"",'5 Next Year'!C233,"")</f>
        <v/>
      </c>
      <c r="D233" s="299"/>
      <c r="E233" s="300" t="str">
        <f>IF('5 Next Year'!E233&lt;&gt;"",'5 Next Year'!E233,"")</f>
        <v/>
      </c>
      <c r="F233" s="301" t="str">
        <f>IF('5 Next Year'!F233&lt;&gt;"",'5 Next Year'!F233,"")</f>
        <v/>
      </c>
      <c r="G233" s="302"/>
      <c r="H233" s="303"/>
      <c r="I233" s="302"/>
      <c r="J233" s="303"/>
      <c r="K233" s="302"/>
      <c r="L233" s="303"/>
      <c r="M233" s="302"/>
      <c r="N233" s="303"/>
      <c r="O233" s="304">
        <f t="shared" si="1"/>
        <v>0</v>
      </c>
      <c r="P233" s="92">
        <f t="shared" ref="P233:V233" si="230">IF(G233&gt;0,IF(G$8&lt;$AC233,IF(G$8&gt;=$C$4,IF($Z233&gt;0,IF($Z233&lt;&gt;"C",IF(H233="",($AC233-G$8)/7/$AA233*($Y233+$AB233)*(G233-$Z233)/$Z233,IF(H$8&lt;$AC233,(H$8-G$8)/7/$AA233*($Y233+$AB233)*(G233-$Z233)/$Z233,($AC233-G$8)/7/$AA233*($Y233+$AB233)*(G233-$Z233)/$Z233)),0),0),0),0),0)</f>
        <v>0</v>
      </c>
      <c r="Q233" s="92">
        <f t="shared" si="230"/>
        <v>0</v>
      </c>
      <c r="R233" s="92">
        <f t="shared" si="230"/>
        <v>0</v>
      </c>
      <c r="S233" s="92">
        <f t="shared" si="230"/>
        <v>0</v>
      </c>
      <c r="T233" s="92">
        <f t="shared" si="230"/>
        <v>0</v>
      </c>
      <c r="U233" s="92">
        <f t="shared" si="230"/>
        <v>0</v>
      </c>
      <c r="V233" s="92">
        <f t="shared" si="230"/>
        <v>0</v>
      </c>
      <c r="W233" s="92">
        <f t="shared" si="3"/>
        <v>0</v>
      </c>
      <c r="X233" s="128"/>
      <c r="Y233" s="192">
        <f>'5 Next Year'!W233</f>
        <v>0</v>
      </c>
      <c r="Z233" s="305">
        <f>'5 Next Year'!H233</f>
        <v>0</v>
      </c>
      <c r="AA233" s="192">
        <f>'5 Next Year'!AI233</f>
        <v>0</v>
      </c>
      <c r="AB233" s="128">
        <f>'5 Next Year'!O233</f>
        <v>0</v>
      </c>
      <c r="AC233" s="306">
        <f t="shared" si="4"/>
        <v>46203</v>
      </c>
      <c r="AD233" s="92">
        <f t="shared" si="5"/>
        <v>0</v>
      </c>
      <c r="AE233" s="92">
        <f t="shared" si="6"/>
        <v>0</v>
      </c>
      <c r="AF233" s="128"/>
      <c r="AG233" s="192">
        <f>'5 Next Year'!W455</f>
        <v>0</v>
      </c>
      <c r="AH233" s="1">
        <f>'5 Next Year'!K455</f>
        <v>0</v>
      </c>
      <c r="AI233" s="192">
        <f>'5 Next Year'!AI455</f>
        <v>0</v>
      </c>
      <c r="AJ233" s="128">
        <f>'5 Next Year'!O455</f>
        <v>0</v>
      </c>
      <c r="AK233" s="306">
        <f t="shared" si="7"/>
        <v>46203</v>
      </c>
    </row>
    <row r="234" spans="1:37" ht="18" customHeight="1">
      <c r="A234" s="299" t="str">
        <f>IF('5 Next Year'!A234&lt;&gt;"",'5 Next Year'!A234,"")</f>
        <v/>
      </c>
      <c r="B234" s="299" t="str">
        <f>IF('5 Next Year'!B234&lt;&gt;"",'5 Next Year'!B234,"")</f>
        <v/>
      </c>
      <c r="C234" s="299" t="str">
        <f>IF('5 Next Year'!C234&lt;&gt;"",'5 Next Year'!C234,"")</f>
        <v/>
      </c>
      <c r="D234" s="299"/>
      <c r="E234" s="300" t="str">
        <f>IF('5 Next Year'!E234&lt;&gt;"",'5 Next Year'!E234,"")</f>
        <v/>
      </c>
      <c r="F234" s="301" t="str">
        <f>IF('5 Next Year'!F234&lt;&gt;"",'5 Next Year'!F234,"")</f>
        <v/>
      </c>
      <c r="G234" s="302"/>
      <c r="H234" s="303"/>
      <c r="I234" s="302"/>
      <c r="J234" s="303"/>
      <c r="K234" s="302"/>
      <c r="L234" s="303"/>
      <c r="M234" s="302"/>
      <c r="N234" s="303"/>
      <c r="O234" s="304">
        <f t="shared" si="1"/>
        <v>0</v>
      </c>
      <c r="P234" s="92">
        <f t="shared" ref="P234:V234" si="231">IF(G234&gt;0,IF(G$8&lt;$AC234,IF(G$8&gt;=$C$4,IF($Z234&gt;0,IF($Z234&lt;&gt;"C",IF(H234="",($AC234-G$8)/7/$AA234*($Y234+$AB234)*(G234-$Z234)/$Z234,IF(H$8&lt;$AC234,(H$8-G$8)/7/$AA234*($Y234+$AB234)*(G234-$Z234)/$Z234,($AC234-G$8)/7/$AA234*($Y234+$AB234)*(G234-$Z234)/$Z234)),0),0),0),0),0)</f>
        <v>0</v>
      </c>
      <c r="Q234" s="92">
        <f t="shared" si="231"/>
        <v>0</v>
      </c>
      <c r="R234" s="92">
        <f t="shared" si="231"/>
        <v>0</v>
      </c>
      <c r="S234" s="92">
        <f t="shared" si="231"/>
        <v>0</v>
      </c>
      <c r="T234" s="92">
        <f t="shared" si="231"/>
        <v>0</v>
      </c>
      <c r="U234" s="92">
        <f t="shared" si="231"/>
        <v>0</v>
      </c>
      <c r="V234" s="92">
        <f t="shared" si="231"/>
        <v>0</v>
      </c>
      <c r="W234" s="92">
        <f t="shared" si="3"/>
        <v>0</v>
      </c>
      <c r="X234" s="128"/>
      <c r="Y234" s="192">
        <f>'5 Next Year'!W234</f>
        <v>0</v>
      </c>
      <c r="Z234" s="305">
        <f>'5 Next Year'!H234</f>
        <v>0</v>
      </c>
      <c r="AA234" s="192">
        <f>'5 Next Year'!AI234</f>
        <v>0</v>
      </c>
      <c r="AB234" s="128">
        <f>'5 Next Year'!O234</f>
        <v>0</v>
      </c>
      <c r="AC234" s="306">
        <f t="shared" si="4"/>
        <v>46203</v>
      </c>
      <c r="AD234" s="92">
        <f t="shared" si="5"/>
        <v>0</v>
      </c>
      <c r="AE234" s="92">
        <f t="shared" si="6"/>
        <v>0</v>
      </c>
      <c r="AF234" s="128"/>
      <c r="AG234" s="192">
        <f>'5 Next Year'!W456</f>
        <v>0</v>
      </c>
      <c r="AH234" s="1">
        <f>'5 Next Year'!K456</f>
        <v>0</v>
      </c>
      <c r="AI234" s="192">
        <f>'5 Next Year'!AI456</f>
        <v>0</v>
      </c>
      <c r="AJ234" s="128">
        <f>'5 Next Year'!O456</f>
        <v>0</v>
      </c>
      <c r="AK234" s="306">
        <f t="shared" si="7"/>
        <v>46203</v>
      </c>
    </row>
    <row r="235" spans="1:37" ht="18" customHeight="1">
      <c r="A235" s="299" t="str">
        <f>IF('5 Next Year'!A235&lt;&gt;"",'5 Next Year'!A235,"")</f>
        <v/>
      </c>
      <c r="B235" s="299" t="str">
        <f>IF('5 Next Year'!B235&lt;&gt;"",'5 Next Year'!B235,"")</f>
        <v/>
      </c>
      <c r="C235" s="299" t="str">
        <f>IF('5 Next Year'!C235&lt;&gt;"",'5 Next Year'!C235,"")</f>
        <v/>
      </c>
      <c r="D235" s="299"/>
      <c r="E235" s="300" t="str">
        <f>IF('5 Next Year'!E235&lt;&gt;"",'5 Next Year'!E235,"")</f>
        <v/>
      </c>
      <c r="F235" s="301" t="str">
        <f>IF('5 Next Year'!F235&lt;&gt;"",'5 Next Year'!F235,"")</f>
        <v/>
      </c>
      <c r="G235" s="302"/>
      <c r="H235" s="303"/>
      <c r="I235" s="302"/>
      <c r="J235" s="303"/>
      <c r="K235" s="302"/>
      <c r="L235" s="303"/>
      <c r="M235" s="302"/>
      <c r="N235" s="303"/>
      <c r="O235" s="304">
        <f t="shared" si="1"/>
        <v>0</v>
      </c>
      <c r="P235" s="92">
        <f t="shared" ref="P235:V235" si="232">IF(G235&gt;0,IF(G$8&lt;$AC235,IF(G$8&gt;=$C$4,IF($Z235&gt;0,IF($Z235&lt;&gt;"C",IF(H235="",($AC235-G$8)/7/$AA235*($Y235+$AB235)*(G235-$Z235)/$Z235,IF(H$8&lt;$AC235,(H$8-G$8)/7/$AA235*($Y235+$AB235)*(G235-$Z235)/$Z235,($AC235-G$8)/7/$AA235*($Y235+$AB235)*(G235-$Z235)/$Z235)),0),0),0),0),0)</f>
        <v>0</v>
      </c>
      <c r="Q235" s="92">
        <f t="shared" si="232"/>
        <v>0</v>
      </c>
      <c r="R235" s="92">
        <f t="shared" si="232"/>
        <v>0</v>
      </c>
      <c r="S235" s="92">
        <f t="shared" si="232"/>
        <v>0</v>
      </c>
      <c r="T235" s="92">
        <f t="shared" si="232"/>
        <v>0</v>
      </c>
      <c r="U235" s="92">
        <f t="shared" si="232"/>
        <v>0</v>
      </c>
      <c r="V235" s="92">
        <f t="shared" si="232"/>
        <v>0</v>
      </c>
      <c r="W235" s="92">
        <f t="shared" si="3"/>
        <v>0</v>
      </c>
      <c r="X235" s="128"/>
      <c r="Y235" s="192">
        <f>'5 Next Year'!W235</f>
        <v>0</v>
      </c>
      <c r="Z235" s="305">
        <f>'5 Next Year'!H235</f>
        <v>0</v>
      </c>
      <c r="AA235" s="192">
        <f>'5 Next Year'!AI235</f>
        <v>0</v>
      </c>
      <c r="AB235" s="128">
        <f>'5 Next Year'!O235</f>
        <v>0</v>
      </c>
      <c r="AC235" s="306">
        <f t="shared" si="4"/>
        <v>46203</v>
      </c>
      <c r="AD235" s="92">
        <f t="shared" si="5"/>
        <v>0</v>
      </c>
      <c r="AE235" s="92">
        <f t="shared" si="6"/>
        <v>0</v>
      </c>
      <c r="AF235" s="128"/>
      <c r="AG235" s="192">
        <f>'5 Next Year'!W457</f>
        <v>0</v>
      </c>
      <c r="AH235" s="1">
        <f>'5 Next Year'!K457</f>
        <v>0</v>
      </c>
      <c r="AI235" s="192">
        <f>'5 Next Year'!AI457</f>
        <v>0</v>
      </c>
      <c r="AJ235" s="128">
        <f>'5 Next Year'!O457</f>
        <v>0</v>
      </c>
      <c r="AK235" s="306">
        <f t="shared" si="7"/>
        <v>46203</v>
      </c>
    </row>
    <row r="236" spans="1:37" ht="18" customHeight="1">
      <c r="A236" s="299" t="str">
        <f>IF('5 Next Year'!A236&lt;&gt;"",'5 Next Year'!A236,"")</f>
        <v/>
      </c>
      <c r="B236" s="299" t="str">
        <f>IF('5 Next Year'!B236&lt;&gt;"",'5 Next Year'!B236,"")</f>
        <v/>
      </c>
      <c r="C236" s="299" t="str">
        <f>IF('5 Next Year'!C236&lt;&gt;"",'5 Next Year'!C236,"")</f>
        <v/>
      </c>
      <c r="D236" s="299"/>
      <c r="E236" s="300" t="str">
        <f>IF('5 Next Year'!E236&lt;&gt;"",'5 Next Year'!E236,"")</f>
        <v/>
      </c>
      <c r="F236" s="301" t="str">
        <f>IF('5 Next Year'!F236&lt;&gt;"",'5 Next Year'!F236,"")</f>
        <v/>
      </c>
      <c r="G236" s="302"/>
      <c r="H236" s="303"/>
      <c r="I236" s="302"/>
      <c r="J236" s="303"/>
      <c r="K236" s="302"/>
      <c r="L236" s="303"/>
      <c r="M236" s="302"/>
      <c r="N236" s="303"/>
      <c r="O236" s="304">
        <f t="shared" si="1"/>
        <v>0</v>
      </c>
      <c r="P236" s="92">
        <f t="shared" ref="P236:V236" si="233">IF(G236&gt;0,IF(G$8&lt;$AC236,IF(G$8&gt;=$C$4,IF($Z236&gt;0,IF($Z236&lt;&gt;"C",IF(H236="",($AC236-G$8)/7/$AA236*($Y236+$AB236)*(G236-$Z236)/$Z236,IF(H$8&lt;$AC236,(H$8-G$8)/7/$AA236*($Y236+$AB236)*(G236-$Z236)/$Z236,($AC236-G$8)/7/$AA236*($Y236+$AB236)*(G236-$Z236)/$Z236)),0),0),0),0),0)</f>
        <v>0</v>
      </c>
      <c r="Q236" s="92">
        <f t="shared" si="233"/>
        <v>0</v>
      </c>
      <c r="R236" s="92">
        <f t="shared" si="233"/>
        <v>0</v>
      </c>
      <c r="S236" s="92">
        <f t="shared" si="233"/>
        <v>0</v>
      </c>
      <c r="T236" s="92">
        <f t="shared" si="233"/>
        <v>0</v>
      </c>
      <c r="U236" s="92">
        <f t="shared" si="233"/>
        <v>0</v>
      </c>
      <c r="V236" s="92">
        <f t="shared" si="233"/>
        <v>0</v>
      </c>
      <c r="W236" s="92">
        <f t="shared" si="3"/>
        <v>0</v>
      </c>
      <c r="X236" s="128"/>
      <c r="Y236" s="192">
        <f>'5 Next Year'!W236</f>
        <v>0</v>
      </c>
      <c r="Z236" s="305">
        <f>'5 Next Year'!H236</f>
        <v>0</v>
      </c>
      <c r="AA236" s="192">
        <f>'5 Next Year'!AI236</f>
        <v>0</v>
      </c>
      <c r="AB236" s="128">
        <f>'5 Next Year'!O236</f>
        <v>0</v>
      </c>
      <c r="AC236" s="306">
        <f t="shared" si="4"/>
        <v>46203</v>
      </c>
      <c r="AD236" s="92">
        <f t="shared" si="5"/>
        <v>0</v>
      </c>
      <c r="AE236" s="92">
        <f t="shared" si="6"/>
        <v>0</v>
      </c>
      <c r="AF236" s="128"/>
      <c r="AG236" s="192">
        <f>'5 Next Year'!W458</f>
        <v>0</v>
      </c>
      <c r="AH236" s="1">
        <f>'5 Next Year'!K458</f>
        <v>0</v>
      </c>
      <c r="AI236" s="192">
        <f>'5 Next Year'!AI458</f>
        <v>0</v>
      </c>
      <c r="AJ236" s="128">
        <f>'5 Next Year'!O458</f>
        <v>0</v>
      </c>
      <c r="AK236" s="306">
        <f t="shared" si="7"/>
        <v>46203</v>
      </c>
    </row>
    <row r="237" spans="1:37" ht="18" customHeight="1">
      <c r="A237" s="299" t="str">
        <f>IF('5 Next Year'!A237&lt;&gt;"",'5 Next Year'!A237,"")</f>
        <v/>
      </c>
      <c r="B237" s="299" t="str">
        <f>IF('5 Next Year'!B237&lt;&gt;"",'5 Next Year'!B237,"")</f>
        <v/>
      </c>
      <c r="C237" s="299" t="str">
        <f>IF('5 Next Year'!C237&lt;&gt;"",'5 Next Year'!C237,"")</f>
        <v/>
      </c>
      <c r="D237" s="299"/>
      <c r="E237" s="300" t="str">
        <f>IF('5 Next Year'!E237&lt;&gt;"",'5 Next Year'!E237,"")</f>
        <v/>
      </c>
      <c r="F237" s="301" t="str">
        <f>IF('5 Next Year'!F237&lt;&gt;"",'5 Next Year'!F237,"")</f>
        <v/>
      </c>
      <c r="G237" s="302"/>
      <c r="H237" s="303"/>
      <c r="I237" s="302"/>
      <c r="J237" s="303"/>
      <c r="K237" s="302"/>
      <c r="L237" s="303"/>
      <c r="M237" s="302"/>
      <c r="N237" s="303"/>
      <c r="O237" s="304">
        <f t="shared" si="1"/>
        <v>0</v>
      </c>
      <c r="P237" s="92">
        <f t="shared" ref="P237:V237" si="234">IF(G237&gt;0,IF(G$8&lt;$AC237,IF(G$8&gt;=$C$4,IF($Z237&gt;0,IF($Z237&lt;&gt;"C",IF(H237="",($AC237-G$8)/7/$AA237*($Y237+$AB237)*(G237-$Z237)/$Z237,IF(H$8&lt;$AC237,(H$8-G$8)/7/$AA237*($Y237+$AB237)*(G237-$Z237)/$Z237,($AC237-G$8)/7/$AA237*($Y237+$AB237)*(G237-$Z237)/$Z237)),0),0),0),0),0)</f>
        <v>0</v>
      </c>
      <c r="Q237" s="92">
        <f t="shared" si="234"/>
        <v>0</v>
      </c>
      <c r="R237" s="92">
        <f t="shared" si="234"/>
        <v>0</v>
      </c>
      <c r="S237" s="92">
        <f t="shared" si="234"/>
        <v>0</v>
      </c>
      <c r="T237" s="92">
        <f t="shared" si="234"/>
        <v>0</v>
      </c>
      <c r="U237" s="92">
        <f t="shared" si="234"/>
        <v>0</v>
      </c>
      <c r="V237" s="92">
        <f t="shared" si="234"/>
        <v>0</v>
      </c>
      <c r="W237" s="92">
        <f t="shared" si="3"/>
        <v>0</v>
      </c>
      <c r="X237" s="128"/>
      <c r="Y237" s="192">
        <f>'5 Next Year'!W237</f>
        <v>0</v>
      </c>
      <c r="Z237" s="305">
        <f>'5 Next Year'!H237</f>
        <v>0</v>
      </c>
      <c r="AA237" s="192">
        <f>'5 Next Year'!AI237</f>
        <v>0</v>
      </c>
      <c r="AB237" s="128">
        <f>'5 Next Year'!O237</f>
        <v>0</v>
      </c>
      <c r="AC237" s="306">
        <f t="shared" si="4"/>
        <v>46203</v>
      </c>
      <c r="AD237" s="92">
        <f t="shared" si="5"/>
        <v>0</v>
      </c>
      <c r="AE237" s="92">
        <f t="shared" si="6"/>
        <v>0</v>
      </c>
      <c r="AF237" s="128"/>
      <c r="AG237" s="192">
        <f>'5 Next Year'!W459</f>
        <v>0</v>
      </c>
      <c r="AH237" s="1">
        <f>'5 Next Year'!K459</f>
        <v>0</v>
      </c>
      <c r="AI237" s="192">
        <f>'5 Next Year'!AI459</f>
        <v>0</v>
      </c>
      <c r="AJ237" s="128">
        <f>'5 Next Year'!O459</f>
        <v>0</v>
      </c>
      <c r="AK237" s="306">
        <f t="shared" si="7"/>
        <v>46203</v>
      </c>
    </row>
    <row r="238" spans="1:37" ht="18" customHeight="1">
      <c r="A238" s="299" t="str">
        <f>IF('5 Next Year'!A238&lt;&gt;"",'5 Next Year'!A238,"")</f>
        <v/>
      </c>
      <c r="B238" s="299" t="str">
        <f>IF('5 Next Year'!B238&lt;&gt;"",'5 Next Year'!B238,"")</f>
        <v/>
      </c>
      <c r="C238" s="299" t="str">
        <f>IF('5 Next Year'!C238&lt;&gt;"",'5 Next Year'!C238,"")</f>
        <v/>
      </c>
      <c r="D238" s="299"/>
      <c r="E238" s="300" t="str">
        <f>IF('5 Next Year'!E238&lt;&gt;"",'5 Next Year'!E238,"")</f>
        <v/>
      </c>
      <c r="F238" s="301" t="str">
        <f>IF('5 Next Year'!F238&lt;&gt;"",'5 Next Year'!F238,"")</f>
        <v/>
      </c>
      <c r="G238" s="302"/>
      <c r="H238" s="303"/>
      <c r="I238" s="302"/>
      <c r="J238" s="303"/>
      <c r="K238" s="302"/>
      <c r="L238" s="303"/>
      <c r="M238" s="302"/>
      <c r="N238" s="303"/>
      <c r="O238" s="304">
        <f t="shared" si="1"/>
        <v>0</v>
      </c>
      <c r="P238" s="92">
        <f t="shared" ref="P238:V238" si="235">IF(G238&gt;0,IF(G$8&lt;$AC238,IF(G$8&gt;=$C$4,IF($Z238&gt;0,IF($Z238&lt;&gt;"C",IF(H238="",($AC238-G$8)/7/$AA238*($Y238+$AB238)*(G238-$Z238)/$Z238,IF(H$8&lt;$AC238,(H$8-G$8)/7/$AA238*($Y238+$AB238)*(G238-$Z238)/$Z238,($AC238-G$8)/7/$AA238*($Y238+$AB238)*(G238-$Z238)/$Z238)),0),0),0),0),0)</f>
        <v>0</v>
      </c>
      <c r="Q238" s="92">
        <f t="shared" si="235"/>
        <v>0</v>
      </c>
      <c r="R238" s="92">
        <f t="shared" si="235"/>
        <v>0</v>
      </c>
      <c r="S238" s="92">
        <f t="shared" si="235"/>
        <v>0</v>
      </c>
      <c r="T238" s="92">
        <f t="shared" si="235"/>
        <v>0</v>
      </c>
      <c r="U238" s="92">
        <f t="shared" si="235"/>
        <v>0</v>
      </c>
      <c r="V238" s="92">
        <f t="shared" si="235"/>
        <v>0</v>
      </c>
      <c r="W238" s="92">
        <f t="shared" si="3"/>
        <v>0</v>
      </c>
      <c r="X238" s="128"/>
      <c r="Y238" s="192">
        <f>'5 Next Year'!W238</f>
        <v>0</v>
      </c>
      <c r="Z238" s="305">
        <f>'5 Next Year'!H238</f>
        <v>0</v>
      </c>
      <c r="AA238" s="192">
        <f>'5 Next Year'!AI238</f>
        <v>0</v>
      </c>
      <c r="AB238" s="128">
        <f>'5 Next Year'!O238</f>
        <v>0</v>
      </c>
      <c r="AC238" s="306">
        <f t="shared" si="4"/>
        <v>46203</v>
      </c>
      <c r="AD238" s="92">
        <f t="shared" si="5"/>
        <v>0</v>
      </c>
      <c r="AE238" s="92">
        <f t="shared" si="6"/>
        <v>0</v>
      </c>
      <c r="AF238" s="128"/>
      <c r="AG238" s="192">
        <f>'5 Next Year'!W460</f>
        <v>0</v>
      </c>
      <c r="AH238" s="1">
        <f>'5 Next Year'!K460</f>
        <v>0</v>
      </c>
      <c r="AI238" s="192">
        <f>'5 Next Year'!AI460</f>
        <v>0</v>
      </c>
      <c r="AJ238" s="128">
        <f>'5 Next Year'!O460</f>
        <v>0</v>
      </c>
      <c r="AK238" s="306">
        <f t="shared" si="7"/>
        <v>46203</v>
      </c>
    </row>
    <row r="239" spans="1:37" ht="18" customHeight="1">
      <c r="A239" s="299" t="str">
        <f>IF('5 Next Year'!A239&lt;&gt;"",'5 Next Year'!A239,"")</f>
        <v/>
      </c>
      <c r="B239" s="299" t="str">
        <f>IF('5 Next Year'!B239&lt;&gt;"",'5 Next Year'!B239,"")</f>
        <v/>
      </c>
      <c r="C239" s="299" t="str">
        <f>IF('5 Next Year'!C239&lt;&gt;"",'5 Next Year'!C239,"")</f>
        <v/>
      </c>
      <c r="D239" s="299"/>
      <c r="E239" s="300" t="str">
        <f>IF('5 Next Year'!E239&lt;&gt;"",'5 Next Year'!E239,"")</f>
        <v/>
      </c>
      <c r="F239" s="301" t="str">
        <f>IF('5 Next Year'!F239&lt;&gt;"",'5 Next Year'!F239,"")</f>
        <v/>
      </c>
      <c r="G239" s="302"/>
      <c r="H239" s="303"/>
      <c r="I239" s="302"/>
      <c r="J239" s="303"/>
      <c r="K239" s="302"/>
      <c r="L239" s="303"/>
      <c r="M239" s="302"/>
      <c r="N239" s="303"/>
      <c r="O239" s="304">
        <f t="shared" si="1"/>
        <v>0</v>
      </c>
      <c r="P239" s="92">
        <f t="shared" ref="P239:V239" si="236">IF(G239&gt;0,IF(G$8&lt;$AC239,IF(G$8&gt;=$C$4,IF($Z239&gt;0,IF($Z239&lt;&gt;"C",IF(H239="",($AC239-G$8)/7/$AA239*($Y239+$AB239)*(G239-$Z239)/$Z239,IF(H$8&lt;$AC239,(H$8-G$8)/7/$AA239*($Y239+$AB239)*(G239-$Z239)/$Z239,($AC239-G$8)/7/$AA239*($Y239+$AB239)*(G239-$Z239)/$Z239)),0),0),0),0),0)</f>
        <v>0</v>
      </c>
      <c r="Q239" s="92">
        <f t="shared" si="236"/>
        <v>0</v>
      </c>
      <c r="R239" s="92">
        <f t="shared" si="236"/>
        <v>0</v>
      </c>
      <c r="S239" s="92">
        <f t="shared" si="236"/>
        <v>0</v>
      </c>
      <c r="T239" s="92">
        <f t="shared" si="236"/>
        <v>0</v>
      </c>
      <c r="U239" s="92">
        <f t="shared" si="236"/>
        <v>0</v>
      </c>
      <c r="V239" s="92">
        <f t="shared" si="236"/>
        <v>0</v>
      </c>
      <c r="W239" s="92">
        <f t="shared" si="3"/>
        <v>0</v>
      </c>
      <c r="X239" s="128"/>
      <c r="Y239" s="192">
        <f>'5 Next Year'!W239</f>
        <v>0</v>
      </c>
      <c r="Z239" s="305">
        <f>'5 Next Year'!H239</f>
        <v>0</v>
      </c>
      <c r="AA239" s="192">
        <f>'5 Next Year'!AI239</f>
        <v>0</v>
      </c>
      <c r="AB239" s="128">
        <f>'5 Next Year'!O239</f>
        <v>0</v>
      </c>
      <c r="AC239" s="306">
        <f t="shared" si="4"/>
        <v>46203</v>
      </c>
      <c r="AD239" s="92">
        <f t="shared" si="5"/>
        <v>0</v>
      </c>
      <c r="AE239" s="92">
        <f t="shared" si="6"/>
        <v>0</v>
      </c>
      <c r="AF239" s="128"/>
      <c r="AG239" s="192">
        <f>'5 Next Year'!W461</f>
        <v>0</v>
      </c>
      <c r="AH239" s="1">
        <f>'5 Next Year'!K461</f>
        <v>0</v>
      </c>
      <c r="AI239" s="192">
        <f>'5 Next Year'!AI461</f>
        <v>0</v>
      </c>
      <c r="AJ239" s="128">
        <f>'5 Next Year'!O461</f>
        <v>0</v>
      </c>
      <c r="AK239" s="306">
        <f t="shared" si="7"/>
        <v>46203</v>
      </c>
    </row>
    <row r="240" spans="1:37" ht="18" customHeight="1">
      <c r="A240" s="299" t="str">
        <f>IF('5 Next Year'!A240&lt;&gt;"",'5 Next Year'!A240,"")</f>
        <v/>
      </c>
      <c r="B240" s="299" t="str">
        <f>IF('5 Next Year'!B240&lt;&gt;"",'5 Next Year'!B240,"")</f>
        <v/>
      </c>
      <c r="C240" s="299" t="str">
        <f>IF('5 Next Year'!C240&lt;&gt;"",'5 Next Year'!C240,"")</f>
        <v/>
      </c>
      <c r="D240" s="299"/>
      <c r="E240" s="300" t="str">
        <f>IF('5 Next Year'!E240&lt;&gt;"",'5 Next Year'!E240,"")</f>
        <v/>
      </c>
      <c r="F240" s="301" t="str">
        <f>IF('5 Next Year'!F240&lt;&gt;"",'5 Next Year'!F240,"")</f>
        <v/>
      </c>
      <c r="G240" s="302"/>
      <c r="H240" s="303"/>
      <c r="I240" s="302"/>
      <c r="J240" s="303"/>
      <c r="K240" s="302"/>
      <c r="L240" s="303"/>
      <c r="M240" s="302"/>
      <c r="N240" s="303"/>
      <c r="O240" s="304">
        <f t="shared" si="1"/>
        <v>0</v>
      </c>
      <c r="P240" s="92">
        <f t="shared" ref="P240:V240" si="237">IF(G240&gt;0,IF(G$8&lt;$AC240,IF(G$8&gt;=$C$4,IF($Z240&gt;0,IF($Z240&lt;&gt;"C",IF(H240="",($AC240-G$8)/7/$AA240*($Y240+$AB240)*(G240-$Z240)/$Z240,IF(H$8&lt;$AC240,(H$8-G$8)/7/$AA240*($Y240+$AB240)*(G240-$Z240)/$Z240,($AC240-G$8)/7/$AA240*($Y240+$AB240)*(G240-$Z240)/$Z240)),0),0),0),0),0)</f>
        <v>0</v>
      </c>
      <c r="Q240" s="92">
        <f t="shared" si="237"/>
        <v>0</v>
      </c>
      <c r="R240" s="92">
        <f t="shared" si="237"/>
        <v>0</v>
      </c>
      <c r="S240" s="92">
        <f t="shared" si="237"/>
        <v>0</v>
      </c>
      <c r="T240" s="92">
        <f t="shared" si="237"/>
        <v>0</v>
      </c>
      <c r="U240" s="92">
        <f t="shared" si="237"/>
        <v>0</v>
      </c>
      <c r="V240" s="92">
        <f t="shared" si="237"/>
        <v>0</v>
      </c>
      <c r="W240" s="92">
        <f t="shared" si="3"/>
        <v>0</v>
      </c>
      <c r="X240" s="128"/>
      <c r="Y240" s="192">
        <f>'5 Next Year'!W240</f>
        <v>0</v>
      </c>
      <c r="Z240" s="305">
        <f>'5 Next Year'!H240</f>
        <v>0</v>
      </c>
      <c r="AA240" s="192">
        <f>'5 Next Year'!AI240</f>
        <v>0</v>
      </c>
      <c r="AB240" s="128">
        <f>'5 Next Year'!O240</f>
        <v>0</v>
      </c>
      <c r="AC240" s="306">
        <f t="shared" si="4"/>
        <v>46203</v>
      </c>
      <c r="AD240" s="92">
        <f t="shared" si="5"/>
        <v>0</v>
      </c>
      <c r="AE240" s="92">
        <f t="shared" si="6"/>
        <v>0</v>
      </c>
      <c r="AF240" s="128"/>
      <c r="AG240" s="192">
        <f>'5 Next Year'!W462</f>
        <v>0</v>
      </c>
      <c r="AH240" s="1">
        <f>'5 Next Year'!K462</f>
        <v>0</v>
      </c>
      <c r="AI240" s="192">
        <f>'5 Next Year'!AI462</f>
        <v>0</v>
      </c>
      <c r="AJ240" s="128">
        <f>'5 Next Year'!O462</f>
        <v>0</v>
      </c>
      <c r="AK240" s="306">
        <f t="shared" si="7"/>
        <v>46203</v>
      </c>
    </row>
    <row r="241" spans="1:37" ht="18" customHeight="1">
      <c r="A241" s="299" t="str">
        <f>IF('5 Next Year'!A241&lt;&gt;"",'5 Next Year'!A241,"")</f>
        <v/>
      </c>
      <c r="B241" s="299" t="str">
        <f>IF('5 Next Year'!B241&lt;&gt;"",'5 Next Year'!B241,"")</f>
        <v/>
      </c>
      <c r="C241" s="299" t="str">
        <f>IF('5 Next Year'!C241&lt;&gt;"",'5 Next Year'!C241,"")</f>
        <v/>
      </c>
      <c r="D241" s="299"/>
      <c r="E241" s="300" t="str">
        <f>IF('5 Next Year'!E241&lt;&gt;"",'5 Next Year'!E241,"")</f>
        <v/>
      </c>
      <c r="F241" s="301" t="str">
        <f>IF('5 Next Year'!F241&lt;&gt;"",'5 Next Year'!F241,"")</f>
        <v/>
      </c>
      <c r="G241" s="302"/>
      <c r="H241" s="303"/>
      <c r="I241" s="302"/>
      <c r="J241" s="303"/>
      <c r="K241" s="302"/>
      <c r="L241" s="303"/>
      <c r="M241" s="302"/>
      <c r="N241" s="303"/>
      <c r="O241" s="304">
        <f t="shared" si="1"/>
        <v>0</v>
      </c>
      <c r="P241" s="92">
        <f t="shared" ref="P241:V241" si="238">IF(G241&gt;0,IF(G$8&lt;$AC241,IF(G$8&gt;=$C$4,IF($Z241&gt;0,IF($Z241&lt;&gt;"C",IF(H241="",($AC241-G$8)/7/$AA241*($Y241+$AB241)*(G241-$Z241)/$Z241,IF(H$8&lt;$AC241,(H$8-G$8)/7/$AA241*($Y241+$AB241)*(G241-$Z241)/$Z241,($AC241-G$8)/7/$AA241*($Y241+$AB241)*(G241-$Z241)/$Z241)),0),0),0),0),0)</f>
        <v>0</v>
      </c>
      <c r="Q241" s="92">
        <f t="shared" si="238"/>
        <v>0</v>
      </c>
      <c r="R241" s="92">
        <f t="shared" si="238"/>
        <v>0</v>
      </c>
      <c r="S241" s="92">
        <f t="shared" si="238"/>
        <v>0</v>
      </c>
      <c r="T241" s="92">
        <f t="shared" si="238"/>
        <v>0</v>
      </c>
      <c r="U241" s="92">
        <f t="shared" si="238"/>
        <v>0</v>
      </c>
      <c r="V241" s="92">
        <f t="shared" si="238"/>
        <v>0</v>
      </c>
      <c r="W241" s="92">
        <f t="shared" si="3"/>
        <v>0</v>
      </c>
      <c r="X241" s="128"/>
      <c r="Y241" s="192">
        <f>'5 Next Year'!W241</f>
        <v>0</v>
      </c>
      <c r="Z241" s="305">
        <f>'5 Next Year'!H241</f>
        <v>0</v>
      </c>
      <c r="AA241" s="192">
        <f>'5 Next Year'!AI241</f>
        <v>0</v>
      </c>
      <c r="AB241" s="128">
        <f>'5 Next Year'!O241</f>
        <v>0</v>
      </c>
      <c r="AC241" s="306">
        <f t="shared" si="4"/>
        <v>46203</v>
      </c>
      <c r="AD241" s="92">
        <f t="shared" si="5"/>
        <v>0</v>
      </c>
      <c r="AE241" s="92">
        <f t="shared" si="6"/>
        <v>0</v>
      </c>
      <c r="AF241" s="128"/>
      <c r="AG241" s="192">
        <f>'5 Next Year'!W463</f>
        <v>0</v>
      </c>
      <c r="AH241" s="1">
        <f>'5 Next Year'!K463</f>
        <v>0</v>
      </c>
      <c r="AI241" s="192">
        <f>'5 Next Year'!AI463</f>
        <v>0</v>
      </c>
      <c r="AJ241" s="128">
        <f>'5 Next Year'!O463</f>
        <v>0</v>
      </c>
      <c r="AK241" s="306">
        <f t="shared" si="7"/>
        <v>46203</v>
      </c>
    </row>
    <row r="242" spans="1:37" ht="18" customHeight="1">
      <c r="A242" s="299" t="str">
        <f>IF('5 Next Year'!A242&lt;&gt;"",'5 Next Year'!A242,"")</f>
        <v/>
      </c>
      <c r="B242" s="299" t="str">
        <f>IF('5 Next Year'!B242&lt;&gt;"",'5 Next Year'!B242,"")</f>
        <v/>
      </c>
      <c r="C242" s="299" t="str">
        <f>IF('5 Next Year'!C242&lt;&gt;"",'5 Next Year'!C242,"")</f>
        <v/>
      </c>
      <c r="D242" s="299"/>
      <c r="E242" s="300" t="str">
        <f>IF('5 Next Year'!E242&lt;&gt;"",'5 Next Year'!E242,"")</f>
        <v/>
      </c>
      <c r="F242" s="301" t="str">
        <f>IF('5 Next Year'!F242&lt;&gt;"",'5 Next Year'!F242,"")</f>
        <v/>
      </c>
      <c r="G242" s="302"/>
      <c r="H242" s="303"/>
      <c r="I242" s="302"/>
      <c r="J242" s="303"/>
      <c r="K242" s="302"/>
      <c r="L242" s="303"/>
      <c r="M242" s="302"/>
      <c r="N242" s="303"/>
      <c r="O242" s="304">
        <f t="shared" si="1"/>
        <v>0</v>
      </c>
      <c r="P242" s="92">
        <f t="shared" ref="P242:V242" si="239">IF(G242&gt;0,IF(G$8&lt;$AC242,IF(G$8&gt;=$C$4,IF($Z242&gt;0,IF($Z242&lt;&gt;"C",IF(H242="",($AC242-G$8)/7/$AA242*($Y242+$AB242)*(G242-$Z242)/$Z242,IF(H$8&lt;$AC242,(H$8-G$8)/7/$AA242*($Y242+$AB242)*(G242-$Z242)/$Z242,($AC242-G$8)/7/$AA242*($Y242+$AB242)*(G242-$Z242)/$Z242)),0),0),0),0),0)</f>
        <v>0</v>
      </c>
      <c r="Q242" s="92">
        <f t="shared" si="239"/>
        <v>0</v>
      </c>
      <c r="R242" s="92">
        <f t="shared" si="239"/>
        <v>0</v>
      </c>
      <c r="S242" s="92">
        <f t="shared" si="239"/>
        <v>0</v>
      </c>
      <c r="T242" s="92">
        <f t="shared" si="239"/>
        <v>0</v>
      </c>
      <c r="U242" s="92">
        <f t="shared" si="239"/>
        <v>0</v>
      </c>
      <c r="V242" s="92">
        <f t="shared" si="239"/>
        <v>0</v>
      </c>
      <c r="W242" s="92">
        <f t="shared" si="3"/>
        <v>0</v>
      </c>
      <c r="X242" s="128"/>
      <c r="Y242" s="192">
        <f>'5 Next Year'!W242</f>
        <v>0</v>
      </c>
      <c r="Z242" s="305">
        <f>'5 Next Year'!H242</f>
        <v>0</v>
      </c>
      <c r="AA242" s="192">
        <f>'5 Next Year'!AI242</f>
        <v>0</v>
      </c>
      <c r="AB242" s="128">
        <f>'5 Next Year'!O242</f>
        <v>0</v>
      </c>
      <c r="AC242" s="306">
        <f t="shared" si="4"/>
        <v>46203</v>
      </c>
      <c r="AD242" s="92">
        <f t="shared" si="5"/>
        <v>0</v>
      </c>
      <c r="AE242" s="92">
        <f t="shared" si="6"/>
        <v>0</v>
      </c>
      <c r="AF242" s="128"/>
      <c r="AG242" s="192">
        <f>'5 Next Year'!W464</f>
        <v>0</v>
      </c>
      <c r="AH242" s="1">
        <f>'5 Next Year'!K464</f>
        <v>0</v>
      </c>
      <c r="AI242" s="192">
        <f>'5 Next Year'!AI464</f>
        <v>0</v>
      </c>
      <c r="AJ242" s="128">
        <f>'5 Next Year'!O464</f>
        <v>0</v>
      </c>
      <c r="AK242" s="306">
        <f t="shared" si="7"/>
        <v>46203</v>
      </c>
    </row>
    <row r="243" spans="1:37" ht="18" customHeight="1">
      <c r="A243" s="299" t="str">
        <f>IF('5 Next Year'!A243&lt;&gt;"",'5 Next Year'!A243,"")</f>
        <v/>
      </c>
      <c r="B243" s="299" t="str">
        <f>IF('5 Next Year'!B243&lt;&gt;"",'5 Next Year'!B243,"")</f>
        <v/>
      </c>
      <c r="C243" s="299" t="str">
        <f>IF('5 Next Year'!C243&lt;&gt;"",'5 Next Year'!C243,"")</f>
        <v/>
      </c>
      <c r="D243" s="299"/>
      <c r="E243" s="300" t="str">
        <f>IF('5 Next Year'!E243&lt;&gt;"",'5 Next Year'!E243,"")</f>
        <v/>
      </c>
      <c r="F243" s="301" t="str">
        <f>IF('5 Next Year'!F243&lt;&gt;"",'5 Next Year'!F243,"")</f>
        <v/>
      </c>
      <c r="G243" s="302"/>
      <c r="H243" s="303"/>
      <c r="I243" s="302"/>
      <c r="J243" s="303"/>
      <c r="K243" s="302"/>
      <c r="L243" s="303"/>
      <c r="M243" s="302"/>
      <c r="N243" s="303"/>
      <c r="O243" s="304">
        <f t="shared" si="1"/>
        <v>0</v>
      </c>
      <c r="P243" s="92">
        <f t="shared" ref="P243:V243" si="240">IF(G243&gt;0,IF(G$8&lt;$AC243,IF(G$8&gt;=$C$4,IF($Z243&gt;0,IF($Z243&lt;&gt;"C",IF(H243="",($AC243-G$8)/7/$AA243*($Y243+$AB243)*(G243-$Z243)/$Z243,IF(H$8&lt;$AC243,(H$8-G$8)/7/$AA243*($Y243+$AB243)*(G243-$Z243)/$Z243,($AC243-G$8)/7/$AA243*($Y243+$AB243)*(G243-$Z243)/$Z243)),0),0),0),0),0)</f>
        <v>0</v>
      </c>
      <c r="Q243" s="92">
        <f t="shared" si="240"/>
        <v>0</v>
      </c>
      <c r="R243" s="92">
        <f t="shared" si="240"/>
        <v>0</v>
      </c>
      <c r="S243" s="92">
        <f t="shared" si="240"/>
        <v>0</v>
      </c>
      <c r="T243" s="92">
        <f t="shared" si="240"/>
        <v>0</v>
      </c>
      <c r="U243" s="92">
        <f t="shared" si="240"/>
        <v>0</v>
      </c>
      <c r="V243" s="92">
        <f t="shared" si="240"/>
        <v>0</v>
      </c>
      <c r="W243" s="92">
        <f t="shared" si="3"/>
        <v>0</v>
      </c>
      <c r="X243" s="128"/>
      <c r="Y243" s="192">
        <f>'5 Next Year'!W243</f>
        <v>0</v>
      </c>
      <c r="Z243" s="305">
        <f>'5 Next Year'!H243</f>
        <v>0</v>
      </c>
      <c r="AA243" s="192">
        <f>'5 Next Year'!AI243</f>
        <v>0</v>
      </c>
      <c r="AB243" s="128">
        <f>'5 Next Year'!O243</f>
        <v>0</v>
      </c>
      <c r="AC243" s="306">
        <f t="shared" si="4"/>
        <v>46203</v>
      </c>
      <c r="AD243" s="92">
        <f t="shared" si="5"/>
        <v>0</v>
      </c>
      <c r="AE243" s="92">
        <f t="shared" si="6"/>
        <v>0</v>
      </c>
      <c r="AF243" s="128"/>
      <c r="AG243" s="192">
        <f>'5 Next Year'!W465</f>
        <v>0</v>
      </c>
      <c r="AH243" s="1">
        <f>'5 Next Year'!K465</f>
        <v>0</v>
      </c>
      <c r="AI243" s="192">
        <f>'5 Next Year'!AI465</f>
        <v>0</v>
      </c>
      <c r="AJ243" s="128">
        <f>'5 Next Year'!O465</f>
        <v>0</v>
      </c>
      <c r="AK243" s="306">
        <f t="shared" si="7"/>
        <v>46203</v>
      </c>
    </row>
    <row r="244" spans="1:37" ht="18" customHeight="1">
      <c r="A244" s="299" t="str">
        <f>IF('5 Next Year'!A244&lt;&gt;"",'5 Next Year'!A244,"")</f>
        <v/>
      </c>
      <c r="B244" s="299" t="str">
        <f>IF('5 Next Year'!B244&lt;&gt;"",'5 Next Year'!B244,"")</f>
        <v/>
      </c>
      <c r="C244" s="299" t="str">
        <f>IF('5 Next Year'!C244&lt;&gt;"",'5 Next Year'!C244,"")</f>
        <v/>
      </c>
      <c r="D244" s="299"/>
      <c r="E244" s="300" t="str">
        <f>IF('5 Next Year'!E244&lt;&gt;"",'5 Next Year'!E244,"")</f>
        <v/>
      </c>
      <c r="F244" s="301" t="str">
        <f>IF('5 Next Year'!F244&lt;&gt;"",'5 Next Year'!F244,"")</f>
        <v/>
      </c>
      <c r="G244" s="302"/>
      <c r="H244" s="303"/>
      <c r="I244" s="302"/>
      <c r="J244" s="303"/>
      <c r="K244" s="302"/>
      <c r="L244" s="303"/>
      <c r="M244" s="302"/>
      <c r="N244" s="303"/>
      <c r="O244" s="304">
        <f t="shared" si="1"/>
        <v>0</v>
      </c>
      <c r="P244" s="92">
        <f t="shared" ref="P244:V244" si="241">IF(G244&gt;0,IF(G$8&lt;$AC244,IF(G$8&gt;=$C$4,IF($Z244&gt;0,IF($Z244&lt;&gt;"C",IF(H244="",($AC244-G$8)/7/$AA244*($Y244+$AB244)*(G244-$Z244)/$Z244,IF(H$8&lt;$AC244,(H$8-G$8)/7/$AA244*($Y244+$AB244)*(G244-$Z244)/$Z244,($AC244-G$8)/7/$AA244*($Y244+$AB244)*(G244-$Z244)/$Z244)),0),0),0),0),0)</f>
        <v>0</v>
      </c>
      <c r="Q244" s="92">
        <f t="shared" si="241"/>
        <v>0</v>
      </c>
      <c r="R244" s="92">
        <f t="shared" si="241"/>
        <v>0</v>
      </c>
      <c r="S244" s="92">
        <f t="shared" si="241"/>
        <v>0</v>
      </c>
      <c r="T244" s="92">
        <f t="shared" si="241"/>
        <v>0</v>
      </c>
      <c r="U244" s="92">
        <f t="shared" si="241"/>
        <v>0</v>
      </c>
      <c r="V244" s="92">
        <f t="shared" si="241"/>
        <v>0</v>
      </c>
      <c r="W244" s="92">
        <f t="shared" si="3"/>
        <v>0</v>
      </c>
      <c r="X244" s="128"/>
      <c r="Y244" s="192">
        <f>'5 Next Year'!W244</f>
        <v>0</v>
      </c>
      <c r="Z244" s="305">
        <f>'5 Next Year'!H244</f>
        <v>0</v>
      </c>
      <c r="AA244" s="192">
        <f>'5 Next Year'!AI244</f>
        <v>0</v>
      </c>
      <c r="AB244" s="128">
        <f>'5 Next Year'!O244</f>
        <v>0</v>
      </c>
      <c r="AC244" s="306">
        <f t="shared" si="4"/>
        <v>46203</v>
      </c>
      <c r="AD244" s="92">
        <f t="shared" si="5"/>
        <v>0</v>
      </c>
      <c r="AE244" s="92">
        <f t="shared" si="6"/>
        <v>0</v>
      </c>
      <c r="AF244" s="128"/>
      <c r="AG244" s="192">
        <f>'5 Next Year'!W466</f>
        <v>0</v>
      </c>
      <c r="AH244" s="1">
        <f>'5 Next Year'!K466</f>
        <v>0</v>
      </c>
      <c r="AI244" s="192">
        <f>'5 Next Year'!AI466</f>
        <v>0</v>
      </c>
      <c r="AJ244" s="128">
        <f>'5 Next Year'!O466</f>
        <v>0</v>
      </c>
      <c r="AK244" s="306">
        <f t="shared" si="7"/>
        <v>46203</v>
      </c>
    </row>
    <row r="245" spans="1:37" ht="18" customHeight="1">
      <c r="A245" s="299" t="str">
        <f>IF('5 Next Year'!A245&lt;&gt;"",'5 Next Year'!A245,"")</f>
        <v/>
      </c>
      <c r="B245" s="299" t="str">
        <f>IF('5 Next Year'!B245&lt;&gt;"",'5 Next Year'!B245,"")</f>
        <v/>
      </c>
      <c r="C245" s="299" t="str">
        <f>IF('5 Next Year'!C245&lt;&gt;"",'5 Next Year'!C245,"")</f>
        <v/>
      </c>
      <c r="D245" s="299"/>
      <c r="E245" s="300" t="str">
        <f>IF('5 Next Year'!E245&lt;&gt;"",'5 Next Year'!E245,"")</f>
        <v/>
      </c>
      <c r="F245" s="301" t="str">
        <f>IF('5 Next Year'!F245&lt;&gt;"",'5 Next Year'!F245,"")</f>
        <v/>
      </c>
      <c r="G245" s="302"/>
      <c r="H245" s="303"/>
      <c r="I245" s="302"/>
      <c r="J245" s="303"/>
      <c r="K245" s="302"/>
      <c r="L245" s="303"/>
      <c r="M245" s="302"/>
      <c r="N245" s="303"/>
      <c r="O245" s="304">
        <f t="shared" si="1"/>
        <v>0</v>
      </c>
      <c r="P245" s="92">
        <f t="shared" ref="P245:V245" si="242">IF(G245&gt;0,IF(G$8&lt;$AC245,IF(G$8&gt;=$C$4,IF($Z245&gt;0,IF($Z245&lt;&gt;"C",IF(H245="",($AC245-G$8)/7/$AA245*($Y245+$AB245)*(G245-$Z245)/$Z245,IF(H$8&lt;$AC245,(H$8-G$8)/7/$AA245*($Y245+$AB245)*(G245-$Z245)/$Z245,($AC245-G$8)/7/$AA245*($Y245+$AB245)*(G245-$Z245)/$Z245)),0),0),0),0),0)</f>
        <v>0</v>
      </c>
      <c r="Q245" s="92">
        <f t="shared" si="242"/>
        <v>0</v>
      </c>
      <c r="R245" s="92">
        <f t="shared" si="242"/>
        <v>0</v>
      </c>
      <c r="S245" s="92">
        <f t="shared" si="242"/>
        <v>0</v>
      </c>
      <c r="T245" s="92">
        <f t="shared" si="242"/>
        <v>0</v>
      </c>
      <c r="U245" s="92">
        <f t="shared" si="242"/>
        <v>0</v>
      </c>
      <c r="V245" s="92">
        <f t="shared" si="242"/>
        <v>0</v>
      </c>
      <c r="W245" s="92">
        <f t="shared" si="3"/>
        <v>0</v>
      </c>
      <c r="X245" s="128"/>
      <c r="Y245" s="192">
        <f>'5 Next Year'!W245</f>
        <v>0</v>
      </c>
      <c r="Z245" s="305">
        <f>'5 Next Year'!H245</f>
        <v>0</v>
      </c>
      <c r="AA245" s="192">
        <f>'5 Next Year'!AI245</f>
        <v>0</v>
      </c>
      <c r="AB245" s="128">
        <f>'5 Next Year'!O245</f>
        <v>0</v>
      </c>
      <c r="AC245" s="306">
        <f t="shared" si="4"/>
        <v>46203</v>
      </c>
      <c r="AD245" s="92">
        <f t="shared" si="5"/>
        <v>0</v>
      </c>
      <c r="AE245" s="92">
        <f t="shared" si="6"/>
        <v>0</v>
      </c>
      <c r="AF245" s="128"/>
      <c r="AG245" s="192">
        <f>'5 Next Year'!W467</f>
        <v>0</v>
      </c>
      <c r="AH245" s="1">
        <f>'5 Next Year'!K467</f>
        <v>0</v>
      </c>
      <c r="AI245" s="192">
        <f>'5 Next Year'!AI467</f>
        <v>0</v>
      </c>
      <c r="AJ245" s="128">
        <f>'5 Next Year'!O467</f>
        <v>0</v>
      </c>
      <c r="AK245" s="306">
        <f t="shared" si="7"/>
        <v>46203</v>
      </c>
    </row>
    <row r="246" spans="1:37" ht="18" customHeight="1">
      <c r="A246" s="299" t="str">
        <f>IF('5 Next Year'!A246&lt;&gt;"",'5 Next Year'!A246,"")</f>
        <v/>
      </c>
      <c r="B246" s="299" t="str">
        <f>IF('5 Next Year'!B246&lt;&gt;"",'5 Next Year'!B246,"")</f>
        <v/>
      </c>
      <c r="C246" s="299" t="str">
        <f>IF('5 Next Year'!C246&lt;&gt;"",'5 Next Year'!C246,"")</f>
        <v/>
      </c>
      <c r="D246" s="299"/>
      <c r="E246" s="300" t="str">
        <f>IF('5 Next Year'!E246&lt;&gt;"",'5 Next Year'!E246,"")</f>
        <v/>
      </c>
      <c r="F246" s="301" t="str">
        <f>IF('5 Next Year'!F246&lt;&gt;"",'5 Next Year'!F246,"")</f>
        <v/>
      </c>
      <c r="G246" s="302"/>
      <c r="H246" s="303"/>
      <c r="I246" s="302"/>
      <c r="J246" s="303"/>
      <c r="K246" s="302"/>
      <c r="L246" s="303"/>
      <c r="M246" s="302"/>
      <c r="N246" s="303"/>
      <c r="O246" s="304">
        <f t="shared" si="1"/>
        <v>0</v>
      </c>
      <c r="P246" s="92">
        <f t="shared" ref="P246:V246" si="243">IF(G246&gt;0,IF(G$8&lt;$AC246,IF(G$8&gt;=$C$4,IF($Z246&gt;0,IF($Z246&lt;&gt;"C",IF(H246="",($AC246-G$8)/7/$AA246*($Y246+$AB246)*(G246-$Z246)/$Z246,IF(H$8&lt;$AC246,(H$8-G$8)/7/$AA246*($Y246+$AB246)*(G246-$Z246)/$Z246,($AC246-G$8)/7/$AA246*($Y246+$AB246)*(G246-$Z246)/$Z246)),0),0),0),0),0)</f>
        <v>0</v>
      </c>
      <c r="Q246" s="92">
        <f t="shared" si="243"/>
        <v>0</v>
      </c>
      <c r="R246" s="92">
        <f t="shared" si="243"/>
        <v>0</v>
      </c>
      <c r="S246" s="92">
        <f t="shared" si="243"/>
        <v>0</v>
      </c>
      <c r="T246" s="92">
        <f t="shared" si="243"/>
        <v>0</v>
      </c>
      <c r="U246" s="92">
        <f t="shared" si="243"/>
        <v>0</v>
      </c>
      <c r="V246" s="92">
        <f t="shared" si="243"/>
        <v>0</v>
      </c>
      <c r="W246" s="92">
        <f t="shared" si="3"/>
        <v>0</v>
      </c>
      <c r="X246" s="128"/>
      <c r="Y246" s="192">
        <f>'5 Next Year'!W246</f>
        <v>0</v>
      </c>
      <c r="Z246" s="305">
        <f>'5 Next Year'!H246</f>
        <v>0</v>
      </c>
      <c r="AA246" s="192">
        <f>'5 Next Year'!AI246</f>
        <v>0</v>
      </c>
      <c r="AB246" s="128">
        <f>'5 Next Year'!O246</f>
        <v>0</v>
      </c>
      <c r="AC246" s="306">
        <f t="shared" si="4"/>
        <v>46203</v>
      </c>
      <c r="AD246" s="92">
        <f t="shared" si="5"/>
        <v>0</v>
      </c>
      <c r="AE246" s="92">
        <f t="shared" si="6"/>
        <v>0</v>
      </c>
      <c r="AF246" s="128"/>
      <c r="AG246" s="192">
        <f>'5 Next Year'!W468</f>
        <v>0</v>
      </c>
      <c r="AH246" s="1">
        <f>'5 Next Year'!K468</f>
        <v>0</v>
      </c>
      <c r="AI246" s="192">
        <f>'5 Next Year'!AI468</f>
        <v>0</v>
      </c>
      <c r="AJ246" s="128">
        <f>'5 Next Year'!O468</f>
        <v>0</v>
      </c>
      <c r="AK246" s="306">
        <f t="shared" si="7"/>
        <v>46203</v>
      </c>
    </row>
    <row r="247" spans="1:37" ht="18" customHeight="1">
      <c r="A247" s="299" t="str">
        <f>IF('5 Next Year'!A249&lt;&gt;"",'5 Next Year'!A249,"")</f>
        <v/>
      </c>
      <c r="B247" s="299" t="str">
        <f>IF('5 Next Year'!B249&lt;&gt;"",'5 Next Year'!B249,"")</f>
        <v/>
      </c>
      <c r="C247" s="299" t="str">
        <f>IF('5 Next Year'!C249&lt;&gt;"",'5 Next Year'!C249,"")</f>
        <v/>
      </c>
      <c r="D247" s="299"/>
      <c r="E247" s="300" t="str">
        <f>IF('5 Next Year'!E249&lt;&gt;"",'5 Next Year'!E249,"")</f>
        <v/>
      </c>
      <c r="F247" s="301" t="str">
        <f>IF('5 Next Year'!F249&lt;&gt;"",'5 Next Year'!F249,"")</f>
        <v/>
      </c>
      <c r="G247" s="302"/>
      <c r="H247" s="303"/>
      <c r="I247" s="302"/>
      <c r="J247" s="303"/>
      <c r="K247" s="302"/>
      <c r="L247" s="303"/>
      <c r="M247" s="302"/>
      <c r="N247" s="303"/>
      <c r="O247" s="304">
        <f t="shared" si="1"/>
        <v>0</v>
      </c>
      <c r="P247" s="92">
        <f t="shared" ref="P247:V247" si="244">IF(G247&gt;0,IF(G$8&lt;$AC247,IF(G$8&gt;=$C$4,IF($Z247&gt;0,IF($Z247&lt;&gt;"C",IF(H247="",($AC247-G$8)/7/$AA247*($Y247+$AB247)*(G247-$Z247)/$Z247,IF(H$8&lt;$AC247,(H$8-G$8)/7/$AA247*($Y247+$AB247)*(G247-$Z247)/$Z247,($AC247-G$8)/7/$AA247*($Y247+$AB247)*(G247-$Z247)/$Z247)),0),0),0),0),0)</f>
        <v>0</v>
      </c>
      <c r="Q247" s="92">
        <f t="shared" si="244"/>
        <v>0</v>
      </c>
      <c r="R247" s="92">
        <f t="shared" si="244"/>
        <v>0</v>
      </c>
      <c r="S247" s="92">
        <f t="shared" si="244"/>
        <v>0</v>
      </c>
      <c r="T247" s="92">
        <f t="shared" si="244"/>
        <v>0</v>
      </c>
      <c r="U247" s="92">
        <f t="shared" si="244"/>
        <v>0</v>
      </c>
      <c r="V247" s="92">
        <f t="shared" si="244"/>
        <v>0</v>
      </c>
      <c r="W247" s="92">
        <f t="shared" si="3"/>
        <v>0</v>
      </c>
      <c r="X247" s="128"/>
      <c r="Y247" s="192">
        <f>'5 Next Year'!W249</f>
        <v>0</v>
      </c>
      <c r="Z247" s="305">
        <f>'5 Next Year'!H249</f>
        <v>0</v>
      </c>
      <c r="AA247" s="192">
        <f>'5 Next Year'!AI249</f>
        <v>0</v>
      </c>
      <c r="AB247" s="128">
        <f>'5 Next Year'!O249</f>
        <v>0</v>
      </c>
      <c r="AC247" s="306">
        <f t="shared" si="4"/>
        <v>46203</v>
      </c>
      <c r="AD247" s="92">
        <f t="shared" si="5"/>
        <v>0</v>
      </c>
      <c r="AE247" s="92">
        <f t="shared" si="6"/>
        <v>0</v>
      </c>
      <c r="AF247" s="128"/>
      <c r="AG247" s="192">
        <f>'5 Next Year'!W471</f>
        <v>0</v>
      </c>
      <c r="AH247" s="1">
        <f>'5 Next Year'!K471</f>
        <v>0</v>
      </c>
      <c r="AI247" s="192">
        <f>'5 Next Year'!AI471</f>
        <v>0</v>
      </c>
      <c r="AJ247" s="128">
        <f>'5 Next Year'!O471</f>
        <v>0</v>
      </c>
      <c r="AK247" s="306">
        <f t="shared" si="7"/>
        <v>46203</v>
      </c>
    </row>
    <row r="248" spans="1:37" ht="18" customHeight="1">
      <c r="A248" s="299" t="str">
        <f>IF('5 Next Year'!A250&lt;&gt;"",'5 Next Year'!A250,"")</f>
        <v/>
      </c>
      <c r="B248" s="299" t="str">
        <f>IF('5 Next Year'!B250&lt;&gt;"",'5 Next Year'!B250,"")</f>
        <v/>
      </c>
      <c r="C248" s="299" t="str">
        <f>IF('5 Next Year'!C250&lt;&gt;"",'5 Next Year'!C250,"")</f>
        <v/>
      </c>
      <c r="D248" s="299"/>
      <c r="E248" s="300" t="str">
        <f>IF('5 Next Year'!E250&lt;&gt;"",'5 Next Year'!E250,"")</f>
        <v/>
      </c>
      <c r="F248" s="301" t="str">
        <f>IF('5 Next Year'!F250&lt;&gt;"",'5 Next Year'!F250,"")</f>
        <v/>
      </c>
      <c r="G248" s="302"/>
      <c r="H248" s="303"/>
      <c r="I248" s="302"/>
      <c r="J248" s="303"/>
      <c r="K248" s="302"/>
      <c r="L248" s="303"/>
      <c r="M248" s="302"/>
      <c r="N248" s="303"/>
      <c r="O248" s="304">
        <f t="shared" si="1"/>
        <v>0</v>
      </c>
      <c r="P248" s="92">
        <f t="shared" ref="P248:V248" si="245">IF(G248&gt;0,IF(G$8&lt;$AC248,IF(G$8&gt;=$C$4,IF($Z248&gt;0,IF($Z248&lt;&gt;"C",IF(H248="",($AC248-G$8)/7/$AA248*($Y248+$AB248)*(G248-$Z248)/$Z248,IF(H$8&lt;$AC248,(H$8-G$8)/7/$AA248*($Y248+$AB248)*(G248-$Z248)/$Z248,($AC248-G$8)/7/$AA248*($Y248+$AB248)*(G248-$Z248)/$Z248)),0),0),0),0),0)</f>
        <v>0</v>
      </c>
      <c r="Q248" s="92">
        <f t="shared" si="245"/>
        <v>0</v>
      </c>
      <c r="R248" s="92">
        <f t="shared" si="245"/>
        <v>0</v>
      </c>
      <c r="S248" s="92">
        <f t="shared" si="245"/>
        <v>0</v>
      </c>
      <c r="T248" s="92">
        <f t="shared" si="245"/>
        <v>0</v>
      </c>
      <c r="U248" s="92">
        <f t="shared" si="245"/>
        <v>0</v>
      </c>
      <c r="V248" s="92">
        <f t="shared" si="245"/>
        <v>0</v>
      </c>
      <c r="W248" s="92">
        <f t="shared" si="3"/>
        <v>0</v>
      </c>
      <c r="X248" s="128"/>
      <c r="Y248" s="192">
        <f>'5 Next Year'!W250</f>
        <v>0</v>
      </c>
      <c r="Z248" s="305">
        <f>'5 Next Year'!H250</f>
        <v>0</v>
      </c>
      <c r="AA248" s="192">
        <f>'5 Next Year'!AI250</f>
        <v>0</v>
      </c>
      <c r="AB248" s="128">
        <f>'5 Next Year'!O250</f>
        <v>0</v>
      </c>
      <c r="AC248" s="306">
        <f t="shared" si="4"/>
        <v>46203</v>
      </c>
      <c r="AD248" s="92">
        <f t="shared" si="5"/>
        <v>0</v>
      </c>
      <c r="AE248" s="92">
        <f t="shared" si="6"/>
        <v>0</v>
      </c>
      <c r="AF248" s="128"/>
      <c r="AG248" s="192">
        <f>'5 Next Year'!W472</f>
        <v>0</v>
      </c>
      <c r="AH248" s="1">
        <f>'5 Next Year'!K472</f>
        <v>0</v>
      </c>
      <c r="AI248" s="192">
        <f>'5 Next Year'!AI472</f>
        <v>0</v>
      </c>
      <c r="AJ248" s="128">
        <f>'5 Next Year'!O472</f>
        <v>0</v>
      </c>
      <c r="AK248" s="306">
        <f t="shared" si="7"/>
        <v>46203</v>
      </c>
    </row>
    <row r="249" spans="1:37" ht="18" customHeight="1">
      <c r="A249" s="299" t="str">
        <f>IF('5 Next Year'!A251&lt;&gt;"",'5 Next Year'!A251,"")</f>
        <v/>
      </c>
      <c r="B249" s="299" t="str">
        <f>IF('5 Next Year'!B251&lt;&gt;"",'5 Next Year'!B251,"")</f>
        <v/>
      </c>
      <c r="C249" s="299" t="str">
        <f>IF('5 Next Year'!C251&lt;&gt;"",'5 Next Year'!C251,"")</f>
        <v/>
      </c>
      <c r="D249" s="299"/>
      <c r="E249" s="300" t="str">
        <f>IF('5 Next Year'!E251&lt;&gt;"",'5 Next Year'!E251,"")</f>
        <v/>
      </c>
      <c r="F249" s="301" t="str">
        <f>IF('5 Next Year'!F251&lt;&gt;"",'5 Next Year'!F251,"")</f>
        <v/>
      </c>
      <c r="G249" s="302"/>
      <c r="H249" s="303"/>
      <c r="I249" s="302"/>
      <c r="J249" s="303"/>
      <c r="K249" s="302"/>
      <c r="L249" s="303"/>
      <c r="M249" s="302"/>
      <c r="N249" s="303"/>
      <c r="O249" s="304">
        <f t="shared" si="1"/>
        <v>0</v>
      </c>
      <c r="P249" s="92">
        <f t="shared" ref="P249:V249" si="246">IF(G249&gt;0,IF(G$8&lt;$AC249,IF(G$8&gt;=$C$4,IF($Z249&gt;0,IF($Z249&lt;&gt;"C",IF(H249="",($AC249-G$8)/7/$AA249*($Y249+$AB249)*(G249-$Z249)/$Z249,IF(H$8&lt;$AC249,(H$8-G$8)/7/$AA249*($Y249+$AB249)*(G249-$Z249)/$Z249,($AC249-G$8)/7/$AA249*($Y249+$AB249)*(G249-$Z249)/$Z249)),0),0),0),0),0)</f>
        <v>0</v>
      </c>
      <c r="Q249" s="92">
        <f t="shared" si="246"/>
        <v>0</v>
      </c>
      <c r="R249" s="92">
        <f t="shared" si="246"/>
        <v>0</v>
      </c>
      <c r="S249" s="92">
        <f t="shared" si="246"/>
        <v>0</v>
      </c>
      <c r="T249" s="92">
        <f t="shared" si="246"/>
        <v>0</v>
      </c>
      <c r="U249" s="92">
        <f t="shared" si="246"/>
        <v>0</v>
      </c>
      <c r="V249" s="92">
        <f t="shared" si="246"/>
        <v>0</v>
      </c>
      <c r="W249" s="92">
        <f t="shared" si="3"/>
        <v>0</v>
      </c>
      <c r="X249" s="128"/>
      <c r="Y249" s="192">
        <f>'5 Next Year'!W251</f>
        <v>0</v>
      </c>
      <c r="Z249" s="305">
        <f>'5 Next Year'!K251</f>
        <v>0</v>
      </c>
      <c r="AA249" s="192">
        <f>'5 Next Year'!AI251</f>
        <v>0</v>
      </c>
      <c r="AB249" s="128">
        <f>'5 Next Year'!O251</f>
        <v>0</v>
      </c>
      <c r="AC249" s="306">
        <f t="shared" si="4"/>
        <v>46203</v>
      </c>
      <c r="AD249" s="92">
        <f t="shared" si="5"/>
        <v>0</v>
      </c>
      <c r="AE249" s="92">
        <f t="shared" si="6"/>
        <v>0</v>
      </c>
      <c r="AF249" s="128"/>
      <c r="AG249" s="192">
        <f>'5 Next Year'!W473</f>
        <v>0</v>
      </c>
      <c r="AH249" s="1">
        <f>'5 Next Year'!K473</f>
        <v>0</v>
      </c>
      <c r="AI249" s="192">
        <f>'5 Next Year'!AI473</f>
        <v>0</v>
      </c>
      <c r="AJ249" s="128">
        <f>'5 Next Year'!O473</f>
        <v>0</v>
      </c>
      <c r="AK249" s="306">
        <f t="shared" si="7"/>
        <v>46203</v>
      </c>
    </row>
    <row r="250" spans="1:37" ht="18" customHeight="1">
      <c r="A250" s="299" t="str">
        <f>IF('5 Next Year'!A252&lt;&gt;"",'5 Next Year'!A252,"")</f>
        <v/>
      </c>
      <c r="B250" s="299" t="str">
        <f>IF('5 Next Year'!B252&lt;&gt;"",'5 Next Year'!B252,"")</f>
        <v/>
      </c>
      <c r="C250" s="299" t="str">
        <f>IF('5 Next Year'!C252&lt;&gt;"",'5 Next Year'!C252,"")</f>
        <v/>
      </c>
      <c r="D250" s="299"/>
      <c r="E250" s="300" t="str">
        <f>IF('5 Next Year'!E252&lt;&gt;"",'5 Next Year'!E252,"")</f>
        <v/>
      </c>
      <c r="F250" s="301" t="str">
        <f>IF('5 Next Year'!F252&lt;&gt;"",'5 Next Year'!F252,"")</f>
        <v/>
      </c>
      <c r="G250" s="302"/>
      <c r="H250" s="303"/>
      <c r="I250" s="302"/>
      <c r="J250" s="303"/>
      <c r="K250" s="302"/>
      <c r="L250" s="303"/>
      <c r="M250" s="302"/>
      <c r="N250" s="303"/>
      <c r="O250" s="304">
        <f t="shared" si="1"/>
        <v>0</v>
      </c>
      <c r="P250" s="92">
        <f t="shared" ref="P250:V250" si="247">IF(G250&gt;0,IF(G$8&lt;$AC250,IF(G$8&gt;=$C$4,IF($Z250&gt;0,IF($Z250&lt;&gt;"C",IF(H250="",($AC250-G$8)/7/$AA250*($Y250+$AB250)*(G250-$Z250)/$Z250,IF(H$8&lt;$AC250,(H$8-G$8)/7/$AA250*($Y250+$AB250)*(G250-$Z250)/$Z250,($AC250-G$8)/7/$AA250*($Y250+$AB250)*(G250-$Z250)/$Z250)),0),0),0),0),0)</f>
        <v>0</v>
      </c>
      <c r="Q250" s="92">
        <f t="shared" si="247"/>
        <v>0</v>
      </c>
      <c r="R250" s="92">
        <f t="shared" si="247"/>
        <v>0</v>
      </c>
      <c r="S250" s="92">
        <f t="shared" si="247"/>
        <v>0</v>
      </c>
      <c r="T250" s="92">
        <f t="shared" si="247"/>
        <v>0</v>
      </c>
      <c r="U250" s="92">
        <f t="shared" si="247"/>
        <v>0</v>
      </c>
      <c r="V250" s="92">
        <f t="shared" si="247"/>
        <v>0</v>
      </c>
      <c r="W250" s="92">
        <f t="shared" si="3"/>
        <v>0</v>
      </c>
      <c r="X250" s="128"/>
      <c r="Y250" s="192">
        <f>'5 Next Year'!W252</f>
        <v>1452504.411764706</v>
      </c>
      <c r="Z250" s="305">
        <f>'5 Next Year'!K252</f>
        <v>0</v>
      </c>
      <c r="AA250" s="192">
        <f>'5 Next Year'!AI252</f>
        <v>0</v>
      </c>
      <c r="AB250" s="128">
        <f>'5 Next Year'!O252</f>
        <v>0</v>
      </c>
      <c r="AC250" s="306">
        <f t="shared" si="4"/>
        <v>46203</v>
      </c>
      <c r="AD250" s="92">
        <f t="shared" si="5"/>
        <v>0</v>
      </c>
      <c r="AE250" s="92">
        <f t="shared" si="6"/>
        <v>0</v>
      </c>
      <c r="AF250" s="128"/>
      <c r="AG250" s="192">
        <f>'5 Next Year'!W474</f>
        <v>0</v>
      </c>
      <c r="AH250" s="1">
        <f>'5 Next Year'!K474</f>
        <v>0</v>
      </c>
      <c r="AI250" s="192">
        <f>'5 Next Year'!AI474</f>
        <v>0</v>
      </c>
      <c r="AJ250" s="128">
        <f>'5 Next Year'!O474</f>
        <v>0</v>
      </c>
      <c r="AK250" s="306">
        <f t="shared" si="7"/>
        <v>46203</v>
      </c>
    </row>
    <row r="251" spans="1:37" ht="12.75" customHeight="1">
      <c r="A251" s="52"/>
      <c r="B251" s="52"/>
      <c r="C251" s="232"/>
      <c r="D251" s="232"/>
      <c r="E251" s="237"/>
      <c r="F251" s="237"/>
      <c r="G251" s="242"/>
      <c r="H251" s="243"/>
      <c r="I251" s="24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2.75" customHeight="1">
      <c r="A252" s="52"/>
      <c r="B252" s="52"/>
      <c r="C252" s="232"/>
      <c r="D252" s="232"/>
      <c r="E252" s="52"/>
      <c r="F252" s="52"/>
      <c r="G252" s="311">
        <f t="shared" ref="G252:W252" si="248">SUM(G10:G250)</f>
        <v>0</v>
      </c>
      <c r="H252" s="311">
        <f t="shared" si="248"/>
        <v>0</v>
      </c>
      <c r="I252" s="311">
        <f t="shared" si="248"/>
        <v>0</v>
      </c>
      <c r="J252" s="311">
        <f t="shared" si="248"/>
        <v>0</v>
      </c>
      <c r="K252" s="311">
        <f t="shared" si="248"/>
        <v>0</v>
      </c>
      <c r="L252" s="311">
        <f t="shared" si="248"/>
        <v>0</v>
      </c>
      <c r="M252" s="311">
        <f t="shared" si="248"/>
        <v>0</v>
      </c>
      <c r="N252" s="311">
        <f t="shared" si="248"/>
        <v>0</v>
      </c>
      <c r="O252" s="92">
        <f t="shared" si="248"/>
        <v>0</v>
      </c>
      <c r="P252" s="92">
        <f t="shared" si="248"/>
        <v>0</v>
      </c>
      <c r="Q252" s="92">
        <f t="shared" si="248"/>
        <v>0</v>
      </c>
      <c r="R252" s="92">
        <f t="shared" si="248"/>
        <v>0</v>
      </c>
      <c r="S252" s="92">
        <f t="shared" si="248"/>
        <v>0</v>
      </c>
      <c r="T252" s="92">
        <f t="shared" si="248"/>
        <v>0</v>
      </c>
      <c r="U252" s="92">
        <f t="shared" si="248"/>
        <v>0</v>
      </c>
      <c r="V252" s="92">
        <f t="shared" si="248"/>
        <v>0</v>
      </c>
      <c r="W252" s="92">
        <f t="shared" si="248"/>
        <v>0</v>
      </c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2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2.75" customHeight="1">
      <c r="A254" s="52"/>
      <c r="B254" s="52"/>
      <c r="C254" s="52"/>
      <c r="D254" s="52"/>
      <c r="E254" s="52"/>
      <c r="F254" s="52"/>
      <c r="G254" s="57" t="s">
        <v>116</v>
      </c>
      <c r="H254" s="312">
        <f>AG253</f>
        <v>0</v>
      </c>
      <c r="I254" s="312">
        <f>AI253</f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2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2.75" customHeight="1">
      <c r="A256" s="1"/>
      <c r="B256" s="260"/>
      <c r="C256" s="260"/>
      <c r="D256" s="260"/>
      <c r="E256" s="238"/>
      <c r="F256" s="238"/>
      <c r="G256" s="52"/>
      <c r="H256" s="52"/>
      <c r="I256" s="5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2.75" customHeight="1">
      <c r="A257" s="1"/>
      <c r="B257" s="260"/>
      <c r="C257" s="260"/>
      <c r="D257" s="260"/>
      <c r="E257" s="238"/>
      <c r="F257" s="238"/>
      <c r="G257" s="52"/>
      <c r="H257" s="52"/>
      <c r="I257" s="5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2.75" customHeight="1">
      <c r="A258" s="1"/>
      <c r="B258" s="260"/>
      <c r="C258" s="260"/>
      <c r="D258" s="260"/>
      <c r="E258" s="260"/>
      <c r="F258" s="260"/>
      <c r="G258" s="260"/>
      <c r="H258" s="260"/>
      <c r="I258" s="260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2.75" customHeight="1">
      <c r="A259" s="1"/>
      <c r="B259" s="260"/>
      <c r="C259" s="260"/>
      <c r="D259" s="260"/>
      <c r="E259" s="260"/>
      <c r="F259" s="260"/>
      <c r="G259" s="260"/>
      <c r="H259" s="260"/>
      <c r="I259" s="260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2.75" customHeight="1">
      <c r="A260" s="1"/>
      <c r="B260" s="260"/>
      <c r="C260" s="260"/>
      <c r="D260" s="260"/>
      <c r="E260" s="260"/>
      <c r="F260" s="260"/>
      <c r="G260" s="260"/>
      <c r="H260" s="260"/>
      <c r="I260" s="260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2.75" customHeight="1">
      <c r="A261" s="1"/>
      <c r="B261" s="260"/>
      <c r="C261" s="260"/>
      <c r="D261" s="260"/>
      <c r="E261" s="260"/>
      <c r="F261" s="260"/>
      <c r="G261" s="260"/>
      <c r="H261" s="260"/>
      <c r="I261" s="26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2.75" customHeight="1">
      <c r="A262" s="1"/>
      <c r="B262" s="260"/>
      <c r="C262" s="260"/>
      <c r="D262" s="260"/>
      <c r="E262" s="260"/>
      <c r="F262" s="260"/>
      <c r="G262" s="260"/>
      <c r="H262" s="260"/>
      <c r="I262" s="260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2.75" customHeight="1">
      <c r="A263" s="1"/>
      <c r="B263" s="260"/>
      <c r="C263" s="260"/>
      <c r="D263" s="260"/>
      <c r="E263" s="260"/>
      <c r="F263" s="260"/>
      <c r="G263" s="260"/>
      <c r="H263" s="260"/>
      <c r="I263" s="260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2.75" customHeight="1">
      <c r="A264" s="1"/>
      <c r="B264" s="260"/>
      <c r="C264" s="260"/>
      <c r="D264" s="260"/>
      <c r="E264" s="260"/>
      <c r="F264" s="260"/>
      <c r="G264" s="260"/>
      <c r="H264" s="260"/>
      <c r="I264" s="260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2.75" customHeight="1">
      <c r="A265" s="1"/>
      <c r="B265" s="260"/>
      <c r="C265" s="260"/>
      <c r="D265" s="260"/>
      <c r="E265" s="260"/>
      <c r="F265" s="260"/>
      <c r="G265" s="260"/>
      <c r="H265" s="260"/>
      <c r="I265" s="260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2.75" customHeight="1">
      <c r="A266" s="1"/>
      <c r="B266" s="260"/>
      <c r="C266" s="260"/>
      <c r="D266" s="260"/>
      <c r="E266" s="260"/>
      <c r="F266" s="260"/>
      <c r="G266" s="260"/>
      <c r="H266" s="260"/>
      <c r="I266" s="260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2.75" customHeight="1">
      <c r="A267" s="1"/>
      <c r="B267" s="260"/>
      <c r="C267" s="260"/>
      <c r="D267" s="260"/>
      <c r="E267" s="260"/>
      <c r="F267" s="260"/>
      <c r="G267" s="260"/>
      <c r="H267" s="260"/>
      <c r="I267" s="260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2.75" customHeight="1">
      <c r="A268" s="1"/>
      <c r="B268" s="260"/>
      <c r="C268" s="260"/>
      <c r="D268" s="260"/>
      <c r="E268" s="260"/>
      <c r="F268" s="260"/>
      <c r="G268" s="260"/>
      <c r="H268" s="260"/>
      <c r="I268" s="260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2.75" customHeight="1">
      <c r="A269" s="1"/>
      <c r="B269" s="260"/>
      <c r="C269" s="260"/>
      <c r="D269" s="260"/>
      <c r="E269" s="260"/>
      <c r="F269" s="260"/>
      <c r="G269" s="260"/>
      <c r="H269" s="260"/>
      <c r="I269" s="260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2.75" customHeight="1">
      <c r="A270" s="1"/>
      <c r="B270" s="260"/>
      <c r="C270" s="260"/>
      <c r="D270" s="260"/>
      <c r="E270" s="260"/>
      <c r="F270" s="260"/>
      <c r="G270" s="260"/>
      <c r="H270" s="260"/>
      <c r="I270" s="260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2.75" customHeight="1">
      <c r="A271" s="1"/>
      <c r="B271" s="260"/>
      <c r="C271" s="260"/>
      <c r="D271" s="260"/>
      <c r="E271" s="260"/>
      <c r="F271" s="260"/>
      <c r="G271" s="260"/>
      <c r="H271" s="260"/>
      <c r="I271" s="26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2.75" customHeight="1">
      <c r="A272" s="1"/>
      <c r="B272" s="260"/>
      <c r="C272" s="260"/>
      <c r="D272" s="260"/>
      <c r="E272" s="260"/>
      <c r="F272" s="260"/>
      <c r="G272" s="260"/>
      <c r="H272" s="260"/>
      <c r="I272" s="26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2.75" customHeight="1">
      <c r="A273" s="1"/>
      <c r="B273" s="260"/>
      <c r="C273" s="260"/>
      <c r="D273" s="260"/>
      <c r="E273" s="260"/>
      <c r="F273" s="260"/>
      <c r="G273" s="260"/>
      <c r="H273" s="260"/>
      <c r="I273" s="260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2.75" customHeight="1">
      <c r="A274" s="1"/>
      <c r="B274" s="260"/>
      <c r="C274" s="260"/>
      <c r="D274" s="260"/>
      <c r="E274" s="260"/>
      <c r="F274" s="260"/>
      <c r="G274" s="260"/>
      <c r="H274" s="260"/>
      <c r="I274" s="260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2.75" customHeight="1">
      <c r="A275" s="1"/>
      <c r="B275" s="260"/>
      <c r="C275" s="260"/>
      <c r="D275" s="260"/>
      <c r="E275" s="260"/>
      <c r="F275" s="260"/>
      <c r="G275" s="260"/>
      <c r="H275" s="260"/>
      <c r="I275" s="260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2.75" customHeight="1">
      <c r="A276" s="1"/>
      <c r="B276" s="260"/>
      <c r="C276" s="260"/>
      <c r="D276" s="260"/>
      <c r="E276" s="260"/>
      <c r="F276" s="260"/>
      <c r="G276" s="260"/>
      <c r="H276" s="260"/>
      <c r="I276" s="260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2.75" customHeight="1">
      <c r="A277" s="1"/>
      <c r="B277" s="260"/>
      <c r="C277" s="260"/>
      <c r="D277" s="260"/>
      <c r="E277" s="260"/>
      <c r="F277" s="260"/>
      <c r="G277" s="260"/>
      <c r="H277" s="260"/>
      <c r="I277" s="260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2.75" customHeight="1">
      <c r="A278" s="1"/>
      <c r="B278" s="260"/>
      <c r="C278" s="260"/>
      <c r="D278" s="260"/>
      <c r="E278" s="260"/>
      <c r="F278" s="260"/>
      <c r="G278" s="260"/>
      <c r="H278" s="260"/>
      <c r="I278" s="260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2.75" customHeight="1">
      <c r="A279" s="1"/>
      <c r="B279" s="260"/>
      <c r="C279" s="260"/>
      <c r="D279" s="260"/>
      <c r="E279" s="260"/>
      <c r="F279" s="260"/>
      <c r="G279" s="260"/>
      <c r="H279" s="260"/>
      <c r="I279" s="26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2.75" customHeight="1">
      <c r="A280" s="1"/>
      <c r="B280" s="260"/>
      <c r="C280" s="260"/>
      <c r="D280" s="260"/>
      <c r="E280" s="260"/>
      <c r="F280" s="260"/>
      <c r="G280" s="260"/>
      <c r="H280" s="260"/>
      <c r="I280" s="260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2.75" customHeight="1">
      <c r="A281" s="1"/>
      <c r="B281" s="260"/>
      <c r="C281" s="260"/>
      <c r="D281" s="260"/>
      <c r="E281" s="260"/>
      <c r="F281" s="260"/>
      <c r="G281" s="260"/>
      <c r="H281" s="260"/>
      <c r="I281" s="260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2.75" customHeight="1">
      <c r="A282" s="1"/>
      <c r="B282" s="260"/>
      <c r="C282" s="260"/>
      <c r="D282" s="260"/>
      <c r="E282" s="260"/>
      <c r="F282" s="260"/>
      <c r="G282" s="260"/>
      <c r="H282" s="260"/>
      <c r="I282" s="260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2.75" customHeight="1">
      <c r="A283" s="1"/>
      <c r="B283" s="260"/>
      <c r="C283" s="260"/>
      <c r="D283" s="260"/>
      <c r="E283" s="260"/>
      <c r="F283" s="260"/>
      <c r="G283" s="260"/>
      <c r="H283" s="260"/>
      <c r="I283" s="26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2.75" customHeight="1">
      <c r="A284" s="1"/>
      <c r="B284" s="260"/>
      <c r="C284" s="260"/>
      <c r="D284" s="260"/>
      <c r="E284" s="260"/>
      <c r="F284" s="260"/>
      <c r="G284" s="260"/>
      <c r="H284" s="260"/>
      <c r="I284" s="260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2.75" customHeight="1">
      <c r="A285" s="1"/>
      <c r="B285" s="260"/>
      <c r="C285" s="260"/>
      <c r="D285" s="260"/>
      <c r="E285" s="260"/>
      <c r="F285" s="260"/>
      <c r="G285" s="260"/>
      <c r="H285" s="260"/>
      <c r="I285" s="260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2.75" customHeight="1">
      <c r="A286" s="1"/>
      <c r="B286" s="260"/>
      <c r="C286" s="260"/>
      <c r="D286" s="260"/>
      <c r="E286" s="260"/>
      <c r="F286" s="260"/>
      <c r="G286" s="260"/>
      <c r="H286" s="260"/>
      <c r="I286" s="260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2.75" customHeight="1">
      <c r="A287" s="1"/>
      <c r="B287" s="260"/>
      <c r="C287" s="260"/>
      <c r="D287" s="260"/>
      <c r="E287" s="260"/>
      <c r="F287" s="260"/>
      <c r="G287" s="260"/>
      <c r="H287" s="260"/>
      <c r="I287" s="260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2.75" customHeight="1">
      <c r="A288" s="1"/>
      <c r="B288" s="260"/>
      <c r="C288" s="260"/>
      <c r="D288" s="260"/>
      <c r="E288" s="260"/>
      <c r="F288" s="260"/>
      <c r="G288" s="260"/>
      <c r="H288" s="260"/>
      <c r="I288" s="260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2.75" customHeight="1">
      <c r="A289" s="1"/>
      <c r="B289" s="260"/>
      <c r="C289" s="260"/>
      <c r="D289" s="260"/>
      <c r="E289" s="260"/>
      <c r="F289" s="260"/>
      <c r="G289" s="260"/>
      <c r="H289" s="260"/>
      <c r="I289" s="260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2.75" customHeight="1">
      <c r="A290" s="1"/>
      <c r="B290" s="260"/>
      <c r="C290" s="260"/>
      <c r="D290" s="260"/>
      <c r="E290" s="260"/>
      <c r="F290" s="260"/>
      <c r="G290" s="260"/>
      <c r="H290" s="260"/>
      <c r="I290" s="260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2.75" customHeight="1">
      <c r="A291" s="1"/>
      <c r="B291" s="260"/>
      <c r="C291" s="260"/>
      <c r="D291" s="260"/>
      <c r="E291" s="260"/>
      <c r="F291" s="260"/>
      <c r="G291" s="260"/>
      <c r="H291" s="260"/>
      <c r="I291" s="260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2.75" customHeight="1">
      <c r="A292" s="1"/>
      <c r="B292" s="260"/>
      <c r="C292" s="260"/>
      <c r="D292" s="260"/>
      <c r="E292" s="260"/>
      <c r="F292" s="260"/>
      <c r="G292" s="260"/>
      <c r="H292" s="260"/>
      <c r="I292" s="260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2.75" customHeight="1">
      <c r="A293" s="1"/>
      <c r="B293" s="260"/>
      <c r="C293" s="260"/>
      <c r="D293" s="260"/>
      <c r="E293" s="260"/>
      <c r="F293" s="260"/>
      <c r="G293" s="260"/>
      <c r="H293" s="260"/>
      <c r="I293" s="260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2.75" customHeight="1">
      <c r="A294" s="1"/>
      <c r="B294" s="260"/>
      <c r="C294" s="260"/>
      <c r="D294" s="260"/>
      <c r="E294" s="260"/>
      <c r="F294" s="260"/>
      <c r="G294" s="260"/>
      <c r="H294" s="260"/>
      <c r="I294" s="260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2.75" customHeight="1">
      <c r="A295" s="1"/>
      <c r="B295" s="260"/>
      <c r="C295" s="260"/>
      <c r="D295" s="260"/>
      <c r="E295" s="260"/>
      <c r="F295" s="260"/>
      <c r="G295" s="260"/>
      <c r="H295" s="260"/>
      <c r="I295" s="260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2.75" customHeight="1">
      <c r="A296" s="1"/>
      <c r="B296" s="260"/>
      <c r="C296" s="260"/>
      <c r="D296" s="260"/>
      <c r="E296" s="260"/>
      <c r="F296" s="260"/>
      <c r="G296" s="260"/>
      <c r="H296" s="260"/>
      <c r="I296" s="260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2.75" customHeight="1">
      <c r="A297" s="1"/>
      <c r="B297" s="260"/>
      <c r="C297" s="260"/>
      <c r="D297" s="260"/>
      <c r="E297" s="260"/>
      <c r="F297" s="260"/>
      <c r="G297" s="260"/>
      <c r="H297" s="260"/>
      <c r="I297" s="260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2.75" customHeight="1">
      <c r="A298" s="274"/>
      <c r="B298" s="260"/>
      <c r="C298" s="260"/>
      <c r="D298" s="260"/>
      <c r="E298" s="260"/>
      <c r="F298" s="260"/>
      <c r="G298" s="260"/>
      <c r="H298" s="260"/>
      <c r="I298" s="260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2.75" customHeight="1">
      <c r="A299" s="274"/>
      <c r="B299" s="260"/>
      <c r="C299" s="260"/>
      <c r="D299" s="260"/>
      <c r="E299" s="260"/>
      <c r="F299" s="260"/>
      <c r="G299" s="260"/>
      <c r="H299" s="260"/>
      <c r="I299" s="260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2.75" customHeight="1">
      <c r="A300" s="274"/>
      <c r="B300" s="268"/>
      <c r="C300" s="268"/>
      <c r="D300" s="268"/>
      <c r="E300" s="268"/>
      <c r="F300" s="268"/>
      <c r="G300" s="260"/>
      <c r="H300" s="260"/>
      <c r="I300" s="260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2.75" customHeight="1">
      <c r="A301" s="274"/>
      <c r="B301" s="260"/>
      <c r="C301" s="260"/>
      <c r="D301" s="260"/>
      <c r="E301" s="260"/>
      <c r="F301" s="260"/>
      <c r="G301" s="260"/>
      <c r="H301" s="260"/>
      <c r="I301" s="260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2.75" customHeight="1">
      <c r="A302" s="274"/>
      <c r="B302" s="260"/>
      <c r="C302" s="260"/>
      <c r="D302" s="260"/>
      <c r="E302" s="260"/>
      <c r="F302" s="260"/>
      <c r="G302" s="268"/>
      <c r="H302" s="268"/>
      <c r="I302" s="268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2.75" customHeight="1">
      <c r="A303" s="274"/>
      <c r="B303" s="260"/>
      <c r="C303" s="260"/>
      <c r="D303" s="260"/>
      <c r="E303" s="260"/>
      <c r="F303" s="260"/>
      <c r="G303" s="260"/>
      <c r="H303" s="260"/>
      <c r="I303" s="260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2.75" customHeight="1">
      <c r="A304" s="274"/>
      <c r="B304" s="260"/>
      <c r="C304" s="260"/>
      <c r="D304" s="260"/>
      <c r="E304" s="260"/>
      <c r="F304" s="260"/>
      <c r="G304" s="260"/>
      <c r="H304" s="260"/>
      <c r="I304" s="260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2.75" customHeight="1">
      <c r="A305" s="274"/>
      <c r="B305" s="260"/>
      <c r="C305" s="260"/>
      <c r="D305" s="260"/>
      <c r="E305" s="260"/>
      <c r="F305" s="260"/>
      <c r="G305" s="260"/>
      <c r="H305" s="260"/>
      <c r="I305" s="260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2.75" customHeight="1">
      <c r="A306" s="274"/>
      <c r="B306" s="260"/>
      <c r="C306" s="260"/>
      <c r="D306" s="260"/>
      <c r="E306" s="260"/>
      <c r="F306" s="260"/>
      <c r="G306" s="260"/>
      <c r="H306" s="260"/>
      <c r="I306" s="260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2.75" customHeight="1">
      <c r="A307" s="274"/>
      <c r="B307" s="260"/>
      <c r="C307" s="260"/>
      <c r="D307" s="260"/>
      <c r="E307" s="260"/>
      <c r="F307" s="260"/>
      <c r="G307" s="260"/>
      <c r="H307" s="260"/>
      <c r="I307" s="260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2.75" customHeight="1">
      <c r="A308" s="274"/>
      <c r="B308" s="260"/>
      <c r="C308" s="260"/>
      <c r="D308" s="260"/>
      <c r="E308" s="260"/>
      <c r="F308" s="260"/>
      <c r="G308" s="260"/>
      <c r="H308" s="260"/>
      <c r="I308" s="260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2.75" customHeight="1">
      <c r="A309" s="274"/>
      <c r="B309" s="260"/>
      <c r="C309" s="260"/>
      <c r="D309" s="260"/>
      <c r="E309" s="260"/>
      <c r="F309" s="260"/>
      <c r="G309" s="260"/>
      <c r="H309" s="260"/>
      <c r="I309" s="260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2.75" customHeight="1">
      <c r="A310" s="274"/>
      <c r="B310" s="260"/>
      <c r="C310" s="260"/>
      <c r="D310" s="260"/>
      <c r="E310" s="260"/>
      <c r="F310" s="260"/>
      <c r="G310" s="260"/>
      <c r="H310" s="260"/>
      <c r="I310" s="260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2.75" customHeight="1">
      <c r="A311" s="274"/>
      <c r="B311" s="260"/>
      <c r="C311" s="260"/>
      <c r="D311" s="260"/>
      <c r="E311" s="260"/>
      <c r="F311" s="260"/>
      <c r="G311" s="260"/>
      <c r="H311" s="260"/>
      <c r="I311" s="260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2.75" customHeight="1">
      <c r="A312" s="274"/>
      <c r="B312" s="260"/>
      <c r="C312" s="260"/>
      <c r="D312" s="260"/>
      <c r="E312" s="260"/>
      <c r="F312" s="260"/>
      <c r="G312" s="260"/>
      <c r="H312" s="260"/>
      <c r="I312" s="260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2.75" customHeight="1">
      <c r="A313" s="274"/>
      <c r="B313" s="260"/>
      <c r="C313" s="260"/>
      <c r="D313" s="260"/>
      <c r="E313" s="260"/>
      <c r="F313" s="260"/>
      <c r="G313" s="260"/>
      <c r="H313" s="260"/>
      <c r="I313" s="260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2.75" customHeight="1">
      <c r="A314" s="274"/>
      <c r="B314" s="260"/>
      <c r="C314" s="260"/>
      <c r="D314" s="260"/>
      <c r="E314" s="260"/>
      <c r="F314" s="260"/>
      <c r="G314" s="260"/>
      <c r="H314" s="260"/>
      <c r="I314" s="260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2.75" customHeight="1">
      <c r="A315" s="274"/>
      <c r="B315" s="260"/>
      <c r="C315" s="260"/>
      <c r="D315" s="260"/>
      <c r="E315" s="260"/>
      <c r="F315" s="260"/>
      <c r="G315" s="260"/>
      <c r="H315" s="260"/>
      <c r="I315" s="260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2.75" customHeight="1">
      <c r="A316" s="274"/>
      <c r="B316" s="260"/>
      <c r="C316" s="260"/>
      <c r="D316" s="260"/>
      <c r="E316" s="260"/>
      <c r="F316" s="260"/>
      <c r="G316" s="260"/>
      <c r="H316" s="260"/>
      <c r="I316" s="260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2.75" customHeight="1">
      <c r="A317" s="274"/>
      <c r="B317" s="260"/>
      <c r="C317" s="260"/>
      <c r="D317" s="260"/>
      <c r="E317" s="260"/>
      <c r="F317" s="260"/>
      <c r="G317" s="260"/>
      <c r="H317" s="260"/>
      <c r="I317" s="260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2.75" customHeight="1">
      <c r="A318" s="274"/>
      <c r="B318" s="260"/>
      <c r="C318" s="260"/>
      <c r="D318" s="260"/>
      <c r="E318" s="260"/>
      <c r="F318" s="260"/>
      <c r="G318" s="260"/>
      <c r="H318" s="260"/>
      <c r="I318" s="260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2.75" customHeight="1">
      <c r="A319" s="274"/>
      <c r="B319" s="260"/>
      <c r="C319" s="260"/>
      <c r="D319" s="260"/>
      <c r="E319" s="260"/>
      <c r="F319" s="260"/>
      <c r="G319" s="260"/>
      <c r="H319" s="260"/>
      <c r="I319" s="260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2.75" customHeight="1">
      <c r="A320" s="274"/>
      <c r="B320" s="260"/>
      <c r="C320" s="260"/>
      <c r="D320" s="260"/>
      <c r="E320" s="260"/>
      <c r="F320" s="260"/>
      <c r="G320" s="260"/>
      <c r="H320" s="260"/>
      <c r="I320" s="260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2.75" customHeight="1">
      <c r="A321" s="274"/>
      <c r="B321" s="260"/>
      <c r="C321" s="260"/>
      <c r="D321" s="260"/>
      <c r="E321" s="260"/>
      <c r="F321" s="260"/>
      <c r="G321" s="260"/>
      <c r="H321" s="260"/>
      <c r="I321" s="260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2.75" customHeight="1">
      <c r="A322" s="274"/>
      <c r="B322" s="260"/>
      <c r="C322" s="260"/>
      <c r="D322" s="260"/>
      <c r="E322" s="260"/>
      <c r="F322" s="260"/>
      <c r="G322" s="260"/>
      <c r="H322" s="260"/>
      <c r="I322" s="260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2.75" customHeight="1">
      <c r="A323" s="274"/>
      <c r="B323" s="260"/>
      <c r="C323" s="260"/>
      <c r="D323" s="260"/>
      <c r="E323" s="260"/>
      <c r="F323" s="260"/>
      <c r="G323" s="260"/>
      <c r="H323" s="260"/>
      <c r="I323" s="260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2.75" customHeight="1">
      <c r="A324" s="274"/>
      <c r="B324" s="260"/>
      <c r="C324" s="260"/>
      <c r="D324" s="260"/>
      <c r="E324" s="260"/>
      <c r="F324" s="260"/>
      <c r="G324" s="260"/>
      <c r="H324" s="260"/>
      <c r="I324" s="260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2.75" customHeight="1">
      <c r="A325" s="274"/>
      <c r="B325" s="260"/>
      <c r="C325" s="260"/>
      <c r="D325" s="260"/>
      <c r="E325" s="260"/>
      <c r="F325" s="260"/>
      <c r="G325" s="260"/>
      <c r="H325" s="260"/>
      <c r="I325" s="260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2.75" customHeight="1">
      <c r="A326" s="274"/>
      <c r="B326" s="260"/>
      <c r="C326" s="260"/>
      <c r="D326" s="260"/>
      <c r="E326" s="260"/>
      <c r="F326" s="260"/>
      <c r="G326" s="260"/>
      <c r="H326" s="260"/>
      <c r="I326" s="260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2.75" customHeight="1">
      <c r="A327" s="274"/>
      <c r="B327" s="260"/>
      <c r="C327" s="260"/>
      <c r="D327" s="260"/>
      <c r="E327" s="260"/>
      <c r="F327" s="260"/>
      <c r="G327" s="260"/>
      <c r="H327" s="260"/>
      <c r="I327" s="260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2.75" customHeight="1">
      <c r="A328" s="274"/>
      <c r="B328" s="260"/>
      <c r="C328" s="260"/>
      <c r="D328" s="260"/>
      <c r="E328" s="260"/>
      <c r="F328" s="260"/>
      <c r="G328" s="260"/>
      <c r="H328" s="260"/>
      <c r="I328" s="260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2.75" customHeight="1">
      <c r="A329" s="274"/>
      <c r="B329" s="260"/>
      <c r="C329" s="260"/>
      <c r="D329" s="260"/>
      <c r="E329" s="260"/>
      <c r="F329" s="260"/>
      <c r="G329" s="260"/>
      <c r="H329" s="260"/>
      <c r="I329" s="260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2.75" customHeight="1">
      <c r="A330" s="274"/>
      <c r="B330" s="260"/>
      <c r="C330" s="260"/>
      <c r="D330" s="260"/>
      <c r="E330" s="260"/>
      <c r="F330" s="260"/>
      <c r="G330" s="260"/>
      <c r="H330" s="260"/>
      <c r="I330" s="260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2.75" customHeight="1">
      <c r="A331" s="274"/>
      <c r="B331" s="260"/>
      <c r="C331" s="260"/>
      <c r="D331" s="260"/>
      <c r="E331" s="260"/>
      <c r="F331" s="260"/>
      <c r="G331" s="260"/>
      <c r="H331" s="260"/>
      <c r="I331" s="260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2.75" customHeight="1">
      <c r="A332" s="274"/>
      <c r="B332" s="260"/>
      <c r="C332" s="260"/>
      <c r="D332" s="260"/>
      <c r="E332" s="260"/>
      <c r="F332" s="260"/>
      <c r="G332" s="260"/>
      <c r="H332" s="260"/>
      <c r="I332" s="260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2.75" customHeight="1">
      <c r="A333" s="274"/>
      <c r="B333" s="260"/>
      <c r="C333" s="260"/>
      <c r="D333" s="260"/>
      <c r="E333" s="260"/>
      <c r="F333" s="260"/>
      <c r="G333" s="260"/>
      <c r="H333" s="260"/>
      <c r="I333" s="260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2.75" customHeight="1">
      <c r="A334" s="274"/>
      <c r="B334" s="260"/>
      <c r="C334" s="260"/>
      <c r="D334" s="260"/>
      <c r="E334" s="260"/>
      <c r="F334" s="260"/>
      <c r="G334" s="260"/>
      <c r="H334" s="260"/>
      <c r="I334" s="260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2.75" customHeight="1">
      <c r="A335" s="274"/>
      <c r="B335" s="260"/>
      <c r="C335" s="260"/>
      <c r="D335" s="260"/>
      <c r="E335" s="260"/>
      <c r="F335" s="260"/>
      <c r="G335" s="260"/>
      <c r="H335" s="260"/>
      <c r="I335" s="260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2.75" customHeight="1">
      <c r="A336" s="274"/>
      <c r="B336" s="260"/>
      <c r="C336" s="260"/>
      <c r="D336" s="260"/>
      <c r="E336" s="260"/>
      <c r="F336" s="260"/>
      <c r="G336" s="260"/>
      <c r="H336" s="260"/>
      <c r="I336" s="260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2.75" customHeight="1">
      <c r="A337" s="274"/>
      <c r="B337" s="260"/>
      <c r="C337" s="260"/>
      <c r="D337" s="260"/>
      <c r="E337" s="260"/>
      <c r="F337" s="260"/>
      <c r="G337" s="260"/>
      <c r="H337" s="260"/>
      <c r="I337" s="260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2.75" customHeight="1">
      <c r="A338" s="274"/>
      <c r="B338" s="260"/>
      <c r="C338" s="260"/>
      <c r="D338" s="260"/>
      <c r="E338" s="260"/>
      <c r="F338" s="260"/>
      <c r="G338" s="260"/>
      <c r="H338" s="260"/>
      <c r="I338" s="260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2.75" customHeight="1">
      <c r="A339" s="274"/>
      <c r="B339" s="260"/>
      <c r="C339" s="260"/>
      <c r="D339" s="260"/>
      <c r="E339" s="260"/>
      <c r="F339" s="260"/>
      <c r="G339" s="260"/>
      <c r="H339" s="260"/>
      <c r="I339" s="260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2.75" customHeight="1">
      <c r="A340" s="274"/>
      <c r="B340" s="260"/>
      <c r="C340" s="260"/>
      <c r="D340" s="260"/>
      <c r="E340" s="260"/>
      <c r="F340" s="260"/>
      <c r="G340" s="260"/>
      <c r="H340" s="260"/>
      <c r="I340" s="260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2.75" customHeight="1">
      <c r="A341" s="274"/>
      <c r="B341" s="260"/>
      <c r="C341" s="260"/>
      <c r="D341" s="260"/>
      <c r="E341" s="260"/>
      <c r="F341" s="260"/>
      <c r="G341" s="260"/>
      <c r="H341" s="260"/>
      <c r="I341" s="260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2.75" customHeight="1">
      <c r="A342" s="274"/>
      <c r="B342" s="260"/>
      <c r="C342" s="260"/>
      <c r="D342" s="260"/>
      <c r="E342" s="260"/>
      <c r="F342" s="260"/>
      <c r="G342" s="260"/>
      <c r="H342" s="260"/>
      <c r="I342" s="260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2.75" customHeight="1">
      <c r="A343" s="274"/>
      <c r="B343" s="260"/>
      <c r="C343" s="260"/>
      <c r="D343" s="260"/>
      <c r="E343" s="260"/>
      <c r="F343" s="260"/>
      <c r="G343" s="260"/>
      <c r="H343" s="260"/>
      <c r="I343" s="260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2.75" customHeight="1">
      <c r="A344" s="274"/>
      <c r="B344" s="260"/>
      <c r="C344" s="260"/>
      <c r="D344" s="260"/>
      <c r="E344" s="260"/>
      <c r="F344" s="260"/>
      <c r="G344" s="260"/>
      <c r="H344" s="260"/>
      <c r="I344" s="260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2.75" customHeight="1">
      <c r="A345" s="274"/>
      <c r="B345" s="260"/>
      <c r="C345" s="260"/>
      <c r="D345" s="260"/>
      <c r="E345" s="260"/>
      <c r="F345" s="260"/>
      <c r="G345" s="260"/>
      <c r="H345" s="260"/>
      <c r="I345" s="260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2.75" customHeight="1">
      <c r="A346" s="274"/>
      <c r="B346" s="260"/>
      <c r="C346" s="260"/>
      <c r="D346" s="260"/>
      <c r="E346" s="260"/>
      <c r="F346" s="260"/>
      <c r="G346" s="260"/>
      <c r="H346" s="260"/>
      <c r="I346" s="260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2.75" customHeight="1">
      <c r="A347" s="274"/>
      <c r="B347" s="260"/>
      <c r="C347" s="260"/>
      <c r="D347" s="260"/>
      <c r="E347" s="260"/>
      <c r="F347" s="260"/>
      <c r="G347" s="260"/>
      <c r="H347" s="260"/>
      <c r="I347" s="260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2.75" customHeight="1">
      <c r="A348" s="274"/>
      <c r="B348" s="260"/>
      <c r="C348" s="260"/>
      <c r="D348" s="260"/>
      <c r="E348" s="260"/>
      <c r="F348" s="260"/>
      <c r="G348" s="260"/>
      <c r="H348" s="260"/>
      <c r="I348" s="260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2.75" customHeight="1">
      <c r="A349" s="274"/>
      <c r="B349" s="260"/>
      <c r="C349" s="260"/>
      <c r="D349" s="260"/>
      <c r="E349" s="260"/>
      <c r="F349" s="260"/>
      <c r="G349" s="260"/>
      <c r="H349" s="260"/>
      <c r="I349" s="260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2.75" customHeight="1">
      <c r="A350" s="274"/>
      <c r="B350" s="260"/>
      <c r="C350" s="260"/>
      <c r="D350" s="260"/>
      <c r="E350" s="260"/>
      <c r="F350" s="260"/>
      <c r="G350" s="260"/>
      <c r="H350" s="260"/>
      <c r="I350" s="260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2.75" customHeight="1">
      <c r="A351" s="274"/>
      <c r="B351" s="260"/>
      <c r="C351" s="260"/>
      <c r="D351" s="260"/>
      <c r="E351" s="260"/>
      <c r="F351" s="260"/>
      <c r="G351" s="260"/>
      <c r="H351" s="260"/>
      <c r="I351" s="260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2.75" customHeight="1">
      <c r="A352" s="274"/>
      <c r="B352" s="260"/>
      <c r="C352" s="260"/>
      <c r="D352" s="260"/>
      <c r="E352" s="260"/>
      <c r="F352" s="260"/>
      <c r="G352" s="260"/>
      <c r="H352" s="260"/>
      <c r="I352" s="260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2.75" customHeight="1">
      <c r="A353" s="274"/>
      <c r="B353" s="260"/>
      <c r="C353" s="260"/>
      <c r="D353" s="260"/>
      <c r="E353" s="260"/>
      <c r="F353" s="260"/>
      <c r="G353" s="260"/>
      <c r="H353" s="260"/>
      <c r="I353" s="260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2.75" customHeight="1">
      <c r="A354" s="274"/>
      <c r="B354" s="260"/>
      <c r="C354" s="260"/>
      <c r="D354" s="260"/>
      <c r="E354" s="260"/>
      <c r="F354" s="260"/>
      <c r="G354" s="260"/>
      <c r="H354" s="260"/>
      <c r="I354" s="260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2.75" customHeight="1">
      <c r="A355" s="274"/>
      <c r="B355" s="260"/>
      <c r="C355" s="260"/>
      <c r="D355" s="260"/>
      <c r="E355" s="260"/>
      <c r="F355" s="260"/>
      <c r="G355" s="260"/>
      <c r="H355" s="260"/>
      <c r="I355" s="260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2.75" customHeight="1">
      <c r="A356" s="274"/>
      <c r="B356" s="260"/>
      <c r="C356" s="260"/>
      <c r="D356" s="260"/>
      <c r="E356" s="260"/>
      <c r="F356" s="260"/>
      <c r="G356" s="260"/>
      <c r="H356" s="260"/>
      <c r="I356" s="260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2.75" customHeight="1">
      <c r="A357" s="274"/>
      <c r="B357" s="260"/>
      <c r="C357" s="260"/>
      <c r="D357" s="260"/>
      <c r="E357" s="260"/>
      <c r="F357" s="260"/>
      <c r="G357" s="260"/>
      <c r="H357" s="260"/>
      <c r="I357" s="260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2.75" customHeight="1">
      <c r="A358" s="274"/>
      <c r="B358" s="260"/>
      <c r="C358" s="260"/>
      <c r="D358" s="260"/>
      <c r="E358" s="260"/>
      <c r="F358" s="260"/>
      <c r="G358" s="260"/>
      <c r="H358" s="260"/>
      <c r="I358" s="260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2.75" customHeight="1">
      <c r="A359" s="274"/>
      <c r="B359" s="260"/>
      <c r="C359" s="260"/>
      <c r="D359" s="260"/>
      <c r="E359" s="260"/>
      <c r="F359" s="260"/>
      <c r="G359" s="260"/>
      <c r="H359" s="260"/>
      <c r="I359" s="260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2.75" customHeight="1">
      <c r="A360" s="274"/>
      <c r="B360" s="260"/>
      <c r="C360" s="260"/>
      <c r="D360" s="260"/>
      <c r="E360" s="260"/>
      <c r="F360" s="260"/>
      <c r="G360" s="260"/>
      <c r="H360" s="260"/>
      <c r="I360" s="260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2.75" customHeight="1">
      <c r="A361" s="274"/>
      <c r="B361" s="260"/>
      <c r="C361" s="260"/>
      <c r="D361" s="260"/>
      <c r="E361" s="260"/>
      <c r="F361" s="260"/>
      <c r="G361" s="260"/>
      <c r="H361" s="260"/>
      <c r="I361" s="260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2.75" customHeight="1">
      <c r="A362" s="274"/>
      <c r="B362" s="260"/>
      <c r="C362" s="260"/>
      <c r="D362" s="260"/>
      <c r="E362" s="260"/>
      <c r="F362" s="260"/>
      <c r="G362" s="260"/>
      <c r="H362" s="260"/>
      <c r="I362" s="260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2.75" customHeight="1">
      <c r="A363" s="274"/>
      <c r="B363" s="260"/>
      <c r="C363" s="260"/>
      <c r="D363" s="260"/>
      <c r="E363" s="260"/>
      <c r="F363" s="260"/>
      <c r="G363" s="260"/>
      <c r="H363" s="260"/>
      <c r="I363" s="260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2.75" customHeight="1">
      <c r="A364" s="274"/>
      <c r="B364" s="260"/>
      <c r="C364" s="260"/>
      <c r="D364" s="260"/>
      <c r="E364" s="260"/>
      <c r="F364" s="260"/>
      <c r="G364" s="260"/>
      <c r="H364" s="260"/>
      <c r="I364" s="260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2.75" customHeight="1">
      <c r="A365" s="274"/>
      <c r="B365" s="260"/>
      <c r="C365" s="260"/>
      <c r="D365" s="260"/>
      <c r="E365" s="260"/>
      <c r="F365" s="260"/>
      <c r="G365" s="260"/>
      <c r="H365" s="260"/>
      <c r="I365" s="260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2.75" customHeight="1">
      <c r="A366" s="274"/>
      <c r="B366" s="260"/>
      <c r="C366" s="260"/>
      <c r="D366" s="260"/>
      <c r="E366" s="260"/>
      <c r="F366" s="260"/>
      <c r="G366" s="260"/>
      <c r="H366" s="260"/>
      <c r="I366" s="260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2.75" customHeight="1">
      <c r="A367" s="274"/>
      <c r="B367" s="124"/>
      <c r="C367" s="124"/>
      <c r="D367" s="124"/>
      <c r="E367" s="124"/>
      <c r="F367" s="124"/>
      <c r="G367" s="260"/>
      <c r="H367" s="260"/>
      <c r="I367" s="260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2.75" customHeight="1">
      <c r="A368" s="274"/>
      <c r="B368" s="124"/>
      <c r="C368" s="124"/>
      <c r="D368" s="124"/>
      <c r="E368" s="124"/>
      <c r="F368" s="124"/>
      <c r="G368" s="260"/>
      <c r="H368" s="260"/>
      <c r="I368" s="260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2.75" customHeight="1">
      <c r="A369" s="274"/>
      <c r="B369" s="124"/>
      <c r="C369" s="124"/>
      <c r="D369" s="124"/>
      <c r="E369" s="124"/>
      <c r="F369" s="124"/>
      <c r="G369" s="124"/>
      <c r="H369" s="124"/>
      <c r="I369" s="12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2.75" customHeight="1">
      <c r="A370" s="274"/>
      <c r="B370" s="124"/>
      <c r="C370" s="124"/>
      <c r="D370" s="124"/>
      <c r="E370" s="124"/>
      <c r="F370" s="124"/>
      <c r="G370" s="124"/>
      <c r="H370" s="124"/>
      <c r="I370" s="12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2.75" customHeight="1">
      <c r="A371" s="274"/>
      <c r="B371" s="124"/>
      <c r="C371" s="124"/>
      <c r="D371" s="124"/>
      <c r="E371" s="124"/>
      <c r="F371" s="124"/>
      <c r="G371" s="124"/>
      <c r="H371" s="124"/>
      <c r="I371" s="12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2.75" customHeight="1">
      <c r="A372" s="274"/>
      <c r="B372" s="124"/>
      <c r="C372" s="124"/>
      <c r="D372" s="124"/>
      <c r="E372" s="124"/>
      <c r="F372" s="124"/>
      <c r="G372" s="124"/>
      <c r="H372" s="124"/>
      <c r="I372" s="12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2.75" customHeight="1">
      <c r="A373" s="274"/>
      <c r="B373" s="124"/>
      <c r="C373" s="124"/>
      <c r="D373" s="124"/>
      <c r="E373" s="124"/>
      <c r="F373" s="124"/>
      <c r="G373" s="124"/>
      <c r="H373" s="124"/>
      <c r="I373" s="12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2.75" customHeight="1">
      <c r="A374" s="274"/>
      <c r="B374" s="124"/>
      <c r="C374" s="124"/>
      <c r="D374" s="124"/>
      <c r="E374" s="124"/>
      <c r="F374" s="124"/>
      <c r="G374" s="124"/>
      <c r="H374" s="124"/>
      <c r="I374" s="12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2.75" customHeight="1">
      <c r="A375" s="274"/>
      <c r="B375" s="124"/>
      <c r="C375" s="124"/>
      <c r="D375" s="124"/>
      <c r="E375" s="124"/>
      <c r="F375" s="124"/>
      <c r="G375" s="124"/>
      <c r="H375" s="124"/>
      <c r="I375" s="12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2.75" customHeight="1">
      <c r="A376" s="274"/>
      <c r="B376" s="124"/>
      <c r="C376" s="124"/>
      <c r="D376" s="124"/>
      <c r="E376" s="124"/>
      <c r="F376" s="124"/>
      <c r="G376" s="124"/>
      <c r="H376" s="124"/>
      <c r="I376" s="12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2.75" customHeight="1">
      <c r="A377" s="274"/>
      <c r="B377" s="124"/>
      <c r="C377" s="124"/>
      <c r="D377" s="124"/>
      <c r="E377" s="124"/>
      <c r="F377" s="124"/>
      <c r="G377" s="124"/>
      <c r="H377" s="124"/>
      <c r="I377" s="12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2.75" customHeight="1">
      <c r="A378" s="274"/>
      <c r="B378" s="124"/>
      <c r="C378" s="124"/>
      <c r="D378" s="124"/>
      <c r="E378" s="124"/>
      <c r="F378" s="124"/>
      <c r="G378" s="124"/>
      <c r="H378" s="124"/>
      <c r="I378" s="12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2.75" customHeight="1">
      <c r="A379" s="274"/>
      <c r="B379" s="124"/>
      <c r="C379" s="124"/>
      <c r="D379" s="124"/>
      <c r="E379" s="124"/>
      <c r="F379" s="124"/>
      <c r="G379" s="124"/>
      <c r="H379" s="124"/>
      <c r="I379" s="12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2.75" customHeight="1">
      <c r="A380" s="274"/>
      <c r="B380" s="124"/>
      <c r="C380" s="124"/>
      <c r="D380" s="124"/>
      <c r="E380" s="124"/>
      <c r="F380" s="124"/>
      <c r="G380" s="124"/>
      <c r="H380" s="124"/>
      <c r="I380" s="12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2.75" customHeight="1">
      <c r="A381" s="274"/>
      <c r="B381" s="124"/>
      <c r="C381" s="124"/>
      <c r="D381" s="124"/>
      <c r="E381" s="124"/>
      <c r="F381" s="124"/>
      <c r="G381" s="124"/>
      <c r="H381" s="124"/>
      <c r="I381" s="12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2.75" customHeight="1">
      <c r="A382" s="274"/>
      <c r="B382" s="124"/>
      <c r="C382" s="124"/>
      <c r="D382" s="124"/>
      <c r="E382" s="124"/>
      <c r="F382" s="124"/>
      <c r="G382" s="124"/>
      <c r="H382" s="124"/>
      <c r="I382" s="12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2.75" customHeight="1">
      <c r="A383" s="274"/>
      <c r="B383" s="124"/>
      <c r="C383" s="124"/>
      <c r="D383" s="124"/>
      <c r="E383" s="124"/>
      <c r="F383" s="124"/>
      <c r="G383" s="124"/>
      <c r="H383" s="124"/>
      <c r="I383" s="12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2.75" customHeight="1">
      <c r="A384" s="274"/>
      <c r="B384" s="124"/>
      <c r="C384" s="124"/>
      <c r="D384" s="124"/>
      <c r="E384" s="124"/>
      <c r="F384" s="124"/>
      <c r="G384" s="124"/>
      <c r="H384" s="124"/>
      <c r="I384" s="12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2.75" customHeight="1">
      <c r="A385" s="274"/>
      <c r="B385" s="124"/>
      <c r="C385" s="124"/>
      <c r="D385" s="124"/>
      <c r="E385" s="124"/>
      <c r="F385" s="124"/>
      <c r="G385" s="124"/>
      <c r="H385" s="124"/>
      <c r="I385" s="12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2.75" customHeight="1">
      <c r="A386" s="274"/>
      <c r="B386" s="124"/>
      <c r="C386" s="124"/>
      <c r="D386" s="124"/>
      <c r="E386" s="124"/>
      <c r="F386" s="124"/>
      <c r="G386" s="124"/>
      <c r="H386" s="124"/>
      <c r="I386" s="12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2.75" customHeight="1">
      <c r="A387" s="274"/>
      <c r="B387" s="124"/>
      <c r="C387" s="124"/>
      <c r="D387" s="124"/>
      <c r="E387" s="124"/>
      <c r="F387" s="124"/>
      <c r="G387" s="124"/>
      <c r="H387" s="124"/>
      <c r="I387" s="12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2.75" customHeight="1">
      <c r="A388" s="274"/>
      <c r="B388" s="124"/>
      <c r="C388" s="124"/>
      <c r="D388" s="124"/>
      <c r="E388" s="124"/>
      <c r="F388" s="124"/>
      <c r="G388" s="124"/>
      <c r="H388" s="124"/>
      <c r="I388" s="12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2.75" customHeight="1">
      <c r="A389" s="274"/>
      <c r="B389" s="124"/>
      <c r="C389" s="124"/>
      <c r="D389" s="124"/>
      <c r="E389" s="124"/>
      <c r="F389" s="124"/>
      <c r="G389" s="124"/>
      <c r="H389" s="124"/>
      <c r="I389" s="12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2.75" customHeight="1">
      <c r="A390" s="274"/>
      <c r="B390" s="124"/>
      <c r="C390" s="124"/>
      <c r="D390" s="124"/>
      <c r="E390" s="124"/>
      <c r="F390" s="124"/>
      <c r="G390" s="124"/>
      <c r="H390" s="124"/>
      <c r="I390" s="12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2.75" customHeight="1">
      <c r="A391" s="274"/>
      <c r="B391" s="124"/>
      <c r="C391" s="124"/>
      <c r="D391" s="124"/>
      <c r="E391" s="124"/>
      <c r="F391" s="124"/>
      <c r="G391" s="124"/>
      <c r="H391" s="124"/>
      <c r="I391" s="12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2.75" customHeight="1">
      <c r="A392" s="274"/>
      <c r="B392" s="124"/>
      <c r="C392" s="124"/>
      <c r="D392" s="124"/>
      <c r="E392" s="124"/>
      <c r="F392" s="124"/>
      <c r="G392" s="124"/>
      <c r="H392" s="124"/>
      <c r="I392" s="12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2.75" customHeight="1">
      <c r="A393" s="274"/>
      <c r="B393" s="124"/>
      <c r="C393" s="124"/>
      <c r="D393" s="124"/>
      <c r="E393" s="124"/>
      <c r="F393" s="124"/>
      <c r="G393" s="124"/>
      <c r="H393" s="124"/>
      <c r="I393" s="12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2.75" customHeight="1">
      <c r="A394" s="274"/>
      <c r="B394" s="124"/>
      <c r="C394" s="124"/>
      <c r="D394" s="124"/>
      <c r="E394" s="124"/>
      <c r="F394" s="124"/>
      <c r="G394" s="124"/>
      <c r="H394" s="124"/>
      <c r="I394" s="12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2.75" customHeight="1">
      <c r="A395" s="274"/>
      <c r="B395" s="124"/>
      <c r="C395" s="124"/>
      <c r="D395" s="124"/>
      <c r="E395" s="124"/>
      <c r="F395" s="124"/>
      <c r="G395" s="124"/>
      <c r="H395" s="124"/>
      <c r="I395" s="12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2.75" customHeight="1">
      <c r="A396" s="274"/>
      <c r="B396" s="124"/>
      <c r="C396" s="124"/>
      <c r="D396" s="124"/>
      <c r="E396" s="124"/>
      <c r="F396" s="124"/>
      <c r="G396" s="124"/>
      <c r="H396" s="124"/>
      <c r="I396" s="12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2.75" customHeight="1">
      <c r="A397" s="274"/>
      <c r="B397" s="124"/>
      <c r="C397" s="124"/>
      <c r="D397" s="124"/>
      <c r="E397" s="124"/>
      <c r="F397" s="124"/>
      <c r="G397" s="124"/>
      <c r="H397" s="124"/>
      <c r="I397" s="12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2.75" customHeight="1">
      <c r="A398" s="274"/>
      <c r="B398" s="124"/>
      <c r="C398" s="124"/>
      <c r="D398" s="124"/>
      <c r="E398" s="124"/>
      <c r="F398" s="124"/>
      <c r="G398" s="124"/>
      <c r="H398" s="124"/>
      <c r="I398" s="12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2.75" customHeight="1">
      <c r="A399" s="274"/>
      <c r="B399" s="124"/>
      <c r="C399" s="124"/>
      <c r="D399" s="124"/>
      <c r="E399" s="124"/>
      <c r="F399" s="124"/>
      <c r="G399" s="124"/>
      <c r="H399" s="124"/>
      <c r="I399" s="12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2.75" customHeight="1">
      <c r="A400" s="274"/>
      <c r="B400" s="124"/>
      <c r="C400" s="124"/>
      <c r="D400" s="124"/>
      <c r="E400" s="124"/>
      <c r="F400" s="124"/>
      <c r="G400" s="124"/>
      <c r="H400" s="124"/>
      <c r="I400" s="12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2.75" customHeight="1">
      <c r="A401" s="274"/>
      <c r="B401" s="124"/>
      <c r="C401" s="124"/>
      <c r="D401" s="124"/>
      <c r="E401" s="124"/>
      <c r="F401" s="124"/>
      <c r="G401" s="124"/>
      <c r="H401" s="124"/>
      <c r="I401" s="12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2.75" customHeight="1">
      <c r="A402" s="274"/>
      <c r="B402" s="124"/>
      <c r="C402" s="124"/>
      <c r="D402" s="124"/>
      <c r="E402" s="124"/>
      <c r="F402" s="124"/>
      <c r="G402" s="124"/>
      <c r="H402" s="124"/>
      <c r="I402" s="12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2.75" customHeight="1">
      <c r="A403" s="274"/>
      <c r="B403" s="124"/>
      <c r="C403" s="124"/>
      <c r="D403" s="124"/>
      <c r="E403" s="124"/>
      <c r="F403" s="124"/>
      <c r="G403" s="124"/>
      <c r="H403" s="124"/>
      <c r="I403" s="12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2.75" customHeight="1">
      <c r="A404" s="274"/>
      <c r="B404" s="124"/>
      <c r="C404" s="124"/>
      <c r="D404" s="124"/>
      <c r="E404" s="124"/>
      <c r="F404" s="124"/>
      <c r="G404" s="124"/>
      <c r="H404" s="124"/>
      <c r="I404" s="12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2.75" customHeight="1">
      <c r="A405" s="274"/>
      <c r="B405" s="124"/>
      <c r="C405" s="124"/>
      <c r="D405" s="124"/>
      <c r="E405" s="124"/>
      <c r="F405" s="124"/>
      <c r="G405" s="124"/>
      <c r="H405" s="124"/>
      <c r="I405" s="12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2.75" customHeight="1">
      <c r="A406" s="274"/>
      <c r="B406" s="124"/>
      <c r="C406" s="124"/>
      <c r="D406" s="124"/>
      <c r="E406" s="124"/>
      <c r="F406" s="124"/>
      <c r="G406" s="124"/>
      <c r="H406" s="124"/>
      <c r="I406" s="12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2.75" customHeight="1">
      <c r="A407" s="274"/>
      <c r="B407" s="124"/>
      <c r="C407" s="124"/>
      <c r="D407" s="124"/>
      <c r="E407" s="124"/>
      <c r="F407" s="124"/>
      <c r="G407" s="124"/>
      <c r="H407" s="124"/>
      <c r="I407" s="12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2.75" customHeight="1">
      <c r="A408" s="274"/>
      <c r="B408" s="124"/>
      <c r="C408" s="124"/>
      <c r="D408" s="124"/>
      <c r="E408" s="124"/>
      <c r="F408" s="124"/>
      <c r="G408" s="124"/>
      <c r="H408" s="124"/>
      <c r="I408" s="12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2.75" customHeight="1">
      <c r="A409" s="274"/>
      <c r="B409" s="124"/>
      <c r="C409" s="124"/>
      <c r="D409" s="124"/>
      <c r="E409" s="124"/>
      <c r="F409" s="124"/>
      <c r="G409" s="124"/>
      <c r="H409" s="124"/>
      <c r="I409" s="12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2.75" customHeight="1">
      <c r="A410" s="274"/>
      <c r="B410" s="124"/>
      <c r="C410" s="124"/>
      <c r="D410" s="124"/>
      <c r="E410" s="124"/>
      <c r="F410" s="124"/>
      <c r="G410" s="124"/>
      <c r="H410" s="124"/>
      <c r="I410" s="12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2.75" customHeight="1">
      <c r="A411" s="274"/>
      <c r="B411" s="124"/>
      <c r="C411" s="124"/>
      <c r="D411" s="124"/>
      <c r="E411" s="124"/>
      <c r="F411" s="124"/>
      <c r="G411" s="124"/>
      <c r="H411" s="124"/>
      <c r="I411" s="12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2.75" customHeight="1">
      <c r="A412" s="274"/>
      <c r="B412" s="124"/>
      <c r="C412" s="124"/>
      <c r="D412" s="124"/>
      <c r="E412" s="124"/>
      <c r="F412" s="124"/>
      <c r="G412" s="124"/>
      <c r="H412" s="124"/>
      <c r="I412" s="12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2.75" customHeight="1">
      <c r="A413" s="274"/>
      <c r="B413" s="124"/>
      <c r="C413" s="124"/>
      <c r="D413" s="124"/>
      <c r="E413" s="124"/>
      <c r="F413" s="124"/>
      <c r="G413" s="124"/>
      <c r="H413" s="124"/>
      <c r="I413" s="12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2.75" customHeight="1">
      <c r="A414" s="274"/>
      <c r="B414" s="124"/>
      <c r="C414" s="124"/>
      <c r="D414" s="124"/>
      <c r="E414" s="124"/>
      <c r="F414" s="124"/>
      <c r="G414" s="124"/>
      <c r="H414" s="124"/>
      <c r="I414" s="12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2.75" customHeight="1">
      <c r="A415" s="274"/>
      <c r="B415" s="124"/>
      <c r="C415" s="124"/>
      <c r="D415" s="124"/>
      <c r="E415" s="124"/>
      <c r="F415" s="124"/>
      <c r="G415" s="124"/>
      <c r="H415" s="124"/>
      <c r="I415" s="12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2.75" customHeight="1">
      <c r="A416" s="274"/>
      <c r="B416" s="124"/>
      <c r="C416" s="124"/>
      <c r="D416" s="124"/>
      <c r="E416" s="124"/>
      <c r="F416" s="124"/>
      <c r="G416" s="124"/>
      <c r="H416" s="124"/>
      <c r="I416" s="12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2.75" customHeight="1">
      <c r="A417" s="274"/>
      <c r="B417" s="124"/>
      <c r="C417" s="124"/>
      <c r="D417" s="124"/>
      <c r="E417" s="124"/>
      <c r="F417" s="124"/>
      <c r="G417" s="124"/>
      <c r="H417" s="124"/>
      <c r="I417" s="12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2.75" customHeight="1">
      <c r="A418" s="274"/>
      <c r="B418" s="124"/>
      <c r="C418" s="124"/>
      <c r="D418" s="124"/>
      <c r="E418" s="124"/>
      <c r="F418" s="124"/>
      <c r="G418" s="124"/>
      <c r="H418" s="124"/>
      <c r="I418" s="12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2.75" customHeight="1">
      <c r="A419" s="274"/>
      <c r="B419" s="124"/>
      <c r="C419" s="124"/>
      <c r="D419" s="124"/>
      <c r="E419" s="124"/>
      <c r="F419" s="124"/>
      <c r="G419" s="124"/>
      <c r="H419" s="124"/>
      <c r="I419" s="12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2.75" customHeight="1">
      <c r="A420" s="274"/>
      <c r="B420" s="124"/>
      <c r="C420" s="124"/>
      <c r="D420" s="124"/>
      <c r="E420" s="124"/>
      <c r="F420" s="124"/>
      <c r="G420" s="124"/>
      <c r="H420" s="124"/>
      <c r="I420" s="12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2.75" customHeight="1">
      <c r="A421" s="274"/>
      <c r="B421" s="124"/>
      <c r="C421" s="124"/>
      <c r="D421" s="124"/>
      <c r="E421" s="124"/>
      <c r="F421" s="124"/>
      <c r="G421" s="124"/>
      <c r="H421" s="124"/>
      <c r="I421" s="12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2.75" customHeight="1">
      <c r="A422" s="274"/>
      <c r="B422" s="124"/>
      <c r="C422" s="124"/>
      <c r="D422" s="124"/>
      <c r="E422" s="124"/>
      <c r="F422" s="124"/>
      <c r="G422" s="124"/>
      <c r="H422" s="124"/>
      <c r="I422" s="12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2.75" customHeight="1">
      <c r="A423" s="274"/>
      <c r="B423" s="124"/>
      <c r="C423" s="124"/>
      <c r="D423" s="124"/>
      <c r="E423" s="124"/>
      <c r="F423" s="124"/>
      <c r="G423" s="124"/>
      <c r="H423" s="124"/>
      <c r="I423" s="12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2.75" customHeight="1">
      <c r="A424" s="274"/>
      <c r="B424" s="124"/>
      <c r="C424" s="124"/>
      <c r="D424" s="124"/>
      <c r="E424" s="124"/>
      <c r="F424" s="124"/>
      <c r="G424" s="124"/>
      <c r="H424" s="124"/>
      <c r="I424" s="12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2.75" customHeight="1">
      <c r="A425" s="274"/>
      <c r="B425" s="124"/>
      <c r="C425" s="124"/>
      <c r="D425" s="124"/>
      <c r="E425" s="124"/>
      <c r="F425" s="124"/>
      <c r="G425" s="124"/>
      <c r="H425" s="124"/>
      <c r="I425" s="12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2.75" customHeight="1">
      <c r="A426" s="274"/>
      <c r="B426" s="124"/>
      <c r="C426" s="124"/>
      <c r="D426" s="124"/>
      <c r="E426" s="124"/>
      <c r="F426" s="124"/>
      <c r="G426" s="124"/>
      <c r="H426" s="124"/>
      <c r="I426" s="12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2.75" customHeight="1">
      <c r="A427" s="274"/>
      <c r="B427" s="124"/>
      <c r="C427" s="124"/>
      <c r="D427" s="124"/>
      <c r="E427" s="124"/>
      <c r="F427" s="124"/>
      <c r="G427" s="124"/>
      <c r="H427" s="124"/>
      <c r="I427" s="12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2.75" customHeight="1">
      <c r="A428" s="274"/>
      <c r="B428" s="124"/>
      <c r="C428" s="124"/>
      <c r="D428" s="124"/>
      <c r="E428" s="124"/>
      <c r="F428" s="124"/>
      <c r="G428" s="124"/>
      <c r="H428" s="124"/>
      <c r="I428" s="12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2.75" customHeight="1">
      <c r="A429" s="274"/>
      <c r="B429" s="124"/>
      <c r="C429" s="124"/>
      <c r="D429" s="124"/>
      <c r="E429" s="124"/>
      <c r="F429" s="124"/>
      <c r="G429" s="124"/>
      <c r="H429" s="124"/>
      <c r="I429" s="12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2.75" customHeight="1">
      <c r="A430" s="274"/>
      <c r="B430" s="124"/>
      <c r="C430" s="124"/>
      <c r="D430" s="124"/>
      <c r="E430" s="124"/>
      <c r="F430" s="124"/>
      <c r="G430" s="124"/>
      <c r="H430" s="124"/>
      <c r="I430" s="12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2.75" customHeight="1">
      <c r="A431" s="274"/>
      <c r="B431" s="124"/>
      <c r="C431" s="124"/>
      <c r="D431" s="124"/>
      <c r="E431" s="124"/>
      <c r="F431" s="124"/>
      <c r="G431" s="124"/>
      <c r="H431" s="124"/>
      <c r="I431" s="12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2.75" customHeight="1">
      <c r="A432" s="274"/>
      <c r="B432" s="124"/>
      <c r="C432" s="124"/>
      <c r="D432" s="124"/>
      <c r="E432" s="124"/>
      <c r="F432" s="124"/>
      <c r="G432" s="124"/>
      <c r="H432" s="124"/>
      <c r="I432" s="12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2.75" customHeight="1">
      <c r="A433" s="274"/>
      <c r="B433" s="124"/>
      <c r="C433" s="124"/>
      <c r="D433" s="124"/>
      <c r="E433" s="124"/>
      <c r="F433" s="124"/>
      <c r="G433" s="124"/>
      <c r="H433" s="124"/>
      <c r="I433" s="12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2.75" customHeight="1">
      <c r="A434" s="274"/>
      <c r="B434" s="124"/>
      <c r="C434" s="124"/>
      <c r="D434" s="124"/>
      <c r="E434" s="124"/>
      <c r="F434" s="124"/>
      <c r="G434" s="124"/>
      <c r="H434" s="124"/>
      <c r="I434" s="12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2.75" customHeight="1">
      <c r="A435" s="274"/>
      <c r="B435" s="124"/>
      <c r="C435" s="124"/>
      <c r="D435" s="124"/>
      <c r="E435" s="124"/>
      <c r="F435" s="124"/>
      <c r="G435" s="124"/>
      <c r="H435" s="124"/>
      <c r="I435" s="12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2.75" customHeight="1">
      <c r="A436" s="274"/>
      <c r="B436" s="124"/>
      <c r="C436" s="124"/>
      <c r="D436" s="124"/>
      <c r="E436" s="124"/>
      <c r="F436" s="124"/>
      <c r="G436" s="124"/>
      <c r="H436" s="124"/>
      <c r="I436" s="12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2.75" customHeight="1">
      <c r="A437" s="274"/>
      <c r="B437" s="124"/>
      <c r="C437" s="124"/>
      <c r="D437" s="124"/>
      <c r="E437" s="124"/>
      <c r="F437" s="124"/>
      <c r="G437" s="124"/>
      <c r="H437" s="124"/>
      <c r="I437" s="12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2.75" customHeight="1">
      <c r="A438" s="274"/>
      <c r="B438" s="124"/>
      <c r="C438" s="124"/>
      <c r="D438" s="124"/>
      <c r="E438" s="124"/>
      <c r="F438" s="124"/>
      <c r="G438" s="124"/>
      <c r="H438" s="124"/>
      <c r="I438" s="12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2.75" customHeight="1">
      <c r="A439" s="274"/>
      <c r="B439" s="124"/>
      <c r="C439" s="124"/>
      <c r="D439" s="124"/>
      <c r="E439" s="124"/>
      <c r="F439" s="124"/>
      <c r="G439" s="124"/>
      <c r="H439" s="124"/>
      <c r="I439" s="12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2.75" customHeight="1">
      <c r="A440" s="274"/>
      <c r="B440" s="124"/>
      <c r="C440" s="124"/>
      <c r="D440" s="124"/>
      <c r="E440" s="124"/>
      <c r="F440" s="124"/>
      <c r="G440" s="124"/>
      <c r="H440" s="124"/>
      <c r="I440" s="12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2.75" customHeight="1">
      <c r="A441" s="274"/>
      <c r="B441" s="124"/>
      <c r="C441" s="124"/>
      <c r="D441" s="124"/>
      <c r="E441" s="124"/>
      <c r="F441" s="124"/>
      <c r="G441" s="124"/>
      <c r="H441" s="124"/>
      <c r="I441" s="12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2.75" customHeight="1">
      <c r="A442" s="274"/>
      <c r="B442" s="124"/>
      <c r="C442" s="124"/>
      <c r="D442" s="124"/>
      <c r="E442" s="124"/>
      <c r="F442" s="124"/>
      <c r="G442" s="124"/>
      <c r="H442" s="124"/>
      <c r="I442" s="12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2.75" customHeight="1">
      <c r="A443" s="274"/>
      <c r="B443" s="124"/>
      <c r="C443" s="124"/>
      <c r="D443" s="124"/>
      <c r="E443" s="124"/>
      <c r="F443" s="124"/>
      <c r="G443" s="124"/>
      <c r="H443" s="124"/>
      <c r="I443" s="12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2.75" customHeight="1">
      <c r="A444" s="274"/>
      <c r="B444" s="124"/>
      <c r="C444" s="124"/>
      <c r="D444" s="124"/>
      <c r="E444" s="124"/>
      <c r="F444" s="124"/>
      <c r="G444" s="124"/>
      <c r="H444" s="124"/>
      <c r="I444" s="12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2.75" customHeight="1">
      <c r="A445" s="274"/>
      <c r="B445" s="124"/>
      <c r="C445" s="124"/>
      <c r="D445" s="124"/>
      <c r="E445" s="124"/>
      <c r="F445" s="124"/>
      <c r="G445" s="124"/>
      <c r="H445" s="124"/>
      <c r="I445" s="12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2.75" customHeight="1">
      <c r="A446" s="274"/>
      <c r="B446" s="124"/>
      <c r="C446" s="124"/>
      <c r="D446" s="124"/>
      <c r="E446" s="124"/>
      <c r="F446" s="124"/>
      <c r="G446" s="124"/>
      <c r="H446" s="124"/>
      <c r="I446" s="12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2.75" customHeight="1">
      <c r="A447" s="274"/>
      <c r="B447" s="124"/>
      <c r="C447" s="124"/>
      <c r="D447" s="124"/>
      <c r="E447" s="124"/>
      <c r="F447" s="124"/>
      <c r="G447" s="124"/>
      <c r="H447" s="124"/>
      <c r="I447" s="12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2.75" customHeight="1">
      <c r="A448" s="274"/>
      <c r="B448" s="124"/>
      <c r="C448" s="124"/>
      <c r="D448" s="124"/>
      <c r="E448" s="124"/>
      <c r="F448" s="124"/>
      <c r="G448" s="124"/>
      <c r="H448" s="124"/>
      <c r="I448" s="12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2.75" customHeight="1">
      <c r="A449" s="274"/>
      <c r="B449" s="124"/>
      <c r="C449" s="124"/>
      <c r="D449" s="124"/>
      <c r="E449" s="124"/>
      <c r="F449" s="124"/>
      <c r="G449" s="124"/>
      <c r="H449" s="124"/>
      <c r="I449" s="12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2.75" customHeight="1">
      <c r="A450" s="274"/>
      <c r="B450" s="124"/>
      <c r="C450" s="124"/>
      <c r="D450" s="124"/>
      <c r="E450" s="124"/>
      <c r="F450" s="124"/>
      <c r="G450" s="124"/>
      <c r="H450" s="124"/>
      <c r="I450" s="12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2.75" customHeight="1">
      <c r="A451" s="274"/>
      <c r="B451" s="124"/>
      <c r="C451" s="124"/>
      <c r="D451" s="124"/>
      <c r="E451" s="124"/>
      <c r="F451" s="124"/>
      <c r="G451" s="124"/>
      <c r="H451" s="124"/>
      <c r="I451" s="12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2.75" customHeight="1">
      <c r="A452" s="274"/>
      <c r="B452" s="124"/>
      <c r="C452" s="124"/>
      <c r="D452" s="124"/>
      <c r="E452" s="124"/>
      <c r="F452" s="124"/>
      <c r="G452" s="124"/>
      <c r="H452" s="124"/>
      <c r="I452" s="12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2.75" customHeight="1">
      <c r="A453" s="274"/>
      <c r="B453" s="124"/>
      <c r="C453" s="124"/>
      <c r="D453" s="124"/>
      <c r="E453" s="124"/>
      <c r="F453" s="124"/>
      <c r="G453" s="124"/>
      <c r="H453" s="124"/>
      <c r="I453" s="12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2.75" customHeight="1">
      <c r="A454" s="274"/>
      <c r="B454" s="124"/>
      <c r="C454" s="124"/>
      <c r="D454" s="124"/>
      <c r="E454" s="124"/>
      <c r="F454" s="124"/>
      <c r="G454" s="124"/>
      <c r="H454" s="124"/>
      <c r="I454" s="12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2.75" customHeight="1">
      <c r="A455" s="274"/>
      <c r="B455" s="124"/>
      <c r="C455" s="124"/>
      <c r="D455" s="124"/>
      <c r="E455" s="124"/>
      <c r="F455" s="124"/>
      <c r="G455" s="124"/>
      <c r="H455" s="124"/>
      <c r="I455" s="12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2.75" customHeight="1">
      <c r="A456" s="274"/>
      <c r="B456" s="124"/>
      <c r="C456" s="124"/>
      <c r="D456" s="124"/>
      <c r="E456" s="124"/>
      <c r="F456" s="124"/>
      <c r="G456" s="124"/>
      <c r="H456" s="124"/>
      <c r="I456" s="12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2.75" customHeight="1">
      <c r="A457" s="274"/>
      <c r="B457" s="124"/>
      <c r="C457" s="124"/>
      <c r="D457" s="124"/>
      <c r="E457" s="124"/>
      <c r="F457" s="124"/>
      <c r="G457" s="124"/>
      <c r="H457" s="124"/>
      <c r="I457" s="12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2.75" customHeight="1">
      <c r="A458" s="274"/>
      <c r="B458" s="124"/>
      <c r="C458" s="124"/>
      <c r="D458" s="124"/>
      <c r="E458" s="124"/>
      <c r="F458" s="124"/>
      <c r="G458" s="124"/>
      <c r="H458" s="124"/>
      <c r="I458" s="12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2.75" customHeight="1">
      <c r="A459" s="274"/>
      <c r="B459" s="124"/>
      <c r="C459" s="124"/>
      <c r="D459" s="124"/>
      <c r="E459" s="124"/>
      <c r="F459" s="124"/>
      <c r="G459" s="124"/>
      <c r="H459" s="124"/>
      <c r="I459" s="12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2.75" customHeight="1">
      <c r="A460" s="274"/>
      <c r="B460" s="124"/>
      <c r="C460" s="124"/>
      <c r="D460" s="124"/>
      <c r="E460" s="124"/>
      <c r="F460" s="124"/>
      <c r="G460" s="124"/>
      <c r="H460" s="124"/>
      <c r="I460" s="12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2.75" customHeight="1">
      <c r="A461" s="274"/>
      <c r="B461" s="124"/>
      <c r="C461" s="124"/>
      <c r="D461" s="124"/>
      <c r="E461" s="124"/>
      <c r="F461" s="124"/>
      <c r="G461" s="124"/>
      <c r="H461" s="124"/>
      <c r="I461" s="12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2.75" customHeight="1">
      <c r="A462" s="274"/>
      <c r="B462" s="124"/>
      <c r="C462" s="124"/>
      <c r="D462" s="124"/>
      <c r="E462" s="124"/>
      <c r="F462" s="124"/>
      <c r="G462" s="124"/>
      <c r="H462" s="124"/>
      <c r="I462" s="12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2.75" customHeight="1">
      <c r="A463" s="274"/>
      <c r="B463" s="124"/>
      <c r="C463" s="124"/>
      <c r="D463" s="124"/>
      <c r="E463" s="124"/>
      <c r="F463" s="124"/>
      <c r="G463" s="124"/>
      <c r="H463" s="124"/>
      <c r="I463" s="12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2.75" customHeight="1">
      <c r="A464" s="274"/>
      <c r="B464" s="124"/>
      <c r="C464" s="124"/>
      <c r="D464" s="124"/>
      <c r="E464" s="124"/>
      <c r="F464" s="124"/>
      <c r="G464" s="124"/>
      <c r="H464" s="124"/>
      <c r="I464" s="12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2.75" customHeight="1">
      <c r="A465" s="274"/>
      <c r="B465" s="124"/>
      <c r="C465" s="124"/>
      <c r="D465" s="124"/>
      <c r="E465" s="124"/>
      <c r="F465" s="124"/>
      <c r="G465" s="124"/>
      <c r="H465" s="124"/>
      <c r="I465" s="12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2.75" customHeight="1">
      <c r="A466" s="274"/>
      <c r="B466" s="124"/>
      <c r="C466" s="124"/>
      <c r="D466" s="124"/>
      <c r="E466" s="124"/>
      <c r="F466" s="124"/>
      <c r="G466" s="124"/>
      <c r="H466" s="124"/>
      <c r="I466" s="12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2.75" customHeight="1">
      <c r="A467" s="274"/>
      <c r="B467" s="124"/>
      <c r="C467" s="124"/>
      <c r="D467" s="124"/>
      <c r="E467" s="124"/>
      <c r="F467" s="124"/>
      <c r="G467" s="124"/>
      <c r="H467" s="124"/>
      <c r="I467" s="12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2.75" customHeight="1">
      <c r="A468" s="274"/>
      <c r="B468" s="124"/>
      <c r="C468" s="124"/>
      <c r="D468" s="124"/>
      <c r="E468" s="124"/>
      <c r="F468" s="124"/>
      <c r="G468" s="124"/>
      <c r="H468" s="124"/>
      <c r="I468" s="12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2.75" customHeight="1">
      <c r="A469" s="274"/>
      <c r="B469" s="124"/>
      <c r="C469" s="124"/>
      <c r="D469" s="124"/>
      <c r="E469" s="124"/>
      <c r="F469" s="124"/>
      <c r="G469" s="124"/>
      <c r="H469" s="124"/>
      <c r="I469" s="12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2.75" customHeight="1">
      <c r="A470" s="274"/>
      <c r="B470" s="124"/>
      <c r="C470" s="124"/>
      <c r="D470" s="124"/>
      <c r="E470" s="124"/>
      <c r="F470" s="124"/>
      <c r="G470" s="124"/>
      <c r="H470" s="124"/>
      <c r="I470" s="12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2.75" customHeight="1">
      <c r="A471" s="274"/>
      <c r="B471" s="124"/>
      <c r="C471" s="124"/>
      <c r="D471" s="124"/>
      <c r="E471" s="124"/>
      <c r="F471" s="124"/>
      <c r="G471" s="124"/>
      <c r="H471" s="124"/>
      <c r="I471" s="12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2.75" customHeight="1">
      <c r="A472" s="274"/>
      <c r="B472" s="124"/>
      <c r="C472" s="124"/>
      <c r="D472" s="124"/>
      <c r="E472" s="124"/>
      <c r="F472" s="124"/>
      <c r="G472" s="124"/>
      <c r="H472" s="124"/>
      <c r="I472" s="12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2.75" customHeight="1">
      <c r="A473" s="274"/>
      <c r="B473" s="124"/>
      <c r="C473" s="124"/>
      <c r="D473" s="124"/>
      <c r="E473" s="124"/>
      <c r="F473" s="124"/>
      <c r="G473" s="124"/>
      <c r="H473" s="124"/>
      <c r="I473" s="12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2.75" customHeight="1">
      <c r="A474" s="274"/>
      <c r="B474" s="124"/>
      <c r="C474" s="124"/>
      <c r="D474" s="124"/>
      <c r="E474" s="124"/>
      <c r="F474" s="124"/>
      <c r="G474" s="124"/>
      <c r="H474" s="124"/>
      <c r="I474" s="12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2.75" customHeight="1">
      <c r="A475" s="274"/>
      <c r="B475" s="124"/>
      <c r="C475" s="124"/>
      <c r="D475" s="124"/>
      <c r="E475" s="124"/>
      <c r="F475" s="124"/>
      <c r="G475" s="124"/>
      <c r="H475" s="124"/>
      <c r="I475" s="12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2.75" customHeight="1">
      <c r="A476" s="274"/>
      <c r="B476" s="124"/>
      <c r="C476" s="124"/>
      <c r="D476" s="124"/>
      <c r="E476" s="124"/>
      <c r="F476" s="124"/>
      <c r="G476" s="124"/>
      <c r="H476" s="124"/>
      <c r="I476" s="12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2.75" customHeight="1">
      <c r="A477" s="274"/>
      <c r="B477" s="124"/>
      <c r="C477" s="124"/>
      <c r="D477" s="124"/>
      <c r="E477" s="124"/>
      <c r="F477" s="124"/>
      <c r="G477" s="124"/>
      <c r="H477" s="124"/>
      <c r="I477" s="12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2.75" customHeight="1">
      <c r="A478" s="274"/>
      <c r="B478" s="124"/>
      <c r="C478" s="124"/>
      <c r="D478" s="124"/>
      <c r="E478" s="124"/>
      <c r="F478" s="124"/>
      <c r="G478" s="124"/>
      <c r="H478" s="124"/>
      <c r="I478" s="12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2.75" customHeight="1">
      <c r="A479" s="274"/>
      <c r="B479" s="124"/>
      <c r="C479" s="124"/>
      <c r="D479" s="124"/>
      <c r="E479" s="124"/>
      <c r="F479" s="124"/>
      <c r="G479" s="124"/>
      <c r="H479" s="124"/>
      <c r="I479" s="12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2.75" customHeight="1">
      <c r="A480" s="274"/>
      <c r="B480" s="124"/>
      <c r="C480" s="124"/>
      <c r="D480" s="124"/>
      <c r="E480" s="124"/>
      <c r="F480" s="124"/>
      <c r="G480" s="124"/>
      <c r="H480" s="124"/>
      <c r="I480" s="12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2.75" customHeight="1">
      <c r="A481" s="274"/>
      <c r="B481" s="124"/>
      <c r="C481" s="124"/>
      <c r="D481" s="124"/>
      <c r="E481" s="124"/>
      <c r="F481" s="124"/>
      <c r="G481" s="124"/>
      <c r="H481" s="124"/>
      <c r="I481" s="12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2.75" customHeight="1">
      <c r="A482" s="274"/>
      <c r="B482" s="124"/>
      <c r="C482" s="124"/>
      <c r="D482" s="124"/>
      <c r="E482" s="124"/>
      <c r="F482" s="124"/>
      <c r="G482" s="124"/>
      <c r="H482" s="124"/>
      <c r="I482" s="12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2.75" customHeight="1">
      <c r="A483" s="274"/>
      <c r="B483" s="124"/>
      <c r="C483" s="124"/>
      <c r="D483" s="124"/>
      <c r="E483" s="124"/>
      <c r="F483" s="124"/>
      <c r="G483" s="124"/>
      <c r="H483" s="124"/>
      <c r="I483" s="12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2.75" customHeight="1">
      <c r="A484" s="274"/>
      <c r="B484" s="124"/>
      <c r="C484" s="124"/>
      <c r="D484" s="124"/>
      <c r="E484" s="124"/>
      <c r="F484" s="124"/>
      <c r="G484" s="124"/>
      <c r="H484" s="124"/>
      <c r="I484" s="12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2.75" customHeight="1">
      <c r="A485" s="274"/>
      <c r="B485" s="124"/>
      <c r="C485" s="124"/>
      <c r="D485" s="124"/>
      <c r="E485" s="124"/>
      <c r="F485" s="124"/>
      <c r="G485" s="124"/>
      <c r="H485" s="124"/>
      <c r="I485" s="12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2.75" customHeight="1">
      <c r="A486" s="274"/>
      <c r="B486" s="124"/>
      <c r="C486" s="124"/>
      <c r="D486" s="124"/>
      <c r="E486" s="124"/>
      <c r="F486" s="124"/>
      <c r="G486" s="124"/>
      <c r="H486" s="124"/>
      <c r="I486" s="12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2.75" customHeight="1">
      <c r="A487" s="274"/>
      <c r="B487" s="124"/>
      <c r="C487" s="124"/>
      <c r="D487" s="124"/>
      <c r="E487" s="124"/>
      <c r="F487" s="124"/>
      <c r="G487" s="124"/>
      <c r="H487" s="124"/>
      <c r="I487" s="12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2.75" customHeight="1">
      <c r="A488" s="274"/>
      <c r="B488" s="124"/>
      <c r="C488" s="124"/>
      <c r="D488" s="124"/>
      <c r="E488" s="124"/>
      <c r="F488" s="124"/>
      <c r="G488" s="124"/>
      <c r="H488" s="124"/>
      <c r="I488" s="12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2.75" customHeight="1">
      <c r="A489" s="274"/>
      <c r="B489" s="124"/>
      <c r="C489" s="124"/>
      <c r="D489" s="124"/>
      <c r="E489" s="124"/>
      <c r="F489" s="124"/>
      <c r="G489" s="124"/>
      <c r="H489" s="124"/>
      <c r="I489" s="12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2.75" customHeight="1">
      <c r="A490" s="274"/>
      <c r="B490" s="124"/>
      <c r="C490" s="124"/>
      <c r="D490" s="124"/>
      <c r="E490" s="124"/>
      <c r="F490" s="124"/>
      <c r="G490" s="124"/>
      <c r="H490" s="124"/>
      <c r="I490" s="12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2.75" customHeight="1">
      <c r="A491" s="274"/>
      <c r="B491" s="124"/>
      <c r="C491" s="124"/>
      <c r="D491" s="124"/>
      <c r="E491" s="124"/>
      <c r="F491" s="124"/>
      <c r="G491" s="124"/>
      <c r="H491" s="124"/>
      <c r="I491" s="12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2.75" customHeight="1">
      <c r="A492" s="274"/>
      <c r="B492" s="124"/>
      <c r="C492" s="124"/>
      <c r="D492" s="124"/>
      <c r="E492" s="124"/>
      <c r="F492" s="124"/>
      <c r="G492" s="124"/>
      <c r="H492" s="124"/>
      <c r="I492" s="12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2.75" customHeight="1">
      <c r="A493" s="274"/>
      <c r="B493" s="124"/>
      <c r="C493" s="124"/>
      <c r="D493" s="124"/>
      <c r="E493" s="124"/>
      <c r="F493" s="124"/>
      <c r="G493" s="124"/>
      <c r="H493" s="124"/>
      <c r="I493" s="12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2.75" customHeight="1">
      <c r="A494" s="274"/>
      <c r="B494" s="124"/>
      <c r="C494" s="124"/>
      <c r="D494" s="124"/>
      <c r="E494" s="124"/>
      <c r="F494" s="124"/>
      <c r="G494" s="124"/>
      <c r="H494" s="124"/>
      <c r="I494" s="12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2.75" customHeight="1">
      <c r="A495" s="274"/>
      <c r="B495" s="124"/>
      <c r="C495" s="124"/>
      <c r="D495" s="124"/>
      <c r="E495" s="124"/>
      <c r="F495" s="124"/>
      <c r="G495" s="124"/>
      <c r="H495" s="124"/>
      <c r="I495" s="12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2.75" customHeight="1">
      <c r="A496" s="274"/>
      <c r="B496" s="124"/>
      <c r="C496" s="124"/>
      <c r="D496" s="124"/>
      <c r="E496" s="124"/>
      <c r="F496" s="124"/>
      <c r="G496" s="124"/>
      <c r="H496" s="124"/>
      <c r="I496" s="12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2.75" customHeight="1">
      <c r="A497" s="274"/>
      <c r="B497" s="124"/>
      <c r="C497" s="124"/>
      <c r="D497" s="124"/>
      <c r="E497" s="124"/>
      <c r="F497" s="124"/>
      <c r="G497" s="124"/>
      <c r="H497" s="124"/>
      <c r="I497" s="12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2.75" customHeight="1">
      <c r="A498" s="274"/>
      <c r="B498" s="124"/>
      <c r="C498" s="124"/>
      <c r="D498" s="124"/>
      <c r="E498" s="124"/>
      <c r="F498" s="124"/>
      <c r="G498" s="124"/>
      <c r="H498" s="124"/>
      <c r="I498" s="12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2.75" customHeight="1">
      <c r="A499" s="274"/>
      <c r="B499" s="124"/>
      <c r="C499" s="124"/>
      <c r="D499" s="124"/>
      <c r="E499" s="124"/>
      <c r="F499" s="124"/>
      <c r="G499" s="124"/>
      <c r="H499" s="124"/>
      <c r="I499" s="12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2.75" customHeight="1">
      <c r="A500" s="274"/>
      <c r="B500" s="124"/>
      <c r="C500" s="124"/>
      <c r="D500" s="124"/>
      <c r="E500" s="124"/>
      <c r="F500" s="124"/>
      <c r="G500" s="124"/>
      <c r="H500" s="124"/>
      <c r="I500" s="12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2.75" customHeight="1">
      <c r="A501" s="274"/>
      <c r="B501" s="124"/>
      <c r="C501" s="124"/>
      <c r="D501" s="124"/>
      <c r="E501" s="124"/>
      <c r="F501" s="124"/>
      <c r="G501" s="124"/>
      <c r="H501" s="124"/>
      <c r="I501" s="12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2.75" customHeight="1">
      <c r="A502" s="274"/>
      <c r="B502" s="124"/>
      <c r="C502" s="124"/>
      <c r="D502" s="124"/>
      <c r="E502" s="124"/>
      <c r="F502" s="124"/>
      <c r="G502" s="124"/>
      <c r="H502" s="124"/>
      <c r="I502" s="12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2.75" customHeight="1">
      <c r="A503" s="274"/>
      <c r="B503" s="124"/>
      <c r="C503" s="124"/>
      <c r="D503" s="124"/>
      <c r="E503" s="124"/>
      <c r="F503" s="124"/>
      <c r="G503" s="124"/>
      <c r="H503" s="124"/>
      <c r="I503" s="12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2.75" customHeight="1">
      <c r="A504" s="274"/>
      <c r="B504" s="124"/>
      <c r="C504" s="124"/>
      <c r="D504" s="124"/>
      <c r="E504" s="124"/>
      <c r="F504" s="124"/>
      <c r="G504" s="124"/>
      <c r="H504" s="124"/>
      <c r="I504" s="12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2.75" customHeight="1">
      <c r="A505" s="274"/>
      <c r="B505" s="124"/>
      <c r="C505" s="124"/>
      <c r="D505" s="124"/>
      <c r="E505" s="124"/>
      <c r="F505" s="124"/>
      <c r="G505" s="124"/>
      <c r="H505" s="124"/>
      <c r="I505" s="12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2.75" customHeight="1">
      <c r="A506" s="274"/>
      <c r="B506" s="124"/>
      <c r="C506" s="124"/>
      <c r="D506" s="124"/>
      <c r="E506" s="124"/>
      <c r="F506" s="124"/>
      <c r="G506" s="124"/>
      <c r="H506" s="124"/>
      <c r="I506" s="12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2.75" customHeight="1">
      <c r="A507" s="274"/>
      <c r="B507" s="124"/>
      <c r="C507" s="124"/>
      <c r="D507" s="124"/>
      <c r="E507" s="124"/>
      <c r="F507" s="124"/>
      <c r="G507" s="124"/>
      <c r="H507" s="124"/>
      <c r="I507" s="12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2.75" customHeight="1">
      <c r="A508" s="274"/>
      <c r="B508" s="124"/>
      <c r="C508" s="124"/>
      <c r="D508" s="124"/>
      <c r="E508" s="124"/>
      <c r="F508" s="124"/>
      <c r="G508" s="124"/>
      <c r="H508" s="124"/>
      <c r="I508" s="12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2.75" customHeight="1">
      <c r="A509" s="274"/>
      <c r="B509" s="124"/>
      <c r="C509" s="124"/>
      <c r="D509" s="124"/>
      <c r="E509" s="124"/>
      <c r="F509" s="124"/>
      <c r="G509" s="124"/>
      <c r="H509" s="124"/>
      <c r="I509" s="12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2.75" customHeight="1">
      <c r="A510" s="274"/>
      <c r="B510" s="124"/>
      <c r="C510" s="124"/>
      <c r="D510" s="124"/>
      <c r="E510" s="124"/>
      <c r="F510" s="124"/>
      <c r="G510" s="124"/>
      <c r="H510" s="124"/>
      <c r="I510" s="12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2.75" customHeight="1">
      <c r="A511" s="274"/>
      <c r="B511" s="124"/>
      <c r="C511" s="124"/>
      <c r="D511" s="124"/>
      <c r="E511" s="124"/>
      <c r="F511" s="124"/>
      <c r="G511" s="124"/>
      <c r="H511" s="124"/>
      <c r="I511" s="12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2.75" customHeight="1">
      <c r="A512" s="274"/>
      <c r="B512" s="124"/>
      <c r="C512" s="124"/>
      <c r="D512" s="124"/>
      <c r="E512" s="124"/>
      <c r="F512" s="124"/>
      <c r="G512" s="124"/>
      <c r="H512" s="124"/>
      <c r="I512" s="12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2.75" customHeight="1">
      <c r="A513" s="274"/>
      <c r="B513" s="124"/>
      <c r="C513" s="124"/>
      <c r="D513" s="124"/>
      <c r="E513" s="124"/>
      <c r="F513" s="124"/>
      <c r="G513" s="124"/>
      <c r="H513" s="124"/>
      <c r="I513" s="12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2.75" customHeight="1">
      <c r="A514" s="274"/>
      <c r="B514" s="124"/>
      <c r="C514" s="124"/>
      <c r="D514" s="124"/>
      <c r="E514" s="124"/>
      <c r="F514" s="124"/>
      <c r="G514" s="124"/>
      <c r="H514" s="124"/>
      <c r="I514" s="12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2.75" customHeight="1">
      <c r="A515" s="274"/>
      <c r="B515" s="124"/>
      <c r="C515" s="124"/>
      <c r="D515" s="124"/>
      <c r="E515" s="124"/>
      <c r="F515" s="124"/>
      <c r="G515" s="124"/>
      <c r="H515" s="124"/>
      <c r="I515" s="12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2.75" customHeight="1">
      <c r="A516" s="274"/>
      <c r="B516" s="124"/>
      <c r="C516" s="124"/>
      <c r="D516" s="124"/>
      <c r="E516" s="124"/>
      <c r="F516" s="124"/>
      <c r="G516" s="124"/>
      <c r="H516" s="124"/>
      <c r="I516" s="12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2.75" customHeight="1">
      <c r="A517" s="274"/>
      <c r="B517" s="124"/>
      <c r="C517" s="124"/>
      <c r="D517" s="124"/>
      <c r="E517" s="124"/>
      <c r="F517" s="124"/>
      <c r="G517" s="124"/>
      <c r="H517" s="124"/>
      <c r="I517" s="12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2.75" customHeight="1">
      <c r="A518" s="274"/>
      <c r="B518" s="124"/>
      <c r="C518" s="124"/>
      <c r="D518" s="124"/>
      <c r="E518" s="124"/>
      <c r="F518" s="124"/>
      <c r="G518" s="124"/>
      <c r="H518" s="124"/>
      <c r="I518" s="12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2.75" customHeight="1">
      <c r="A519" s="274"/>
      <c r="B519" s="124"/>
      <c r="C519" s="124"/>
      <c r="D519" s="124"/>
      <c r="E519" s="124"/>
      <c r="F519" s="124"/>
      <c r="G519" s="124"/>
      <c r="H519" s="124"/>
      <c r="I519" s="12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2.75" customHeight="1">
      <c r="A520" s="274"/>
      <c r="B520" s="124"/>
      <c r="C520" s="124"/>
      <c r="D520" s="124"/>
      <c r="E520" s="124"/>
      <c r="F520" s="124"/>
      <c r="G520" s="124"/>
      <c r="H520" s="124"/>
      <c r="I520" s="12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2.75" customHeight="1">
      <c r="A521" s="274"/>
      <c r="B521" s="124"/>
      <c r="C521" s="124"/>
      <c r="D521" s="124"/>
      <c r="E521" s="124"/>
      <c r="F521" s="124"/>
      <c r="G521" s="124"/>
      <c r="H521" s="124"/>
      <c r="I521" s="12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2.75" customHeight="1">
      <c r="A522" s="274"/>
      <c r="B522" s="124"/>
      <c r="C522" s="124"/>
      <c r="D522" s="124"/>
      <c r="E522" s="124"/>
      <c r="F522" s="124"/>
      <c r="G522" s="124"/>
      <c r="H522" s="124"/>
      <c r="I522" s="12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2.75" customHeight="1">
      <c r="A523" s="274"/>
      <c r="B523" s="124"/>
      <c r="C523" s="124"/>
      <c r="D523" s="124"/>
      <c r="E523" s="124"/>
      <c r="F523" s="124"/>
      <c r="G523" s="124"/>
      <c r="H523" s="124"/>
      <c r="I523" s="12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2.75" customHeight="1">
      <c r="A524" s="274"/>
      <c r="B524" s="124"/>
      <c r="C524" s="124"/>
      <c r="D524" s="124"/>
      <c r="E524" s="124"/>
      <c r="F524" s="124"/>
      <c r="G524" s="124"/>
      <c r="H524" s="124"/>
      <c r="I524" s="12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2.75" customHeight="1">
      <c r="A525" s="274"/>
      <c r="B525" s="124"/>
      <c r="C525" s="124"/>
      <c r="D525" s="124"/>
      <c r="E525" s="124"/>
      <c r="F525" s="124"/>
      <c r="G525" s="124"/>
      <c r="H525" s="124"/>
      <c r="I525" s="12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2.75" customHeight="1">
      <c r="A526" s="274"/>
      <c r="B526" s="124"/>
      <c r="C526" s="124"/>
      <c r="D526" s="124"/>
      <c r="E526" s="124"/>
      <c r="F526" s="124"/>
      <c r="G526" s="124"/>
      <c r="H526" s="124"/>
      <c r="I526" s="12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2.75" customHeight="1">
      <c r="A527" s="274"/>
      <c r="B527" s="124"/>
      <c r="C527" s="124"/>
      <c r="D527" s="124"/>
      <c r="E527" s="124"/>
      <c r="F527" s="124"/>
      <c r="G527" s="124"/>
      <c r="H527" s="124"/>
      <c r="I527" s="12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2.75" customHeight="1">
      <c r="A528" s="274"/>
      <c r="B528" s="124"/>
      <c r="C528" s="124"/>
      <c r="D528" s="124"/>
      <c r="E528" s="124"/>
      <c r="F528" s="124"/>
      <c r="G528" s="124"/>
      <c r="H528" s="124"/>
      <c r="I528" s="12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2.75" customHeight="1">
      <c r="A529" s="274"/>
      <c r="B529" s="124"/>
      <c r="C529" s="124"/>
      <c r="D529" s="124"/>
      <c r="E529" s="124"/>
      <c r="F529" s="124"/>
      <c r="G529" s="124"/>
      <c r="H529" s="124"/>
      <c r="I529" s="12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2.75" customHeight="1">
      <c r="A530" s="274"/>
      <c r="B530" s="124"/>
      <c r="C530" s="124"/>
      <c r="D530" s="124"/>
      <c r="E530" s="124"/>
      <c r="F530" s="124"/>
      <c r="G530" s="124"/>
      <c r="H530" s="124"/>
      <c r="I530" s="12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2.75" customHeight="1">
      <c r="A531" s="274"/>
      <c r="B531" s="124"/>
      <c r="C531" s="124"/>
      <c r="D531" s="124"/>
      <c r="E531" s="124"/>
      <c r="F531" s="124"/>
      <c r="G531" s="124"/>
      <c r="H531" s="124"/>
      <c r="I531" s="12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2.75" customHeight="1">
      <c r="A532" s="274"/>
      <c r="B532" s="124"/>
      <c r="C532" s="124"/>
      <c r="D532" s="124"/>
      <c r="E532" s="124"/>
      <c r="F532" s="124"/>
      <c r="G532" s="124"/>
      <c r="H532" s="124"/>
      <c r="I532" s="12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2.75" customHeight="1">
      <c r="A533" s="274"/>
      <c r="B533" s="124"/>
      <c r="C533" s="124"/>
      <c r="D533" s="124"/>
      <c r="E533" s="124"/>
      <c r="F533" s="124"/>
      <c r="G533" s="124"/>
      <c r="H533" s="124"/>
      <c r="I533" s="12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2.75" customHeight="1">
      <c r="A534" s="274"/>
      <c r="B534" s="124"/>
      <c r="C534" s="124"/>
      <c r="D534" s="124"/>
      <c r="E534" s="124"/>
      <c r="F534" s="124"/>
      <c r="G534" s="124"/>
      <c r="H534" s="124"/>
      <c r="I534" s="12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2.75" customHeight="1">
      <c r="A535" s="274"/>
      <c r="B535" s="124"/>
      <c r="C535" s="124"/>
      <c r="D535" s="124"/>
      <c r="E535" s="124"/>
      <c r="F535" s="124"/>
      <c r="G535" s="124"/>
      <c r="H535" s="124"/>
      <c r="I535" s="12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2.75" customHeight="1">
      <c r="A536" s="274"/>
      <c r="B536" s="124"/>
      <c r="C536" s="124"/>
      <c r="D536" s="124"/>
      <c r="E536" s="124"/>
      <c r="F536" s="124"/>
      <c r="G536" s="124"/>
      <c r="H536" s="124"/>
      <c r="I536" s="12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2.75" customHeight="1">
      <c r="A537" s="274"/>
      <c r="B537" s="124"/>
      <c r="C537" s="124"/>
      <c r="D537" s="124"/>
      <c r="E537" s="124"/>
      <c r="F537" s="124"/>
      <c r="G537" s="124"/>
      <c r="H537" s="124"/>
      <c r="I537" s="12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2.75" customHeight="1">
      <c r="A538" s="274"/>
      <c r="B538" s="124"/>
      <c r="C538" s="124"/>
      <c r="D538" s="124"/>
      <c r="E538" s="124"/>
      <c r="F538" s="124"/>
      <c r="G538" s="124"/>
      <c r="H538" s="124"/>
      <c r="I538" s="12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2.75" customHeight="1">
      <c r="A539" s="274"/>
      <c r="B539" s="124"/>
      <c r="C539" s="124"/>
      <c r="D539" s="124"/>
      <c r="E539" s="124"/>
      <c r="F539" s="124"/>
      <c r="G539" s="124"/>
      <c r="H539" s="124"/>
      <c r="I539" s="12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2.75" customHeight="1">
      <c r="A540" s="274"/>
      <c r="B540" s="124"/>
      <c r="C540" s="124"/>
      <c r="D540" s="124"/>
      <c r="E540" s="124"/>
      <c r="F540" s="124"/>
      <c r="G540" s="124"/>
      <c r="H540" s="124"/>
      <c r="I540" s="12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2.75" customHeight="1">
      <c r="A541" s="274"/>
      <c r="B541" s="124"/>
      <c r="C541" s="124"/>
      <c r="D541" s="124"/>
      <c r="E541" s="124"/>
      <c r="F541" s="124"/>
      <c r="G541" s="124"/>
      <c r="H541" s="124"/>
      <c r="I541" s="12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2.75" customHeight="1">
      <c r="A542" s="274"/>
      <c r="B542" s="124"/>
      <c r="C542" s="124"/>
      <c r="D542" s="124"/>
      <c r="E542" s="124"/>
      <c r="F542" s="124"/>
      <c r="G542" s="124"/>
      <c r="H542" s="124"/>
      <c r="I542" s="12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2.75" customHeight="1">
      <c r="A543" s="274"/>
      <c r="B543" s="124"/>
      <c r="C543" s="124"/>
      <c r="D543" s="124"/>
      <c r="E543" s="124"/>
      <c r="F543" s="124"/>
      <c r="G543" s="124"/>
      <c r="H543" s="124"/>
      <c r="I543" s="12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2.75" customHeight="1">
      <c r="A544" s="274"/>
      <c r="B544" s="124"/>
      <c r="C544" s="124"/>
      <c r="D544" s="124"/>
      <c r="E544" s="124"/>
      <c r="F544" s="124"/>
      <c r="G544" s="124"/>
      <c r="H544" s="124"/>
      <c r="I544" s="12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2.75" customHeight="1">
      <c r="A545" s="274"/>
      <c r="B545" s="124"/>
      <c r="C545" s="124"/>
      <c r="D545" s="124"/>
      <c r="E545" s="124"/>
      <c r="F545" s="124"/>
      <c r="G545" s="124"/>
      <c r="H545" s="124"/>
      <c r="I545" s="12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2.75" customHeight="1">
      <c r="A546" s="274"/>
      <c r="B546" s="124"/>
      <c r="C546" s="124"/>
      <c r="D546" s="124"/>
      <c r="E546" s="124"/>
      <c r="F546" s="124"/>
      <c r="G546" s="124"/>
      <c r="H546" s="124"/>
      <c r="I546" s="12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2.75" customHeight="1">
      <c r="A547" s="274"/>
      <c r="B547" s="124"/>
      <c r="C547" s="124"/>
      <c r="D547" s="124"/>
      <c r="E547" s="124"/>
      <c r="F547" s="124"/>
      <c r="G547" s="124"/>
      <c r="H547" s="124"/>
      <c r="I547" s="12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2.75" customHeight="1">
      <c r="A548" s="274"/>
      <c r="B548" s="124"/>
      <c r="C548" s="124"/>
      <c r="D548" s="124"/>
      <c r="E548" s="124"/>
      <c r="F548" s="124"/>
      <c r="G548" s="124"/>
      <c r="H548" s="124"/>
      <c r="I548" s="12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2.75" customHeight="1">
      <c r="A549" s="274"/>
      <c r="B549" s="124"/>
      <c r="C549" s="124"/>
      <c r="D549" s="124"/>
      <c r="E549" s="124"/>
      <c r="F549" s="124"/>
      <c r="G549" s="124"/>
      <c r="H549" s="124"/>
      <c r="I549" s="12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2.75" customHeight="1">
      <c r="A550" s="274"/>
      <c r="B550" s="124"/>
      <c r="C550" s="124"/>
      <c r="D550" s="124"/>
      <c r="E550" s="124"/>
      <c r="F550" s="124"/>
      <c r="G550" s="124"/>
      <c r="H550" s="124"/>
      <c r="I550" s="12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2.75" customHeight="1">
      <c r="A551" s="274"/>
      <c r="B551" s="124"/>
      <c r="C551" s="124"/>
      <c r="D551" s="124"/>
      <c r="E551" s="124"/>
      <c r="F551" s="124"/>
      <c r="G551" s="124"/>
      <c r="H551" s="124"/>
      <c r="I551" s="12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2.75" customHeight="1">
      <c r="A552" s="274"/>
      <c r="B552" s="124"/>
      <c r="C552" s="124"/>
      <c r="D552" s="124"/>
      <c r="E552" s="124"/>
      <c r="F552" s="124"/>
      <c r="G552" s="124"/>
      <c r="H552" s="124"/>
      <c r="I552" s="12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2.75" customHeight="1">
      <c r="A553" s="274"/>
      <c r="B553" s="124"/>
      <c r="C553" s="124"/>
      <c r="D553" s="124"/>
      <c r="E553" s="124"/>
      <c r="F553" s="124"/>
      <c r="G553" s="124"/>
      <c r="H553" s="124"/>
      <c r="I553" s="12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2.75" customHeight="1">
      <c r="A554" s="274"/>
      <c r="B554" s="124"/>
      <c r="C554" s="124"/>
      <c r="D554" s="124"/>
      <c r="E554" s="124"/>
      <c r="F554" s="124"/>
      <c r="G554" s="124"/>
      <c r="H554" s="124"/>
      <c r="I554" s="12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2.75" customHeight="1">
      <c r="A555" s="274"/>
      <c r="B555" s="124"/>
      <c r="C555" s="124"/>
      <c r="D555" s="124"/>
      <c r="E555" s="124"/>
      <c r="F555" s="124"/>
      <c r="G555" s="124"/>
      <c r="H555" s="124"/>
      <c r="I555" s="12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2.75" customHeight="1">
      <c r="A556" s="274"/>
      <c r="B556" s="124"/>
      <c r="C556" s="124"/>
      <c r="D556" s="124"/>
      <c r="E556" s="124"/>
      <c r="F556" s="124"/>
      <c r="G556" s="124"/>
      <c r="H556" s="124"/>
      <c r="I556" s="12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2.75" customHeight="1">
      <c r="A557" s="274"/>
      <c r="B557" s="124"/>
      <c r="C557" s="124"/>
      <c r="D557" s="124"/>
      <c r="E557" s="124"/>
      <c r="F557" s="124"/>
      <c r="G557" s="124"/>
      <c r="H557" s="124"/>
      <c r="I557" s="12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2.75" customHeight="1">
      <c r="A558" s="274"/>
      <c r="B558" s="124"/>
      <c r="C558" s="124"/>
      <c r="D558" s="124"/>
      <c r="E558" s="124"/>
      <c r="F558" s="124"/>
      <c r="G558" s="124"/>
      <c r="H558" s="124"/>
      <c r="I558" s="12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2.75" customHeight="1">
      <c r="A559" s="274"/>
      <c r="B559" s="124"/>
      <c r="C559" s="124"/>
      <c r="D559" s="124"/>
      <c r="E559" s="124"/>
      <c r="F559" s="124"/>
      <c r="G559" s="124"/>
      <c r="H559" s="124"/>
      <c r="I559" s="12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2.75" customHeight="1">
      <c r="A560" s="274"/>
      <c r="B560" s="124"/>
      <c r="C560" s="124"/>
      <c r="D560" s="124"/>
      <c r="E560" s="124"/>
      <c r="F560" s="124"/>
      <c r="G560" s="124"/>
      <c r="H560" s="124"/>
      <c r="I560" s="12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2.75" customHeight="1">
      <c r="A561" s="274"/>
      <c r="B561" s="124"/>
      <c r="C561" s="124"/>
      <c r="D561" s="124"/>
      <c r="E561" s="124"/>
      <c r="F561" s="124"/>
      <c r="G561" s="124"/>
      <c r="H561" s="124"/>
      <c r="I561" s="12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2.75" customHeight="1">
      <c r="A562" s="274"/>
      <c r="B562" s="124"/>
      <c r="C562" s="124"/>
      <c r="D562" s="124"/>
      <c r="E562" s="124"/>
      <c r="F562" s="124"/>
      <c r="G562" s="124"/>
      <c r="H562" s="124"/>
      <c r="I562" s="12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2.75" customHeight="1">
      <c r="A563" s="274"/>
      <c r="B563" s="124"/>
      <c r="C563" s="124"/>
      <c r="D563" s="124"/>
      <c r="E563" s="124"/>
      <c r="F563" s="124"/>
      <c r="G563" s="124"/>
      <c r="H563" s="124"/>
      <c r="I563" s="12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2.75" customHeight="1">
      <c r="A564" s="274"/>
      <c r="B564" s="124"/>
      <c r="C564" s="124"/>
      <c r="D564" s="124"/>
      <c r="E564" s="124"/>
      <c r="F564" s="124"/>
      <c r="G564" s="124"/>
      <c r="H564" s="124"/>
      <c r="I564" s="12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2.75" customHeight="1">
      <c r="A565" s="274"/>
      <c r="B565" s="124"/>
      <c r="C565" s="124"/>
      <c r="D565" s="124"/>
      <c r="E565" s="124"/>
      <c r="F565" s="124"/>
      <c r="G565" s="124"/>
      <c r="H565" s="124"/>
      <c r="I565" s="12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2.75" customHeight="1">
      <c r="A566" s="274"/>
      <c r="B566" s="124"/>
      <c r="C566" s="124"/>
      <c r="D566" s="124"/>
      <c r="E566" s="124"/>
      <c r="F566" s="124"/>
      <c r="G566" s="124"/>
      <c r="H566" s="124"/>
      <c r="I566" s="12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2.75" customHeight="1">
      <c r="A567" s="274"/>
      <c r="B567" s="124"/>
      <c r="C567" s="124"/>
      <c r="D567" s="124"/>
      <c r="E567" s="124"/>
      <c r="F567" s="124"/>
      <c r="G567" s="124"/>
      <c r="H567" s="124"/>
      <c r="I567" s="12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2.75" customHeight="1">
      <c r="A568" s="274"/>
      <c r="B568" s="124"/>
      <c r="C568" s="124"/>
      <c r="D568" s="124"/>
      <c r="E568" s="124"/>
      <c r="F568" s="124"/>
      <c r="G568" s="124"/>
      <c r="H568" s="124"/>
      <c r="I568" s="12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2.75" customHeight="1">
      <c r="A569" s="274"/>
      <c r="B569" s="124"/>
      <c r="C569" s="124"/>
      <c r="D569" s="124"/>
      <c r="E569" s="124"/>
      <c r="F569" s="124"/>
      <c r="G569" s="124"/>
      <c r="H569" s="124"/>
      <c r="I569" s="12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2.75" customHeight="1">
      <c r="A570" s="274"/>
      <c r="B570" s="124"/>
      <c r="C570" s="124"/>
      <c r="D570" s="124"/>
      <c r="E570" s="124"/>
      <c r="F570" s="124"/>
      <c r="G570" s="124"/>
      <c r="H570" s="124"/>
      <c r="I570" s="12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2.75" customHeight="1">
      <c r="A571" s="274"/>
      <c r="B571" s="124"/>
      <c r="C571" s="124"/>
      <c r="D571" s="124"/>
      <c r="E571" s="124"/>
      <c r="F571" s="124"/>
      <c r="G571" s="124"/>
      <c r="H571" s="124"/>
      <c r="I571" s="12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2.75" customHeight="1">
      <c r="A572" s="274"/>
      <c r="B572" s="124"/>
      <c r="C572" s="124"/>
      <c r="D572" s="124"/>
      <c r="E572" s="124"/>
      <c r="F572" s="124"/>
      <c r="G572" s="124"/>
      <c r="H572" s="124"/>
      <c r="I572" s="12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2.75" customHeight="1">
      <c r="A573" s="274"/>
      <c r="B573" s="124"/>
      <c r="C573" s="124"/>
      <c r="D573" s="124"/>
      <c r="E573" s="124"/>
      <c r="F573" s="124"/>
      <c r="G573" s="124"/>
      <c r="H573" s="124"/>
      <c r="I573" s="12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2.75" customHeight="1">
      <c r="A574" s="274"/>
      <c r="B574" s="124"/>
      <c r="C574" s="124"/>
      <c r="D574" s="124"/>
      <c r="E574" s="124"/>
      <c r="F574" s="124"/>
      <c r="G574" s="124"/>
      <c r="H574" s="124"/>
      <c r="I574" s="12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2.75" customHeight="1">
      <c r="A575" s="274"/>
      <c r="B575" s="124"/>
      <c r="C575" s="124"/>
      <c r="D575" s="124"/>
      <c r="E575" s="124"/>
      <c r="F575" s="124"/>
      <c r="G575" s="124"/>
      <c r="H575" s="124"/>
      <c r="I575" s="12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2.75" customHeight="1">
      <c r="A576" s="274"/>
      <c r="B576" s="124"/>
      <c r="C576" s="124"/>
      <c r="D576" s="124"/>
      <c r="E576" s="124"/>
      <c r="F576" s="124"/>
      <c r="G576" s="124"/>
      <c r="H576" s="124"/>
      <c r="I576" s="12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2.75" customHeight="1">
      <c r="A577" s="274"/>
      <c r="B577" s="124"/>
      <c r="C577" s="124"/>
      <c r="D577" s="124"/>
      <c r="E577" s="124"/>
      <c r="F577" s="124"/>
      <c r="G577" s="124"/>
      <c r="H577" s="124"/>
      <c r="I577" s="12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2.75" customHeight="1">
      <c r="A578" s="274"/>
      <c r="B578" s="124"/>
      <c r="C578" s="124"/>
      <c r="D578" s="124"/>
      <c r="E578" s="124"/>
      <c r="F578" s="124"/>
      <c r="G578" s="124"/>
      <c r="H578" s="124"/>
      <c r="I578" s="12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2.75" customHeight="1">
      <c r="A579" s="274"/>
      <c r="B579" s="124"/>
      <c r="C579" s="124"/>
      <c r="D579" s="124"/>
      <c r="E579" s="124"/>
      <c r="F579" s="124"/>
      <c r="G579" s="124"/>
      <c r="H579" s="124"/>
      <c r="I579" s="12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2.75" customHeight="1">
      <c r="A580" s="274"/>
      <c r="B580" s="124"/>
      <c r="C580" s="124"/>
      <c r="D580" s="124"/>
      <c r="E580" s="124"/>
      <c r="F580" s="124"/>
      <c r="G580" s="124"/>
      <c r="H580" s="124"/>
      <c r="I580" s="12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2.75" customHeight="1">
      <c r="A581" s="274"/>
      <c r="B581" s="124"/>
      <c r="C581" s="124"/>
      <c r="D581" s="124"/>
      <c r="E581" s="124"/>
      <c r="F581" s="124"/>
      <c r="G581" s="124"/>
      <c r="H581" s="124"/>
      <c r="I581" s="12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2.75" customHeight="1">
      <c r="A582" s="274"/>
      <c r="B582" s="124"/>
      <c r="C582" s="124"/>
      <c r="D582" s="124"/>
      <c r="E582" s="124"/>
      <c r="F582" s="124"/>
      <c r="G582" s="124"/>
      <c r="H582" s="124"/>
      <c r="I582" s="12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2.75" customHeight="1">
      <c r="A583" s="274"/>
      <c r="B583" s="124"/>
      <c r="C583" s="124"/>
      <c r="D583" s="124"/>
      <c r="E583" s="124"/>
      <c r="F583" s="124"/>
      <c r="G583" s="124"/>
      <c r="H583" s="124"/>
      <c r="I583" s="12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2.75" customHeight="1">
      <c r="A584" s="274"/>
      <c r="B584" s="124"/>
      <c r="C584" s="124"/>
      <c r="D584" s="124"/>
      <c r="E584" s="124"/>
      <c r="F584" s="124"/>
      <c r="G584" s="124"/>
      <c r="H584" s="124"/>
      <c r="I584" s="12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2.75" customHeight="1">
      <c r="A585" s="274"/>
      <c r="B585" s="124"/>
      <c r="C585" s="124"/>
      <c r="D585" s="124"/>
      <c r="E585" s="124"/>
      <c r="F585" s="124"/>
      <c r="G585" s="124"/>
      <c r="H585" s="124"/>
      <c r="I585" s="12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2.75" customHeight="1">
      <c r="A586" s="274"/>
      <c r="B586" s="124"/>
      <c r="C586" s="124"/>
      <c r="D586" s="124"/>
      <c r="E586" s="124"/>
      <c r="F586" s="124"/>
      <c r="G586" s="124"/>
      <c r="H586" s="124"/>
      <c r="I586" s="12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2.75" customHeight="1">
      <c r="A587" s="274"/>
      <c r="B587" s="124"/>
      <c r="C587" s="124"/>
      <c r="D587" s="124"/>
      <c r="E587" s="124"/>
      <c r="F587" s="124"/>
      <c r="G587" s="124"/>
      <c r="H587" s="124"/>
      <c r="I587" s="12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2.75" customHeight="1">
      <c r="A588" s="274"/>
      <c r="B588" s="124"/>
      <c r="C588" s="124"/>
      <c r="D588" s="124"/>
      <c r="E588" s="124"/>
      <c r="F588" s="124"/>
      <c r="G588" s="124"/>
      <c r="H588" s="124"/>
      <c r="I588" s="12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2.75" customHeight="1">
      <c r="A589" s="274"/>
      <c r="B589" s="124"/>
      <c r="C589" s="124"/>
      <c r="D589" s="124"/>
      <c r="E589" s="124"/>
      <c r="F589" s="124"/>
      <c r="G589" s="124"/>
      <c r="H589" s="124"/>
      <c r="I589" s="12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2.75" customHeight="1">
      <c r="A590" s="274"/>
      <c r="B590" s="124"/>
      <c r="C590" s="124"/>
      <c r="D590" s="124"/>
      <c r="E590" s="124"/>
      <c r="F590" s="124"/>
      <c r="G590" s="124"/>
      <c r="H590" s="124"/>
      <c r="I590" s="12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2.75" customHeight="1">
      <c r="A591" s="274"/>
      <c r="B591" s="124"/>
      <c r="C591" s="124"/>
      <c r="D591" s="124"/>
      <c r="E591" s="124"/>
      <c r="F591" s="124"/>
      <c r="G591" s="124"/>
      <c r="H591" s="124"/>
      <c r="I591" s="12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2.75" customHeight="1">
      <c r="A592" s="274"/>
      <c r="B592" s="124"/>
      <c r="C592" s="124"/>
      <c r="D592" s="124"/>
      <c r="E592" s="124"/>
      <c r="F592" s="124"/>
      <c r="G592" s="124"/>
      <c r="H592" s="124"/>
      <c r="I592" s="12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2.75" customHeight="1">
      <c r="A593" s="274"/>
      <c r="B593" s="124"/>
      <c r="C593" s="124"/>
      <c r="D593" s="124"/>
      <c r="E593" s="124"/>
      <c r="F593" s="124"/>
      <c r="G593" s="124"/>
      <c r="H593" s="124"/>
      <c r="I593" s="12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2.75" customHeight="1">
      <c r="A594" s="274"/>
      <c r="B594" s="124"/>
      <c r="C594" s="124"/>
      <c r="D594" s="124"/>
      <c r="E594" s="124"/>
      <c r="F594" s="124"/>
      <c r="G594" s="124"/>
      <c r="H594" s="124"/>
      <c r="I594" s="12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2.75" customHeight="1">
      <c r="A595" s="274"/>
      <c r="B595" s="124"/>
      <c r="C595" s="124"/>
      <c r="D595" s="124"/>
      <c r="E595" s="124"/>
      <c r="F595" s="124"/>
      <c r="G595" s="124"/>
      <c r="H595" s="124"/>
      <c r="I595" s="12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2.75" customHeight="1">
      <c r="A596" s="274"/>
      <c r="B596" s="124"/>
      <c r="C596" s="124"/>
      <c r="D596" s="124"/>
      <c r="E596" s="124"/>
      <c r="F596" s="124"/>
      <c r="G596" s="124"/>
      <c r="H596" s="124"/>
      <c r="I596" s="12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2.75" customHeight="1">
      <c r="A597" s="274"/>
      <c r="B597" s="124"/>
      <c r="C597" s="124"/>
      <c r="D597" s="124"/>
      <c r="E597" s="124"/>
      <c r="F597" s="124"/>
      <c r="G597" s="124"/>
      <c r="H597" s="124"/>
      <c r="I597" s="12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2.75" customHeight="1">
      <c r="A598" s="274"/>
      <c r="B598" s="124"/>
      <c r="C598" s="124"/>
      <c r="D598" s="124"/>
      <c r="E598" s="124"/>
      <c r="F598" s="124"/>
      <c r="G598" s="124"/>
      <c r="H598" s="124"/>
      <c r="I598" s="12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2.75" customHeight="1">
      <c r="A599" s="274"/>
      <c r="B599" s="124"/>
      <c r="C599" s="124"/>
      <c r="D599" s="124"/>
      <c r="E599" s="124"/>
      <c r="F599" s="124"/>
      <c r="G599" s="124"/>
      <c r="H599" s="124"/>
      <c r="I599" s="12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2.75" customHeight="1">
      <c r="A600" s="274"/>
      <c r="B600" s="124"/>
      <c r="C600" s="124"/>
      <c r="D600" s="124"/>
      <c r="E600" s="124"/>
      <c r="F600" s="124"/>
      <c r="G600" s="124"/>
      <c r="H600" s="124"/>
      <c r="I600" s="12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2.75" customHeight="1">
      <c r="A601" s="274"/>
      <c r="B601" s="124"/>
      <c r="C601" s="124"/>
      <c r="D601" s="124"/>
      <c r="E601" s="124"/>
      <c r="F601" s="124"/>
      <c r="G601" s="124"/>
      <c r="H601" s="124"/>
      <c r="I601" s="12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2.75" customHeight="1">
      <c r="A602" s="274"/>
      <c r="B602" s="124"/>
      <c r="C602" s="124"/>
      <c r="D602" s="124"/>
      <c r="E602" s="124"/>
      <c r="F602" s="124"/>
      <c r="G602" s="124"/>
      <c r="H602" s="124"/>
      <c r="I602" s="12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2.75" customHeight="1">
      <c r="A603" s="274"/>
      <c r="B603" s="124"/>
      <c r="C603" s="124"/>
      <c r="D603" s="124"/>
      <c r="E603" s="124"/>
      <c r="F603" s="124"/>
      <c r="G603" s="124"/>
      <c r="H603" s="124"/>
      <c r="I603" s="12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2.75" customHeight="1">
      <c r="A604" s="274"/>
      <c r="B604" s="124"/>
      <c r="C604" s="124"/>
      <c r="D604" s="124"/>
      <c r="E604" s="124"/>
      <c r="F604" s="124"/>
      <c r="G604" s="124"/>
      <c r="H604" s="124"/>
      <c r="I604" s="12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2.75" customHeight="1">
      <c r="A605" s="274"/>
      <c r="B605" s="124"/>
      <c r="C605" s="124"/>
      <c r="D605" s="124"/>
      <c r="E605" s="124"/>
      <c r="F605" s="124"/>
      <c r="G605" s="124"/>
      <c r="H605" s="124"/>
      <c r="I605" s="12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2.75" customHeight="1">
      <c r="A606" s="274"/>
      <c r="B606" s="124"/>
      <c r="C606" s="124"/>
      <c r="D606" s="124"/>
      <c r="E606" s="124"/>
      <c r="F606" s="124"/>
      <c r="G606" s="124"/>
      <c r="H606" s="124"/>
      <c r="I606" s="12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2.75" customHeight="1">
      <c r="A607" s="274"/>
      <c r="B607" s="124"/>
      <c r="C607" s="124"/>
      <c r="D607" s="124"/>
      <c r="E607" s="124"/>
      <c r="F607" s="124"/>
      <c r="G607" s="124"/>
      <c r="H607" s="124"/>
      <c r="I607" s="12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2.75" customHeight="1">
      <c r="A608" s="274"/>
      <c r="B608" s="124"/>
      <c r="C608" s="124"/>
      <c r="D608" s="124"/>
      <c r="E608" s="124"/>
      <c r="F608" s="124"/>
      <c r="G608" s="124"/>
      <c r="H608" s="124"/>
      <c r="I608" s="12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2.75" customHeight="1">
      <c r="A609" s="274"/>
      <c r="B609" s="124"/>
      <c r="C609" s="124"/>
      <c r="D609" s="124"/>
      <c r="E609" s="124"/>
      <c r="F609" s="124"/>
      <c r="G609" s="124"/>
      <c r="H609" s="124"/>
      <c r="I609" s="12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2.75" customHeight="1">
      <c r="A610" s="274"/>
      <c r="B610" s="124"/>
      <c r="C610" s="124"/>
      <c r="D610" s="124"/>
      <c r="E610" s="124"/>
      <c r="F610" s="124"/>
      <c r="G610" s="124"/>
      <c r="H610" s="124"/>
      <c r="I610" s="12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2.75" customHeight="1">
      <c r="A611" s="274"/>
      <c r="B611" s="124"/>
      <c r="C611" s="124"/>
      <c r="D611" s="124"/>
      <c r="E611" s="124"/>
      <c r="F611" s="124"/>
      <c r="G611" s="124"/>
      <c r="H611" s="124"/>
      <c r="I611" s="12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2.75" customHeight="1">
      <c r="A612" s="274"/>
      <c r="B612" s="124"/>
      <c r="C612" s="124"/>
      <c r="D612" s="124"/>
      <c r="E612" s="124"/>
      <c r="F612" s="124"/>
      <c r="G612" s="124"/>
      <c r="H612" s="124"/>
      <c r="I612" s="12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2.75" customHeight="1">
      <c r="A613" s="274"/>
      <c r="B613" s="124"/>
      <c r="C613" s="124"/>
      <c r="D613" s="124"/>
      <c r="E613" s="124"/>
      <c r="F613" s="124"/>
      <c r="G613" s="124"/>
      <c r="H613" s="124"/>
      <c r="I613" s="12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2.75" customHeight="1">
      <c r="A614" s="274"/>
      <c r="B614" s="124"/>
      <c r="C614" s="124"/>
      <c r="D614" s="124"/>
      <c r="E614" s="124"/>
      <c r="F614" s="124"/>
      <c r="G614" s="124"/>
      <c r="H614" s="124"/>
      <c r="I614" s="12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2.75" customHeight="1">
      <c r="A615" s="274"/>
      <c r="B615" s="124"/>
      <c r="C615" s="124"/>
      <c r="D615" s="124"/>
      <c r="E615" s="124"/>
      <c r="F615" s="124"/>
      <c r="G615" s="124"/>
      <c r="H615" s="124"/>
      <c r="I615" s="12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2.75" customHeight="1">
      <c r="A616" s="274"/>
      <c r="B616" s="124"/>
      <c r="C616" s="124"/>
      <c r="D616" s="124"/>
      <c r="E616" s="124"/>
      <c r="F616" s="124"/>
      <c r="G616" s="124"/>
      <c r="H616" s="124"/>
      <c r="I616" s="12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2.75" customHeight="1">
      <c r="A617" s="274"/>
      <c r="B617" s="124"/>
      <c r="C617" s="124"/>
      <c r="D617" s="124"/>
      <c r="E617" s="124"/>
      <c r="F617" s="124"/>
      <c r="G617" s="124"/>
      <c r="H617" s="124"/>
      <c r="I617" s="12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2.75" customHeight="1">
      <c r="A618" s="274"/>
      <c r="B618" s="124"/>
      <c r="C618" s="124"/>
      <c r="D618" s="124"/>
      <c r="E618" s="124"/>
      <c r="F618" s="124"/>
      <c r="G618" s="124"/>
      <c r="H618" s="124"/>
      <c r="I618" s="12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2.75" customHeight="1">
      <c r="A619" s="274"/>
      <c r="B619" s="124"/>
      <c r="C619" s="124"/>
      <c r="D619" s="124"/>
      <c r="E619" s="124"/>
      <c r="F619" s="124"/>
      <c r="G619" s="124"/>
      <c r="H619" s="124"/>
      <c r="I619" s="12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2.75" customHeight="1">
      <c r="A620" s="274"/>
      <c r="B620" s="124"/>
      <c r="C620" s="124"/>
      <c r="D620" s="124"/>
      <c r="E620" s="124"/>
      <c r="F620" s="124"/>
      <c r="G620" s="124"/>
      <c r="H620" s="124"/>
      <c r="I620" s="12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2.75" customHeight="1">
      <c r="A621" s="274"/>
      <c r="B621" s="124"/>
      <c r="C621" s="124"/>
      <c r="D621" s="124"/>
      <c r="E621" s="124"/>
      <c r="F621" s="124"/>
      <c r="G621" s="124"/>
      <c r="H621" s="124"/>
      <c r="I621" s="12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2.75" customHeight="1">
      <c r="A622" s="274"/>
      <c r="B622" s="124"/>
      <c r="C622" s="124"/>
      <c r="D622" s="124"/>
      <c r="E622" s="124"/>
      <c r="F622" s="124"/>
      <c r="G622" s="124"/>
      <c r="H622" s="124"/>
      <c r="I622" s="12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2.75" customHeight="1">
      <c r="A623" s="274"/>
      <c r="B623" s="124"/>
      <c r="C623" s="124"/>
      <c r="D623" s="124"/>
      <c r="E623" s="124"/>
      <c r="F623" s="124"/>
      <c r="G623" s="124"/>
      <c r="H623" s="124"/>
      <c r="I623" s="12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2.75" customHeight="1">
      <c r="A624" s="274"/>
      <c r="B624" s="124"/>
      <c r="C624" s="124"/>
      <c r="D624" s="124"/>
      <c r="E624" s="124"/>
      <c r="F624" s="124"/>
      <c r="G624" s="124"/>
      <c r="H624" s="124"/>
      <c r="I624" s="12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2.75" customHeight="1">
      <c r="A625" s="274"/>
      <c r="B625" s="124"/>
      <c r="C625" s="124"/>
      <c r="D625" s="124"/>
      <c r="E625" s="124"/>
      <c r="F625" s="124"/>
      <c r="G625" s="124"/>
      <c r="H625" s="124"/>
      <c r="I625" s="12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2.75" customHeight="1">
      <c r="A626" s="274"/>
      <c r="B626" s="124"/>
      <c r="C626" s="124"/>
      <c r="D626" s="124"/>
      <c r="E626" s="124"/>
      <c r="F626" s="124"/>
      <c r="G626" s="124"/>
      <c r="H626" s="124"/>
      <c r="I626" s="12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2.75" customHeight="1">
      <c r="A627" s="274"/>
      <c r="B627" s="124"/>
      <c r="C627" s="124"/>
      <c r="D627" s="124"/>
      <c r="E627" s="124"/>
      <c r="F627" s="124"/>
      <c r="G627" s="124"/>
      <c r="H627" s="124"/>
      <c r="I627" s="12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2.75" customHeight="1">
      <c r="A628" s="274"/>
      <c r="B628" s="124"/>
      <c r="C628" s="124"/>
      <c r="D628" s="124"/>
      <c r="E628" s="124"/>
      <c r="F628" s="124"/>
      <c r="G628" s="124"/>
      <c r="H628" s="124"/>
      <c r="I628" s="12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2.75" customHeight="1">
      <c r="A629" s="274"/>
      <c r="B629" s="124"/>
      <c r="C629" s="124"/>
      <c r="D629" s="124"/>
      <c r="E629" s="124"/>
      <c r="F629" s="124"/>
      <c r="G629" s="124"/>
      <c r="H629" s="124"/>
      <c r="I629" s="12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2.75" customHeight="1">
      <c r="A630" s="274"/>
      <c r="B630" s="124"/>
      <c r="C630" s="124"/>
      <c r="D630" s="124"/>
      <c r="E630" s="124"/>
      <c r="F630" s="124"/>
      <c r="G630" s="124"/>
      <c r="H630" s="124"/>
      <c r="I630" s="12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2.75" customHeight="1">
      <c r="A631" s="274"/>
      <c r="B631" s="124"/>
      <c r="C631" s="124"/>
      <c r="D631" s="124"/>
      <c r="E631" s="124"/>
      <c r="F631" s="124"/>
      <c r="G631" s="124"/>
      <c r="H631" s="124"/>
      <c r="I631" s="12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2.75" customHeight="1">
      <c r="A632" s="274"/>
      <c r="B632" s="124"/>
      <c r="C632" s="124"/>
      <c r="D632" s="124"/>
      <c r="E632" s="124"/>
      <c r="F632" s="124"/>
      <c r="G632" s="124"/>
      <c r="H632" s="124"/>
      <c r="I632" s="12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2.75" customHeight="1">
      <c r="A633" s="274"/>
      <c r="B633" s="124"/>
      <c r="C633" s="124"/>
      <c r="D633" s="124"/>
      <c r="E633" s="124"/>
      <c r="F633" s="124"/>
      <c r="G633" s="124"/>
      <c r="H633" s="124"/>
      <c r="I633" s="12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2.75" customHeight="1">
      <c r="A634" s="274"/>
      <c r="B634" s="124"/>
      <c r="C634" s="124"/>
      <c r="D634" s="124"/>
      <c r="E634" s="124"/>
      <c r="F634" s="124"/>
      <c r="G634" s="124"/>
      <c r="H634" s="124"/>
      <c r="I634" s="12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2.75" customHeight="1">
      <c r="A635" s="274"/>
      <c r="B635" s="124"/>
      <c r="C635" s="124"/>
      <c r="D635" s="124"/>
      <c r="E635" s="124"/>
      <c r="F635" s="124"/>
      <c r="G635" s="124"/>
      <c r="H635" s="124"/>
      <c r="I635" s="12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2.75" customHeight="1">
      <c r="A636" s="274"/>
      <c r="B636" s="124"/>
      <c r="C636" s="124"/>
      <c r="D636" s="124"/>
      <c r="E636" s="124"/>
      <c r="F636" s="124"/>
      <c r="G636" s="124"/>
      <c r="H636" s="124"/>
      <c r="I636" s="12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2.75" customHeight="1">
      <c r="A637" s="274"/>
      <c r="B637" s="124"/>
      <c r="C637" s="124"/>
      <c r="D637" s="124"/>
      <c r="E637" s="124"/>
      <c r="F637" s="124"/>
      <c r="G637" s="124"/>
      <c r="H637" s="124"/>
      <c r="I637" s="12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2.75" customHeight="1">
      <c r="A638" s="274"/>
      <c r="B638" s="124"/>
      <c r="C638" s="124"/>
      <c r="D638" s="124"/>
      <c r="E638" s="124"/>
      <c r="F638" s="124"/>
      <c r="G638" s="124"/>
      <c r="H638" s="124"/>
      <c r="I638" s="12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2.75" customHeight="1">
      <c r="A639" s="274"/>
      <c r="B639" s="124"/>
      <c r="C639" s="124"/>
      <c r="D639" s="124"/>
      <c r="E639" s="124"/>
      <c r="F639" s="124"/>
      <c r="G639" s="124"/>
      <c r="H639" s="124"/>
      <c r="I639" s="12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2.75" customHeight="1">
      <c r="A640" s="274"/>
      <c r="B640" s="124"/>
      <c r="C640" s="124"/>
      <c r="D640" s="124"/>
      <c r="E640" s="124"/>
      <c r="F640" s="124"/>
      <c r="G640" s="124"/>
      <c r="H640" s="124"/>
      <c r="I640" s="12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2.75" customHeight="1">
      <c r="A641" s="274"/>
      <c r="B641" s="124"/>
      <c r="C641" s="124"/>
      <c r="D641" s="124"/>
      <c r="E641" s="124"/>
      <c r="F641" s="124"/>
      <c r="G641" s="124"/>
      <c r="H641" s="124"/>
      <c r="I641" s="12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2.75" customHeight="1">
      <c r="A642" s="274"/>
      <c r="B642" s="124"/>
      <c r="C642" s="124"/>
      <c r="D642" s="124"/>
      <c r="E642" s="124"/>
      <c r="F642" s="124"/>
      <c r="G642" s="124"/>
      <c r="H642" s="124"/>
      <c r="I642" s="12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2.75" customHeight="1">
      <c r="A643" s="274"/>
      <c r="B643" s="124"/>
      <c r="C643" s="124"/>
      <c r="D643" s="124"/>
      <c r="E643" s="124"/>
      <c r="F643" s="124"/>
      <c r="G643" s="124"/>
      <c r="H643" s="124"/>
      <c r="I643" s="12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2.75" customHeight="1">
      <c r="A644" s="274"/>
      <c r="B644" s="124"/>
      <c r="C644" s="124"/>
      <c r="D644" s="124"/>
      <c r="E644" s="124"/>
      <c r="F644" s="124"/>
      <c r="G644" s="124"/>
      <c r="H644" s="124"/>
      <c r="I644" s="12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2.75" customHeight="1">
      <c r="A645" s="274"/>
      <c r="B645" s="124"/>
      <c r="C645" s="124"/>
      <c r="D645" s="124"/>
      <c r="E645" s="124"/>
      <c r="F645" s="124"/>
      <c r="G645" s="124"/>
      <c r="H645" s="124"/>
      <c r="I645" s="12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2.75" customHeight="1">
      <c r="A646" s="274"/>
      <c r="B646" s="124"/>
      <c r="C646" s="124"/>
      <c r="D646" s="124"/>
      <c r="E646" s="124"/>
      <c r="F646" s="124"/>
      <c r="G646" s="124"/>
      <c r="H646" s="124"/>
      <c r="I646" s="12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2.75" customHeight="1">
      <c r="A647" s="274"/>
      <c r="B647" s="124"/>
      <c r="C647" s="124"/>
      <c r="D647" s="124"/>
      <c r="E647" s="124"/>
      <c r="F647" s="124"/>
      <c r="G647" s="124"/>
      <c r="H647" s="124"/>
      <c r="I647" s="12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2.75" customHeight="1">
      <c r="A648" s="274"/>
      <c r="B648" s="124"/>
      <c r="C648" s="124"/>
      <c r="D648" s="124"/>
      <c r="E648" s="124"/>
      <c r="F648" s="124"/>
      <c r="G648" s="124"/>
      <c r="H648" s="124"/>
      <c r="I648" s="12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2.75" customHeight="1">
      <c r="A649" s="274"/>
      <c r="B649" s="124"/>
      <c r="C649" s="124"/>
      <c r="D649" s="124"/>
      <c r="E649" s="124"/>
      <c r="F649" s="124"/>
      <c r="G649" s="124"/>
      <c r="H649" s="124"/>
      <c r="I649" s="12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2.75" customHeight="1">
      <c r="A650" s="274"/>
      <c r="B650" s="124"/>
      <c r="C650" s="124"/>
      <c r="D650" s="124"/>
      <c r="E650" s="124"/>
      <c r="F650" s="124"/>
      <c r="G650" s="124"/>
      <c r="H650" s="124"/>
      <c r="I650" s="12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2.75" customHeight="1">
      <c r="A651" s="274"/>
      <c r="B651" s="124"/>
      <c r="C651" s="124"/>
      <c r="D651" s="124"/>
      <c r="E651" s="124"/>
      <c r="F651" s="124"/>
      <c r="G651" s="124"/>
      <c r="H651" s="124"/>
      <c r="I651" s="12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2.75" customHeight="1">
      <c r="A652" s="274"/>
      <c r="B652" s="124"/>
      <c r="C652" s="124"/>
      <c r="D652" s="124"/>
      <c r="E652" s="124"/>
      <c r="F652" s="124"/>
      <c r="G652" s="124"/>
      <c r="H652" s="124"/>
      <c r="I652" s="12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2.75" customHeight="1">
      <c r="A653" s="274"/>
      <c r="B653" s="124"/>
      <c r="C653" s="124"/>
      <c r="D653" s="124"/>
      <c r="E653" s="124"/>
      <c r="F653" s="124"/>
      <c r="G653" s="124"/>
      <c r="H653" s="124"/>
      <c r="I653" s="12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2.75" customHeight="1">
      <c r="A654" s="274"/>
      <c r="B654" s="124"/>
      <c r="C654" s="124"/>
      <c r="D654" s="124"/>
      <c r="E654" s="124"/>
      <c r="F654" s="124"/>
      <c r="G654" s="124"/>
      <c r="H654" s="124"/>
      <c r="I654" s="12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2.75" customHeight="1">
      <c r="A655" s="274"/>
      <c r="B655" s="124"/>
      <c r="C655" s="124"/>
      <c r="D655" s="124"/>
      <c r="E655" s="124"/>
      <c r="F655" s="124"/>
      <c r="G655" s="124"/>
      <c r="H655" s="124"/>
      <c r="I655" s="12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2.75" customHeight="1">
      <c r="A656" s="274"/>
      <c r="B656" s="124"/>
      <c r="C656" s="124"/>
      <c r="D656" s="124"/>
      <c r="E656" s="124"/>
      <c r="F656" s="124"/>
      <c r="G656" s="124"/>
      <c r="H656" s="124"/>
      <c r="I656" s="12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2.75" customHeight="1">
      <c r="A657" s="274"/>
      <c r="B657" s="124"/>
      <c r="C657" s="124"/>
      <c r="D657" s="124"/>
      <c r="E657" s="124"/>
      <c r="F657" s="124"/>
      <c r="G657" s="124"/>
      <c r="H657" s="124"/>
      <c r="I657" s="12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2.75" customHeight="1">
      <c r="A658" s="274"/>
      <c r="B658" s="124"/>
      <c r="C658" s="124"/>
      <c r="D658" s="124"/>
      <c r="E658" s="124"/>
      <c r="F658" s="124"/>
      <c r="G658" s="124"/>
      <c r="H658" s="124"/>
      <c r="I658" s="12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2.75" customHeight="1">
      <c r="A659" s="274"/>
      <c r="B659" s="124"/>
      <c r="C659" s="124"/>
      <c r="D659" s="124"/>
      <c r="E659" s="124"/>
      <c r="F659" s="124"/>
      <c r="G659" s="124"/>
      <c r="H659" s="124"/>
      <c r="I659" s="12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2.75" customHeight="1">
      <c r="A660" s="274"/>
      <c r="B660" s="124"/>
      <c r="C660" s="124"/>
      <c r="D660" s="124"/>
      <c r="E660" s="124"/>
      <c r="F660" s="124"/>
      <c r="G660" s="124"/>
      <c r="H660" s="124"/>
      <c r="I660" s="12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2.75" customHeight="1">
      <c r="A661" s="274"/>
      <c r="B661" s="124"/>
      <c r="C661" s="124"/>
      <c r="D661" s="124"/>
      <c r="E661" s="124"/>
      <c r="F661" s="124"/>
      <c r="G661" s="124"/>
      <c r="H661" s="124"/>
      <c r="I661" s="12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2.75" customHeight="1">
      <c r="A662" s="274"/>
      <c r="B662" s="124"/>
      <c r="C662" s="124"/>
      <c r="D662" s="124"/>
      <c r="E662" s="124"/>
      <c r="F662" s="124"/>
      <c r="G662" s="124"/>
      <c r="H662" s="124"/>
      <c r="I662" s="12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2.75" customHeight="1">
      <c r="A663" s="274"/>
      <c r="B663" s="124"/>
      <c r="C663" s="124"/>
      <c r="D663" s="124"/>
      <c r="E663" s="124"/>
      <c r="F663" s="124"/>
      <c r="G663" s="124"/>
      <c r="H663" s="124"/>
      <c r="I663" s="12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2.75" customHeight="1">
      <c r="A664" s="274"/>
      <c r="B664" s="124"/>
      <c r="C664" s="124"/>
      <c r="D664" s="124"/>
      <c r="E664" s="124"/>
      <c r="F664" s="124"/>
      <c r="G664" s="124"/>
      <c r="H664" s="124"/>
      <c r="I664" s="12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2.75" customHeight="1">
      <c r="A665" s="274"/>
      <c r="B665" s="124"/>
      <c r="C665" s="124"/>
      <c r="D665" s="124"/>
      <c r="E665" s="124"/>
      <c r="F665" s="124"/>
      <c r="G665" s="124"/>
      <c r="H665" s="124"/>
      <c r="I665" s="12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2.75" customHeight="1">
      <c r="A666" s="274"/>
      <c r="B666" s="124"/>
      <c r="C666" s="124"/>
      <c r="D666" s="124"/>
      <c r="E666" s="124"/>
      <c r="F666" s="124"/>
      <c r="G666" s="124"/>
      <c r="H666" s="124"/>
      <c r="I666" s="12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2.75" customHeight="1">
      <c r="A667" s="274"/>
      <c r="B667" s="124"/>
      <c r="C667" s="124"/>
      <c r="D667" s="124"/>
      <c r="E667" s="124"/>
      <c r="F667" s="124"/>
      <c r="G667" s="124"/>
      <c r="H667" s="124"/>
      <c r="I667" s="12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2.75" customHeight="1">
      <c r="A668" s="274"/>
      <c r="B668" s="124"/>
      <c r="C668" s="124"/>
      <c r="D668" s="124"/>
      <c r="E668" s="124"/>
      <c r="F668" s="124"/>
      <c r="G668" s="124"/>
      <c r="H668" s="124"/>
      <c r="I668" s="12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2.75" customHeight="1">
      <c r="A669" s="274"/>
      <c r="B669" s="124"/>
      <c r="C669" s="124"/>
      <c r="D669" s="124"/>
      <c r="E669" s="124"/>
      <c r="F669" s="124"/>
      <c r="G669" s="124"/>
      <c r="H669" s="124"/>
      <c r="I669" s="12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2.75" customHeight="1">
      <c r="A670" s="274"/>
      <c r="B670" s="124"/>
      <c r="C670" s="124"/>
      <c r="D670" s="124"/>
      <c r="E670" s="124"/>
      <c r="F670" s="124"/>
      <c r="G670" s="124"/>
      <c r="H670" s="124"/>
      <c r="I670" s="12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2.75" customHeight="1">
      <c r="A671" s="274"/>
      <c r="B671" s="124"/>
      <c r="C671" s="124"/>
      <c r="D671" s="124"/>
      <c r="E671" s="124"/>
      <c r="F671" s="124"/>
      <c r="G671" s="124"/>
      <c r="H671" s="124"/>
      <c r="I671" s="12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2.75" customHeight="1">
      <c r="A672" s="274"/>
      <c r="B672" s="124"/>
      <c r="C672" s="124"/>
      <c r="D672" s="124"/>
      <c r="E672" s="124"/>
      <c r="F672" s="124"/>
      <c r="G672" s="124"/>
      <c r="H672" s="124"/>
      <c r="I672" s="12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2.75" customHeight="1">
      <c r="A673" s="274"/>
      <c r="B673" s="124"/>
      <c r="C673" s="124"/>
      <c r="D673" s="124"/>
      <c r="E673" s="124"/>
      <c r="F673" s="124"/>
      <c r="G673" s="124"/>
      <c r="H673" s="124"/>
      <c r="I673" s="12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2.75" customHeight="1">
      <c r="A674" s="274"/>
      <c r="B674" s="124"/>
      <c r="C674" s="124"/>
      <c r="D674" s="124"/>
      <c r="E674" s="124"/>
      <c r="F674" s="124"/>
      <c r="G674" s="124"/>
      <c r="H674" s="124"/>
      <c r="I674" s="12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2.75" customHeight="1">
      <c r="A675" s="274"/>
      <c r="B675" s="124"/>
      <c r="C675" s="124"/>
      <c r="D675" s="124"/>
      <c r="E675" s="124"/>
      <c r="F675" s="124"/>
      <c r="G675" s="124"/>
      <c r="H675" s="124"/>
      <c r="I675" s="12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2.75" customHeight="1">
      <c r="A676" s="274"/>
      <c r="B676" s="124"/>
      <c r="C676" s="124"/>
      <c r="D676" s="124"/>
      <c r="E676" s="124"/>
      <c r="F676" s="124"/>
      <c r="G676" s="124"/>
      <c r="H676" s="124"/>
      <c r="I676" s="12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2.75" customHeight="1">
      <c r="A677" s="274"/>
      <c r="B677" s="124"/>
      <c r="C677" s="124"/>
      <c r="D677" s="124"/>
      <c r="E677" s="124"/>
      <c r="F677" s="124"/>
      <c r="G677" s="124"/>
      <c r="H677" s="124"/>
      <c r="I677" s="12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2.75" customHeight="1">
      <c r="A678" s="274"/>
      <c r="B678" s="124"/>
      <c r="C678" s="124"/>
      <c r="D678" s="124"/>
      <c r="E678" s="124"/>
      <c r="F678" s="124"/>
      <c r="G678" s="124"/>
      <c r="H678" s="124"/>
      <c r="I678" s="12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2.75" customHeight="1">
      <c r="A679" s="274"/>
      <c r="B679" s="124"/>
      <c r="C679" s="124"/>
      <c r="D679" s="124"/>
      <c r="E679" s="124"/>
      <c r="F679" s="124"/>
      <c r="G679" s="124"/>
      <c r="H679" s="124"/>
      <c r="I679" s="12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2.75" customHeight="1">
      <c r="A680" s="274"/>
      <c r="B680" s="124"/>
      <c r="C680" s="124"/>
      <c r="D680" s="124"/>
      <c r="E680" s="124"/>
      <c r="F680" s="124"/>
      <c r="G680" s="124"/>
      <c r="H680" s="124"/>
      <c r="I680" s="12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2.75" customHeight="1">
      <c r="A681" s="274"/>
      <c r="B681" s="124"/>
      <c r="C681" s="124"/>
      <c r="D681" s="124"/>
      <c r="E681" s="124"/>
      <c r="F681" s="124"/>
      <c r="G681" s="124"/>
      <c r="H681" s="124"/>
      <c r="I681" s="12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2.75" customHeight="1">
      <c r="A682" s="274"/>
      <c r="B682" s="124"/>
      <c r="C682" s="124"/>
      <c r="D682" s="124"/>
      <c r="E682" s="124"/>
      <c r="F682" s="124"/>
      <c r="G682" s="124"/>
      <c r="H682" s="124"/>
      <c r="I682" s="12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2.75" customHeight="1">
      <c r="A683" s="274"/>
      <c r="B683" s="124"/>
      <c r="C683" s="124"/>
      <c r="D683" s="124"/>
      <c r="E683" s="124"/>
      <c r="F683" s="124"/>
      <c r="G683" s="124"/>
      <c r="H683" s="124"/>
      <c r="I683" s="12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2.75" customHeight="1">
      <c r="A684" s="274"/>
      <c r="B684" s="124"/>
      <c r="C684" s="124"/>
      <c r="D684" s="124"/>
      <c r="E684" s="124"/>
      <c r="F684" s="124"/>
      <c r="G684" s="124"/>
      <c r="H684" s="124"/>
      <c r="I684" s="12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2.75" customHeight="1">
      <c r="A685" s="274"/>
      <c r="B685" s="124"/>
      <c r="C685" s="124"/>
      <c r="D685" s="124"/>
      <c r="E685" s="124"/>
      <c r="F685" s="124"/>
      <c r="G685" s="124"/>
      <c r="H685" s="124"/>
      <c r="I685" s="12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2.75" customHeight="1">
      <c r="A686" s="274"/>
      <c r="B686" s="124"/>
      <c r="C686" s="124"/>
      <c r="D686" s="124"/>
      <c r="E686" s="124"/>
      <c r="F686" s="124"/>
      <c r="G686" s="124"/>
      <c r="H686" s="124"/>
      <c r="I686" s="12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2.75" customHeight="1">
      <c r="A687" s="274"/>
      <c r="B687" s="124"/>
      <c r="C687" s="124"/>
      <c r="D687" s="124"/>
      <c r="E687" s="124"/>
      <c r="F687" s="124"/>
      <c r="G687" s="124"/>
      <c r="H687" s="124"/>
      <c r="I687" s="12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2.75" customHeight="1">
      <c r="A688" s="274"/>
      <c r="B688" s="124"/>
      <c r="C688" s="124"/>
      <c r="D688" s="124"/>
      <c r="E688" s="124"/>
      <c r="F688" s="124"/>
      <c r="G688" s="124"/>
      <c r="H688" s="124"/>
      <c r="I688" s="12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2.75" customHeight="1">
      <c r="A689" s="274"/>
      <c r="B689" s="124"/>
      <c r="C689" s="124"/>
      <c r="D689" s="124"/>
      <c r="E689" s="124"/>
      <c r="F689" s="124"/>
      <c r="G689" s="124"/>
      <c r="H689" s="124"/>
      <c r="I689" s="12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2.75" customHeight="1">
      <c r="A690" s="274"/>
      <c r="B690" s="124"/>
      <c r="C690" s="124"/>
      <c r="D690" s="124"/>
      <c r="E690" s="124"/>
      <c r="F690" s="124"/>
      <c r="G690" s="124"/>
      <c r="H690" s="124"/>
      <c r="I690" s="12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2.75" customHeight="1">
      <c r="A691" s="274"/>
      <c r="B691" s="124"/>
      <c r="C691" s="124"/>
      <c r="D691" s="124"/>
      <c r="E691" s="124"/>
      <c r="F691" s="124"/>
      <c r="G691" s="124"/>
      <c r="H691" s="124"/>
      <c r="I691" s="12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2.75" customHeight="1">
      <c r="A692" s="274"/>
      <c r="B692" s="124"/>
      <c r="C692" s="124"/>
      <c r="D692" s="124"/>
      <c r="E692" s="124"/>
      <c r="F692" s="124"/>
      <c r="G692" s="124"/>
      <c r="H692" s="124"/>
      <c r="I692" s="12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2.75" customHeight="1">
      <c r="A693" s="274"/>
      <c r="B693" s="124"/>
      <c r="C693" s="124"/>
      <c r="D693" s="124"/>
      <c r="E693" s="124"/>
      <c r="F693" s="124"/>
      <c r="G693" s="124"/>
      <c r="H693" s="124"/>
      <c r="I693" s="12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2.75" customHeight="1">
      <c r="A694" s="274"/>
      <c r="B694" s="124"/>
      <c r="C694" s="124"/>
      <c r="D694" s="124"/>
      <c r="E694" s="124"/>
      <c r="F694" s="124"/>
      <c r="G694" s="124"/>
      <c r="H694" s="124"/>
      <c r="I694" s="12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2.75" customHeight="1">
      <c r="A695" s="274"/>
      <c r="B695" s="124"/>
      <c r="C695" s="124"/>
      <c r="D695" s="124"/>
      <c r="E695" s="124"/>
      <c r="F695" s="124"/>
      <c r="G695" s="124"/>
      <c r="H695" s="124"/>
      <c r="I695" s="12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2.75" customHeight="1">
      <c r="A696" s="274"/>
      <c r="B696" s="124"/>
      <c r="C696" s="124"/>
      <c r="D696" s="124"/>
      <c r="E696" s="124"/>
      <c r="F696" s="124"/>
      <c r="G696" s="124"/>
      <c r="H696" s="124"/>
      <c r="I696" s="12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2.75" customHeight="1">
      <c r="A697" s="274"/>
      <c r="B697" s="124"/>
      <c r="C697" s="124"/>
      <c r="D697" s="124"/>
      <c r="E697" s="124"/>
      <c r="F697" s="124"/>
      <c r="G697" s="124"/>
      <c r="H697" s="124"/>
      <c r="I697" s="12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2.75" customHeight="1">
      <c r="A698" s="274"/>
      <c r="B698" s="124"/>
      <c r="C698" s="124"/>
      <c r="D698" s="124"/>
      <c r="E698" s="124"/>
      <c r="F698" s="124"/>
      <c r="G698" s="124"/>
      <c r="H698" s="124"/>
      <c r="I698" s="12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2.75" customHeight="1">
      <c r="A699" s="274"/>
      <c r="B699" s="124"/>
      <c r="C699" s="124"/>
      <c r="D699" s="124"/>
      <c r="E699" s="124"/>
      <c r="F699" s="124"/>
      <c r="G699" s="124"/>
      <c r="H699" s="124"/>
      <c r="I699" s="12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2.75" customHeight="1">
      <c r="A700" s="274"/>
      <c r="B700" s="124"/>
      <c r="C700" s="124"/>
      <c r="D700" s="124"/>
      <c r="E700" s="124"/>
      <c r="F700" s="124"/>
      <c r="G700" s="124"/>
      <c r="H700" s="124"/>
      <c r="I700" s="12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2.75" customHeight="1">
      <c r="A701" s="274"/>
      <c r="B701" s="124"/>
      <c r="C701" s="124"/>
      <c r="D701" s="124"/>
      <c r="E701" s="124"/>
      <c r="F701" s="124"/>
      <c r="G701" s="124"/>
      <c r="H701" s="124"/>
      <c r="I701" s="12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2.75" customHeight="1">
      <c r="A702" s="274"/>
      <c r="B702" s="124"/>
      <c r="C702" s="124"/>
      <c r="D702" s="124"/>
      <c r="E702" s="124"/>
      <c r="F702" s="124"/>
      <c r="G702" s="124"/>
      <c r="H702" s="124"/>
      <c r="I702" s="12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2.75" customHeight="1">
      <c r="A703" s="274"/>
      <c r="B703" s="124"/>
      <c r="C703" s="124"/>
      <c r="D703" s="124"/>
      <c r="E703" s="124"/>
      <c r="F703" s="124"/>
      <c r="G703" s="124"/>
      <c r="H703" s="124"/>
      <c r="I703" s="12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2.75" customHeight="1">
      <c r="A704" s="274"/>
      <c r="B704" s="124"/>
      <c r="C704" s="124"/>
      <c r="D704" s="124"/>
      <c r="E704" s="124"/>
      <c r="F704" s="124"/>
      <c r="G704" s="124"/>
      <c r="H704" s="124"/>
      <c r="I704" s="12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2.75" customHeight="1">
      <c r="A705" s="274"/>
      <c r="B705" s="124"/>
      <c r="C705" s="124"/>
      <c r="D705" s="124"/>
      <c r="E705" s="124"/>
      <c r="F705" s="124"/>
      <c r="G705" s="124"/>
      <c r="H705" s="124"/>
      <c r="I705" s="12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2.75" customHeight="1">
      <c r="A706" s="274"/>
      <c r="B706" s="124"/>
      <c r="C706" s="124"/>
      <c r="D706" s="124"/>
      <c r="E706" s="124"/>
      <c r="F706" s="124"/>
      <c r="G706" s="124"/>
      <c r="H706" s="124"/>
      <c r="I706" s="12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2.75" customHeight="1">
      <c r="A707" s="274"/>
      <c r="B707" s="124"/>
      <c r="C707" s="124"/>
      <c r="D707" s="124"/>
      <c r="E707" s="124"/>
      <c r="F707" s="124"/>
      <c r="G707" s="124"/>
      <c r="H707" s="124"/>
      <c r="I707" s="12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2.75" customHeight="1">
      <c r="A708" s="274"/>
      <c r="B708" s="124"/>
      <c r="C708" s="124"/>
      <c r="D708" s="124"/>
      <c r="E708" s="124"/>
      <c r="F708" s="124"/>
      <c r="G708" s="124"/>
      <c r="H708" s="124"/>
      <c r="I708" s="12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2.75" customHeight="1">
      <c r="A709" s="274"/>
      <c r="B709" s="124"/>
      <c r="C709" s="124"/>
      <c r="D709" s="124"/>
      <c r="E709" s="124"/>
      <c r="F709" s="124"/>
      <c r="G709" s="124"/>
      <c r="H709" s="124"/>
      <c r="I709" s="12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2.75" customHeight="1">
      <c r="A710" s="274"/>
      <c r="B710" s="124"/>
      <c r="C710" s="124"/>
      <c r="D710" s="124"/>
      <c r="E710" s="124"/>
      <c r="F710" s="124"/>
      <c r="G710" s="124"/>
      <c r="H710" s="124"/>
      <c r="I710" s="12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2.75" customHeight="1">
      <c r="A711" s="274"/>
      <c r="B711" s="124"/>
      <c r="C711" s="124"/>
      <c r="D711" s="124"/>
      <c r="E711" s="124"/>
      <c r="F711" s="124"/>
      <c r="G711" s="124"/>
      <c r="H711" s="124"/>
      <c r="I711" s="12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2.75" customHeight="1">
      <c r="A712" s="274"/>
      <c r="B712" s="124"/>
      <c r="C712" s="124"/>
      <c r="D712" s="124"/>
      <c r="E712" s="124"/>
      <c r="F712" s="124"/>
      <c r="G712" s="124"/>
      <c r="H712" s="124"/>
      <c r="I712" s="12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2.75" customHeight="1">
      <c r="A713" s="274"/>
      <c r="B713" s="124"/>
      <c r="C713" s="124"/>
      <c r="D713" s="124"/>
      <c r="E713" s="124"/>
      <c r="F713" s="124"/>
      <c r="G713" s="124"/>
      <c r="H713" s="124"/>
      <c r="I713" s="12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2.75" customHeight="1">
      <c r="A714" s="274"/>
      <c r="B714" s="124"/>
      <c r="C714" s="124"/>
      <c r="D714" s="124"/>
      <c r="E714" s="124"/>
      <c r="F714" s="124"/>
      <c r="G714" s="124"/>
      <c r="H714" s="124"/>
      <c r="I714" s="12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2.75" customHeight="1">
      <c r="A715" s="274"/>
      <c r="B715" s="124"/>
      <c r="C715" s="124"/>
      <c r="D715" s="124"/>
      <c r="E715" s="124"/>
      <c r="F715" s="124"/>
      <c r="G715" s="124"/>
      <c r="H715" s="124"/>
      <c r="I715" s="12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2.75" customHeight="1">
      <c r="A716" s="274"/>
      <c r="B716" s="124"/>
      <c r="C716" s="124"/>
      <c r="D716" s="124"/>
      <c r="E716" s="124"/>
      <c r="F716" s="124"/>
      <c r="G716" s="124"/>
      <c r="H716" s="124"/>
      <c r="I716" s="12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2.75" customHeight="1">
      <c r="A717" s="274"/>
      <c r="B717" s="124"/>
      <c r="C717" s="124"/>
      <c r="D717" s="124"/>
      <c r="E717" s="124"/>
      <c r="F717" s="124"/>
      <c r="G717" s="124"/>
      <c r="H717" s="124"/>
      <c r="I717" s="12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2.75" customHeight="1">
      <c r="A718" s="274"/>
      <c r="B718" s="124"/>
      <c r="C718" s="124"/>
      <c r="D718" s="124"/>
      <c r="E718" s="124"/>
      <c r="F718" s="124"/>
      <c r="G718" s="124"/>
      <c r="H718" s="124"/>
      <c r="I718" s="12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2.75" customHeight="1">
      <c r="A719" s="274"/>
      <c r="B719" s="124"/>
      <c r="C719" s="124"/>
      <c r="D719" s="124"/>
      <c r="E719" s="124"/>
      <c r="F719" s="124"/>
      <c r="G719" s="124"/>
      <c r="H719" s="124"/>
      <c r="I719" s="12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2.75" customHeight="1">
      <c r="A720" s="274"/>
      <c r="B720" s="124"/>
      <c r="C720" s="124"/>
      <c r="D720" s="124"/>
      <c r="E720" s="124"/>
      <c r="F720" s="124"/>
      <c r="G720" s="124"/>
      <c r="H720" s="124"/>
      <c r="I720" s="12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2.75" customHeight="1">
      <c r="A721" s="274"/>
      <c r="B721" s="124"/>
      <c r="C721" s="124"/>
      <c r="D721" s="124"/>
      <c r="E721" s="124"/>
      <c r="F721" s="124"/>
      <c r="G721" s="124"/>
      <c r="H721" s="124"/>
      <c r="I721" s="12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2.75" customHeight="1">
      <c r="A722" s="274"/>
      <c r="B722" s="124"/>
      <c r="C722" s="124"/>
      <c r="D722" s="124"/>
      <c r="E722" s="124"/>
      <c r="F722" s="124"/>
      <c r="G722" s="124"/>
      <c r="H722" s="124"/>
      <c r="I722" s="12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2.75" customHeight="1">
      <c r="A723" s="274"/>
      <c r="B723" s="124"/>
      <c r="C723" s="124"/>
      <c r="D723" s="124"/>
      <c r="E723" s="124"/>
      <c r="F723" s="124"/>
      <c r="G723" s="124"/>
      <c r="H723" s="124"/>
      <c r="I723" s="12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2.75" customHeight="1">
      <c r="A724" s="274"/>
      <c r="B724" s="124"/>
      <c r="C724" s="124"/>
      <c r="D724" s="124"/>
      <c r="E724" s="124"/>
      <c r="F724" s="124"/>
      <c r="G724" s="124"/>
      <c r="H724" s="124"/>
      <c r="I724" s="12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2.75" customHeight="1">
      <c r="A725" s="274"/>
      <c r="B725" s="124"/>
      <c r="C725" s="124"/>
      <c r="D725" s="124"/>
      <c r="E725" s="124"/>
      <c r="F725" s="124"/>
      <c r="G725" s="124"/>
      <c r="H725" s="124"/>
      <c r="I725" s="12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2.75" customHeight="1">
      <c r="A726" s="274"/>
      <c r="B726" s="124"/>
      <c r="C726" s="124"/>
      <c r="D726" s="124"/>
      <c r="E726" s="124"/>
      <c r="F726" s="124"/>
      <c r="G726" s="124"/>
      <c r="H726" s="124"/>
      <c r="I726" s="12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2.75" customHeight="1">
      <c r="A727" s="274"/>
      <c r="B727" s="124"/>
      <c r="C727" s="124"/>
      <c r="D727" s="124"/>
      <c r="E727" s="124"/>
      <c r="F727" s="124"/>
      <c r="G727" s="124"/>
      <c r="H727" s="124"/>
      <c r="I727" s="12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2.75" customHeight="1">
      <c r="A728" s="274"/>
      <c r="B728" s="124"/>
      <c r="C728" s="124"/>
      <c r="D728" s="124"/>
      <c r="E728" s="124"/>
      <c r="F728" s="124"/>
      <c r="G728" s="124"/>
      <c r="H728" s="124"/>
      <c r="I728" s="12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2.75" customHeight="1">
      <c r="A729" s="274"/>
      <c r="B729" s="124"/>
      <c r="C729" s="124"/>
      <c r="D729" s="124"/>
      <c r="E729" s="124"/>
      <c r="F729" s="124"/>
      <c r="G729" s="124"/>
      <c r="H729" s="124"/>
      <c r="I729" s="12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2.75" customHeight="1">
      <c r="A730" s="274"/>
      <c r="B730" s="124"/>
      <c r="C730" s="124"/>
      <c r="D730" s="124"/>
      <c r="E730" s="124"/>
      <c r="F730" s="124"/>
      <c r="G730" s="124"/>
      <c r="H730" s="124"/>
      <c r="I730" s="12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2.75" customHeight="1">
      <c r="A731" s="274"/>
      <c r="B731" s="124"/>
      <c r="C731" s="124"/>
      <c r="D731" s="124"/>
      <c r="E731" s="124"/>
      <c r="F731" s="124"/>
      <c r="G731" s="124"/>
      <c r="H731" s="124"/>
      <c r="I731" s="12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2.75" customHeight="1">
      <c r="A732" s="274"/>
      <c r="B732" s="124"/>
      <c r="C732" s="124"/>
      <c r="D732" s="124"/>
      <c r="E732" s="124"/>
      <c r="F732" s="124"/>
      <c r="G732" s="124"/>
      <c r="H732" s="124"/>
      <c r="I732" s="12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2.75" customHeight="1">
      <c r="A733" s="274"/>
      <c r="B733" s="124"/>
      <c r="C733" s="124"/>
      <c r="D733" s="124"/>
      <c r="E733" s="124"/>
      <c r="F733" s="124"/>
      <c r="G733" s="124"/>
      <c r="H733" s="124"/>
      <c r="I733" s="12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2.75" customHeight="1">
      <c r="A734" s="274"/>
      <c r="B734" s="124"/>
      <c r="C734" s="124"/>
      <c r="D734" s="124"/>
      <c r="E734" s="124"/>
      <c r="F734" s="124"/>
      <c r="G734" s="124"/>
      <c r="H734" s="124"/>
      <c r="I734" s="12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2.75" customHeight="1">
      <c r="A735" s="274"/>
      <c r="B735" s="124"/>
      <c r="C735" s="124"/>
      <c r="D735" s="124"/>
      <c r="E735" s="124"/>
      <c r="F735" s="124"/>
      <c r="G735" s="124"/>
      <c r="H735" s="124"/>
      <c r="I735" s="12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2.75" customHeight="1">
      <c r="A736" s="274"/>
      <c r="B736" s="124"/>
      <c r="C736" s="124"/>
      <c r="D736" s="124"/>
      <c r="E736" s="124"/>
      <c r="F736" s="124"/>
      <c r="G736" s="124"/>
      <c r="H736" s="124"/>
      <c r="I736" s="12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2.75" customHeight="1">
      <c r="A737" s="274"/>
      <c r="B737" s="124"/>
      <c r="C737" s="124"/>
      <c r="D737" s="124"/>
      <c r="E737" s="124"/>
      <c r="F737" s="124"/>
      <c r="G737" s="124"/>
      <c r="H737" s="124"/>
      <c r="I737" s="12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2.75" customHeight="1">
      <c r="A738" s="274"/>
      <c r="B738" s="124"/>
      <c r="C738" s="124"/>
      <c r="D738" s="124"/>
      <c r="E738" s="124"/>
      <c r="F738" s="124"/>
      <c r="G738" s="124"/>
      <c r="H738" s="124"/>
      <c r="I738" s="12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2.75" customHeight="1">
      <c r="A739" s="274"/>
      <c r="B739" s="124"/>
      <c r="C739" s="124"/>
      <c r="D739" s="124"/>
      <c r="E739" s="124"/>
      <c r="F739" s="124"/>
      <c r="G739" s="124"/>
      <c r="H739" s="124"/>
      <c r="I739" s="12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2.75" customHeight="1">
      <c r="A740" s="274"/>
      <c r="B740" s="124"/>
      <c r="C740" s="124"/>
      <c r="D740" s="124"/>
      <c r="E740" s="124"/>
      <c r="F740" s="124"/>
      <c r="G740" s="124"/>
      <c r="H740" s="124"/>
      <c r="I740" s="12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2.75" customHeight="1">
      <c r="A741" s="274"/>
      <c r="B741" s="124"/>
      <c r="C741" s="124"/>
      <c r="D741" s="124"/>
      <c r="E741" s="124"/>
      <c r="F741" s="124"/>
      <c r="G741" s="124"/>
      <c r="H741" s="124"/>
      <c r="I741" s="12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2.75" customHeight="1">
      <c r="A742" s="274"/>
      <c r="B742" s="124"/>
      <c r="C742" s="124"/>
      <c r="D742" s="124"/>
      <c r="E742" s="124"/>
      <c r="F742" s="124"/>
      <c r="G742" s="124"/>
      <c r="H742" s="124"/>
      <c r="I742" s="12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2.75" customHeight="1">
      <c r="A743" s="274"/>
      <c r="B743" s="124"/>
      <c r="C743" s="124"/>
      <c r="D743" s="124"/>
      <c r="E743" s="124"/>
      <c r="F743" s="124"/>
      <c r="G743" s="124"/>
      <c r="H743" s="124"/>
      <c r="I743" s="12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2.75" customHeight="1">
      <c r="A744" s="274"/>
      <c r="B744" s="124"/>
      <c r="C744" s="124"/>
      <c r="D744" s="124"/>
      <c r="E744" s="124"/>
      <c r="F744" s="124"/>
      <c r="G744" s="124"/>
      <c r="H744" s="124"/>
      <c r="I744" s="12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2.75" customHeight="1">
      <c r="A745" s="274"/>
      <c r="B745" s="124"/>
      <c r="C745" s="124"/>
      <c r="D745" s="124"/>
      <c r="E745" s="124"/>
      <c r="F745" s="124"/>
      <c r="G745" s="124"/>
      <c r="H745" s="124"/>
      <c r="I745" s="12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2.75" customHeight="1">
      <c r="A746" s="274"/>
      <c r="B746" s="124"/>
      <c r="C746" s="124"/>
      <c r="D746" s="124"/>
      <c r="E746" s="124"/>
      <c r="F746" s="124"/>
      <c r="G746" s="124"/>
      <c r="H746" s="124"/>
      <c r="I746" s="12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2.75" customHeight="1">
      <c r="A747" s="274"/>
      <c r="B747" s="124"/>
      <c r="C747" s="124"/>
      <c r="D747" s="124"/>
      <c r="E747" s="124"/>
      <c r="F747" s="124"/>
      <c r="G747" s="124"/>
      <c r="H747" s="124"/>
      <c r="I747" s="12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2.75" customHeight="1">
      <c r="A748" s="274"/>
      <c r="B748" s="124"/>
      <c r="C748" s="124"/>
      <c r="D748" s="124"/>
      <c r="E748" s="124"/>
      <c r="F748" s="124"/>
      <c r="G748" s="124"/>
      <c r="H748" s="124"/>
      <c r="I748" s="12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2.75" customHeight="1">
      <c r="A749" s="274"/>
      <c r="B749" s="124"/>
      <c r="C749" s="124"/>
      <c r="D749" s="124"/>
      <c r="E749" s="124"/>
      <c r="F749" s="124"/>
      <c r="G749" s="124"/>
      <c r="H749" s="124"/>
      <c r="I749" s="12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2.75" customHeight="1">
      <c r="A750" s="274"/>
      <c r="B750" s="124"/>
      <c r="C750" s="124"/>
      <c r="D750" s="124"/>
      <c r="E750" s="124"/>
      <c r="F750" s="124"/>
      <c r="G750" s="124"/>
      <c r="H750" s="124"/>
      <c r="I750" s="12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2.75" customHeight="1">
      <c r="A751" s="274"/>
      <c r="B751" s="124"/>
      <c r="C751" s="124"/>
      <c r="D751" s="124"/>
      <c r="E751" s="124"/>
      <c r="F751" s="124"/>
      <c r="G751" s="124"/>
      <c r="H751" s="124"/>
      <c r="I751" s="12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2.75" customHeight="1">
      <c r="A752" s="274"/>
      <c r="B752" s="124"/>
      <c r="C752" s="124"/>
      <c r="D752" s="124"/>
      <c r="E752" s="124"/>
      <c r="F752" s="124"/>
      <c r="G752" s="124"/>
      <c r="H752" s="124"/>
      <c r="I752" s="12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2.75" customHeight="1">
      <c r="A753" s="274"/>
      <c r="B753" s="124"/>
      <c r="C753" s="124"/>
      <c r="D753" s="124"/>
      <c r="E753" s="124"/>
      <c r="F753" s="124"/>
      <c r="G753" s="124"/>
      <c r="H753" s="124"/>
      <c r="I753" s="12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2.75" customHeight="1">
      <c r="A754" s="274"/>
      <c r="B754" s="124"/>
      <c r="C754" s="124"/>
      <c r="D754" s="124"/>
      <c r="E754" s="124"/>
      <c r="F754" s="124"/>
      <c r="G754" s="124"/>
      <c r="H754" s="124"/>
      <c r="I754" s="12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2.75" customHeight="1">
      <c r="A755" s="274"/>
      <c r="B755" s="124"/>
      <c r="C755" s="124"/>
      <c r="D755" s="124"/>
      <c r="E755" s="124"/>
      <c r="F755" s="124"/>
      <c r="G755" s="124"/>
      <c r="H755" s="124"/>
      <c r="I755" s="12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2.75" customHeight="1">
      <c r="A756" s="274"/>
      <c r="B756" s="124"/>
      <c r="C756" s="124"/>
      <c r="D756" s="124"/>
      <c r="E756" s="124"/>
      <c r="F756" s="124"/>
      <c r="G756" s="124"/>
      <c r="H756" s="124"/>
      <c r="I756" s="12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2.75" customHeight="1">
      <c r="A757" s="274"/>
      <c r="B757" s="124"/>
      <c r="C757" s="124"/>
      <c r="D757" s="124"/>
      <c r="E757" s="124"/>
      <c r="F757" s="124"/>
      <c r="G757" s="124"/>
      <c r="H757" s="124"/>
      <c r="I757" s="12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2.75" customHeight="1">
      <c r="A758" s="274"/>
      <c r="B758" s="124"/>
      <c r="C758" s="124"/>
      <c r="D758" s="124"/>
      <c r="E758" s="124"/>
      <c r="F758" s="124"/>
      <c r="G758" s="124"/>
      <c r="H758" s="124"/>
      <c r="I758" s="12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2.75" customHeight="1">
      <c r="A759" s="274"/>
      <c r="B759" s="124"/>
      <c r="C759" s="124"/>
      <c r="D759" s="124"/>
      <c r="E759" s="124"/>
      <c r="F759" s="124"/>
      <c r="G759" s="124"/>
      <c r="H759" s="124"/>
      <c r="I759" s="12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2.75" customHeight="1">
      <c r="A760" s="274"/>
      <c r="B760" s="124"/>
      <c r="C760" s="124"/>
      <c r="D760" s="124"/>
      <c r="E760" s="124"/>
      <c r="F760" s="124"/>
      <c r="G760" s="124"/>
      <c r="H760" s="124"/>
      <c r="I760" s="12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2.75" customHeight="1">
      <c r="A761" s="274"/>
      <c r="B761" s="124"/>
      <c r="C761" s="124"/>
      <c r="D761" s="124"/>
      <c r="E761" s="124"/>
      <c r="F761" s="124"/>
      <c r="G761" s="124"/>
      <c r="H761" s="124"/>
      <c r="I761" s="12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2.75" customHeight="1">
      <c r="A762" s="274"/>
      <c r="B762" s="124"/>
      <c r="C762" s="124"/>
      <c r="D762" s="124"/>
      <c r="E762" s="124"/>
      <c r="F762" s="124"/>
      <c r="G762" s="124"/>
      <c r="H762" s="124"/>
      <c r="I762" s="12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2.75" customHeight="1">
      <c r="A763" s="274"/>
      <c r="B763" s="124"/>
      <c r="C763" s="124"/>
      <c r="D763" s="124"/>
      <c r="E763" s="124"/>
      <c r="F763" s="124"/>
      <c r="G763" s="124"/>
      <c r="H763" s="124"/>
      <c r="I763" s="12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2.75" customHeight="1">
      <c r="A764" s="274"/>
      <c r="B764" s="124"/>
      <c r="C764" s="124"/>
      <c r="D764" s="124"/>
      <c r="E764" s="124"/>
      <c r="F764" s="124"/>
      <c r="G764" s="124"/>
      <c r="H764" s="124"/>
      <c r="I764" s="12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2.75" customHeight="1">
      <c r="A765" s="274"/>
      <c r="B765" s="124"/>
      <c r="C765" s="124"/>
      <c r="D765" s="124"/>
      <c r="E765" s="124"/>
      <c r="F765" s="124"/>
      <c r="G765" s="124"/>
      <c r="H765" s="124"/>
      <c r="I765" s="12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2.75" customHeight="1">
      <c r="A766" s="274"/>
      <c r="B766" s="124"/>
      <c r="C766" s="124"/>
      <c r="D766" s="124"/>
      <c r="E766" s="124"/>
      <c r="F766" s="124"/>
      <c r="G766" s="124"/>
      <c r="H766" s="124"/>
      <c r="I766" s="12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2.75" customHeight="1">
      <c r="A767" s="274"/>
      <c r="B767" s="124"/>
      <c r="C767" s="124"/>
      <c r="D767" s="124"/>
      <c r="E767" s="124"/>
      <c r="F767" s="124"/>
      <c r="G767" s="124"/>
      <c r="H767" s="124"/>
      <c r="I767" s="12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2.75" customHeight="1">
      <c r="A768" s="274"/>
      <c r="B768" s="124"/>
      <c r="C768" s="124"/>
      <c r="D768" s="124"/>
      <c r="E768" s="124"/>
      <c r="F768" s="124"/>
      <c r="G768" s="124"/>
      <c r="H768" s="124"/>
      <c r="I768" s="12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2.75" customHeight="1">
      <c r="A769" s="274"/>
      <c r="B769" s="124"/>
      <c r="C769" s="124"/>
      <c r="D769" s="124"/>
      <c r="E769" s="124"/>
      <c r="F769" s="124"/>
      <c r="G769" s="124"/>
      <c r="H769" s="124"/>
      <c r="I769" s="12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2.75" customHeight="1">
      <c r="A770" s="274"/>
      <c r="B770" s="124"/>
      <c r="C770" s="124"/>
      <c r="D770" s="124"/>
      <c r="E770" s="124"/>
      <c r="F770" s="124"/>
      <c r="G770" s="124"/>
      <c r="H770" s="124"/>
      <c r="I770" s="12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2.75" customHeight="1">
      <c r="A771" s="274"/>
      <c r="B771" s="124"/>
      <c r="C771" s="124"/>
      <c r="D771" s="124"/>
      <c r="E771" s="124"/>
      <c r="F771" s="124"/>
      <c r="G771" s="124"/>
      <c r="H771" s="124"/>
      <c r="I771" s="12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2.75" customHeight="1">
      <c r="A772" s="274"/>
      <c r="B772" s="124"/>
      <c r="C772" s="124"/>
      <c r="D772" s="124"/>
      <c r="E772" s="124"/>
      <c r="F772" s="124"/>
      <c r="G772" s="124"/>
      <c r="H772" s="124"/>
      <c r="I772" s="12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2.75" customHeight="1">
      <c r="A773" s="274"/>
      <c r="B773" s="124"/>
      <c r="C773" s="124"/>
      <c r="D773" s="124"/>
      <c r="E773" s="124"/>
      <c r="F773" s="124"/>
      <c r="G773" s="124"/>
      <c r="H773" s="124"/>
      <c r="I773" s="12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2.75" customHeight="1">
      <c r="A774" s="274"/>
      <c r="B774" s="124"/>
      <c r="C774" s="124"/>
      <c r="D774" s="124"/>
      <c r="E774" s="124"/>
      <c r="F774" s="124"/>
      <c r="G774" s="124"/>
      <c r="H774" s="124"/>
      <c r="I774" s="12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2.75" customHeight="1">
      <c r="A775" s="274"/>
      <c r="B775" s="124"/>
      <c r="C775" s="124"/>
      <c r="D775" s="124"/>
      <c r="E775" s="124"/>
      <c r="F775" s="124"/>
      <c r="G775" s="124"/>
      <c r="H775" s="124"/>
      <c r="I775" s="12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2.75" customHeight="1">
      <c r="A776" s="274"/>
      <c r="B776" s="124"/>
      <c r="C776" s="124"/>
      <c r="D776" s="124"/>
      <c r="E776" s="124"/>
      <c r="F776" s="124"/>
      <c r="G776" s="124"/>
      <c r="H776" s="124"/>
      <c r="I776" s="12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2.75" customHeight="1">
      <c r="A777" s="274"/>
      <c r="B777" s="124"/>
      <c r="C777" s="124"/>
      <c r="D777" s="124"/>
      <c r="E777" s="124"/>
      <c r="F777" s="124"/>
      <c r="G777" s="124"/>
      <c r="H777" s="124"/>
      <c r="I777" s="12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2.75" customHeight="1">
      <c r="A778" s="274"/>
      <c r="B778" s="124"/>
      <c r="C778" s="124"/>
      <c r="D778" s="124"/>
      <c r="E778" s="124"/>
      <c r="F778" s="124"/>
      <c r="G778" s="124"/>
      <c r="H778" s="124"/>
      <c r="I778" s="12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2.75" customHeight="1">
      <c r="A779" s="274"/>
      <c r="B779" s="124"/>
      <c r="C779" s="124"/>
      <c r="D779" s="124"/>
      <c r="E779" s="124"/>
      <c r="F779" s="124"/>
      <c r="G779" s="124"/>
      <c r="H779" s="124"/>
      <c r="I779" s="12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2.75" customHeight="1">
      <c r="A780" s="274"/>
      <c r="B780" s="124"/>
      <c r="C780" s="124"/>
      <c r="D780" s="124"/>
      <c r="E780" s="124"/>
      <c r="F780" s="124"/>
      <c r="G780" s="124"/>
      <c r="H780" s="124"/>
      <c r="I780" s="12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2.75" customHeight="1">
      <c r="A781" s="274"/>
      <c r="B781" s="124"/>
      <c r="C781" s="124"/>
      <c r="D781" s="124"/>
      <c r="E781" s="124"/>
      <c r="F781" s="124"/>
      <c r="G781" s="124"/>
      <c r="H781" s="124"/>
      <c r="I781" s="12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2.75" customHeight="1">
      <c r="A782" s="274"/>
      <c r="B782" s="124"/>
      <c r="C782" s="124"/>
      <c r="D782" s="124"/>
      <c r="E782" s="124"/>
      <c r="F782" s="124"/>
      <c r="G782" s="124"/>
      <c r="H782" s="124"/>
      <c r="I782" s="12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2.75" customHeight="1">
      <c r="A783" s="274"/>
      <c r="B783" s="124"/>
      <c r="C783" s="124"/>
      <c r="D783" s="124"/>
      <c r="E783" s="124"/>
      <c r="F783" s="124"/>
      <c r="G783" s="124"/>
      <c r="H783" s="124"/>
      <c r="I783" s="12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2.75" customHeight="1">
      <c r="A784" s="274"/>
      <c r="B784" s="124"/>
      <c r="C784" s="124"/>
      <c r="D784" s="124"/>
      <c r="E784" s="124"/>
      <c r="F784" s="124"/>
      <c r="G784" s="124"/>
      <c r="H784" s="124"/>
      <c r="I784" s="12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2.75" customHeight="1">
      <c r="A785" s="274"/>
      <c r="B785" s="124"/>
      <c r="C785" s="124"/>
      <c r="D785" s="124"/>
      <c r="E785" s="124"/>
      <c r="F785" s="124"/>
      <c r="G785" s="124"/>
      <c r="H785" s="124"/>
      <c r="I785" s="12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2.75" customHeight="1">
      <c r="A786" s="274"/>
      <c r="B786" s="124"/>
      <c r="C786" s="124"/>
      <c r="D786" s="124"/>
      <c r="E786" s="124"/>
      <c r="F786" s="124"/>
      <c r="G786" s="124"/>
      <c r="H786" s="124"/>
      <c r="I786" s="12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2.75" customHeight="1">
      <c r="A787" s="274"/>
      <c r="B787" s="124"/>
      <c r="C787" s="124"/>
      <c r="D787" s="124"/>
      <c r="E787" s="124"/>
      <c r="F787" s="124"/>
      <c r="G787" s="124"/>
      <c r="H787" s="124"/>
      <c r="I787" s="12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2.75" customHeight="1">
      <c r="A788" s="274"/>
      <c r="B788" s="124"/>
      <c r="C788" s="124"/>
      <c r="D788" s="124"/>
      <c r="E788" s="124"/>
      <c r="F788" s="124"/>
      <c r="G788" s="124"/>
      <c r="H788" s="124"/>
      <c r="I788" s="12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2.75" customHeight="1">
      <c r="A789" s="274"/>
      <c r="B789" s="124"/>
      <c r="C789" s="124"/>
      <c r="D789" s="124"/>
      <c r="E789" s="124"/>
      <c r="F789" s="124"/>
      <c r="G789" s="124"/>
      <c r="H789" s="124"/>
      <c r="I789" s="12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2.75" customHeight="1">
      <c r="A790" s="274"/>
      <c r="B790" s="124"/>
      <c r="C790" s="124"/>
      <c r="D790" s="124"/>
      <c r="E790" s="124"/>
      <c r="F790" s="124"/>
      <c r="G790" s="124"/>
      <c r="H790" s="124"/>
      <c r="I790" s="12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2.75" customHeight="1">
      <c r="A791" s="274"/>
      <c r="B791" s="124"/>
      <c r="C791" s="124"/>
      <c r="D791" s="124"/>
      <c r="E791" s="124"/>
      <c r="F791" s="124"/>
      <c r="G791" s="124"/>
      <c r="H791" s="124"/>
      <c r="I791" s="12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2.75" customHeight="1">
      <c r="A792" s="274"/>
      <c r="B792" s="124"/>
      <c r="C792" s="124"/>
      <c r="D792" s="124"/>
      <c r="E792" s="124"/>
      <c r="F792" s="124"/>
      <c r="G792" s="124"/>
      <c r="H792" s="124"/>
      <c r="I792" s="12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2.75" customHeight="1">
      <c r="A793" s="274"/>
      <c r="B793" s="124"/>
      <c r="C793" s="124"/>
      <c r="D793" s="124"/>
      <c r="E793" s="124"/>
      <c r="F793" s="124"/>
      <c r="G793" s="124"/>
      <c r="H793" s="124"/>
      <c r="I793" s="12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2.75" customHeight="1">
      <c r="A794" s="274"/>
      <c r="B794" s="124"/>
      <c r="C794" s="124"/>
      <c r="D794" s="124"/>
      <c r="E794" s="124"/>
      <c r="F794" s="124"/>
      <c r="G794" s="124"/>
      <c r="H794" s="124"/>
      <c r="I794" s="12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2.75" customHeight="1">
      <c r="A795" s="274"/>
      <c r="B795" s="124"/>
      <c r="C795" s="124"/>
      <c r="D795" s="124"/>
      <c r="E795" s="124"/>
      <c r="F795" s="124"/>
      <c r="G795" s="124"/>
      <c r="H795" s="124"/>
      <c r="I795" s="12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2.75" customHeight="1">
      <c r="A796" s="274"/>
      <c r="B796" s="124"/>
      <c r="C796" s="124"/>
      <c r="D796" s="124"/>
      <c r="E796" s="124"/>
      <c r="F796" s="124"/>
      <c r="G796" s="124"/>
      <c r="H796" s="124"/>
      <c r="I796" s="12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2.75" customHeight="1">
      <c r="A797" s="274"/>
      <c r="B797" s="124"/>
      <c r="C797" s="124"/>
      <c r="D797" s="124"/>
      <c r="E797" s="124"/>
      <c r="F797" s="124"/>
      <c r="G797" s="124"/>
      <c r="H797" s="124"/>
      <c r="I797" s="12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2.75" customHeight="1">
      <c r="A798" s="274"/>
      <c r="B798" s="124"/>
      <c r="C798" s="124"/>
      <c r="D798" s="124"/>
      <c r="E798" s="124"/>
      <c r="F798" s="124"/>
      <c r="G798" s="124"/>
      <c r="H798" s="124"/>
      <c r="I798" s="12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2.75" customHeight="1">
      <c r="A799" s="274"/>
      <c r="B799" s="124"/>
      <c r="C799" s="124"/>
      <c r="D799" s="124"/>
      <c r="E799" s="124"/>
      <c r="F799" s="124"/>
      <c r="G799" s="124"/>
      <c r="H799" s="124"/>
      <c r="I799" s="12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2.75" customHeight="1">
      <c r="A800" s="274"/>
      <c r="B800" s="124"/>
      <c r="C800" s="124"/>
      <c r="D800" s="124"/>
      <c r="E800" s="124"/>
      <c r="F800" s="124"/>
      <c r="G800" s="124"/>
      <c r="H800" s="124"/>
      <c r="I800" s="12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2.75" customHeight="1">
      <c r="A801" s="274"/>
      <c r="B801" s="124"/>
      <c r="C801" s="124"/>
      <c r="D801" s="124"/>
      <c r="E801" s="124"/>
      <c r="F801" s="124"/>
      <c r="G801" s="124"/>
      <c r="H801" s="124"/>
      <c r="I801" s="12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2.75" customHeight="1">
      <c r="A802" s="274"/>
      <c r="B802" s="124"/>
      <c r="C802" s="124"/>
      <c r="D802" s="124"/>
      <c r="E802" s="124"/>
      <c r="F802" s="124"/>
      <c r="G802" s="124"/>
      <c r="H802" s="124"/>
      <c r="I802" s="12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2.75" customHeight="1">
      <c r="A803" s="274"/>
      <c r="B803" s="124"/>
      <c r="C803" s="124"/>
      <c r="D803" s="124"/>
      <c r="E803" s="124"/>
      <c r="F803" s="124"/>
      <c r="G803" s="124"/>
      <c r="H803" s="124"/>
      <c r="I803" s="12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2.75" customHeight="1">
      <c r="A804" s="274"/>
      <c r="B804" s="124"/>
      <c r="C804" s="124"/>
      <c r="D804" s="124"/>
      <c r="E804" s="124"/>
      <c r="F804" s="124"/>
      <c r="G804" s="124"/>
      <c r="H804" s="124"/>
      <c r="I804" s="12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2.75" customHeight="1">
      <c r="A805" s="274"/>
      <c r="B805" s="124"/>
      <c r="C805" s="124"/>
      <c r="D805" s="124"/>
      <c r="E805" s="124"/>
      <c r="F805" s="124"/>
      <c r="G805" s="124"/>
      <c r="H805" s="124"/>
      <c r="I805" s="12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2.75" customHeight="1">
      <c r="A806" s="274"/>
      <c r="B806" s="124"/>
      <c r="C806" s="124"/>
      <c r="D806" s="124"/>
      <c r="E806" s="124"/>
      <c r="F806" s="124"/>
      <c r="G806" s="124"/>
      <c r="H806" s="124"/>
      <c r="I806" s="12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2.75" customHeight="1">
      <c r="A807" s="274"/>
      <c r="B807" s="124"/>
      <c r="C807" s="124"/>
      <c r="D807" s="124"/>
      <c r="E807" s="124"/>
      <c r="F807" s="124"/>
      <c r="G807" s="124"/>
      <c r="H807" s="124"/>
      <c r="I807" s="12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2.75" customHeight="1">
      <c r="A808" s="274"/>
      <c r="B808" s="124"/>
      <c r="C808" s="124"/>
      <c r="D808" s="124"/>
      <c r="E808" s="124"/>
      <c r="F808" s="124"/>
      <c r="G808" s="124"/>
      <c r="H808" s="124"/>
      <c r="I808" s="12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2.75" customHeight="1">
      <c r="A809" s="274"/>
      <c r="B809" s="124"/>
      <c r="C809" s="124"/>
      <c r="D809" s="124"/>
      <c r="E809" s="124"/>
      <c r="F809" s="124"/>
      <c r="G809" s="124"/>
      <c r="H809" s="124"/>
      <c r="I809" s="12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2.75" customHeight="1">
      <c r="A810" s="274"/>
      <c r="B810" s="124"/>
      <c r="C810" s="124"/>
      <c r="D810" s="124"/>
      <c r="E810" s="124"/>
      <c r="F810" s="124"/>
      <c r="G810" s="124"/>
      <c r="H810" s="124"/>
      <c r="I810" s="12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2.75" customHeight="1">
      <c r="A811" s="274"/>
      <c r="B811" s="124"/>
      <c r="C811" s="124"/>
      <c r="D811" s="124"/>
      <c r="E811" s="124"/>
      <c r="F811" s="124"/>
      <c r="G811" s="124"/>
      <c r="H811" s="124"/>
      <c r="I811" s="12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2.75" customHeight="1">
      <c r="A812" s="274"/>
      <c r="B812" s="124"/>
      <c r="C812" s="124"/>
      <c r="D812" s="124"/>
      <c r="E812" s="124"/>
      <c r="F812" s="124"/>
      <c r="G812" s="124"/>
      <c r="H812" s="124"/>
      <c r="I812" s="12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2.75" customHeight="1">
      <c r="A813" s="274"/>
      <c r="B813" s="124"/>
      <c r="C813" s="124"/>
      <c r="D813" s="124"/>
      <c r="E813" s="124"/>
      <c r="F813" s="124"/>
      <c r="G813" s="124"/>
      <c r="H813" s="124"/>
      <c r="I813" s="12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2.75" customHeight="1">
      <c r="A814" s="274"/>
      <c r="B814" s="124"/>
      <c r="C814" s="124"/>
      <c r="D814" s="124"/>
      <c r="E814" s="124"/>
      <c r="F814" s="124"/>
      <c r="G814" s="124"/>
      <c r="H814" s="124"/>
      <c r="I814" s="12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2.75" customHeight="1">
      <c r="A815" s="274"/>
      <c r="B815" s="124"/>
      <c r="C815" s="124"/>
      <c r="D815" s="124"/>
      <c r="E815" s="124"/>
      <c r="F815" s="124"/>
      <c r="G815" s="124"/>
      <c r="H815" s="124"/>
      <c r="I815" s="12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2.75" customHeight="1">
      <c r="A816" s="274"/>
      <c r="B816" s="124"/>
      <c r="C816" s="124"/>
      <c r="D816" s="124"/>
      <c r="E816" s="124"/>
      <c r="F816" s="124"/>
      <c r="G816" s="124"/>
      <c r="H816" s="124"/>
      <c r="I816" s="12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2.75" customHeight="1">
      <c r="A817" s="274"/>
      <c r="B817" s="124"/>
      <c r="C817" s="124"/>
      <c r="D817" s="124"/>
      <c r="E817" s="124"/>
      <c r="F817" s="124"/>
      <c r="G817" s="124"/>
      <c r="H817" s="124"/>
      <c r="I817" s="12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2.75" customHeight="1">
      <c r="A818" s="274"/>
      <c r="B818" s="124"/>
      <c r="C818" s="124"/>
      <c r="D818" s="124"/>
      <c r="E818" s="124"/>
      <c r="F818" s="124"/>
      <c r="G818" s="124"/>
      <c r="H818" s="124"/>
      <c r="I818" s="12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2.75" customHeight="1">
      <c r="A819" s="274"/>
      <c r="B819" s="124"/>
      <c r="C819" s="124"/>
      <c r="D819" s="124"/>
      <c r="E819" s="124"/>
      <c r="F819" s="124"/>
      <c r="G819" s="124"/>
      <c r="H819" s="124"/>
      <c r="I819" s="12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2.75" customHeight="1">
      <c r="A820" s="274"/>
      <c r="B820" s="124"/>
      <c r="C820" s="124"/>
      <c r="D820" s="124"/>
      <c r="E820" s="124"/>
      <c r="F820" s="124"/>
      <c r="G820" s="124"/>
      <c r="H820" s="124"/>
      <c r="I820" s="12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2.75" customHeight="1">
      <c r="A821" s="274"/>
      <c r="B821" s="124"/>
      <c r="C821" s="124"/>
      <c r="D821" s="124"/>
      <c r="E821" s="124"/>
      <c r="F821" s="124"/>
      <c r="G821" s="124"/>
      <c r="H821" s="124"/>
      <c r="I821" s="12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2.75" customHeight="1">
      <c r="A822" s="274"/>
      <c r="B822" s="124"/>
      <c r="C822" s="124"/>
      <c r="D822" s="124"/>
      <c r="E822" s="124"/>
      <c r="F822" s="124"/>
      <c r="G822" s="124"/>
      <c r="H822" s="124"/>
      <c r="I822" s="12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2.75" customHeight="1">
      <c r="A823" s="274"/>
      <c r="B823" s="124"/>
      <c r="C823" s="124"/>
      <c r="D823" s="124"/>
      <c r="E823" s="124"/>
      <c r="F823" s="124"/>
      <c r="G823" s="124"/>
      <c r="H823" s="124"/>
      <c r="I823" s="12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2.75" customHeight="1">
      <c r="A824" s="274"/>
      <c r="B824" s="124"/>
      <c r="C824" s="124"/>
      <c r="D824" s="124"/>
      <c r="E824" s="124"/>
      <c r="F824" s="124"/>
      <c r="G824" s="124"/>
      <c r="H824" s="124"/>
      <c r="I824" s="12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2.75" customHeight="1">
      <c r="A825" s="274"/>
      <c r="B825" s="124"/>
      <c r="C825" s="124"/>
      <c r="D825" s="124"/>
      <c r="E825" s="124"/>
      <c r="F825" s="124"/>
      <c r="G825" s="124"/>
      <c r="H825" s="124"/>
      <c r="I825" s="12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2.75" customHeight="1">
      <c r="A826" s="274"/>
      <c r="B826" s="124"/>
      <c r="C826" s="124"/>
      <c r="D826" s="124"/>
      <c r="E826" s="124"/>
      <c r="F826" s="124"/>
      <c r="G826" s="124"/>
      <c r="H826" s="124"/>
      <c r="I826" s="12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2.75" customHeight="1">
      <c r="A827" s="274"/>
      <c r="B827" s="124"/>
      <c r="C827" s="124"/>
      <c r="D827" s="124"/>
      <c r="E827" s="124"/>
      <c r="F827" s="124"/>
      <c r="G827" s="124"/>
      <c r="H827" s="124"/>
      <c r="I827" s="12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2.75" customHeight="1">
      <c r="A828" s="274"/>
      <c r="B828" s="124"/>
      <c r="C828" s="124"/>
      <c r="D828" s="124"/>
      <c r="E828" s="124"/>
      <c r="F828" s="124"/>
      <c r="G828" s="124"/>
      <c r="H828" s="124"/>
      <c r="I828" s="12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2.75" customHeight="1">
      <c r="A829" s="274"/>
      <c r="B829" s="124"/>
      <c r="C829" s="124"/>
      <c r="D829" s="124"/>
      <c r="E829" s="124"/>
      <c r="F829" s="124"/>
      <c r="G829" s="124"/>
      <c r="H829" s="124"/>
      <c r="I829" s="12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2.75" customHeight="1">
      <c r="A830" s="274"/>
      <c r="B830" s="124"/>
      <c r="C830" s="124"/>
      <c r="D830" s="124"/>
      <c r="E830" s="124"/>
      <c r="F830" s="124"/>
      <c r="G830" s="124"/>
      <c r="H830" s="124"/>
      <c r="I830" s="12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2.75" customHeight="1">
      <c r="A831" s="274"/>
      <c r="B831" s="124"/>
      <c r="C831" s="124"/>
      <c r="D831" s="124"/>
      <c r="E831" s="124"/>
      <c r="F831" s="124"/>
      <c r="G831" s="124"/>
      <c r="H831" s="124"/>
      <c r="I831" s="12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2.75" customHeight="1">
      <c r="A832" s="274"/>
      <c r="B832" s="124"/>
      <c r="C832" s="124"/>
      <c r="D832" s="124"/>
      <c r="E832" s="124"/>
      <c r="F832" s="124"/>
      <c r="G832" s="124"/>
      <c r="H832" s="124"/>
      <c r="I832" s="12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2.75" customHeight="1">
      <c r="A833" s="274"/>
      <c r="B833" s="124"/>
      <c r="C833" s="124"/>
      <c r="D833" s="124"/>
      <c r="E833" s="124"/>
      <c r="F833" s="124"/>
      <c r="G833" s="124"/>
      <c r="H833" s="124"/>
      <c r="I833" s="12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2.75" customHeight="1">
      <c r="A834" s="274"/>
      <c r="B834" s="124"/>
      <c r="C834" s="124"/>
      <c r="D834" s="124"/>
      <c r="E834" s="124"/>
      <c r="F834" s="124"/>
      <c r="G834" s="124"/>
      <c r="H834" s="124"/>
      <c r="I834" s="12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2.75" customHeight="1">
      <c r="A835" s="274"/>
      <c r="B835" s="124"/>
      <c r="C835" s="124"/>
      <c r="D835" s="124"/>
      <c r="E835" s="124"/>
      <c r="F835" s="124"/>
      <c r="G835" s="124"/>
      <c r="H835" s="124"/>
      <c r="I835" s="12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2.75" customHeight="1">
      <c r="A836" s="274"/>
      <c r="B836" s="124"/>
      <c r="C836" s="124"/>
      <c r="D836" s="124"/>
      <c r="E836" s="124"/>
      <c r="F836" s="124"/>
      <c r="G836" s="124"/>
      <c r="H836" s="124"/>
      <c r="I836" s="12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2.75" customHeight="1">
      <c r="A837" s="274"/>
      <c r="B837" s="124"/>
      <c r="C837" s="124"/>
      <c r="D837" s="124"/>
      <c r="E837" s="124"/>
      <c r="F837" s="124"/>
      <c r="G837" s="124"/>
      <c r="H837" s="124"/>
      <c r="I837" s="12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2.75" customHeight="1">
      <c r="A838" s="274"/>
      <c r="B838" s="124"/>
      <c r="C838" s="124"/>
      <c r="D838" s="124"/>
      <c r="E838" s="124"/>
      <c r="F838" s="124"/>
      <c r="G838" s="124"/>
      <c r="H838" s="124"/>
      <c r="I838" s="12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2.75" customHeight="1">
      <c r="A839" s="274"/>
      <c r="B839" s="124"/>
      <c r="C839" s="124"/>
      <c r="D839" s="124"/>
      <c r="E839" s="124"/>
      <c r="F839" s="124"/>
      <c r="G839" s="124"/>
      <c r="H839" s="124"/>
      <c r="I839" s="12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2.75" customHeight="1">
      <c r="A840" s="274"/>
      <c r="B840" s="124"/>
      <c r="C840" s="124"/>
      <c r="D840" s="124"/>
      <c r="E840" s="124"/>
      <c r="F840" s="124"/>
      <c r="G840" s="124"/>
      <c r="H840" s="124"/>
      <c r="I840" s="12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2.75" customHeight="1">
      <c r="A841" s="274"/>
      <c r="B841" s="124"/>
      <c r="C841" s="124"/>
      <c r="D841" s="124"/>
      <c r="E841" s="124"/>
      <c r="F841" s="124"/>
      <c r="G841" s="124"/>
      <c r="H841" s="124"/>
      <c r="I841" s="12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2.75" customHeight="1">
      <c r="A842" s="274"/>
      <c r="B842" s="124"/>
      <c r="C842" s="124"/>
      <c r="D842" s="124"/>
      <c r="E842" s="124"/>
      <c r="F842" s="124"/>
      <c r="G842" s="124"/>
      <c r="H842" s="124"/>
      <c r="I842" s="12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2.75" customHeight="1">
      <c r="A843" s="274"/>
      <c r="B843" s="124"/>
      <c r="C843" s="124"/>
      <c r="D843" s="124"/>
      <c r="E843" s="124"/>
      <c r="F843" s="124"/>
      <c r="G843" s="124"/>
      <c r="H843" s="124"/>
      <c r="I843" s="12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2.75" customHeight="1">
      <c r="A844" s="274"/>
      <c r="B844" s="124"/>
      <c r="C844" s="124"/>
      <c r="D844" s="124"/>
      <c r="E844" s="124"/>
      <c r="F844" s="124"/>
      <c r="G844" s="124"/>
      <c r="H844" s="124"/>
      <c r="I844" s="12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2.75" customHeight="1">
      <c r="A845" s="274"/>
      <c r="B845" s="124"/>
      <c r="C845" s="124"/>
      <c r="D845" s="124"/>
      <c r="E845" s="124"/>
      <c r="F845" s="124"/>
      <c r="G845" s="124"/>
      <c r="H845" s="124"/>
      <c r="I845" s="12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2.75" customHeight="1">
      <c r="A846" s="274"/>
      <c r="B846" s="124"/>
      <c r="C846" s="124"/>
      <c r="D846" s="124"/>
      <c r="E846" s="124"/>
      <c r="F846" s="124"/>
      <c r="G846" s="124"/>
      <c r="H846" s="124"/>
      <c r="I846" s="12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2.75" customHeight="1">
      <c r="A847" s="274"/>
      <c r="B847" s="124"/>
      <c r="C847" s="124"/>
      <c r="D847" s="124"/>
      <c r="E847" s="124"/>
      <c r="F847" s="124"/>
      <c r="G847" s="124"/>
      <c r="H847" s="124"/>
      <c r="I847" s="12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2.75" customHeight="1">
      <c r="A848" s="274"/>
      <c r="B848" s="124"/>
      <c r="C848" s="124"/>
      <c r="D848" s="124"/>
      <c r="E848" s="124"/>
      <c r="F848" s="124"/>
      <c r="G848" s="124"/>
      <c r="H848" s="124"/>
      <c r="I848" s="12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2.75" customHeight="1">
      <c r="A849" s="274"/>
      <c r="B849" s="124"/>
      <c r="C849" s="124"/>
      <c r="D849" s="124"/>
      <c r="E849" s="124"/>
      <c r="F849" s="124"/>
      <c r="G849" s="124"/>
      <c r="H849" s="124"/>
      <c r="I849" s="12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2.75" customHeight="1">
      <c r="A850" s="274"/>
      <c r="B850" s="124"/>
      <c r="C850" s="124"/>
      <c r="D850" s="124"/>
      <c r="E850" s="124"/>
      <c r="F850" s="124"/>
      <c r="G850" s="124"/>
      <c r="H850" s="124"/>
      <c r="I850" s="12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2.75" customHeight="1">
      <c r="A851" s="274"/>
      <c r="B851" s="124"/>
      <c r="C851" s="124"/>
      <c r="D851" s="124"/>
      <c r="E851" s="124"/>
      <c r="F851" s="124"/>
      <c r="G851" s="124"/>
      <c r="H851" s="124"/>
      <c r="I851" s="12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2.75" customHeight="1">
      <c r="A852" s="274"/>
      <c r="B852" s="124"/>
      <c r="C852" s="124"/>
      <c r="D852" s="124"/>
      <c r="E852" s="124"/>
      <c r="F852" s="124"/>
      <c r="G852" s="124"/>
      <c r="H852" s="124"/>
      <c r="I852" s="12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2.75" customHeight="1">
      <c r="A853" s="274"/>
      <c r="B853" s="124"/>
      <c r="C853" s="124"/>
      <c r="D853" s="124"/>
      <c r="E853" s="124"/>
      <c r="F853" s="124"/>
      <c r="G853" s="124"/>
      <c r="H853" s="124"/>
      <c r="I853" s="12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2.75" customHeight="1">
      <c r="A854" s="274"/>
      <c r="B854" s="124"/>
      <c r="C854" s="124"/>
      <c r="D854" s="124"/>
      <c r="E854" s="124"/>
      <c r="F854" s="124"/>
      <c r="G854" s="124"/>
      <c r="H854" s="124"/>
      <c r="I854" s="12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2.75" customHeight="1">
      <c r="A855" s="274"/>
      <c r="B855" s="124"/>
      <c r="C855" s="124"/>
      <c r="D855" s="124"/>
      <c r="E855" s="124"/>
      <c r="F855" s="124"/>
      <c r="G855" s="124"/>
      <c r="H855" s="124"/>
      <c r="I855" s="12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2.75" customHeight="1">
      <c r="A856" s="274"/>
      <c r="B856" s="124"/>
      <c r="C856" s="124"/>
      <c r="D856" s="124"/>
      <c r="E856" s="124"/>
      <c r="F856" s="124"/>
      <c r="G856" s="124"/>
      <c r="H856" s="124"/>
      <c r="I856" s="12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2.75" customHeight="1">
      <c r="A857" s="274"/>
      <c r="B857" s="124"/>
      <c r="C857" s="124"/>
      <c r="D857" s="124"/>
      <c r="E857" s="124"/>
      <c r="F857" s="124"/>
      <c r="G857" s="124"/>
      <c r="H857" s="124"/>
      <c r="I857" s="12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2.75" customHeight="1">
      <c r="A858" s="274"/>
      <c r="B858" s="124"/>
      <c r="C858" s="124"/>
      <c r="D858" s="124"/>
      <c r="E858" s="124"/>
      <c r="F858" s="124"/>
      <c r="G858" s="124"/>
      <c r="H858" s="124"/>
      <c r="I858" s="12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2.75" customHeight="1">
      <c r="A859" s="274"/>
      <c r="B859" s="124"/>
      <c r="C859" s="124"/>
      <c r="D859" s="124"/>
      <c r="E859" s="124"/>
      <c r="F859" s="124"/>
      <c r="G859" s="124"/>
      <c r="H859" s="124"/>
      <c r="I859" s="12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2.75" customHeight="1">
      <c r="A860" s="274"/>
      <c r="B860" s="124"/>
      <c r="C860" s="124"/>
      <c r="D860" s="124"/>
      <c r="E860" s="124"/>
      <c r="F860" s="124"/>
      <c r="G860" s="124"/>
      <c r="H860" s="124"/>
      <c r="I860" s="12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2.75" customHeight="1">
      <c r="A861" s="274"/>
      <c r="B861" s="124"/>
      <c r="C861" s="124"/>
      <c r="D861" s="124"/>
      <c r="E861" s="124"/>
      <c r="F861" s="124"/>
      <c r="G861" s="124"/>
      <c r="H861" s="124"/>
      <c r="I861" s="12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2.75" customHeight="1">
      <c r="A862" s="274"/>
      <c r="B862" s="124"/>
      <c r="C862" s="124"/>
      <c r="D862" s="124"/>
      <c r="E862" s="124"/>
      <c r="F862" s="124"/>
      <c r="G862" s="124"/>
      <c r="H862" s="124"/>
      <c r="I862" s="12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2.75" customHeight="1">
      <c r="A863" s="274"/>
      <c r="B863" s="124"/>
      <c r="C863" s="124"/>
      <c r="D863" s="124"/>
      <c r="E863" s="124"/>
      <c r="F863" s="124"/>
      <c r="G863" s="124"/>
      <c r="H863" s="124"/>
      <c r="I863" s="12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2.75" customHeight="1">
      <c r="A864" s="274"/>
      <c r="B864" s="124"/>
      <c r="C864" s="124"/>
      <c r="D864" s="124"/>
      <c r="E864" s="124"/>
      <c r="F864" s="124"/>
      <c r="G864" s="124"/>
      <c r="H864" s="124"/>
      <c r="I864" s="12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2.75" customHeight="1">
      <c r="A865" s="274"/>
      <c r="B865" s="124"/>
      <c r="C865" s="124"/>
      <c r="D865" s="124"/>
      <c r="E865" s="124"/>
      <c r="F865" s="124"/>
      <c r="G865" s="124"/>
      <c r="H865" s="124"/>
      <c r="I865" s="12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2.75" customHeight="1">
      <c r="A866" s="274"/>
      <c r="B866" s="124"/>
      <c r="C866" s="124"/>
      <c r="D866" s="124"/>
      <c r="E866" s="124"/>
      <c r="F866" s="124"/>
      <c r="G866" s="124"/>
      <c r="H866" s="124"/>
      <c r="I866" s="12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2.75" customHeight="1">
      <c r="A867" s="274"/>
      <c r="B867" s="124"/>
      <c r="C867" s="124"/>
      <c r="D867" s="124"/>
      <c r="E867" s="124"/>
      <c r="F867" s="124"/>
      <c r="G867" s="124"/>
      <c r="H867" s="124"/>
      <c r="I867" s="12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2.75" customHeight="1">
      <c r="A868" s="274"/>
      <c r="B868" s="124"/>
      <c r="C868" s="124"/>
      <c r="D868" s="124"/>
      <c r="E868" s="124"/>
      <c r="F868" s="124"/>
      <c r="G868" s="124"/>
      <c r="H868" s="124"/>
      <c r="I868" s="12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2.75" customHeight="1">
      <c r="A869" s="274"/>
      <c r="B869" s="124"/>
      <c r="C869" s="124"/>
      <c r="D869" s="124"/>
      <c r="E869" s="124"/>
      <c r="F869" s="124"/>
      <c r="G869" s="124"/>
      <c r="H869" s="124"/>
      <c r="I869" s="12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2.75" customHeight="1">
      <c r="A870" s="274"/>
      <c r="B870" s="124"/>
      <c r="C870" s="124"/>
      <c r="D870" s="124"/>
      <c r="E870" s="124"/>
      <c r="F870" s="124"/>
      <c r="G870" s="124"/>
      <c r="H870" s="124"/>
      <c r="I870" s="12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2.75" customHeight="1">
      <c r="A871" s="274"/>
      <c r="B871" s="124"/>
      <c r="C871" s="124"/>
      <c r="D871" s="124"/>
      <c r="E871" s="124"/>
      <c r="F871" s="124"/>
      <c r="G871" s="124"/>
      <c r="H871" s="124"/>
      <c r="I871" s="12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2.75" customHeight="1">
      <c r="A872" s="274"/>
      <c r="B872" s="124"/>
      <c r="C872" s="124"/>
      <c r="D872" s="124"/>
      <c r="E872" s="124"/>
      <c r="F872" s="124"/>
      <c r="G872" s="124"/>
      <c r="H872" s="124"/>
      <c r="I872" s="12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2.75" customHeight="1">
      <c r="A873" s="274"/>
      <c r="B873" s="124"/>
      <c r="C873" s="124"/>
      <c r="D873" s="124"/>
      <c r="E873" s="124"/>
      <c r="F873" s="124"/>
      <c r="G873" s="124"/>
      <c r="H873" s="124"/>
      <c r="I873" s="12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2.75" customHeight="1">
      <c r="A874" s="274"/>
      <c r="B874" s="124"/>
      <c r="C874" s="124"/>
      <c r="D874" s="124"/>
      <c r="E874" s="124"/>
      <c r="F874" s="124"/>
      <c r="G874" s="124"/>
      <c r="H874" s="124"/>
      <c r="I874" s="12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2.75" customHeight="1">
      <c r="A875" s="274"/>
      <c r="B875" s="124"/>
      <c r="C875" s="124"/>
      <c r="D875" s="124"/>
      <c r="E875" s="124"/>
      <c r="F875" s="124"/>
      <c r="G875" s="124"/>
      <c r="H875" s="124"/>
      <c r="I875" s="12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2.75" customHeight="1">
      <c r="A876" s="274"/>
      <c r="B876" s="124"/>
      <c r="C876" s="124"/>
      <c r="D876" s="124"/>
      <c r="E876" s="124"/>
      <c r="F876" s="124"/>
      <c r="G876" s="124"/>
      <c r="H876" s="124"/>
      <c r="I876" s="12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2.75" customHeight="1">
      <c r="A877" s="274"/>
      <c r="B877" s="124"/>
      <c r="C877" s="124"/>
      <c r="D877" s="124"/>
      <c r="E877" s="124"/>
      <c r="F877" s="124"/>
      <c r="G877" s="124"/>
      <c r="H877" s="124"/>
      <c r="I877" s="12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2.75" customHeight="1">
      <c r="A878" s="274"/>
      <c r="B878" s="124"/>
      <c r="C878" s="124"/>
      <c r="D878" s="124"/>
      <c r="E878" s="124"/>
      <c r="F878" s="124"/>
      <c r="G878" s="124"/>
      <c r="H878" s="124"/>
      <c r="I878" s="12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2.75" customHeight="1">
      <c r="A879" s="274"/>
      <c r="B879" s="124"/>
      <c r="C879" s="124"/>
      <c r="D879" s="124"/>
      <c r="E879" s="124"/>
      <c r="F879" s="124"/>
      <c r="G879" s="124"/>
      <c r="H879" s="124"/>
      <c r="I879" s="12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2.75" customHeight="1">
      <c r="A880" s="274"/>
      <c r="B880" s="124"/>
      <c r="C880" s="124"/>
      <c r="D880" s="124"/>
      <c r="E880" s="124"/>
      <c r="F880" s="124"/>
      <c r="G880" s="124"/>
      <c r="H880" s="124"/>
      <c r="I880" s="12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2.75" customHeight="1">
      <c r="A881" s="274"/>
      <c r="B881" s="124"/>
      <c r="C881" s="124"/>
      <c r="D881" s="124"/>
      <c r="E881" s="124"/>
      <c r="F881" s="124"/>
      <c r="G881" s="124"/>
      <c r="H881" s="124"/>
      <c r="I881" s="12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2.75" customHeight="1">
      <c r="A882" s="274"/>
      <c r="B882" s="124"/>
      <c r="C882" s="124"/>
      <c r="D882" s="124"/>
      <c r="E882" s="124"/>
      <c r="F882" s="124"/>
      <c r="G882" s="124"/>
      <c r="H882" s="124"/>
      <c r="I882" s="12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2.75" customHeight="1">
      <c r="A883" s="274"/>
      <c r="B883" s="124"/>
      <c r="C883" s="124"/>
      <c r="D883" s="124"/>
      <c r="E883" s="124"/>
      <c r="F883" s="124"/>
      <c r="G883" s="124"/>
      <c r="H883" s="124"/>
      <c r="I883" s="12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2.75" customHeight="1">
      <c r="A884" s="274"/>
      <c r="B884" s="124"/>
      <c r="C884" s="124"/>
      <c r="D884" s="124"/>
      <c r="E884" s="124"/>
      <c r="F884" s="124"/>
      <c r="G884" s="124"/>
      <c r="H884" s="124"/>
      <c r="I884" s="12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2.75" customHeight="1">
      <c r="A885" s="274"/>
      <c r="B885" s="124"/>
      <c r="C885" s="124"/>
      <c r="D885" s="124"/>
      <c r="E885" s="124"/>
      <c r="F885" s="124"/>
      <c r="G885" s="124"/>
      <c r="H885" s="124"/>
      <c r="I885" s="12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2.75" customHeight="1">
      <c r="A886" s="274"/>
      <c r="B886" s="124"/>
      <c r="C886" s="124"/>
      <c r="D886" s="124"/>
      <c r="E886" s="124"/>
      <c r="F886" s="124"/>
      <c r="G886" s="124"/>
      <c r="H886" s="124"/>
      <c r="I886" s="12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2.75" customHeight="1">
      <c r="A887" s="274"/>
      <c r="B887" s="124"/>
      <c r="C887" s="124"/>
      <c r="D887" s="124"/>
      <c r="E887" s="124"/>
      <c r="F887" s="124"/>
      <c r="G887" s="124"/>
      <c r="H887" s="124"/>
      <c r="I887" s="12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2.75" customHeight="1">
      <c r="A888" s="274"/>
      <c r="B888" s="124"/>
      <c r="C888" s="124"/>
      <c r="D888" s="124"/>
      <c r="E888" s="124"/>
      <c r="F888" s="124"/>
      <c r="G888" s="124"/>
      <c r="H888" s="124"/>
      <c r="I888" s="12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2.75" customHeight="1">
      <c r="A889" s="274"/>
      <c r="B889" s="124"/>
      <c r="C889" s="124"/>
      <c r="D889" s="124"/>
      <c r="E889" s="124"/>
      <c r="F889" s="124"/>
      <c r="G889" s="124"/>
      <c r="H889" s="124"/>
      <c r="I889" s="12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2.75" customHeight="1">
      <c r="A890" s="274"/>
      <c r="B890" s="124"/>
      <c r="C890" s="124"/>
      <c r="D890" s="124"/>
      <c r="E890" s="124"/>
      <c r="F890" s="124"/>
      <c r="G890" s="124"/>
      <c r="H890" s="124"/>
      <c r="I890" s="12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2.75" customHeight="1">
      <c r="A891" s="274"/>
      <c r="B891" s="124"/>
      <c r="C891" s="124"/>
      <c r="D891" s="124"/>
      <c r="E891" s="124"/>
      <c r="F891" s="124"/>
      <c r="G891" s="124"/>
      <c r="H891" s="124"/>
      <c r="I891" s="12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2.75" customHeight="1">
      <c r="A892" s="274"/>
      <c r="B892" s="124"/>
      <c r="C892" s="124"/>
      <c r="D892" s="124"/>
      <c r="E892" s="124"/>
      <c r="F892" s="124"/>
      <c r="G892" s="124"/>
      <c r="H892" s="124"/>
      <c r="I892" s="12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2.75" customHeight="1">
      <c r="A893" s="274"/>
      <c r="B893" s="124"/>
      <c r="C893" s="124"/>
      <c r="D893" s="124"/>
      <c r="E893" s="124"/>
      <c r="F893" s="124"/>
      <c r="G893" s="124"/>
      <c r="H893" s="124"/>
      <c r="I893" s="12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2.75" customHeight="1">
      <c r="A894" s="274"/>
      <c r="B894" s="124"/>
      <c r="C894" s="124"/>
      <c r="D894" s="124"/>
      <c r="E894" s="124"/>
      <c r="F894" s="124"/>
      <c r="G894" s="124"/>
      <c r="H894" s="124"/>
      <c r="I894" s="12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2.75" customHeight="1">
      <c r="A895" s="274"/>
      <c r="B895" s="124"/>
      <c r="C895" s="124"/>
      <c r="D895" s="124"/>
      <c r="E895" s="124"/>
      <c r="F895" s="124"/>
      <c r="G895" s="124"/>
      <c r="H895" s="124"/>
      <c r="I895" s="12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2.75" customHeight="1">
      <c r="A896" s="274"/>
      <c r="B896" s="124"/>
      <c r="C896" s="124"/>
      <c r="D896" s="124"/>
      <c r="E896" s="124"/>
      <c r="F896" s="124"/>
      <c r="G896" s="124"/>
      <c r="H896" s="124"/>
      <c r="I896" s="12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2.75" customHeight="1">
      <c r="A897" s="274"/>
      <c r="B897" s="124"/>
      <c r="C897" s="124"/>
      <c r="D897" s="124"/>
      <c r="E897" s="124"/>
      <c r="F897" s="124"/>
      <c r="G897" s="124"/>
      <c r="H897" s="124"/>
      <c r="I897" s="12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2.75" customHeight="1">
      <c r="A898" s="274"/>
      <c r="B898" s="124"/>
      <c r="C898" s="124"/>
      <c r="D898" s="124"/>
      <c r="E898" s="124"/>
      <c r="F898" s="124"/>
      <c r="G898" s="124"/>
      <c r="H898" s="124"/>
      <c r="I898" s="12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2.75" customHeight="1">
      <c r="A899" s="274"/>
      <c r="B899" s="124"/>
      <c r="C899" s="124"/>
      <c r="D899" s="124"/>
      <c r="E899" s="124"/>
      <c r="F899" s="124"/>
      <c r="G899" s="124"/>
      <c r="H899" s="124"/>
      <c r="I899" s="12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2.75" customHeight="1">
      <c r="A900" s="274"/>
      <c r="B900" s="124"/>
      <c r="C900" s="124"/>
      <c r="D900" s="124"/>
      <c r="E900" s="124"/>
      <c r="F900" s="124"/>
      <c r="G900" s="124"/>
      <c r="H900" s="124"/>
      <c r="I900" s="12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2.75" customHeight="1">
      <c r="A901" s="274"/>
      <c r="B901" s="124"/>
      <c r="C901" s="124"/>
      <c r="D901" s="124"/>
      <c r="E901" s="124"/>
      <c r="F901" s="124"/>
      <c r="G901" s="124"/>
      <c r="H901" s="124"/>
      <c r="I901" s="12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2.75" customHeight="1">
      <c r="A902" s="274"/>
      <c r="B902" s="124"/>
      <c r="C902" s="124"/>
      <c r="D902" s="124"/>
      <c r="E902" s="124"/>
      <c r="F902" s="124"/>
      <c r="G902" s="124"/>
      <c r="H902" s="124"/>
      <c r="I902" s="12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2.75" customHeight="1">
      <c r="A903" s="274"/>
      <c r="B903" s="124"/>
      <c r="C903" s="124"/>
      <c r="D903" s="124"/>
      <c r="E903" s="124"/>
      <c r="F903" s="124"/>
      <c r="G903" s="124"/>
      <c r="H903" s="124"/>
      <c r="I903" s="12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2.75" customHeight="1">
      <c r="A904" s="274"/>
      <c r="B904" s="124"/>
      <c r="C904" s="124"/>
      <c r="D904" s="124"/>
      <c r="E904" s="124"/>
      <c r="F904" s="124"/>
      <c r="G904" s="124"/>
      <c r="H904" s="124"/>
      <c r="I904" s="12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2.75" customHeight="1">
      <c r="A905" s="274"/>
      <c r="B905" s="124"/>
      <c r="C905" s="124"/>
      <c r="D905" s="124"/>
      <c r="E905" s="124"/>
      <c r="F905" s="124"/>
      <c r="G905" s="124"/>
      <c r="H905" s="124"/>
      <c r="I905" s="12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2.75" customHeight="1">
      <c r="A906" s="274"/>
      <c r="B906" s="124"/>
      <c r="C906" s="124"/>
      <c r="D906" s="124"/>
      <c r="E906" s="124"/>
      <c r="F906" s="124"/>
      <c r="G906" s="124"/>
      <c r="H906" s="124"/>
      <c r="I906" s="12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2.75" customHeight="1">
      <c r="A907" s="274"/>
      <c r="B907" s="124"/>
      <c r="C907" s="124"/>
      <c r="D907" s="124"/>
      <c r="E907" s="124"/>
      <c r="F907" s="124"/>
      <c r="G907" s="124"/>
      <c r="H907" s="124"/>
      <c r="I907" s="12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2.75" customHeight="1">
      <c r="A908" s="274"/>
      <c r="B908" s="124"/>
      <c r="C908" s="124"/>
      <c r="D908" s="124"/>
      <c r="E908" s="124"/>
      <c r="F908" s="124"/>
      <c r="G908" s="124"/>
      <c r="H908" s="124"/>
      <c r="I908" s="12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2.75" customHeight="1">
      <c r="A909" s="274"/>
      <c r="B909" s="124"/>
      <c r="C909" s="124"/>
      <c r="D909" s="124"/>
      <c r="E909" s="124"/>
      <c r="F909" s="124"/>
      <c r="G909" s="124"/>
      <c r="H909" s="124"/>
      <c r="I909" s="12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2.75" customHeight="1">
      <c r="A910" s="274"/>
      <c r="B910" s="124"/>
      <c r="C910" s="124"/>
      <c r="D910" s="124"/>
      <c r="E910" s="124"/>
      <c r="F910" s="124"/>
      <c r="G910" s="124"/>
      <c r="H910" s="124"/>
      <c r="I910" s="12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2.75" customHeight="1">
      <c r="A911" s="274"/>
      <c r="B911" s="124"/>
      <c r="C911" s="124"/>
      <c r="D911" s="124"/>
      <c r="E911" s="124"/>
      <c r="F911" s="124"/>
      <c r="G911" s="124"/>
      <c r="H911" s="124"/>
      <c r="I911" s="12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2.75" customHeight="1">
      <c r="A912" s="274"/>
      <c r="B912" s="124"/>
      <c r="C912" s="124"/>
      <c r="D912" s="124"/>
      <c r="E912" s="124"/>
      <c r="F912" s="124"/>
      <c r="G912" s="124"/>
      <c r="H912" s="124"/>
      <c r="I912" s="12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2.75" customHeight="1">
      <c r="A913" s="274"/>
      <c r="B913" s="124"/>
      <c r="C913" s="124"/>
      <c r="D913" s="124"/>
      <c r="E913" s="124"/>
      <c r="F913" s="124"/>
      <c r="G913" s="124"/>
      <c r="H913" s="124"/>
      <c r="I913" s="12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2.75" customHeight="1">
      <c r="A914" s="274"/>
      <c r="B914" s="124"/>
      <c r="C914" s="124"/>
      <c r="D914" s="124"/>
      <c r="E914" s="124"/>
      <c r="F914" s="124"/>
      <c r="G914" s="124"/>
      <c r="H914" s="124"/>
      <c r="I914" s="12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2.75" customHeight="1">
      <c r="A915" s="274"/>
      <c r="B915" s="124"/>
      <c r="C915" s="124"/>
      <c r="D915" s="124"/>
      <c r="E915" s="124"/>
      <c r="F915" s="124"/>
      <c r="G915" s="124"/>
      <c r="H915" s="124"/>
      <c r="I915" s="12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2.75" customHeight="1">
      <c r="A916" s="274"/>
      <c r="B916" s="124"/>
      <c r="C916" s="124"/>
      <c r="D916" s="124"/>
      <c r="E916" s="124"/>
      <c r="F916" s="124"/>
      <c r="G916" s="124"/>
      <c r="H916" s="124"/>
      <c r="I916" s="12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2.75" customHeight="1">
      <c r="A917" s="274"/>
      <c r="B917" s="124"/>
      <c r="C917" s="124"/>
      <c r="D917" s="124"/>
      <c r="E917" s="124"/>
      <c r="F917" s="124"/>
      <c r="G917" s="124"/>
      <c r="H917" s="124"/>
      <c r="I917" s="12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2.75" customHeight="1">
      <c r="A918" s="274"/>
      <c r="B918" s="124"/>
      <c r="C918" s="124"/>
      <c r="D918" s="124"/>
      <c r="E918" s="124"/>
      <c r="F918" s="124"/>
      <c r="G918" s="124"/>
      <c r="H918" s="124"/>
      <c r="I918" s="12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2.75" customHeight="1">
      <c r="A919" s="274"/>
      <c r="B919" s="124"/>
      <c r="C919" s="124"/>
      <c r="D919" s="124"/>
      <c r="E919" s="124"/>
      <c r="F919" s="124"/>
      <c r="G919" s="124"/>
      <c r="H919" s="124"/>
      <c r="I919" s="12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2.75" customHeight="1">
      <c r="A920" s="274"/>
      <c r="B920" s="124"/>
      <c r="C920" s="124"/>
      <c r="D920" s="124"/>
      <c r="E920" s="124"/>
      <c r="F920" s="124"/>
      <c r="G920" s="124"/>
      <c r="H920" s="124"/>
      <c r="I920" s="12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2.75" customHeight="1">
      <c r="A921" s="274"/>
      <c r="B921" s="124"/>
      <c r="C921" s="124"/>
      <c r="D921" s="124"/>
      <c r="E921" s="124"/>
      <c r="F921" s="124"/>
      <c r="G921" s="124"/>
      <c r="H921" s="124"/>
      <c r="I921" s="12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2.75" customHeight="1">
      <c r="A922" s="274"/>
      <c r="B922" s="124"/>
      <c r="C922" s="124"/>
      <c r="D922" s="124"/>
      <c r="E922" s="124"/>
      <c r="F922" s="124"/>
      <c r="G922" s="124"/>
      <c r="H922" s="124"/>
      <c r="I922" s="12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2.75" customHeight="1">
      <c r="A923" s="274"/>
      <c r="B923" s="124"/>
      <c r="C923" s="124"/>
      <c r="D923" s="124"/>
      <c r="E923" s="124"/>
      <c r="F923" s="124"/>
      <c r="G923" s="124"/>
      <c r="H923" s="124"/>
      <c r="I923" s="12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2.75" customHeight="1">
      <c r="A924" s="274"/>
      <c r="B924" s="124"/>
      <c r="C924" s="124"/>
      <c r="D924" s="124"/>
      <c r="E924" s="124"/>
      <c r="F924" s="124"/>
      <c r="G924" s="124"/>
      <c r="H924" s="124"/>
      <c r="I924" s="12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2.75" customHeight="1">
      <c r="A925" s="274"/>
      <c r="B925" s="124"/>
      <c r="C925" s="124"/>
      <c r="D925" s="124"/>
      <c r="E925" s="124"/>
      <c r="F925" s="124"/>
      <c r="G925" s="124"/>
      <c r="H925" s="124"/>
      <c r="I925" s="12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2.75" customHeight="1">
      <c r="A926" s="274"/>
      <c r="B926" s="124"/>
      <c r="C926" s="124"/>
      <c r="D926" s="124"/>
      <c r="E926" s="124"/>
      <c r="F926" s="124"/>
      <c r="G926" s="124"/>
      <c r="H926" s="124"/>
      <c r="I926" s="12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2.75" customHeight="1">
      <c r="A927" s="274"/>
      <c r="B927" s="124"/>
      <c r="C927" s="124"/>
      <c r="D927" s="124"/>
      <c r="E927" s="124"/>
      <c r="F927" s="124"/>
      <c r="G927" s="124"/>
      <c r="H927" s="124"/>
      <c r="I927" s="12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2.75" customHeight="1">
      <c r="A928" s="274"/>
      <c r="B928" s="124"/>
      <c r="C928" s="124"/>
      <c r="D928" s="124"/>
      <c r="E928" s="124"/>
      <c r="F928" s="124"/>
      <c r="G928" s="124"/>
      <c r="H928" s="124"/>
      <c r="I928" s="12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2.75" customHeight="1">
      <c r="A929" s="274"/>
      <c r="B929" s="124"/>
      <c r="C929" s="124"/>
      <c r="D929" s="124"/>
      <c r="E929" s="124"/>
      <c r="F929" s="124"/>
      <c r="G929" s="124"/>
      <c r="H929" s="124"/>
      <c r="I929" s="12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2.75" customHeight="1">
      <c r="A930" s="274"/>
      <c r="B930" s="124"/>
      <c r="C930" s="124"/>
      <c r="D930" s="124"/>
      <c r="E930" s="124"/>
      <c r="F930" s="124"/>
      <c r="G930" s="124"/>
      <c r="H930" s="124"/>
      <c r="I930" s="12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2.75" customHeight="1">
      <c r="A931" s="274"/>
      <c r="B931" s="124"/>
      <c r="C931" s="124"/>
      <c r="D931" s="124"/>
      <c r="E931" s="124"/>
      <c r="F931" s="124"/>
      <c r="G931" s="124"/>
      <c r="H931" s="124"/>
      <c r="I931" s="12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2.75" customHeight="1">
      <c r="A932" s="274"/>
      <c r="B932" s="124"/>
      <c r="C932" s="124"/>
      <c r="D932" s="124"/>
      <c r="E932" s="124"/>
      <c r="F932" s="124"/>
      <c r="G932" s="124"/>
      <c r="H932" s="124"/>
      <c r="I932" s="12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2.75" customHeight="1">
      <c r="A933" s="274"/>
      <c r="B933" s="124"/>
      <c r="C933" s="124"/>
      <c r="D933" s="124"/>
      <c r="E933" s="124"/>
      <c r="F933" s="124"/>
      <c r="G933" s="124"/>
      <c r="H933" s="124"/>
      <c r="I933" s="12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2.75" customHeight="1">
      <c r="A934" s="274"/>
      <c r="B934" s="124"/>
      <c r="C934" s="124"/>
      <c r="D934" s="124"/>
      <c r="E934" s="124"/>
      <c r="F934" s="124"/>
      <c r="G934" s="124"/>
      <c r="H934" s="124"/>
      <c r="I934" s="12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2.75" customHeight="1">
      <c r="A935" s="274"/>
      <c r="B935" s="124"/>
      <c r="C935" s="124"/>
      <c r="D935" s="124"/>
      <c r="E935" s="124"/>
      <c r="F935" s="124"/>
      <c r="G935" s="124"/>
      <c r="H935" s="124"/>
      <c r="I935" s="12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2.75" customHeight="1">
      <c r="A936" s="274"/>
      <c r="B936" s="124"/>
      <c r="C936" s="124"/>
      <c r="D936" s="124"/>
      <c r="E936" s="124"/>
      <c r="F936" s="124"/>
      <c r="G936" s="124"/>
      <c r="H936" s="124"/>
      <c r="I936" s="12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2.75" customHeight="1">
      <c r="A937" s="274"/>
      <c r="B937" s="124"/>
      <c r="C937" s="124"/>
      <c r="D937" s="124"/>
      <c r="E937" s="124"/>
      <c r="F937" s="124"/>
      <c r="G937" s="124"/>
      <c r="H937" s="124"/>
      <c r="I937" s="12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2.75" customHeight="1">
      <c r="A938" s="274"/>
      <c r="B938" s="124"/>
      <c r="C938" s="124"/>
      <c r="D938" s="124"/>
      <c r="E938" s="124"/>
      <c r="F938" s="124"/>
      <c r="G938" s="124"/>
      <c r="H938" s="124"/>
      <c r="I938" s="12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2.75" customHeight="1">
      <c r="A939" s="274"/>
      <c r="B939" s="124"/>
      <c r="C939" s="124"/>
      <c r="D939" s="124"/>
      <c r="E939" s="124"/>
      <c r="F939" s="124"/>
      <c r="G939" s="124"/>
      <c r="H939" s="124"/>
      <c r="I939" s="12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2.75" customHeight="1">
      <c r="A940" s="274"/>
      <c r="B940" s="124"/>
      <c r="C940" s="124"/>
      <c r="D940" s="124"/>
      <c r="E940" s="124"/>
      <c r="F940" s="124"/>
      <c r="G940" s="124"/>
      <c r="H940" s="124"/>
      <c r="I940" s="12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2.75" customHeight="1">
      <c r="A941" s="274"/>
      <c r="B941" s="124"/>
      <c r="C941" s="124"/>
      <c r="D941" s="124"/>
      <c r="E941" s="124"/>
      <c r="F941" s="124"/>
      <c r="G941" s="124"/>
      <c r="H941" s="124"/>
      <c r="I941" s="12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2.75" customHeight="1">
      <c r="A942" s="274"/>
      <c r="B942" s="124"/>
      <c r="C942" s="124"/>
      <c r="D942" s="124"/>
      <c r="E942" s="124"/>
      <c r="F942" s="124"/>
      <c r="G942" s="124"/>
      <c r="H942" s="124"/>
      <c r="I942" s="12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2.75" customHeight="1">
      <c r="A943" s="274"/>
      <c r="B943" s="124"/>
      <c r="C943" s="124"/>
      <c r="D943" s="124"/>
      <c r="E943" s="124"/>
      <c r="F943" s="124"/>
      <c r="G943" s="124"/>
      <c r="H943" s="124"/>
      <c r="I943" s="12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2.75" customHeight="1">
      <c r="A944" s="274"/>
      <c r="B944" s="124"/>
      <c r="C944" s="124"/>
      <c r="D944" s="124"/>
      <c r="E944" s="124"/>
      <c r="F944" s="124"/>
      <c r="G944" s="124"/>
      <c r="H944" s="124"/>
      <c r="I944" s="12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2.75" customHeight="1">
      <c r="A945" s="274"/>
      <c r="B945" s="124"/>
      <c r="C945" s="124"/>
      <c r="D945" s="124"/>
      <c r="E945" s="124"/>
      <c r="F945" s="124"/>
      <c r="G945" s="124"/>
      <c r="H945" s="124"/>
      <c r="I945" s="12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2.75" customHeight="1">
      <c r="A946" s="274"/>
      <c r="B946" s="124"/>
      <c r="C946" s="124"/>
      <c r="D946" s="124"/>
      <c r="E946" s="124"/>
      <c r="F946" s="124"/>
      <c r="G946" s="124"/>
      <c r="H946" s="124"/>
      <c r="I946" s="12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2.75" customHeight="1">
      <c r="A947" s="274"/>
      <c r="B947" s="124"/>
      <c r="C947" s="124"/>
      <c r="D947" s="124"/>
      <c r="E947" s="124"/>
      <c r="F947" s="124"/>
      <c r="G947" s="124"/>
      <c r="H947" s="124"/>
      <c r="I947" s="12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2.75" customHeight="1">
      <c r="A948" s="274"/>
      <c r="B948" s="124"/>
      <c r="C948" s="124"/>
      <c r="D948" s="124"/>
      <c r="E948" s="124"/>
      <c r="F948" s="124"/>
      <c r="G948" s="124"/>
      <c r="H948" s="124"/>
      <c r="I948" s="12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2.75" customHeight="1">
      <c r="A949" s="274"/>
      <c r="B949" s="124"/>
      <c r="C949" s="124"/>
      <c r="D949" s="124"/>
      <c r="E949" s="124"/>
      <c r="F949" s="124"/>
      <c r="G949" s="124"/>
      <c r="H949" s="124"/>
      <c r="I949" s="12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2.75" customHeight="1">
      <c r="A950" s="274"/>
      <c r="B950" s="124"/>
      <c r="C950" s="124"/>
      <c r="D950" s="124"/>
      <c r="E950" s="124"/>
      <c r="F950" s="124"/>
      <c r="G950" s="124"/>
      <c r="H950" s="124"/>
      <c r="I950" s="12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2.75" customHeight="1">
      <c r="A951" s="274"/>
      <c r="B951" s="124"/>
      <c r="C951" s="124"/>
      <c r="D951" s="124"/>
      <c r="E951" s="124"/>
      <c r="F951" s="124"/>
      <c r="G951" s="124"/>
      <c r="H951" s="124"/>
      <c r="I951" s="12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2.75" customHeight="1">
      <c r="A952" s="274"/>
      <c r="B952" s="124"/>
      <c r="C952" s="124"/>
      <c r="D952" s="124"/>
      <c r="E952" s="124"/>
      <c r="F952" s="124"/>
      <c r="G952" s="124"/>
      <c r="H952" s="124"/>
      <c r="I952" s="12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2.75" customHeight="1">
      <c r="A953" s="274"/>
      <c r="B953" s="124"/>
      <c r="C953" s="124"/>
      <c r="D953" s="124"/>
      <c r="E953" s="124"/>
      <c r="F953" s="124"/>
      <c r="G953" s="124"/>
      <c r="H953" s="124"/>
      <c r="I953" s="12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2.75" customHeight="1">
      <c r="A954" s="274"/>
      <c r="B954" s="124"/>
      <c r="C954" s="124"/>
      <c r="D954" s="124"/>
      <c r="E954" s="124"/>
      <c r="F954" s="124"/>
      <c r="G954" s="124"/>
      <c r="H954" s="124"/>
      <c r="I954" s="12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2.75" customHeight="1">
      <c r="A955" s="274"/>
      <c r="B955" s="124"/>
      <c r="C955" s="124"/>
      <c r="D955" s="124"/>
      <c r="E955" s="124"/>
      <c r="F955" s="124"/>
      <c r="G955" s="124"/>
      <c r="H955" s="124"/>
      <c r="I955" s="12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2.75" customHeight="1">
      <c r="A956" s="274"/>
      <c r="B956" s="124"/>
      <c r="C956" s="124"/>
      <c r="D956" s="124"/>
      <c r="E956" s="124"/>
      <c r="F956" s="124"/>
      <c r="G956" s="124"/>
      <c r="H956" s="124"/>
      <c r="I956" s="12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2.75" customHeight="1">
      <c r="A957" s="274"/>
      <c r="B957" s="124"/>
      <c r="C957" s="124"/>
      <c r="D957" s="124"/>
      <c r="E957" s="124"/>
      <c r="F957" s="124"/>
      <c r="G957" s="124"/>
      <c r="H957" s="124"/>
      <c r="I957" s="12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2.75" customHeight="1">
      <c r="A958" s="274"/>
      <c r="B958" s="124"/>
      <c r="C958" s="124"/>
      <c r="D958" s="124"/>
      <c r="E958" s="124"/>
      <c r="F958" s="124"/>
      <c r="G958" s="124"/>
      <c r="H958" s="124"/>
      <c r="I958" s="12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2.75" customHeight="1">
      <c r="A959" s="274"/>
      <c r="B959" s="124"/>
      <c r="C959" s="124"/>
      <c r="D959" s="124"/>
      <c r="E959" s="124"/>
      <c r="F959" s="124"/>
      <c r="G959" s="124"/>
      <c r="H959" s="124"/>
      <c r="I959" s="12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2.75" customHeight="1">
      <c r="A960" s="274"/>
      <c r="B960" s="124"/>
      <c r="C960" s="124"/>
      <c r="D960" s="124"/>
      <c r="E960" s="124"/>
      <c r="F960" s="124"/>
      <c r="G960" s="124"/>
      <c r="H960" s="124"/>
      <c r="I960" s="12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2.75" customHeight="1">
      <c r="A961" s="274"/>
      <c r="B961" s="124"/>
      <c r="C961" s="124"/>
      <c r="D961" s="124"/>
      <c r="E961" s="124"/>
      <c r="F961" s="124"/>
      <c r="G961" s="124"/>
      <c r="H961" s="124"/>
      <c r="I961" s="12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2.75" customHeight="1">
      <c r="A962" s="274"/>
      <c r="B962" s="124"/>
      <c r="C962" s="124"/>
      <c r="D962" s="124"/>
      <c r="E962" s="124"/>
      <c r="F962" s="124"/>
      <c r="G962" s="124"/>
      <c r="H962" s="124"/>
      <c r="I962" s="12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2.75" customHeight="1">
      <c r="A963" s="274"/>
      <c r="B963" s="124"/>
      <c r="C963" s="124"/>
      <c r="D963" s="124"/>
      <c r="E963" s="124"/>
      <c r="F963" s="124"/>
      <c r="G963" s="124"/>
      <c r="H963" s="124"/>
      <c r="I963" s="12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2.75" customHeight="1">
      <c r="A964" s="274"/>
      <c r="B964" s="124"/>
      <c r="C964" s="124"/>
      <c r="D964" s="124"/>
      <c r="E964" s="124"/>
      <c r="F964" s="124"/>
      <c r="G964" s="124"/>
      <c r="H964" s="124"/>
      <c r="I964" s="12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2.75" customHeight="1">
      <c r="A965" s="274"/>
      <c r="B965" s="124"/>
      <c r="C965" s="124"/>
      <c r="D965" s="124"/>
      <c r="E965" s="124"/>
      <c r="F965" s="124"/>
      <c r="G965" s="124"/>
      <c r="H965" s="124"/>
      <c r="I965" s="12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2.75" customHeight="1">
      <c r="A966" s="274"/>
      <c r="B966" s="124"/>
      <c r="C966" s="124"/>
      <c r="D966" s="124"/>
      <c r="E966" s="124"/>
      <c r="F966" s="124"/>
      <c r="G966" s="124"/>
      <c r="H966" s="124"/>
      <c r="I966" s="12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2.75" customHeight="1">
      <c r="A967" s="274"/>
      <c r="B967" s="124"/>
      <c r="C967" s="124"/>
      <c r="D967" s="124"/>
      <c r="E967" s="124"/>
      <c r="F967" s="124"/>
      <c r="G967" s="124"/>
      <c r="H967" s="124"/>
      <c r="I967" s="12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2.75" customHeight="1">
      <c r="A968" s="274"/>
      <c r="B968" s="124"/>
      <c r="C968" s="124"/>
      <c r="D968" s="124"/>
      <c r="E968" s="124"/>
      <c r="F968" s="124"/>
      <c r="G968" s="124"/>
      <c r="H968" s="124"/>
      <c r="I968" s="12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2.75" customHeight="1">
      <c r="A969" s="274"/>
      <c r="B969" s="124"/>
      <c r="C969" s="124"/>
      <c r="D969" s="124"/>
      <c r="E969" s="124"/>
      <c r="F969" s="124"/>
      <c r="G969" s="124"/>
      <c r="H969" s="124"/>
      <c r="I969" s="12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2.75" customHeight="1">
      <c r="A970" s="274"/>
      <c r="B970" s="124"/>
      <c r="C970" s="124"/>
      <c r="D970" s="124"/>
      <c r="E970" s="124"/>
      <c r="F970" s="124"/>
      <c r="G970" s="124"/>
      <c r="H970" s="124"/>
      <c r="I970" s="12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2.75" customHeight="1">
      <c r="A971" s="274"/>
      <c r="B971" s="124"/>
      <c r="C971" s="124"/>
      <c r="D971" s="124"/>
      <c r="E971" s="124"/>
      <c r="F971" s="124"/>
      <c r="G971" s="124"/>
      <c r="H971" s="124"/>
      <c r="I971" s="12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2.75" customHeight="1">
      <c r="A972" s="274"/>
      <c r="B972" s="124"/>
      <c r="C972" s="124"/>
      <c r="D972" s="124"/>
      <c r="E972" s="124"/>
      <c r="F972" s="124"/>
      <c r="G972" s="124"/>
      <c r="H972" s="124"/>
      <c r="I972" s="12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2.75" customHeight="1">
      <c r="A973" s="274"/>
      <c r="B973" s="124"/>
      <c r="C973" s="124"/>
      <c r="D973" s="124"/>
      <c r="E973" s="124"/>
      <c r="F973" s="124"/>
      <c r="G973" s="124"/>
      <c r="H973" s="124"/>
      <c r="I973" s="12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2.75" customHeight="1">
      <c r="A974" s="274"/>
      <c r="B974" s="124"/>
      <c r="C974" s="124"/>
      <c r="D974" s="124"/>
      <c r="E974" s="124"/>
      <c r="F974" s="124"/>
      <c r="G974" s="124"/>
      <c r="H974" s="124"/>
      <c r="I974" s="12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2.75" customHeight="1">
      <c r="A975" s="274"/>
      <c r="B975" s="124"/>
      <c r="C975" s="124"/>
      <c r="D975" s="124"/>
      <c r="E975" s="124"/>
      <c r="F975" s="124"/>
      <c r="G975" s="124"/>
      <c r="H975" s="124"/>
      <c r="I975" s="12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2.75" customHeight="1">
      <c r="A976" s="274"/>
      <c r="B976" s="124"/>
      <c r="C976" s="124"/>
      <c r="D976" s="124"/>
      <c r="E976" s="124"/>
      <c r="F976" s="124"/>
      <c r="G976" s="124"/>
      <c r="H976" s="124"/>
      <c r="I976" s="12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2.75" customHeight="1">
      <c r="A977" s="274"/>
      <c r="B977" s="124"/>
      <c r="C977" s="124"/>
      <c r="D977" s="124"/>
      <c r="E977" s="124"/>
      <c r="F977" s="124"/>
      <c r="G977" s="124"/>
      <c r="H977" s="124"/>
      <c r="I977" s="12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2.75" customHeight="1">
      <c r="A978" s="274"/>
      <c r="B978" s="124"/>
      <c r="C978" s="124"/>
      <c r="D978" s="124"/>
      <c r="E978" s="124"/>
      <c r="F978" s="124"/>
      <c r="G978" s="124"/>
      <c r="H978" s="124"/>
      <c r="I978" s="12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2.75" customHeight="1">
      <c r="A979" s="274"/>
      <c r="B979" s="124"/>
      <c r="C979" s="124"/>
      <c r="D979" s="124"/>
      <c r="E979" s="124"/>
      <c r="F979" s="124"/>
      <c r="G979" s="124"/>
      <c r="H979" s="124"/>
      <c r="I979" s="12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2.75" customHeight="1">
      <c r="A980" s="274"/>
      <c r="B980" s="124"/>
      <c r="C980" s="124"/>
      <c r="D980" s="124"/>
      <c r="E980" s="124"/>
      <c r="F980" s="124"/>
      <c r="G980" s="124"/>
      <c r="H980" s="124"/>
      <c r="I980" s="12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2.75" customHeight="1">
      <c r="A981" s="274"/>
      <c r="B981" s="124"/>
      <c r="C981" s="124"/>
      <c r="D981" s="124"/>
      <c r="E981" s="124"/>
      <c r="F981" s="124"/>
      <c r="G981" s="124"/>
      <c r="H981" s="124"/>
      <c r="I981" s="12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2.75" customHeight="1">
      <c r="A982" s="274"/>
      <c r="B982" s="124"/>
      <c r="C982" s="124"/>
      <c r="D982" s="124"/>
      <c r="E982" s="124"/>
      <c r="F982" s="124"/>
      <c r="G982" s="124"/>
      <c r="H982" s="124"/>
      <c r="I982" s="12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2.75" customHeight="1">
      <c r="A983" s="274"/>
      <c r="B983" s="124"/>
      <c r="C983" s="124"/>
      <c r="D983" s="124"/>
      <c r="E983" s="124"/>
      <c r="F983" s="124"/>
      <c r="G983" s="124"/>
      <c r="H983" s="124"/>
      <c r="I983" s="12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2.75" customHeight="1">
      <c r="A984" s="274"/>
      <c r="B984" s="124"/>
      <c r="C984" s="124"/>
      <c r="D984" s="124"/>
      <c r="E984" s="124"/>
      <c r="F984" s="124"/>
      <c r="G984" s="124"/>
      <c r="H984" s="124"/>
      <c r="I984" s="12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2.75" customHeight="1">
      <c r="A985" s="274"/>
      <c r="B985" s="124"/>
      <c r="C985" s="124"/>
      <c r="D985" s="124"/>
      <c r="E985" s="124"/>
      <c r="F985" s="124"/>
      <c r="G985" s="124"/>
      <c r="H985" s="124"/>
      <c r="I985" s="12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2.75" customHeight="1">
      <c r="A986" s="274"/>
      <c r="B986" s="124"/>
      <c r="C986" s="124"/>
      <c r="D986" s="124"/>
      <c r="E986" s="124"/>
      <c r="F986" s="124"/>
      <c r="G986" s="124"/>
      <c r="H986" s="124"/>
      <c r="I986" s="12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2.75" customHeight="1">
      <c r="A987" s="274"/>
      <c r="B987" s="124"/>
      <c r="C987" s="124"/>
      <c r="D987" s="124"/>
      <c r="E987" s="124"/>
      <c r="F987" s="124"/>
      <c r="G987" s="124"/>
      <c r="H987" s="124"/>
      <c r="I987" s="12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2.75" customHeight="1">
      <c r="A988" s="274"/>
      <c r="B988" s="124"/>
      <c r="C988" s="124"/>
      <c r="D988" s="124"/>
      <c r="E988" s="124"/>
      <c r="F988" s="124"/>
      <c r="G988" s="124"/>
      <c r="H988" s="124"/>
      <c r="I988" s="12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2.75" customHeight="1">
      <c r="A989" s="274"/>
      <c r="B989" s="124"/>
      <c r="C989" s="124"/>
      <c r="D989" s="124"/>
      <c r="E989" s="124"/>
      <c r="F989" s="124"/>
      <c r="G989" s="124"/>
      <c r="H989" s="124"/>
      <c r="I989" s="12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2.75" customHeight="1">
      <c r="A990" s="274"/>
      <c r="B990" s="124"/>
      <c r="C990" s="124"/>
      <c r="D990" s="124"/>
      <c r="E990" s="124"/>
      <c r="F990" s="124"/>
      <c r="G990" s="124"/>
      <c r="H990" s="124"/>
      <c r="I990" s="12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2.75" customHeight="1">
      <c r="A991" s="274"/>
      <c r="B991" s="124"/>
      <c r="C991" s="124"/>
      <c r="D991" s="124"/>
      <c r="E991" s="124"/>
      <c r="F991" s="124"/>
      <c r="G991" s="124"/>
      <c r="H991" s="124"/>
      <c r="I991" s="12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2.75" customHeight="1">
      <c r="A992" s="274"/>
      <c r="B992" s="124"/>
      <c r="C992" s="124"/>
      <c r="D992" s="124"/>
      <c r="E992" s="124"/>
      <c r="F992" s="124"/>
      <c r="G992" s="124"/>
      <c r="H992" s="124"/>
      <c r="I992" s="12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2.75" customHeight="1">
      <c r="A993" s="274"/>
      <c r="B993" s="124"/>
      <c r="C993" s="124"/>
      <c r="D993" s="124"/>
      <c r="E993" s="124"/>
      <c r="F993" s="124"/>
      <c r="G993" s="124"/>
      <c r="H993" s="124"/>
      <c r="I993" s="12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2.75" customHeight="1">
      <c r="A994" s="274"/>
      <c r="B994" s="124"/>
      <c r="C994" s="124"/>
      <c r="D994" s="124"/>
      <c r="E994" s="124"/>
      <c r="F994" s="124"/>
      <c r="G994" s="124"/>
      <c r="H994" s="124"/>
      <c r="I994" s="12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2.75" customHeight="1">
      <c r="A995" s="274"/>
      <c r="B995" s="124"/>
      <c r="C995" s="124"/>
      <c r="D995" s="124"/>
      <c r="E995" s="124"/>
      <c r="F995" s="124"/>
      <c r="G995" s="124"/>
      <c r="H995" s="124"/>
      <c r="I995" s="12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2.75" customHeight="1">
      <c r="A996" s="274"/>
      <c r="B996" s="124"/>
      <c r="C996" s="124"/>
      <c r="D996" s="124"/>
      <c r="E996" s="124"/>
      <c r="F996" s="124"/>
      <c r="G996" s="124"/>
      <c r="H996" s="124"/>
      <c r="I996" s="12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2.75" customHeight="1">
      <c r="A997" s="274"/>
      <c r="B997" s="124"/>
      <c r="C997" s="124"/>
      <c r="D997" s="124"/>
      <c r="E997" s="124"/>
      <c r="F997" s="124"/>
      <c r="G997" s="124"/>
      <c r="H997" s="124"/>
      <c r="I997" s="12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2.75" customHeight="1">
      <c r="A998" s="274"/>
      <c r="B998" s="124"/>
      <c r="C998" s="124"/>
      <c r="D998" s="124"/>
      <c r="E998" s="124"/>
      <c r="F998" s="124"/>
      <c r="G998" s="124"/>
      <c r="H998" s="124"/>
      <c r="I998" s="12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2.75" customHeight="1">
      <c r="A999" s="274"/>
      <c r="B999" s="124"/>
      <c r="C999" s="124"/>
      <c r="D999" s="124"/>
      <c r="E999" s="124"/>
      <c r="F999" s="124"/>
      <c r="G999" s="124"/>
      <c r="H999" s="124"/>
      <c r="I999" s="12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2.75" customHeight="1">
      <c r="A1000" s="274"/>
      <c r="B1000" s="124"/>
      <c r="C1000" s="124"/>
      <c r="D1000" s="124"/>
      <c r="E1000" s="124"/>
      <c r="F1000" s="124"/>
      <c r="G1000" s="124"/>
      <c r="H1000" s="124"/>
      <c r="I1000" s="12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mergeCells count="9">
    <mergeCell ref="D7:E7"/>
    <mergeCell ref="D8:E8"/>
    <mergeCell ref="A2:L2"/>
    <mergeCell ref="C3:E3"/>
    <mergeCell ref="A5:E6"/>
    <mergeCell ref="A7:A8"/>
    <mergeCell ref="B7:B8"/>
    <mergeCell ref="C7:C8"/>
    <mergeCell ref="F7:F8"/>
  </mergeCells>
  <pageMargins left="0.7" right="0.7" top="0.75" bottom="0.75" header="0" footer="0"/>
  <pageSetup scale="56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" customHeight="1"/>
  <cols>
    <col min="1" max="1" width="12.6640625" customWidth="1"/>
    <col min="2" max="2" width="15.6640625" customWidth="1"/>
    <col min="3" max="4" width="15.33203125" customWidth="1"/>
    <col min="5" max="5" width="3.1640625" customWidth="1"/>
    <col min="6" max="13" width="16.6640625" customWidth="1"/>
    <col min="14" max="17" width="16.83203125" customWidth="1"/>
    <col min="18" max="26" width="9.1640625" customWidth="1"/>
  </cols>
  <sheetData>
    <row r="1" spans="1:26" ht="14.25" customHeight="1">
      <c r="A1" s="469" t="str">
        <f>'1 Pricing Length'!E1</f>
        <v>Example College</v>
      </c>
      <c r="B1" s="411"/>
      <c r="C1" s="411"/>
      <c r="D1" s="411"/>
      <c r="E1" s="313"/>
      <c r="F1" s="314" t="s">
        <v>166</v>
      </c>
      <c r="G1" s="313"/>
      <c r="H1" s="313"/>
      <c r="I1" s="313"/>
      <c r="J1" s="313"/>
      <c r="K1" s="313"/>
      <c r="L1" s="313"/>
      <c r="M1" s="313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</row>
    <row r="2" spans="1:26" ht="14.25" customHeight="1">
      <c r="A2" s="316"/>
      <c r="B2" s="315"/>
      <c r="C2" s="313"/>
      <c r="D2" s="313"/>
      <c r="E2" s="313"/>
      <c r="F2" s="399">
        <f>'5 Next Year'!W5</f>
        <v>46203</v>
      </c>
      <c r="G2" s="313"/>
      <c r="H2" s="313"/>
      <c r="I2" s="313"/>
      <c r="J2" s="313"/>
      <c r="K2" s="313"/>
      <c r="L2" s="313"/>
      <c r="M2" s="313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</row>
    <row r="3" spans="1:26" ht="14.25" customHeight="1">
      <c r="A3" s="316"/>
      <c r="B3" s="317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</row>
    <row r="4" spans="1:26" ht="14.25" customHeight="1">
      <c r="A4" s="400" t="s">
        <v>167</v>
      </c>
      <c r="B4" s="320" t="s">
        <v>29</v>
      </c>
      <c r="C4" s="321" t="s">
        <v>168</v>
      </c>
      <c r="D4" s="322" t="s">
        <v>102</v>
      </c>
      <c r="E4" s="323"/>
      <c r="F4" s="323" t="s">
        <v>144</v>
      </c>
      <c r="G4" s="321" t="s">
        <v>145</v>
      </c>
      <c r="H4" s="324">
        <f>'3 CY Interim'!G8</f>
        <v>45536</v>
      </c>
      <c r="I4" s="324">
        <f>'3 CY Interim'!H8</f>
        <v>45566</v>
      </c>
      <c r="J4" s="324">
        <f>'3 CY Interim'!I8</f>
        <v>45597</v>
      </c>
      <c r="K4" s="324">
        <f>'3 CY Interim'!J8</f>
        <v>45627</v>
      </c>
      <c r="L4" s="324">
        <f>'3 CY Interim'!K8</f>
        <v>45689</v>
      </c>
      <c r="M4" s="324">
        <f>'3 CY Interim'!L8</f>
        <v>45717</v>
      </c>
      <c r="N4" s="324">
        <f>'3 CY Interim'!M8</f>
        <v>45748</v>
      </c>
      <c r="O4" s="324">
        <f>'3 CY Interim'!N8</f>
        <v>45778</v>
      </c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</row>
    <row r="5" spans="1:26" ht="14.25" customHeight="1">
      <c r="A5" s="319"/>
      <c r="B5" s="325"/>
      <c r="C5" s="326"/>
      <c r="D5" s="298"/>
      <c r="E5" s="298"/>
      <c r="F5" s="298"/>
      <c r="G5" s="326"/>
      <c r="H5" s="327"/>
      <c r="I5" s="327"/>
      <c r="J5" s="327"/>
      <c r="K5" s="327"/>
      <c r="L5" s="327"/>
      <c r="M5" s="327"/>
      <c r="N5" s="327"/>
      <c r="O5" s="327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</row>
    <row r="6" spans="1:26" ht="14.25" customHeight="1">
      <c r="A6" s="328" t="str">
        <f>IF('1 Pricing Length'!A8 &lt;&gt; "",'1 Pricing Length'!A8,"")</f>
        <v>AA</v>
      </c>
      <c r="B6" s="298" t="str">
        <f>IF('1 Pricing Length'!B8 &lt;&gt; "",'1 Pricing Length'!B8,"")</f>
        <v>LRT</v>
      </c>
      <c r="C6" s="313">
        <f>IF(A6&lt;&gt;"",SUMIF('5 Next Year'!B$10:B$250,A6,'5 Next Year'!W$10:W$250),0)</f>
        <v>611625</v>
      </c>
      <c r="D6" s="313">
        <f>IF(C6&gt;0,VLOOKUP(A6,'1 Pricing Length'!A$8:D$50,4,FALSE)*-C6,0)</f>
        <v>-61162.5</v>
      </c>
      <c r="E6" s="313"/>
      <c r="F6" s="313">
        <f t="shared" ref="F6:F49" si="0">C6+D6</f>
        <v>550462.5</v>
      </c>
      <c r="G6" s="313">
        <f t="shared" ref="G6:G48" si="1">O6-C6</f>
        <v>6592.0635051819263</v>
      </c>
      <c r="H6" s="313">
        <f>SUMIF('5 Next Year'!$B$10:$B$250,$A6,'5 Next Year'!$W$10:$W$250)+SUMIF('5 Next Year'!$B$10:$B$250,$A6,'5 Next Year'!$O$10:$O$250)+SUMIF('5 Next Year'!$B$10:$B$250,$A6,'5 Next Year'!$Q$10:$Q$250)+SUMIF('5 Next Year'!$B$10:$B$250,$A6,'5 Next Year'!$R$10:$R$250)+SUMIF('6 NY Interim'!$B$10:$B$250,$A6,'6 NY Interim'!$P$10:P$250)*(100%-'5 Next Year'!$U$7)</f>
        <v>618217.06350518193</v>
      </c>
      <c r="I6" s="313">
        <f>H6+SUMIF('6 NY Interim'!$B$10:$B$250,$A6,'6 NY Interim'!Q$10:Q$250)</f>
        <v>618217.06350518193</v>
      </c>
      <c r="J6" s="313">
        <f>I6+SUMIF('6 NY Interim'!$B$10:$B$250,$A6,'6 NY Interim'!R$10:R$250)</f>
        <v>618217.06350518193</v>
      </c>
      <c r="K6" s="313">
        <f>J6+SUMIF('6 NY Interim'!$B$10:$B$250,$A6,'6 NY Interim'!S$10:S$250)</f>
        <v>618217.06350518193</v>
      </c>
      <c r="L6" s="313">
        <f>K6+SUMIF('6 NY Interim'!$B$10:$B$250,$A6,'6 NY Interim'!T$10:T$250)</f>
        <v>618217.06350518193</v>
      </c>
      <c r="M6" s="313">
        <f>L6+SUMIF('6 NY Interim'!$B$10:$B$250,$A6,'6 NY Interim'!U$10:U$250)</f>
        <v>618217.06350518193</v>
      </c>
      <c r="N6" s="313">
        <f>M6+SUMIF('6 NY Interim'!$B$10:$B$250,$A6,'6 NY Interim'!V$10:V$250)</f>
        <v>618217.06350518193</v>
      </c>
      <c r="O6" s="313">
        <f>N6+SUMIF('6 NY Interim'!$B$10:$B$250,$A6,'6 NY Interim'!W$10:W$250)</f>
        <v>618217.06350518193</v>
      </c>
      <c r="P6" s="313"/>
      <c r="Q6" s="313"/>
      <c r="R6" s="313"/>
      <c r="S6" s="313"/>
      <c r="T6" s="313"/>
      <c r="U6" s="313"/>
      <c r="V6" s="313"/>
      <c r="W6" s="313"/>
      <c r="X6" s="313"/>
      <c r="Y6" s="315"/>
      <c r="Z6" s="315"/>
    </row>
    <row r="7" spans="1:26" ht="14.25" customHeight="1">
      <c r="A7" s="328" t="str">
        <f>IF('1 Pricing Length'!A9 &lt;&gt; "",'1 Pricing Length'!A9,"")</f>
        <v>BBA</v>
      </c>
      <c r="B7" s="298" t="str">
        <f>IF('1 Pricing Length'!B9 &lt;&gt; "",'1 Pricing Length'!B9,"")</f>
        <v>BUS</v>
      </c>
      <c r="C7" s="313">
        <f>IF(A7&lt;&gt;"",SUMIF('5 Next Year'!B$10:B$250,A7,'5 Next Year'!W$10:W$250),0)</f>
        <v>232279.41176470584</v>
      </c>
      <c r="D7" s="313">
        <f>IF(C7&gt;0,VLOOKUP(A7,'1 Pricing Length'!A$8:D$50,4,FALSE)*-C7,0)</f>
        <v>-29034.926470588231</v>
      </c>
      <c r="E7" s="313"/>
      <c r="F7" s="313">
        <f t="shared" si="0"/>
        <v>203244.48529411762</v>
      </c>
      <c r="G7" s="313">
        <f t="shared" si="1"/>
        <v>0</v>
      </c>
      <c r="H7" s="313">
        <f>SUMIF('5 Next Year'!$B$10:$B$250,$A7,'5 Next Year'!$W$10:$W$250)+SUMIF('5 Next Year'!$B$10:$B$250,$A7,'5 Next Year'!$O$10:$O$250)+SUMIF('5 Next Year'!$B$10:$B$250,$A7,'5 Next Year'!$Q$10:$Q$250)+SUMIF('5 Next Year'!$B$10:$B$250,$A7,'5 Next Year'!$R$10:$R$250)+SUMIF('6 NY Interim'!$B$10:$B$250,$A7,'6 NY Interim'!$P$10:P$250)*(100%-'5 Next Year'!$U$7)</f>
        <v>232279.41176470584</v>
      </c>
      <c r="I7" s="313">
        <f>H7+SUMIF('6 NY Interim'!$B$10:$B$250,$A7,'6 NY Interim'!Q$10:Q$250)</f>
        <v>232279.41176470584</v>
      </c>
      <c r="J7" s="313">
        <f>I7+SUMIF('6 NY Interim'!$B$10:$B$250,$A7,'6 NY Interim'!R$10:R$250)</f>
        <v>232279.41176470584</v>
      </c>
      <c r="K7" s="313">
        <f>J7+SUMIF('6 NY Interim'!$B$10:$B$250,$A7,'6 NY Interim'!S$10:S$250)</f>
        <v>232279.41176470584</v>
      </c>
      <c r="L7" s="313">
        <f>K7+SUMIF('6 NY Interim'!$B$10:$B$250,$A7,'6 NY Interim'!T$10:T$250)</f>
        <v>232279.41176470584</v>
      </c>
      <c r="M7" s="313">
        <f>L7+SUMIF('6 NY Interim'!$B$10:$B$250,$A7,'6 NY Interim'!U$10:U$250)</f>
        <v>232279.41176470584</v>
      </c>
      <c r="N7" s="313">
        <f>M7+SUMIF('6 NY Interim'!$B$10:$B$250,$A7,'6 NY Interim'!V$10:V$250)</f>
        <v>232279.41176470584</v>
      </c>
      <c r="O7" s="313">
        <f>N7+SUMIF('6 NY Interim'!$B$10:$B$250,$A7,'6 NY Interim'!W$10:W$250)</f>
        <v>232279.41176470584</v>
      </c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</row>
    <row r="8" spans="1:26" ht="14.25" customHeight="1">
      <c r="A8" s="328" t="str">
        <f>IF('1 Pricing Length'!A10 &lt;&gt; "",'1 Pricing Length'!A10,"")</f>
        <v>BSN</v>
      </c>
      <c r="B8" s="298" t="str">
        <f>IF('1 Pricing Length'!B10 &lt;&gt; "",'1 Pricing Length'!B10,"")</f>
        <v>NUR</v>
      </c>
      <c r="C8" s="313">
        <f>IF(A8&lt;&gt;"",SUMIF('5 Next Year'!B$10:B$250,A8,'5 Next Year'!W$10:W$250),0)</f>
        <v>0</v>
      </c>
      <c r="D8" s="313">
        <f>IF(C8&gt;0,VLOOKUP(A8,'1 Pricing Length'!A$8:D$50,4,FALSE)*-C8,0)</f>
        <v>0</v>
      </c>
      <c r="E8" s="313"/>
      <c r="F8" s="313">
        <f t="shared" si="0"/>
        <v>0</v>
      </c>
      <c r="G8" s="313">
        <f t="shared" si="1"/>
        <v>0</v>
      </c>
      <c r="H8" s="313">
        <f>SUMIF('5 Next Year'!$B$10:$B$250,$A8,'5 Next Year'!$W$10:$W$250)+SUMIF('5 Next Year'!$B$10:$B$250,$A8,'5 Next Year'!$O$10:$O$250)+SUMIF('5 Next Year'!$B$10:$B$250,$A8,'5 Next Year'!$Q$10:$Q$250)+SUMIF('5 Next Year'!$B$10:$B$250,$A8,'5 Next Year'!$R$10:$R$250)+SUMIF('6 NY Interim'!$B$10:$B$250,$A8,'6 NY Interim'!$P$10:P$250)*(100%-'5 Next Year'!$U$7)</f>
        <v>0</v>
      </c>
      <c r="I8" s="313">
        <f>H8+SUMIF('6 NY Interim'!$B$10:$B$250,$A8,'6 NY Interim'!Q$10:Q$250)</f>
        <v>0</v>
      </c>
      <c r="J8" s="313">
        <f>I8+SUMIF('6 NY Interim'!$B$10:$B$250,$A8,'6 NY Interim'!R$10:R$250)</f>
        <v>0</v>
      </c>
      <c r="K8" s="313">
        <f>J8+SUMIF('6 NY Interim'!$B$10:$B$250,$A8,'6 NY Interim'!S$10:S$250)</f>
        <v>0</v>
      </c>
      <c r="L8" s="313">
        <f>K8+SUMIF('6 NY Interim'!$B$10:$B$250,$A8,'6 NY Interim'!T$10:T$250)</f>
        <v>0</v>
      </c>
      <c r="M8" s="313">
        <f>L8+SUMIF('6 NY Interim'!$B$10:$B$250,$A8,'6 NY Interim'!U$10:U$250)</f>
        <v>0</v>
      </c>
      <c r="N8" s="313">
        <f>M8+SUMIF('6 NY Interim'!$B$10:$B$250,$A8,'6 NY Interim'!V$10:V$250)</f>
        <v>0</v>
      </c>
      <c r="O8" s="313">
        <f>N8+SUMIF('6 NY Interim'!$B$10:$B$250,$A8,'6 NY Interim'!W$10:W$250)</f>
        <v>0</v>
      </c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</row>
    <row r="9" spans="1:26" ht="14.25" customHeight="1">
      <c r="A9" s="328" t="str">
        <f>IF('1 Pricing Length'!A11 &lt;&gt; "",'1 Pricing Length'!A11,"")</f>
        <v>CRJ</v>
      </c>
      <c r="B9" s="298" t="str">
        <f>IF('1 Pricing Length'!B11 &lt;&gt; "",'1 Pricing Length'!B11,"")</f>
        <v>LRT</v>
      </c>
      <c r="C9" s="313">
        <f>IF(A9&lt;&gt;"",SUMIF('5 Next Year'!B$10:B$250,A9,'5 Next Year'!W$10:W$250),0)</f>
        <v>0</v>
      </c>
      <c r="D9" s="313">
        <f>IF(C9&gt;0,VLOOKUP(A9,'1 Pricing Length'!A$8:D$50,4,FALSE)*-C9,0)</f>
        <v>0</v>
      </c>
      <c r="E9" s="313"/>
      <c r="F9" s="313">
        <f t="shared" si="0"/>
        <v>0</v>
      </c>
      <c r="G9" s="313">
        <f t="shared" si="1"/>
        <v>0</v>
      </c>
      <c r="H9" s="313">
        <f>SUMIF('5 Next Year'!$B$10:$B$250,$A9,'5 Next Year'!$W$10:$W$250)+SUMIF('5 Next Year'!$B$10:$B$250,$A9,'5 Next Year'!$O$10:$O$250)+SUMIF('5 Next Year'!$B$10:$B$250,$A9,'5 Next Year'!$Q$10:$Q$250)+SUMIF('5 Next Year'!$B$10:$B$250,$A9,'5 Next Year'!$R$10:$R$250)+SUMIF('6 NY Interim'!$B$10:$B$250,$A9,'6 NY Interim'!$P$10:P$250)*(100%-'5 Next Year'!$U$7)</f>
        <v>0</v>
      </c>
      <c r="I9" s="313">
        <f>H9+SUMIF('6 NY Interim'!$B$10:$B$250,$A9,'6 NY Interim'!Q$10:Q$250)</f>
        <v>0</v>
      </c>
      <c r="J9" s="313">
        <f>I9+SUMIF('6 NY Interim'!$B$10:$B$250,$A9,'6 NY Interim'!R$10:R$250)</f>
        <v>0</v>
      </c>
      <c r="K9" s="313">
        <f>J9+SUMIF('6 NY Interim'!$B$10:$B$250,$A9,'6 NY Interim'!S$10:S$250)</f>
        <v>0</v>
      </c>
      <c r="L9" s="313">
        <f>K9+SUMIF('6 NY Interim'!$B$10:$B$250,$A9,'6 NY Interim'!T$10:T$250)</f>
        <v>0</v>
      </c>
      <c r="M9" s="313">
        <f>L9+SUMIF('6 NY Interim'!$B$10:$B$250,$A9,'6 NY Interim'!U$10:U$250)</f>
        <v>0</v>
      </c>
      <c r="N9" s="313">
        <f>M9+SUMIF('6 NY Interim'!$B$10:$B$250,$A9,'6 NY Interim'!V$10:V$250)</f>
        <v>0</v>
      </c>
      <c r="O9" s="313">
        <f>N9+SUMIF('6 NY Interim'!$B$10:$B$250,$A9,'6 NY Interim'!W$10:W$250)</f>
        <v>0</v>
      </c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</row>
    <row r="10" spans="1:26" ht="14.25" customHeight="1">
      <c r="A10" s="328" t="str">
        <f>IF('1 Pricing Length'!A12 &lt;&gt; "",'1 Pricing Length'!A12,"")</f>
        <v>EDM</v>
      </c>
      <c r="B10" s="298" t="str">
        <f>IF('1 Pricing Length'!B12 &lt;&gt; "",'1 Pricing Length'!B12,"")</f>
        <v>EDU</v>
      </c>
      <c r="C10" s="313">
        <f>IF(A10&lt;&gt;"",SUMIF('5 Next Year'!B$10:B$250,A10,'5 Next Year'!W$10:W$250),0)</f>
        <v>0</v>
      </c>
      <c r="D10" s="313">
        <f>IF(C10&gt;0,VLOOKUP(A10,'1 Pricing Length'!A$8:D$50,4,FALSE)*-C10,0)</f>
        <v>0</v>
      </c>
      <c r="E10" s="313"/>
      <c r="F10" s="313">
        <f t="shared" si="0"/>
        <v>0</v>
      </c>
      <c r="G10" s="313">
        <f t="shared" si="1"/>
        <v>0</v>
      </c>
      <c r="H10" s="313">
        <f>SUMIF('5 Next Year'!$B$10:$B$250,$A10,'5 Next Year'!$W$10:$W$250)+SUMIF('5 Next Year'!$B$10:$B$250,$A10,'5 Next Year'!$O$10:$O$250)+SUMIF('5 Next Year'!$B$10:$B$250,$A10,'5 Next Year'!$Q$10:$Q$250)+SUMIF('5 Next Year'!$B$10:$B$250,$A10,'5 Next Year'!$R$10:$R$250)+SUMIF('6 NY Interim'!$B$10:$B$250,$A10,'6 NY Interim'!$P$10:P$250)*(100%-'5 Next Year'!$U$7)</f>
        <v>0</v>
      </c>
      <c r="I10" s="313">
        <f>H10+SUMIF('6 NY Interim'!$B$10:$B$250,$A10,'6 NY Interim'!Q$10:Q$250)</f>
        <v>0</v>
      </c>
      <c r="J10" s="313">
        <f>I10+SUMIF('6 NY Interim'!$B$10:$B$250,$A10,'6 NY Interim'!R$10:R$250)</f>
        <v>0</v>
      </c>
      <c r="K10" s="313">
        <f>J10+SUMIF('6 NY Interim'!$B$10:$B$250,$A10,'6 NY Interim'!S$10:S$250)</f>
        <v>0</v>
      </c>
      <c r="L10" s="313">
        <f>K10+SUMIF('6 NY Interim'!$B$10:$B$250,$A10,'6 NY Interim'!T$10:T$250)</f>
        <v>0</v>
      </c>
      <c r="M10" s="313">
        <f>L10+SUMIF('6 NY Interim'!$B$10:$B$250,$A10,'6 NY Interim'!U$10:U$250)</f>
        <v>0</v>
      </c>
      <c r="N10" s="313">
        <f>M10+SUMIF('6 NY Interim'!$B$10:$B$250,$A10,'6 NY Interim'!V$10:V$250)</f>
        <v>0</v>
      </c>
      <c r="O10" s="313">
        <f>N10+SUMIF('6 NY Interim'!$B$10:$B$250,$A10,'6 NY Interim'!W$10:W$250)</f>
        <v>0</v>
      </c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</row>
    <row r="11" spans="1:26" ht="14.25" customHeight="1">
      <c r="A11" s="328" t="str">
        <f>IF('1 Pricing Length'!A13 &lt;&gt; "",'1 Pricing Length'!A13,"")</f>
        <v>MBA</v>
      </c>
      <c r="B11" s="298" t="str">
        <f>IF('1 Pricing Length'!B13 &lt;&gt; "",'1 Pricing Length'!B13,"")</f>
        <v>BUS</v>
      </c>
      <c r="C11" s="313">
        <f>IF(A11&lt;&gt;"",SUMIF('5 Next Year'!B$10:B$250,A11,'5 Next Year'!W$10:W$250),0)</f>
        <v>523600</v>
      </c>
      <c r="D11" s="313">
        <f>IF(C11&gt;0,VLOOKUP(A11,'1 Pricing Length'!A$8:D$50,4,FALSE)*-C11,0)</f>
        <v>-15708</v>
      </c>
      <c r="E11" s="313"/>
      <c r="F11" s="313">
        <f t="shared" si="0"/>
        <v>507892</v>
      </c>
      <c r="G11" s="313">
        <f t="shared" si="1"/>
        <v>0</v>
      </c>
      <c r="H11" s="313">
        <f>SUMIF('5 Next Year'!$B$10:$B$250,$A11,'5 Next Year'!$W$10:$W$250)+SUMIF('5 Next Year'!$B$10:$B$250,$A11,'5 Next Year'!$O$10:$O$250)+SUMIF('5 Next Year'!$B$10:$B$250,$A11,'5 Next Year'!$Q$10:$Q$250)+SUMIF('5 Next Year'!$B$10:$B$250,$A11,'5 Next Year'!$R$10:$R$250)+SUMIF('6 NY Interim'!$B$10:$B$250,$A11,'6 NY Interim'!$P$10:P$250)*(100%-'5 Next Year'!$U$7)</f>
        <v>523600</v>
      </c>
      <c r="I11" s="313">
        <f>H11+SUMIF('6 NY Interim'!$B$10:$B$250,$A11,'6 NY Interim'!Q$10:Q$250)</f>
        <v>523600</v>
      </c>
      <c r="J11" s="313">
        <f>I11+SUMIF('6 NY Interim'!$B$10:$B$250,$A11,'6 NY Interim'!R$10:R$250)</f>
        <v>523600</v>
      </c>
      <c r="K11" s="313">
        <f>J11+SUMIF('6 NY Interim'!$B$10:$B$250,$A11,'6 NY Interim'!S$10:S$250)</f>
        <v>523600</v>
      </c>
      <c r="L11" s="313">
        <f>K11+SUMIF('6 NY Interim'!$B$10:$B$250,$A11,'6 NY Interim'!T$10:T$250)</f>
        <v>523600</v>
      </c>
      <c r="M11" s="313">
        <f>L11+SUMIF('6 NY Interim'!$B$10:$B$250,$A11,'6 NY Interim'!U$10:U$250)</f>
        <v>523600</v>
      </c>
      <c r="N11" s="313">
        <f>M11+SUMIF('6 NY Interim'!$B$10:$B$250,$A11,'6 NY Interim'!V$10:V$250)</f>
        <v>523600</v>
      </c>
      <c r="O11" s="313">
        <f>N11+SUMIF('6 NY Interim'!$B$10:$B$250,$A11,'6 NY Interim'!W$10:W$250)</f>
        <v>523600</v>
      </c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</row>
    <row r="12" spans="1:26" ht="14.25" customHeight="1">
      <c r="A12" s="328" t="str">
        <f>IF('1 Pricing Length'!A14 &lt;&gt; "",'1 Pricing Length'!A14,"")</f>
        <v>REL</v>
      </c>
      <c r="B12" s="298" t="str">
        <f>IF('1 Pricing Length'!B14 &lt;&gt; "",'1 Pricing Length'!B14,"")</f>
        <v>REL</v>
      </c>
      <c r="C12" s="313">
        <f>IF(A12&lt;&gt;"",SUMIF('5 Next Year'!B$10:B$250,A12,'5 Next Year'!W$10:W$250),0)</f>
        <v>85000</v>
      </c>
      <c r="D12" s="313">
        <f>IF(C12&gt;0,VLOOKUP(A12,'1 Pricing Length'!A$8:D$50,4,FALSE)*-C12,0)</f>
        <v>-5950.0000000000009</v>
      </c>
      <c r="E12" s="313"/>
      <c r="F12" s="313">
        <f t="shared" si="0"/>
        <v>79050</v>
      </c>
      <c r="G12" s="313">
        <f t="shared" si="1"/>
        <v>0</v>
      </c>
      <c r="H12" s="313">
        <f>SUMIF('5 Next Year'!$B$10:$B$250,$A12,'5 Next Year'!$W$10:$W$250)+SUMIF('5 Next Year'!$B$10:$B$250,$A12,'5 Next Year'!$O$10:$O$250)+SUMIF('5 Next Year'!$B$10:$B$250,$A12,'5 Next Year'!$Q$10:$Q$250)+SUMIF('5 Next Year'!$B$10:$B$250,$A12,'5 Next Year'!$R$10:$R$250)+SUMIF('6 NY Interim'!$B$10:$B$250,$A12,'6 NY Interim'!$P$10:P$250)*(100%-'5 Next Year'!$U$7)</f>
        <v>85000</v>
      </c>
      <c r="I12" s="313">
        <f>H12+SUMIF('6 NY Interim'!$B$10:$B$250,$A12,'6 NY Interim'!Q$10:Q$250)</f>
        <v>85000</v>
      </c>
      <c r="J12" s="313">
        <f>I12+SUMIF('6 NY Interim'!$B$10:$B$250,$A12,'6 NY Interim'!R$10:R$250)</f>
        <v>85000</v>
      </c>
      <c r="K12" s="313">
        <f>J12+SUMIF('6 NY Interim'!$B$10:$B$250,$A12,'6 NY Interim'!S$10:S$250)</f>
        <v>85000</v>
      </c>
      <c r="L12" s="313">
        <f>K12+SUMIF('6 NY Interim'!$B$10:$B$250,$A12,'6 NY Interim'!T$10:T$250)</f>
        <v>85000</v>
      </c>
      <c r="M12" s="313">
        <f>L12+SUMIF('6 NY Interim'!$B$10:$B$250,$A12,'6 NY Interim'!U$10:U$250)</f>
        <v>85000</v>
      </c>
      <c r="N12" s="313">
        <f>M12+SUMIF('6 NY Interim'!$B$10:$B$250,$A12,'6 NY Interim'!V$10:V$250)</f>
        <v>85000</v>
      </c>
      <c r="O12" s="313">
        <f>N12+SUMIF('6 NY Interim'!$B$10:$B$250,$A12,'6 NY Interim'!W$10:W$250)</f>
        <v>85000</v>
      </c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</row>
    <row r="13" spans="1:26" ht="14.25" customHeight="1">
      <c r="A13" s="328" t="str">
        <f>IF('1 Pricing Length'!A15 &lt;&gt; "",'1 Pricing Length'!A15,"")</f>
        <v/>
      </c>
      <c r="B13" s="298" t="str">
        <f>IF('1 Pricing Length'!B15 &lt;&gt; "",'1 Pricing Length'!B15,"")</f>
        <v/>
      </c>
      <c r="C13" s="313">
        <f>IF(A13&lt;&gt;"",SUMIF('5 Next Year'!B$10:B$250,A13,'5 Next Year'!W$10:W$250),0)</f>
        <v>0</v>
      </c>
      <c r="D13" s="313">
        <f>IF(C13&gt;0,VLOOKUP(A13,'1 Pricing Length'!A$8:D$50,4,FALSE)*-C13,0)</f>
        <v>0</v>
      </c>
      <c r="E13" s="313"/>
      <c r="F13" s="313">
        <f t="shared" si="0"/>
        <v>0</v>
      </c>
      <c r="G13" s="313">
        <f t="shared" si="1"/>
        <v>0</v>
      </c>
      <c r="H13" s="313">
        <f>SUMIF('5 Next Year'!$B$10:$B$250,$A13,'5 Next Year'!$W$10:$W$250)+SUMIF('5 Next Year'!$B$10:$B$250,$A13,'5 Next Year'!$O$10:$O$250)+SUMIF('5 Next Year'!$B$10:$B$250,$A13,'5 Next Year'!$Q$10:$Q$250)+SUMIF('5 Next Year'!$B$10:$B$250,$A13,'5 Next Year'!$R$10:$R$250)+SUMIF('6 NY Interim'!$B$10:$B$250,$A13,'6 NY Interim'!$P$10:P$250)*(100%-'5 Next Year'!$U$7)</f>
        <v>0</v>
      </c>
      <c r="I13" s="313">
        <f>H13+SUMIF('6 NY Interim'!$B$10:$B$250,$A13,'6 NY Interim'!Q$10:Q$250)</f>
        <v>0</v>
      </c>
      <c r="J13" s="313">
        <f>I13+SUMIF('6 NY Interim'!$B$10:$B$250,$A13,'6 NY Interim'!R$10:R$250)</f>
        <v>0</v>
      </c>
      <c r="K13" s="313">
        <f>J13+SUMIF('6 NY Interim'!$B$10:$B$250,$A13,'6 NY Interim'!S$10:S$250)</f>
        <v>0</v>
      </c>
      <c r="L13" s="313">
        <f>K13+SUMIF('6 NY Interim'!$B$10:$B$250,$A13,'6 NY Interim'!T$10:T$250)</f>
        <v>0</v>
      </c>
      <c r="M13" s="313">
        <f>L13+SUMIF('6 NY Interim'!$B$10:$B$250,$A13,'6 NY Interim'!U$10:U$250)</f>
        <v>0</v>
      </c>
      <c r="N13" s="313">
        <f>M13+SUMIF('6 NY Interim'!$B$10:$B$250,$A13,'6 NY Interim'!V$10:V$250)</f>
        <v>0</v>
      </c>
      <c r="O13" s="313">
        <f>N13+SUMIF('6 NY Interim'!$B$10:$B$250,$A13,'6 NY Interim'!W$10:W$250)</f>
        <v>0</v>
      </c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</row>
    <row r="14" spans="1:26" ht="14.25" customHeight="1">
      <c r="A14" s="328" t="str">
        <f>IF('1 Pricing Length'!A16 &lt;&gt; "",'1 Pricing Length'!A16,"")</f>
        <v/>
      </c>
      <c r="B14" s="298" t="str">
        <f>IF('1 Pricing Length'!B16 &lt;&gt; "",'1 Pricing Length'!B16,"")</f>
        <v/>
      </c>
      <c r="C14" s="313">
        <f>IF(A14&lt;&gt;"",SUMIF('5 Next Year'!B$10:B$250,A14,'5 Next Year'!W$10:W$250),0)</f>
        <v>0</v>
      </c>
      <c r="D14" s="313">
        <f>IF(C14&gt;0,VLOOKUP(A14,'1 Pricing Length'!A$8:D$50,4,FALSE)*-C14,0)</f>
        <v>0</v>
      </c>
      <c r="E14" s="313"/>
      <c r="F14" s="313">
        <f t="shared" si="0"/>
        <v>0</v>
      </c>
      <c r="G14" s="313">
        <f t="shared" si="1"/>
        <v>0</v>
      </c>
      <c r="H14" s="313">
        <f>SUMIF('5 Next Year'!$B$10:$B$250,$A14,'5 Next Year'!$W$10:$W$250)+SUMIF('5 Next Year'!$B$10:$B$250,$A14,'5 Next Year'!$O$10:$O$250)+SUMIF('5 Next Year'!$B$10:$B$250,$A14,'5 Next Year'!$Q$10:$Q$250)+SUMIF('5 Next Year'!$B$10:$B$250,$A14,'5 Next Year'!$R$10:$R$250)+SUMIF('6 NY Interim'!$B$10:$B$250,$A14,'6 NY Interim'!$P$10:P$250)*(100%-'5 Next Year'!$U$7)</f>
        <v>0</v>
      </c>
      <c r="I14" s="313">
        <f>H14+SUMIF('6 NY Interim'!$B$10:$B$250,$A14,'6 NY Interim'!Q$10:Q$250)</f>
        <v>0</v>
      </c>
      <c r="J14" s="313">
        <f>I14+SUMIF('6 NY Interim'!$B$10:$B$250,$A14,'6 NY Interim'!R$10:R$250)</f>
        <v>0</v>
      </c>
      <c r="K14" s="313">
        <f>J14+SUMIF('6 NY Interim'!$B$10:$B$250,$A14,'6 NY Interim'!S$10:S$250)</f>
        <v>0</v>
      </c>
      <c r="L14" s="313">
        <f>K14+SUMIF('6 NY Interim'!$B$10:$B$250,$A14,'6 NY Interim'!T$10:T$250)</f>
        <v>0</v>
      </c>
      <c r="M14" s="313">
        <f>L14+SUMIF('6 NY Interim'!$B$10:$B$250,$A14,'6 NY Interim'!U$10:U$250)</f>
        <v>0</v>
      </c>
      <c r="N14" s="313">
        <f>M14+SUMIF('6 NY Interim'!$B$10:$B$250,$A14,'6 NY Interim'!V$10:V$250)</f>
        <v>0</v>
      </c>
      <c r="O14" s="313">
        <f>N14+SUMIF('6 NY Interim'!$B$10:$B$250,$A14,'6 NY Interim'!W$10:W$250)</f>
        <v>0</v>
      </c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</row>
    <row r="15" spans="1:26" ht="14.25" customHeight="1">
      <c r="A15" s="328" t="str">
        <f>IF('1 Pricing Length'!A17 &lt;&gt; "",'1 Pricing Length'!A17,"")</f>
        <v/>
      </c>
      <c r="B15" s="298" t="str">
        <f>IF('1 Pricing Length'!B17 &lt;&gt; "",'1 Pricing Length'!B17,"")</f>
        <v/>
      </c>
      <c r="C15" s="313">
        <f>IF(A15&lt;&gt;"",SUMIF('5 Next Year'!B$10:B$250,A15,'5 Next Year'!W$10:W$250),0)</f>
        <v>0</v>
      </c>
      <c r="D15" s="313">
        <f>IF(C15&gt;0,VLOOKUP(A15,'1 Pricing Length'!A$8:D$50,4,FALSE)*-C15,0)</f>
        <v>0</v>
      </c>
      <c r="E15" s="313"/>
      <c r="F15" s="313">
        <f t="shared" si="0"/>
        <v>0</v>
      </c>
      <c r="G15" s="313">
        <f t="shared" si="1"/>
        <v>0</v>
      </c>
      <c r="H15" s="313">
        <f>SUMIF('5 Next Year'!$B$10:$B$250,$A15,'5 Next Year'!$W$10:$W$250)+SUMIF('5 Next Year'!$B$10:$B$250,$A15,'5 Next Year'!$O$10:$O$250)+SUMIF('5 Next Year'!$B$10:$B$250,$A15,'5 Next Year'!$Q$10:$Q$250)+SUMIF('5 Next Year'!$B$10:$B$250,$A15,'5 Next Year'!$R$10:$R$250)+SUMIF('6 NY Interim'!$B$10:$B$250,$A15,'6 NY Interim'!$P$10:P$250)*(100%-'5 Next Year'!$U$7)</f>
        <v>0</v>
      </c>
      <c r="I15" s="313">
        <f>H15+SUMIF('6 NY Interim'!$B$10:$B$250,$A15,'6 NY Interim'!Q$10:Q$250)</f>
        <v>0</v>
      </c>
      <c r="J15" s="313">
        <f>I15+SUMIF('6 NY Interim'!$B$10:$B$250,$A15,'6 NY Interim'!R$10:R$250)</f>
        <v>0</v>
      </c>
      <c r="K15" s="313">
        <f>J15+SUMIF('6 NY Interim'!$B$10:$B$250,$A15,'6 NY Interim'!S$10:S$250)</f>
        <v>0</v>
      </c>
      <c r="L15" s="313">
        <f>K15+SUMIF('6 NY Interim'!$B$10:$B$250,$A15,'6 NY Interim'!T$10:T$250)</f>
        <v>0</v>
      </c>
      <c r="M15" s="313">
        <f>L15+SUMIF('6 NY Interim'!$B$10:$B$250,$A15,'6 NY Interim'!U$10:U$250)</f>
        <v>0</v>
      </c>
      <c r="N15" s="313">
        <f>M15+SUMIF('6 NY Interim'!$B$10:$B$250,$A15,'6 NY Interim'!V$10:V$250)</f>
        <v>0</v>
      </c>
      <c r="O15" s="313">
        <f>N15+SUMIF('6 NY Interim'!$B$10:$B$250,$A15,'6 NY Interim'!W$10:W$250)</f>
        <v>0</v>
      </c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</row>
    <row r="16" spans="1:26" ht="14.25" customHeight="1">
      <c r="A16" s="328" t="str">
        <f>IF('1 Pricing Length'!A18 &lt;&gt; "",'1 Pricing Length'!A18,"")</f>
        <v/>
      </c>
      <c r="B16" s="298" t="str">
        <f>IF('1 Pricing Length'!B18 &lt;&gt; "",'1 Pricing Length'!B18,"")</f>
        <v/>
      </c>
      <c r="C16" s="313">
        <f>IF(A16&lt;&gt;"",SUMIF('5 Next Year'!B$10:B$250,A16,'5 Next Year'!W$10:W$250),0)</f>
        <v>0</v>
      </c>
      <c r="D16" s="313">
        <f>IF(C16&gt;0,VLOOKUP(A16,'1 Pricing Length'!A$8:D$50,4,FALSE)*-C16,0)</f>
        <v>0</v>
      </c>
      <c r="E16" s="313"/>
      <c r="F16" s="313">
        <f t="shared" si="0"/>
        <v>0</v>
      </c>
      <c r="G16" s="313">
        <f t="shared" si="1"/>
        <v>0</v>
      </c>
      <c r="H16" s="313">
        <f>SUMIF('5 Next Year'!$B$10:$B$250,$A16,'5 Next Year'!$W$10:$W$250)+SUMIF('5 Next Year'!$B$10:$B$250,$A16,'5 Next Year'!$O$10:$O$250)+SUMIF('5 Next Year'!$B$10:$B$250,$A16,'5 Next Year'!$Q$10:$Q$250)+SUMIF('5 Next Year'!$B$10:$B$250,$A16,'5 Next Year'!$R$10:$R$250)+SUMIF('6 NY Interim'!$B$10:$B$250,$A16,'6 NY Interim'!$P$10:P$250)*(100%-'5 Next Year'!$U$7)</f>
        <v>0</v>
      </c>
      <c r="I16" s="313">
        <f>H16+SUMIF('6 NY Interim'!$B$10:$B$250,$A16,'6 NY Interim'!Q$10:Q$250)</f>
        <v>0</v>
      </c>
      <c r="J16" s="313">
        <f>I16+SUMIF('6 NY Interim'!$B$10:$B$250,$A16,'6 NY Interim'!R$10:R$250)</f>
        <v>0</v>
      </c>
      <c r="K16" s="313">
        <f>J16+SUMIF('6 NY Interim'!$B$10:$B$250,$A16,'6 NY Interim'!S$10:S$250)</f>
        <v>0</v>
      </c>
      <c r="L16" s="313">
        <f>K16+SUMIF('6 NY Interim'!$B$10:$B$250,$A16,'6 NY Interim'!T$10:T$250)</f>
        <v>0</v>
      </c>
      <c r="M16" s="313">
        <f>L16+SUMIF('6 NY Interim'!$B$10:$B$250,$A16,'6 NY Interim'!U$10:U$250)</f>
        <v>0</v>
      </c>
      <c r="N16" s="313">
        <f>M16+SUMIF('6 NY Interim'!$B$10:$B$250,$A16,'6 NY Interim'!V$10:V$250)</f>
        <v>0</v>
      </c>
      <c r="O16" s="313">
        <f>N16+SUMIF('6 NY Interim'!$B$10:$B$250,$A16,'6 NY Interim'!W$10:W$250)</f>
        <v>0</v>
      </c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315"/>
    </row>
    <row r="17" spans="1:26" ht="14.25" customHeight="1">
      <c r="A17" s="328" t="str">
        <f>IF('1 Pricing Length'!A19 &lt;&gt; "",'1 Pricing Length'!A19,"")</f>
        <v/>
      </c>
      <c r="B17" s="298" t="str">
        <f>IF('1 Pricing Length'!B19 &lt;&gt; "",'1 Pricing Length'!B19,"")</f>
        <v/>
      </c>
      <c r="C17" s="313">
        <f>IF(A17&lt;&gt;"",SUMIF('5 Next Year'!B$10:B$250,A17,'5 Next Year'!W$10:W$250),0)</f>
        <v>0</v>
      </c>
      <c r="D17" s="313">
        <f>IF(C17&gt;0,VLOOKUP(A17,'1 Pricing Length'!A$8:D$50,4,FALSE)*-C17,0)</f>
        <v>0</v>
      </c>
      <c r="E17" s="313"/>
      <c r="F17" s="313">
        <f t="shared" si="0"/>
        <v>0</v>
      </c>
      <c r="G17" s="313">
        <f t="shared" si="1"/>
        <v>0</v>
      </c>
      <c r="H17" s="313">
        <f>SUMIF('5 Next Year'!$B$10:$B$250,$A17,'5 Next Year'!$W$10:$W$250)+SUMIF('5 Next Year'!$B$10:$B$250,$A17,'5 Next Year'!$O$10:$O$250)+SUMIF('5 Next Year'!$B$10:$B$250,$A17,'5 Next Year'!$Q$10:$Q$250)+SUMIF('5 Next Year'!$B$10:$B$250,$A17,'5 Next Year'!$R$10:$R$250)+SUMIF('6 NY Interim'!$B$10:$B$250,$A17,'6 NY Interim'!$P$10:P$250)*(100%-'5 Next Year'!$U$7)</f>
        <v>0</v>
      </c>
      <c r="I17" s="313">
        <f>H17+SUMIF('6 NY Interim'!$B$10:$B$250,$A17,'6 NY Interim'!Q$10:Q$250)</f>
        <v>0</v>
      </c>
      <c r="J17" s="313">
        <f>I17+SUMIF('6 NY Interim'!$B$10:$B$250,$A17,'6 NY Interim'!R$10:R$250)</f>
        <v>0</v>
      </c>
      <c r="K17" s="313">
        <f>J17+SUMIF('6 NY Interim'!$B$10:$B$250,$A17,'6 NY Interim'!S$10:S$250)</f>
        <v>0</v>
      </c>
      <c r="L17" s="313">
        <f>K17+SUMIF('6 NY Interim'!$B$10:$B$250,$A17,'6 NY Interim'!T$10:T$250)</f>
        <v>0</v>
      </c>
      <c r="M17" s="313">
        <f>L17+SUMIF('6 NY Interim'!$B$10:$B$250,$A17,'6 NY Interim'!U$10:U$250)</f>
        <v>0</v>
      </c>
      <c r="N17" s="313">
        <f>M17+SUMIF('6 NY Interim'!$B$10:$B$250,$A17,'6 NY Interim'!V$10:V$250)</f>
        <v>0</v>
      </c>
      <c r="O17" s="313">
        <f>N17+SUMIF('6 NY Interim'!$B$10:$B$250,$A17,'6 NY Interim'!W$10:W$250)</f>
        <v>0</v>
      </c>
      <c r="P17" s="315"/>
      <c r="Q17" s="315"/>
      <c r="R17" s="315"/>
      <c r="S17" s="315"/>
      <c r="T17" s="315"/>
      <c r="U17" s="315"/>
      <c r="V17" s="315"/>
      <c r="W17" s="315"/>
      <c r="X17" s="315"/>
      <c r="Y17" s="315"/>
      <c r="Z17" s="315"/>
    </row>
    <row r="18" spans="1:26" ht="14.25" customHeight="1">
      <c r="A18" s="328" t="str">
        <f>IF('1 Pricing Length'!A20 &lt;&gt; "",'1 Pricing Length'!A20,"")</f>
        <v/>
      </c>
      <c r="B18" s="298" t="str">
        <f>IF('1 Pricing Length'!B20 &lt;&gt; "",'1 Pricing Length'!B20,"")</f>
        <v/>
      </c>
      <c r="C18" s="313">
        <f>IF(A18&lt;&gt;"",SUMIF('5 Next Year'!B$10:B$250,A18,'5 Next Year'!W$10:W$250),0)</f>
        <v>0</v>
      </c>
      <c r="D18" s="313">
        <f>IF(C18&gt;0,VLOOKUP(A18,'1 Pricing Length'!A$8:D$50,4,FALSE)*-C18,0)</f>
        <v>0</v>
      </c>
      <c r="E18" s="313"/>
      <c r="F18" s="313">
        <f t="shared" si="0"/>
        <v>0</v>
      </c>
      <c r="G18" s="313">
        <f t="shared" si="1"/>
        <v>0</v>
      </c>
      <c r="H18" s="313">
        <f>SUMIF('5 Next Year'!$B$10:$B$250,$A18,'5 Next Year'!$W$10:$W$250)+SUMIF('5 Next Year'!$B$10:$B$250,$A18,'5 Next Year'!$O$10:$O$250)+SUMIF('5 Next Year'!$B$10:$B$250,$A18,'5 Next Year'!$Q$10:$Q$250)+SUMIF('5 Next Year'!$B$10:$B$250,$A18,'5 Next Year'!$R$10:$R$250)+SUMIF('6 NY Interim'!$B$10:$B$250,$A18,'6 NY Interim'!$P$10:P$250)*(100%-'5 Next Year'!$U$7)</f>
        <v>0</v>
      </c>
      <c r="I18" s="313">
        <f>H18+SUMIF('6 NY Interim'!$B$10:$B$250,$A18,'6 NY Interim'!Q$10:Q$250)</f>
        <v>0</v>
      </c>
      <c r="J18" s="313">
        <f>I18+SUMIF('6 NY Interim'!$B$10:$B$250,$A18,'6 NY Interim'!R$10:R$250)</f>
        <v>0</v>
      </c>
      <c r="K18" s="313">
        <f>J18+SUMIF('6 NY Interim'!$B$10:$B$250,$A18,'6 NY Interim'!S$10:S$250)</f>
        <v>0</v>
      </c>
      <c r="L18" s="313">
        <f>K18+SUMIF('6 NY Interim'!$B$10:$B$250,$A18,'6 NY Interim'!T$10:T$250)</f>
        <v>0</v>
      </c>
      <c r="M18" s="313">
        <f>L18+SUMIF('6 NY Interim'!$B$10:$B$250,$A18,'6 NY Interim'!U$10:U$250)</f>
        <v>0</v>
      </c>
      <c r="N18" s="313">
        <f>M18+SUMIF('6 NY Interim'!$B$10:$B$250,$A18,'6 NY Interim'!V$10:V$250)</f>
        <v>0</v>
      </c>
      <c r="O18" s="313">
        <f>N18+SUMIF('6 NY Interim'!$B$10:$B$250,$A18,'6 NY Interim'!W$10:W$250)</f>
        <v>0</v>
      </c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</row>
    <row r="19" spans="1:26" ht="14.25" customHeight="1">
      <c r="A19" s="328" t="str">
        <f>IF('1 Pricing Length'!A21 &lt;&gt; "",'1 Pricing Length'!A21,"")</f>
        <v/>
      </c>
      <c r="B19" s="298" t="str">
        <f>IF('1 Pricing Length'!B21 &lt;&gt; "",'1 Pricing Length'!B21,"")</f>
        <v/>
      </c>
      <c r="C19" s="313">
        <f>IF(A19&lt;&gt;"",SUMIF('5 Next Year'!B$10:B$250,A19,'5 Next Year'!W$10:W$250),0)</f>
        <v>0</v>
      </c>
      <c r="D19" s="313">
        <f>IF(C19&gt;0,VLOOKUP(A19,'1 Pricing Length'!A$8:D$50,4,FALSE)*-C19,0)</f>
        <v>0</v>
      </c>
      <c r="E19" s="313"/>
      <c r="F19" s="313">
        <f t="shared" si="0"/>
        <v>0</v>
      </c>
      <c r="G19" s="313">
        <f t="shared" si="1"/>
        <v>0</v>
      </c>
      <c r="H19" s="313">
        <f>SUMIF('5 Next Year'!$B$10:$B$250,$A19,'5 Next Year'!$W$10:$W$250)+SUMIF('5 Next Year'!$B$10:$B$250,$A19,'5 Next Year'!$O$10:$O$250)+SUMIF('5 Next Year'!$B$10:$B$250,$A19,'5 Next Year'!$Q$10:$Q$250)+SUMIF('5 Next Year'!$B$10:$B$250,$A19,'5 Next Year'!$R$10:$R$250)+SUMIF('6 NY Interim'!$B$10:$B$250,$A19,'6 NY Interim'!$P$10:P$250)*(100%-'5 Next Year'!$U$7)</f>
        <v>0</v>
      </c>
      <c r="I19" s="313">
        <f>H19+SUMIF('6 NY Interim'!$B$10:$B$250,$A19,'6 NY Interim'!Q$10:Q$250)</f>
        <v>0</v>
      </c>
      <c r="J19" s="313">
        <f>I19+SUMIF('6 NY Interim'!$B$10:$B$250,$A19,'6 NY Interim'!R$10:R$250)</f>
        <v>0</v>
      </c>
      <c r="K19" s="313">
        <f>J19+SUMIF('6 NY Interim'!$B$10:$B$250,$A19,'6 NY Interim'!S$10:S$250)</f>
        <v>0</v>
      </c>
      <c r="L19" s="313">
        <f>K19+SUMIF('6 NY Interim'!$B$10:$B$250,$A19,'6 NY Interim'!T$10:T$250)</f>
        <v>0</v>
      </c>
      <c r="M19" s="313">
        <f>L19+SUMIF('6 NY Interim'!$B$10:$B$250,$A19,'6 NY Interim'!U$10:U$250)</f>
        <v>0</v>
      </c>
      <c r="N19" s="313">
        <f>M19+SUMIF('6 NY Interim'!$B$10:$B$250,$A19,'6 NY Interim'!V$10:V$250)</f>
        <v>0</v>
      </c>
      <c r="O19" s="313">
        <f>N19+SUMIF('6 NY Interim'!$B$10:$B$250,$A19,'6 NY Interim'!W$10:W$250)</f>
        <v>0</v>
      </c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</row>
    <row r="20" spans="1:26" ht="14.25" customHeight="1">
      <c r="A20" s="328" t="str">
        <f>IF('1 Pricing Length'!A22 &lt;&gt; "",'1 Pricing Length'!A22,"")</f>
        <v/>
      </c>
      <c r="B20" s="298" t="str">
        <f>IF('1 Pricing Length'!B22 &lt;&gt; "",'1 Pricing Length'!B22,"")</f>
        <v/>
      </c>
      <c r="C20" s="313">
        <f>IF(A20&lt;&gt;"",SUMIF('5 Next Year'!B$10:B$250,A20,'5 Next Year'!W$10:W$250),0)</f>
        <v>0</v>
      </c>
      <c r="D20" s="313">
        <f>IF(C20&gt;0,VLOOKUP(A20,'1 Pricing Length'!A$8:D$50,4,FALSE)*-C20,0)</f>
        <v>0</v>
      </c>
      <c r="E20" s="313"/>
      <c r="F20" s="313">
        <f t="shared" si="0"/>
        <v>0</v>
      </c>
      <c r="G20" s="313">
        <f t="shared" si="1"/>
        <v>0</v>
      </c>
      <c r="H20" s="313">
        <f>SUMIF('5 Next Year'!$B$10:$B$250,$A20,'5 Next Year'!$W$10:$W$250)+SUMIF('5 Next Year'!$B$10:$B$250,$A20,'5 Next Year'!$O$10:$O$250)+SUMIF('5 Next Year'!$B$10:$B$250,$A20,'5 Next Year'!$Q$10:$Q$250)+SUMIF('5 Next Year'!$B$10:$B$250,$A20,'5 Next Year'!$R$10:$R$250)+SUMIF('6 NY Interim'!$B$10:$B$250,$A20,'6 NY Interim'!$P$10:P$250)*(100%-'5 Next Year'!$U$7)</f>
        <v>0</v>
      </c>
      <c r="I20" s="313">
        <f>H20+SUMIF('6 NY Interim'!$B$10:$B$250,$A20,'6 NY Interim'!Q$10:Q$250)</f>
        <v>0</v>
      </c>
      <c r="J20" s="313">
        <f>I20+SUMIF('6 NY Interim'!$B$10:$B$250,$A20,'6 NY Interim'!R$10:R$250)</f>
        <v>0</v>
      </c>
      <c r="K20" s="313">
        <f>J20+SUMIF('6 NY Interim'!$B$10:$B$250,$A20,'6 NY Interim'!S$10:S$250)</f>
        <v>0</v>
      </c>
      <c r="L20" s="313">
        <f>K20+SUMIF('6 NY Interim'!$B$10:$B$250,$A20,'6 NY Interim'!T$10:T$250)</f>
        <v>0</v>
      </c>
      <c r="M20" s="313">
        <f>L20+SUMIF('6 NY Interim'!$B$10:$B$250,$A20,'6 NY Interim'!U$10:U$250)</f>
        <v>0</v>
      </c>
      <c r="N20" s="313">
        <f>M20+SUMIF('6 NY Interim'!$B$10:$B$250,$A20,'6 NY Interim'!V$10:V$250)</f>
        <v>0</v>
      </c>
      <c r="O20" s="313">
        <f>N20+SUMIF('6 NY Interim'!$B$10:$B$250,$A20,'6 NY Interim'!W$10:W$250)</f>
        <v>0</v>
      </c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</row>
    <row r="21" spans="1:26" ht="14.25" customHeight="1">
      <c r="A21" s="328" t="str">
        <f>IF('1 Pricing Length'!A23 &lt;&gt; "",'1 Pricing Length'!A23,"")</f>
        <v/>
      </c>
      <c r="B21" s="298" t="str">
        <f>IF('1 Pricing Length'!B23 &lt;&gt; "",'1 Pricing Length'!B23,"")</f>
        <v/>
      </c>
      <c r="C21" s="313">
        <f>IF(A21&lt;&gt;"",SUMIF('5 Next Year'!B$10:B$250,A21,'5 Next Year'!W$10:W$250),0)</f>
        <v>0</v>
      </c>
      <c r="D21" s="313">
        <f>IF(C21&gt;0,VLOOKUP(A21,'1 Pricing Length'!A$8:D$50,4,FALSE)*-C21,0)</f>
        <v>0</v>
      </c>
      <c r="E21" s="313"/>
      <c r="F21" s="313">
        <f t="shared" si="0"/>
        <v>0</v>
      </c>
      <c r="G21" s="313">
        <f t="shared" si="1"/>
        <v>0</v>
      </c>
      <c r="H21" s="313">
        <f>SUMIF('5 Next Year'!$B$10:$B$250,$A21,'5 Next Year'!$W$10:$W$250)+SUMIF('5 Next Year'!$B$10:$B$250,$A21,'5 Next Year'!$O$10:$O$250)+SUMIF('5 Next Year'!$B$10:$B$250,$A21,'5 Next Year'!$Q$10:$Q$250)+SUMIF('5 Next Year'!$B$10:$B$250,$A21,'5 Next Year'!$R$10:$R$250)+SUMIF('6 NY Interim'!$B$10:$B$250,$A21,'6 NY Interim'!$P$10:P$250)*(100%-'5 Next Year'!$U$7)</f>
        <v>0</v>
      </c>
      <c r="I21" s="313">
        <f>H21+SUMIF('6 NY Interim'!$B$10:$B$250,$A21,'6 NY Interim'!Q$10:Q$250)</f>
        <v>0</v>
      </c>
      <c r="J21" s="313">
        <f>I21+SUMIF('6 NY Interim'!$B$10:$B$250,$A21,'6 NY Interim'!R$10:R$250)</f>
        <v>0</v>
      </c>
      <c r="K21" s="313">
        <f>J21+SUMIF('6 NY Interim'!$B$10:$B$250,$A21,'6 NY Interim'!S$10:S$250)</f>
        <v>0</v>
      </c>
      <c r="L21" s="313">
        <f>K21+SUMIF('6 NY Interim'!$B$10:$B$250,$A21,'6 NY Interim'!T$10:T$250)</f>
        <v>0</v>
      </c>
      <c r="M21" s="313">
        <f>L21+SUMIF('6 NY Interim'!$B$10:$B$250,$A21,'6 NY Interim'!U$10:U$250)</f>
        <v>0</v>
      </c>
      <c r="N21" s="313">
        <f>M21+SUMIF('6 NY Interim'!$B$10:$B$250,$A21,'6 NY Interim'!V$10:V$250)</f>
        <v>0</v>
      </c>
      <c r="O21" s="313">
        <f>N21+SUMIF('6 NY Interim'!$B$10:$B$250,$A21,'6 NY Interim'!W$10:W$250)</f>
        <v>0</v>
      </c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</row>
    <row r="22" spans="1:26" ht="14.25" customHeight="1">
      <c r="A22" s="328" t="str">
        <f>IF('1 Pricing Length'!A24 &lt;&gt; "",'1 Pricing Length'!A24,"")</f>
        <v/>
      </c>
      <c r="B22" s="298" t="str">
        <f>IF('1 Pricing Length'!B24 &lt;&gt; "",'1 Pricing Length'!B24,"")</f>
        <v/>
      </c>
      <c r="C22" s="313">
        <f>IF(A22&lt;&gt;"",SUMIF('5 Next Year'!B$10:B$250,A22,'5 Next Year'!W$10:W$250),0)</f>
        <v>0</v>
      </c>
      <c r="D22" s="313">
        <f>IF(C22&gt;0,VLOOKUP(A22,'1 Pricing Length'!A$8:D$50,4,FALSE)*-C22,0)</f>
        <v>0</v>
      </c>
      <c r="E22" s="313"/>
      <c r="F22" s="313">
        <f t="shared" si="0"/>
        <v>0</v>
      </c>
      <c r="G22" s="313">
        <f t="shared" si="1"/>
        <v>0</v>
      </c>
      <c r="H22" s="313">
        <f>SUMIF('5 Next Year'!$B$10:$B$250,$A22,'5 Next Year'!$W$10:$W$250)+SUMIF('5 Next Year'!$B$10:$B$250,$A22,'5 Next Year'!$O$10:$O$250)+SUMIF('5 Next Year'!$B$10:$B$250,$A22,'5 Next Year'!$Q$10:$Q$250)+SUMIF('5 Next Year'!$B$10:$B$250,$A22,'5 Next Year'!$R$10:$R$250)+SUMIF('6 NY Interim'!$B$10:$B$250,$A22,'6 NY Interim'!$P$10:P$250)*(100%-'5 Next Year'!$U$7)</f>
        <v>0</v>
      </c>
      <c r="I22" s="313">
        <f>H22+SUMIF('6 NY Interim'!$B$10:$B$250,$A22,'6 NY Interim'!Q$10:Q$250)</f>
        <v>0</v>
      </c>
      <c r="J22" s="313">
        <f>I22+SUMIF('6 NY Interim'!$B$10:$B$250,$A22,'6 NY Interim'!R$10:R$250)</f>
        <v>0</v>
      </c>
      <c r="K22" s="313">
        <f>J22+SUMIF('6 NY Interim'!$B$10:$B$250,$A22,'6 NY Interim'!S$10:S$250)</f>
        <v>0</v>
      </c>
      <c r="L22" s="313">
        <f>K22+SUMIF('6 NY Interim'!$B$10:$B$250,$A22,'6 NY Interim'!T$10:T$250)</f>
        <v>0</v>
      </c>
      <c r="M22" s="313">
        <f>L22+SUMIF('6 NY Interim'!$B$10:$B$250,$A22,'6 NY Interim'!U$10:U$250)</f>
        <v>0</v>
      </c>
      <c r="N22" s="313">
        <f>M22+SUMIF('6 NY Interim'!$B$10:$B$250,$A22,'6 NY Interim'!V$10:V$250)</f>
        <v>0</v>
      </c>
      <c r="O22" s="313">
        <f>N22+SUMIF('6 NY Interim'!$B$10:$B$250,$A22,'6 NY Interim'!W$10:W$250)</f>
        <v>0</v>
      </c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</row>
    <row r="23" spans="1:26" ht="14.25" customHeight="1">
      <c r="A23" s="328" t="str">
        <f>IF('1 Pricing Length'!A25 &lt;&gt; "",'1 Pricing Length'!A25,"")</f>
        <v/>
      </c>
      <c r="B23" s="298" t="str">
        <f>IF('1 Pricing Length'!B25 &lt;&gt; "",'1 Pricing Length'!B25,"")</f>
        <v/>
      </c>
      <c r="C23" s="313">
        <f>IF(A23&lt;&gt;"",SUMIF('5 Next Year'!B$10:B$250,A23,'5 Next Year'!W$10:W$250),0)</f>
        <v>0</v>
      </c>
      <c r="D23" s="313">
        <f>IF(C23&gt;0,VLOOKUP(A23,'1 Pricing Length'!A$8:D$50,4,FALSE)*-C23,0)</f>
        <v>0</v>
      </c>
      <c r="E23" s="313"/>
      <c r="F23" s="313">
        <f t="shared" si="0"/>
        <v>0</v>
      </c>
      <c r="G23" s="313">
        <f t="shared" si="1"/>
        <v>0</v>
      </c>
      <c r="H23" s="313">
        <f>SUMIF('5 Next Year'!$B$10:$B$250,$A23,'5 Next Year'!$W$10:$W$250)+SUMIF('5 Next Year'!$B$10:$B$250,$A23,'5 Next Year'!$O$10:$O$250)+SUMIF('5 Next Year'!$B$10:$B$250,$A23,'5 Next Year'!$Q$10:$Q$250)+SUMIF('5 Next Year'!$B$10:$B$250,$A23,'5 Next Year'!$R$10:$R$250)+SUMIF('6 NY Interim'!$B$10:$B$250,$A23,'6 NY Interim'!$P$10:P$250)*(100%-'5 Next Year'!$U$7)</f>
        <v>0</v>
      </c>
      <c r="I23" s="313">
        <f>H23+SUMIF('6 NY Interim'!$B$10:$B$250,$A23,'6 NY Interim'!Q$10:Q$250)</f>
        <v>0</v>
      </c>
      <c r="J23" s="313">
        <f>I23+SUMIF('6 NY Interim'!$B$10:$B$250,$A23,'6 NY Interim'!R$10:R$250)</f>
        <v>0</v>
      </c>
      <c r="K23" s="313">
        <f>J23+SUMIF('6 NY Interim'!$B$10:$B$250,$A23,'6 NY Interim'!S$10:S$250)</f>
        <v>0</v>
      </c>
      <c r="L23" s="313">
        <f>K23+SUMIF('6 NY Interim'!$B$10:$B$250,$A23,'6 NY Interim'!T$10:T$250)</f>
        <v>0</v>
      </c>
      <c r="M23" s="313">
        <f>L23+SUMIF('6 NY Interim'!$B$10:$B$250,$A23,'6 NY Interim'!U$10:U$250)</f>
        <v>0</v>
      </c>
      <c r="N23" s="313">
        <f>M23+SUMIF('6 NY Interim'!$B$10:$B$250,$A23,'6 NY Interim'!V$10:V$250)</f>
        <v>0</v>
      </c>
      <c r="O23" s="313">
        <f>N23+SUMIF('6 NY Interim'!$B$10:$B$250,$A23,'6 NY Interim'!W$10:W$250)</f>
        <v>0</v>
      </c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</row>
    <row r="24" spans="1:26" ht="14.25" customHeight="1">
      <c r="A24" s="328" t="str">
        <f>IF('1 Pricing Length'!A26 &lt;&gt; "",'1 Pricing Length'!A26,"")</f>
        <v/>
      </c>
      <c r="B24" s="298" t="str">
        <f>IF('1 Pricing Length'!B26 &lt;&gt; "",'1 Pricing Length'!B26,"")</f>
        <v/>
      </c>
      <c r="C24" s="313">
        <f>IF(A24&lt;&gt;"",SUMIF('5 Next Year'!B$10:B$250,A24,'5 Next Year'!W$10:W$250),0)</f>
        <v>0</v>
      </c>
      <c r="D24" s="313">
        <f>IF(C24&gt;0,VLOOKUP(A24,'1 Pricing Length'!A$8:D$50,4,FALSE)*-C24,0)</f>
        <v>0</v>
      </c>
      <c r="E24" s="313"/>
      <c r="F24" s="313">
        <f t="shared" si="0"/>
        <v>0</v>
      </c>
      <c r="G24" s="313">
        <f t="shared" si="1"/>
        <v>0</v>
      </c>
      <c r="H24" s="313">
        <f>SUMIF('5 Next Year'!$B$10:$B$250,$A24,'5 Next Year'!$W$10:$W$250)+SUMIF('5 Next Year'!$B$10:$B$250,$A24,'5 Next Year'!$O$10:$O$250)+SUMIF('5 Next Year'!$B$10:$B$250,$A24,'5 Next Year'!$Q$10:$Q$250)+SUMIF('5 Next Year'!$B$10:$B$250,$A24,'5 Next Year'!$R$10:$R$250)+SUMIF('6 NY Interim'!$B$10:$B$250,$A24,'6 NY Interim'!$P$10:P$250)*(100%-'5 Next Year'!$U$7)</f>
        <v>0</v>
      </c>
      <c r="I24" s="313">
        <f>H24+SUMIF('6 NY Interim'!$B$10:$B$250,$A24,'6 NY Interim'!Q$10:Q$250)</f>
        <v>0</v>
      </c>
      <c r="J24" s="313">
        <f>I24+SUMIF('6 NY Interim'!$B$10:$B$250,$A24,'6 NY Interim'!R$10:R$250)</f>
        <v>0</v>
      </c>
      <c r="K24" s="313">
        <f>J24+SUMIF('6 NY Interim'!$B$10:$B$250,$A24,'6 NY Interim'!S$10:S$250)</f>
        <v>0</v>
      </c>
      <c r="L24" s="313">
        <f>K24+SUMIF('6 NY Interim'!$B$10:$B$250,$A24,'6 NY Interim'!T$10:T$250)</f>
        <v>0</v>
      </c>
      <c r="M24" s="313">
        <f>L24+SUMIF('6 NY Interim'!$B$10:$B$250,$A24,'6 NY Interim'!U$10:U$250)</f>
        <v>0</v>
      </c>
      <c r="N24" s="313">
        <f>M24+SUMIF('6 NY Interim'!$B$10:$B$250,$A24,'6 NY Interim'!V$10:V$250)</f>
        <v>0</v>
      </c>
      <c r="O24" s="313">
        <f>N24+SUMIF('6 NY Interim'!$B$10:$B$250,$A24,'6 NY Interim'!W$10:W$250)</f>
        <v>0</v>
      </c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5"/>
    </row>
    <row r="25" spans="1:26" ht="14.25" customHeight="1">
      <c r="A25" s="328" t="str">
        <f>IF('1 Pricing Length'!A27 &lt;&gt; "",'1 Pricing Length'!A27,"")</f>
        <v/>
      </c>
      <c r="B25" s="298" t="str">
        <f>IF('1 Pricing Length'!B27 &lt;&gt; "",'1 Pricing Length'!B27,"")</f>
        <v/>
      </c>
      <c r="C25" s="313">
        <f>IF(A25&lt;&gt;"",SUMIF('5 Next Year'!B$10:B$250,A25,'5 Next Year'!W$10:W$250),0)</f>
        <v>0</v>
      </c>
      <c r="D25" s="313">
        <f>IF(C25&gt;0,VLOOKUP(A25,'1 Pricing Length'!A$8:D$50,4,FALSE)*-C25,0)</f>
        <v>0</v>
      </c>
      <c r="E25" s="313"/>
      <c r="F25" s="313">
        <f t="shared" si="0"/>
        <v>0</v>
      </c>
      <c r="G25" s="313">
        <f t="shared" si="1"/>
        <v>0</v>
      </c>
      <c r="H25" s="313">
        <f>SUMIF('5 Next Year'!$B$10:$B$250,$A25,'5 Next Year'!$W$10:$W$250)+SUMIF('5 Next Year'!$B$10:$B$250,$A25,'5 Next Year'!$O$10:$O$250)+SUMIF('5 Next Year'!$B$10:$B$250,$A25,'5 Next Year'!$Q$10:$Q$250)+SUMIF('5 Next Year'!$B$10:$B$250,$A25,'5 Next Year'!$R$10:$R$250)+SUMIF('6 NY Interim'!$B$10:$B$250,$A25,'6 NY Interim'!$P$10:P$250)*(100%-'5 Next Year'!$U$7)</f>
        <v>0</v>
      </c>
      <c r="I25" s="313">
        <f>H25+SUMIF('6 NY Interim'!$B$10:$B$250,$A25,'6 NY Interim'!Q$10:Q$250)</f>
        <v>0</v>
      </c>
      <c r="J25" s="313">
        <f>I25+SUMIF('6 NY Interim'!$B$10:$B$250,$A25,'6 NY Interim'!R$10:R$250)</f>
        <v>0</v>
      </c>
      <c r="K25" s="313">
        <f>J25+SUMIF('6 NY Interim'!$B$10:$B$250,$A25,'6 NY Interim'!S$10:S$250)</f>
        <v>0</v>
      </c>
      <c r="L25" s="313">
        <f>K25+SUMIF('6 NY Interim'!$B$10:$B$250,$A25,'6 NY Interim'!T$10:T$250)</f>
        <v>0</v>
      </c>
      <c r="M25" s="313">
        <f>L25+SUMIF('6 NY Interim'!$B$10:$B$250,$A25,'6 NY Interim'!U$10:U$250)</f>
        <v>0</v>
      </c>
      <c r="N25" s="313">
        <f>M25+SUMIF('6 NY Interim'!$B$10:$B$250,$A25,'6 NY Interim'!V$10:V$250)</f>
        <v>0</v>
      </c>
      <c r="O25" s="313">
        <f>N25+SUMIF('6 NY Interim'!$B$10:$B$250,$A25,'6 NY Interim'!W$10:W$250)</f>
        <v>0</v>
      </c>
      <c r="P25" s="315"/>
      <c r="Q25" s="315"/>
      <c r="R25" s="315"/>
      <c r="S25" s="315"/>
      <c r="T25" s="315"/>
      <c r="U25" s="315"/>
      <c r="V25" s="315"/>
      <c r="W25" s="315"/>
      <c r="X25" s="315"/>
      <c r="Y25" s="315"/>
      <c r="Z25" s="315"/>
    </row>
    <row r="26" spans="1:26" ht="14.25" customHeight="1">
      <c r="A26" s="328" t="str">
        <f>IF('1 Pricing Length'!A28 &lt;&gt; "",'1 Pricing Length'!A28,"")</f>
        <v/>
      </c>
      <c r="B26" s="298" t="str">
        <f>IF('1 Pricing Length'!B28 &lt;&gt; "",'1 Pricing Length'!B28,"")</f>
        <v/>
      </c>
      <c r="C26" s="313">
        <f>IF(A26&lt;&gt;"",SUMIF('5 Next Year'!B$10:B$250,A26,'5 Next Year'!W$10:W$250),0)</f>
        <v>0</v>
      </c>
      <c r="D26" s="313">
        <f>IF(C26&gt;0,VLOOKUP(A26,'1 Pricing Length'!A$8:D$50,4,FALSE)*-C26,0)</f>
        <v>0</v>
      </c>
      <c r="E26" s="313"/>
      <c r="F26" s="313">
        <f t="shared" si="0"/>
        <v>0</v>
      </c>
      <c r="G26" s="313">
        <f t="shared" si="1"/>
        <v>0</v>
      </c>
      <c r="H26" s="313">
        <f>SUMIF('5 Next Year'!$B$10:$B$250,$A26,'5 Next Year'!$W$10:$W$250)+SUMIF('5 Next Year'!$B$10:$B$250,$A26,'5 Next Year'!$O$10:$O$250)+SUMIF('5 Next Year'!$B$10:$B$250,$A26,'5 Next Year'!$Q$10:$Q$250)+SUMIF('5 Next Year'!$B$10:$B$250,$A26,'5 Next Year'!$R$10:$R$250)+SUMIF('6 NY Interim'!$B$10:$B$250,$A26,'6 NY Interim'!$P$10:P$250)*(100%-'5 Next Year'!$U$7)</f>
        <v>0</v>
      </c>
      <c r="I26" s="313">
        <f>H26+SUMIF('6 NY Interim'!$B$10:$B$250,$A26,'6 NY Interim'!Q$10:Q$250)</f>
        <v>0</v>
      </c>
      <c r="J26" s="313">
        <f>I26+SUMIF('6 NY Interim'!$B$10:$B$250,$A26,'6 NY Interim'!R$10:R$250)</f>
        <v>0</v>
      </c>
      <c r="K26" s="313">
        <f>J26+SUMIF('6 NY Interim'!$B$10:$B$250,$A26,'6 NY Interim'!S$10:S$250)</f>
        <v>0</v>
      </c>
      <c r="L26" s="313">
        <f>K26+SUMIF('6 NY Interim'!$B$10:$B$250,$A26,'6 NY Interim'!T$10:T$250)</f>
        <v>0</v>
      </c>
      <c r="M26" s="313">
        <f>L26+SUMIF('6 NY Interim'!$B$10:$B$250,$A26,'6 NY Interim'!U$10:U$250)</f>
        <v>0</v>
      </c>
      <c r="N26" s="313">
        <f>M26+SUMIF('6 NY Interim'!$B$10:$B$250,$A26,'6 NY Interim'!V$10:V$250)</f>
        <v>0</v>
      </c>
      <c r="O26" s="313">
        <f>N26+SUMIF('6 NY Interim'!$B$10:$B$250,$A26,'6 NY Interim'!W$10:W$250)</f>
        <v>0</v>
      </c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</row>
    <row r="27" spans="1:26" ht="14.25" customHeight="1">
      <c r="A27" s="328" t="str">
        <f>IF('1 Pricing Length'!A29 &lt;&gt; "",'1 Pricing Length'!A29,"")</f>
        <v/>
      </c>
      <c r="B27" s="298" t="str">
        <f>IF('1 Pricing Length'!B29 &lt;&gt; "",'1 Pricing Length'!B29,"")</f>
        <v/>
      </c>
      <c r="C27" s="313">
        <f>IF(A27&lt;&gt;"",SUMIF('5 Next Year'!B$10:B$250,A27,'5 Next Year'!W$10:W$250),0)</f>
        <v>0</v>
      </c>
      <c r="D27" s="313">
        <f>IF(C27&gt;0,VLOOKUP(A27,'1 Pricing Length'!A$8:D$50,4,FALSE)*-C27,0)</f>
        <v>0</v>
      </c>
      <c r="E27" s="313"/>
      <c r="F27" s="313">
        <f t="shared" si="0"/>
        <v>0</v>
      </c>
      <c r="G27" s="313">
        <f t="shared" si="1"/>
        <v>0</v>
      </c>
      <c r="H27" s="313">
        <f>SUMIF('5 Next Year'!$B$10:$B$250,$A27,'5 Next Year'!$W$10:$W$250)+SUMIF('5 Next Year'!$B$10:$B$250,$A27,'5 Next Year'!$O$10:$O$250)+SUMIF('5 Next Year'!$B$10:$B$250,$A27,'5 Next Year'!$Q$10:$Q$250)+SUMIF('5 Next Year'!$B$10:$B$250,$A27,'5 Next Year'!$R$10:$R$250)+SUMIF('6 NY Interim'!$B$10:$B$250,$A27,'6 NY Interim'!$P$10:P$250)*(100%-'5 Next Year'!$U$7)</f>
        <v>0</v>
      </c>
      <c r="I27" s="313">
        <f>H27+SUMIF('6 NY Interim'!$B$10:$B$250,$A27,'6 NY Interim'!Q$10:Q$250)</f>
        <v>0</v>
      </c>
      <c r="J27" s="313">
        <f>I27+SUMIF('6 NY Interim'!$B$10:$B$250,$A27,'6 NY Interim'!R$10:R$250)</f>
        <v>0</v>
      </c>
      <c r="K27" s="313">
        <f>J27+SUMIF('6 NY Interim'!$B$10:$B$250,$A27,'6 NY Interim'!S$10:S$250)</f>
        <v>0</v>
      </c>
      <c r="L27" s="313">
        <f>K27+SUMIF('6 NY Interim'!$B$10:$B$250,$A27,'6 NY Interim'!T$10:T$250)</f>
        <v>0</v>
      </c>
      <c r="M27" s="313">
        <f>L27+SUMIF('6 NY Interim'!$B$10:$B$250,$A27,'6 NY Interim'!U$10:U$250)</f>
        <v>0</v>
      </c>
      <c r="N27" s="313">
        <f>M27+SUMIF('6 NY Interim'!$B$10:$B$250,$A27,'6 NY Interim'!V$10:V$250)</f>
        <v>0</v>
      </c>
      <c r="O27" s="313">
        <f>N27+SUMIF('6 NY Interim'!$B$10:$B$250,$A27,'6 NY Interim'!W$10:W$250)</f>
        <v>0</v>
      </c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5"/>
    </row>
    <row r="28" spans="1:26" ht="14.25" customHeight="1">
      <c r="A28" s="328" t="str">
        <f>IF('1 Pricing Length'!A30 &lt;&gt; "",'1 Pricing Length'!A30,"")</f>
        <v/>
      </c>
      <c r="B28" s="298" t="str">
        <f>IF('1 Pricing Length'!B30 &lt;&gt; "",'1 Pricing Length'!B30,"")</f>
        <v/>
      </c>
      <c r="C28" s="313">
        <f>IF(A28&lt;&gt;"",SUMIF('5 Next Year'!B$10:B$250,A28,'5 Next Year'!W$10:W$250),0)</f>
        <v>0</v>
      </c>
      <c r="D28" s="313">
        <f>IF(C28&gt;0,VLOOKUP(A28,'1 Pricing Length'!A$8:D$50,4,FALSE)*-C28,0)</f>
        <v>0</v>
      </c>
      <c r="E28" s="313"/>
      <c r="F28" s="313">
        <f t="shared" si="0"/>
        <v>0</v>
      </c>
      <c r="G28" s="313">
        <f t="shared" si="1"/>
        <v>0</v>
      </c>
      <c r="H28" s="313">
        <f>SUMIF('5 Next Year'!$B$10:$B$250,$A28,'5 Next Year'!$W$10:$W$250)+SUMIF('5 Next Year'!$B$10:$B$250,$A28,'5 Next Year'!$O$10:$O$250)+SUMIF('5 Next Year'!$B$10:$B$250,$A28,'5 Next Year'!$Q$10:$Q$250)+SUMIF('5 Next Year'!$B$10:$B$250,$A28,'5 Next Year'!$R$10:$R$250)+SUMIF('6 NY Interim'!$B$10:$B$250,$A28,'6 NY Interim'!$P$10:P$250)*(100%-'5 Next Year'!$U$7)</f>
        <v>0</v>
      </c>
      <c r="I28" s="313">
        <f>H28+SUMIF('6 NY Interim'!$B$10:$B$250,$A28,'6 NY Interim'!Q$10:Q$250)</f>
        <v>0</v>
      </c>
      <c r="J28" s="313">
        <f>I28+SUMIF('6 NY Interim'!$B$10:$B$250,$A28,'6 NY Interim'!R$10:R$250)</f>
        <v>0</v>
      </c>
      <c r="K28" s="313">
        <f>J28+SUMIF('6 NY Interim'!$B$10:$B$250,$A28,'6 NY Interim'!S$10:S$250)</f>
        <v>0</v>
      </c>
      <c r="L28" s="313">
        <f>K28+SUMIF('6 NY Interim'!$B$10:$B$250,$A28,'6 NY Interim'!T$10:T$250)</f>
        <v>0</v>
      </c>
      <c r="M28" s="313">
        <f>L28+SUMIF('6 NY Interim'!$B$10:$B$250,$A28,'6 NY Interim'!U$10:U$250)</f>
        <v>0</v>
      </c>
      <c r="N28" s="313">
        <f>M28+SUMIF('6 NY Interim'!$B$10:$B$250,$A28,'6 NY Interim'!V$10:V$250)</f>
        <v>0</v>
      </c>
      <c r="O28" s="313">
        <f>N28+SUMIF('6 NY Interim'!$B$10:$B$250,$A28,'6 NY Interim'!W$10:W$250)</f>
        <v>0</v>
      </c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5"/>
    </row>
    <row r="29" spans="1:26" ht="14.25" customHeight="1">
      <c r="A29" s="328" t="str">
        <f>IF('1 Pricing Length'!A31 &lt;&gt; "",'1 Pricing Length'!A31,"")</f>
        <v/>
      </c>
      <c r="B29" s="298" t="str">
        <f>IF('1 Pricing Length'!B31 &lt;&gt; "",'1 Pricing Length'!B31,"")</f>
        <v/>
      </c>
      <c r="C29" s="313">
        <f>IF(A29&lt;&gt;"",SUMIF('5 Next Year'!B$10:B$250,A29,'5 Next Year'!W$10:W$250),0)</f>
        <v>0</v>
      </c>
      <c r="D29" s="313">
        <f>IF(C29&gt;0,VLOOKUP(A29,'1 Pricing Length'!A$8:D$50,4,FALSE)*-C29,0)</f>
        <v>0</v>
      </c>
      <c r="E29" s="313"/>
      <c r="F29" s="313">
        <f t="shared" si="0"/>
        <v>0</v>
      </c>
      <c r="G29" s="313">
        <f t="shared" si="1"/>
        <v>0</v>
      </c>
      <c r="H29" s="313">
        <f>SUMIF('5 Next Year'!$B$10:$B$250,$A29,'5 Next Year'!$W$10:$W$250)+SUMIF('5 Next Year'!$B$10:$B$250,$A29,'5 Next Year'!$O$10:$O$250)+SUMIF('5 Next Year'!$B$10:$B$250,$A29,'5 Next Year'!$Q$10:$Q$250)+SUMIF('5 Next Year'!$B$10:$B$250,$A29,'5 Next Year'!$R$10:$R$250)+SUMIF('6 NY Interim'!$B$10:$B$250,$A29,'6 NY Interim'!$P$10:P$250)*(100%-'5 Next Year'!$U$7)</f>
        <v>0</v>
      </c>
      <c r="I29" s="313">
        <f>H29+SUMIF('6 NY Interim'!$B$10:$B$250,$A29,'6 NY Interim'!Q$10:Q$250)</f>
        <v>0</v>
      </c>
      <c r="J29" s="313">
        <f>I29+SUMIF('6 NY Interim'!$B$10:$B$250,$A29,'6 NY Interim'!R$10:R$250)</f>
        <v>0</v>
      </c>
      <c r="K29" s="313">
        <f>J29+SUMIF('6 NY Interim'!$B$10:$B$250,$A29,'6 NY Interim'!S$10:S$250)</f>
        <v>0</v>
      </c>
      <c r="L29" s="313">
        <f>K29+SUMIF('6 NY Interim'!$B$10:$B$250,$A29,'6 NY Interim'!T$10:T$250)</f>
        <v>0</v>
      </c>
      <c r="M29" s="313">
        <f>L29+SUMIF('6 NY Interim'!$B$10:$B$250,$A29,'6 NY Interim'!U$10:U$250)</f>
        <v>0</v>
      </c>
      <c r="N29" s="313">
        <f>M29+SUMIF('6 NY Interim'!$B$10:$B$250,$A29,'6 NY Interim'!V$10:V$250)</f>
        <v>0</v>
      </c>
      <c r="O29" s="313">
        <f>N29+SUMIF('6 NY Interim'!$B$10:$B$250,$A29,'6 NY Interim'!W$10:W$250)</f>
        <v>0</v>
      </c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</row>
    <row r="30" spans="1:26" ht="14.25" customHeight="1">
      <c r="A30" s="328" t="str">
        <f>IF('1 Pricing Length'!A32 &lt;&gt; "",'1 Pricing Length'!A32,"")</f>
        <v/>
      </c>
      <c r="B30" s="298" t="str">
        <f>IF('1 Pricing Length'!B32 &lt;&gt; "",'1 Pricing Length'!B32,"")</f>
        <v/>
      </c>
      <c r="C30" s="313">
        <f>IF(A30&lt;&gt;"",SUMIF('5 Next Year'!B$10:B$250,A30,'5 Next Year'!W$10:W$250),0)</f>
        <v>0</v>
      </c>
      <c r="D30" s="313">
        <f>IF(C30&gt;0,VLOOKUP(A30,'1 Pricing Length'!A$8:D$50,4,FALSE)*-C30,0)</f>
        <v>0</v>
      </c>
      <c r="E30" s="313"/>
      <c r="F30" s="313">
        <f t="shared" si="0"/>
        <v>0</v>
      </c>
      <c r="G30" s="313">
        <f t="shared" si="1"/>
        <v>0</v>
      </c>
      <c r="H30" s="313">
        <f>SUMIF('5 Next Year'!$B$10:$B$250,$A30,'5 Next Year'!$W$10:$W$250)+SUMIF('5 Next Year'!$B$10:$B$250,$A30,'5 Next Year'!$O$10:$O$250)+SUMIF('5 Next Year'!$B$10:$B$250,$A30,'5 Next Year'!$Q$10:$Q$250)+SUMIF('5 Next Year'!$B$10:$B$250,$A30,'5 Next Year'!$R$10:$R$250)+SUMIF('6 NY Interim'!$B$10:$B$250,$A30,'6 NY Interim'!$P$10:P$250)*(100%-'5 Next Year'!$U$7)</f>
        <v>0</v>
      </c>
      <c r="I30" s="313">
        <f>H30+SUMIF('6 NY Interim'!$B$10:$B$250,$A30,'6 NY Interim'!Q$10:Q$250)</f>
        <v>0</v>
      </c>
      <c r="J30" s="313">
        <f>I30+SUMIF('6 NY Interim'!$B$10:$B$250,$A30,'6 NY Interim'!R$10:R$250)</f>
        <v>0</v>
      </c>
      <c r="K30" s="313">
        <f>J30+SUMIF('6 NY Interim'!$B$10:$B$250,$A30,'6 NY Interim'!S$10:S$250)</f>
        <v>0</v>
      </c>
      <c r="L30" s="313">
        <f>K30+SUMIF('6 NY Interim'!$B$10:$B$250,$A30,'6 NY Interim'!T$10:T$250)</f>
        <v>0</v>
      </c>
      <c r="M30" s="313">
        <f>L30+SUMIF('6 NY Interim'!$B$10:$B$250,$A30,'6 NY Interim'!U$10:U$250)</f>
        <v>0</v>
      </c>
      <c r="N30" s="313">
        <f>M30+SUMIF('6 NY Interim'!$B$10:$B$250,$A30,'6 NY Interim'!V$10:V$250)</f>
        <v>0</v>
      </c>
      <c r="O30" s="313">
        <f>N30+SUMIF('6 NY Interim'!$B$10:$B$250,$A30,'6 NY Interim'!W$10:W$250)</f>
        <v>0</v>
      </c>
      <c r="P30" s="315"/>
      <c r="Q30" s="315"/>
      <c r="R30" s="315"/>
      <c r="S30" s="315"/>
      <c r="T30" s="315"/>
      <c r="U30" s="315"/>
      <c r="V30" s="315"/>
      <c r="W30" s="315"/>
      <c r="X30" s="315"/>
      <c r="Y30" s="315"/>
      <c r="Z30" s="315"/>
    </row>
    <row r="31" spans="1:26" ht="14.25" customHeight="1">
      <c r="A31" s="328" t="str">
        <f>IF('1 Pricing Length'!A33 &lt;&gt; "",'1 Pricing Length'!A33,"")</f>
        <v/>
      </c>
      <c r="B31" s="298" t="str">
        <f>IF('1 Pricing Length'!B33 &lt;&gt; "",'1 Pricing Length'!B33,"")</f>
        <v/>
      </c>
      <c r="C31" s="313">
        <f>IF(A31&lt;&gt;"",SUMIF('5 Next Year'!B$10:B$250,A31,'5 Next Year'!W$10:W$250),0)</f>
        <v>0</v>
      </c>
      <c r="D31" s="313">
        <f>IF(C31&gt;0,VLOOKUP(A31,'1 Pricing Length'!A$8:D$50,4,FALSE)*-C31,0)</f>
        <v>0</v>
      </c>
      <c r="E31" s="313"/>
      <c r="F31" s="313">
        <f t="shared" si="0"/>
        <v>0</v>
      </c>
      <c r="G31" s="313">
        <f t="shared" si="1"/>
        <v>0</v>
      </c>
      <c r="H31" s="313">
        <f>SUMIF('5 Next Year'!$B$10:$B$250,$A31,'5 Next Year'!$W$10:$W$250)+SUMIF('5 Next Year'!$B$10:$B$250,$A31,'5 Next Year'!$O$10:$O$250)+SUMIF('5 Next Year'!$B$10:$B$250,$A31,'5 Next Year'!$Q$10:$Q$250)+SUMIF('5 Next Year'!$B$10:$B$250,$A31,'5 Next Year'!$R$10:$R$250)+SUMIF('6 NY Interim'!$B$10:$B$250,$A31,'6 NY Interim'!$P$10:P$250)*(100%-'5 Next Year'!$U$7)</f>
        <v>0</v>
      </c>
      <c r="I31" s="313">
        <f>H31+SUMIF('6 NY Interim'!$B$10:$B$250,$A31,'6 NY Interim'!Q$10:Q$250)</f>
        <v>0</v>
      </c>
      <c r="J31" s="313">
        <f>I31+SUMIF('6 NY Interim'!$B$10:$B$250,$A31,'6 NY Interim'!R$10:R$250)</f>
        <v>0</v>
      </c>
      <c r="K31" s="313">
        <f>J31+SUMIF('6 NY Interim'!$B$10:$B$250,$A31,'6 NY Interim'!S$10:S$250)</f>
        <v>0</v>
      </c>
      <c r="L31" s="313">
        <f>K31+SUMIF('6 NY Interim'!$B$10:$B$250,$A31,'6 NY Interim'!T$10:T$250)</f>
        <v>0</v>
      </c>
      <c r="M31" s="313">
        <f>L31+SUMIF('6 NY Interim'!$B$10:$B$250,$A31,'6 NY Interim'!U$10:U$250)</f>
        <v>0</v>
      </c>
      <c r="N31" s="313">
        <f>M31+SUMIF('6 NY Interim'!$B$10:$B$250,$A31,'6 NY Interim'!V$10:V$250)</f>
        <v>0</v>
      </c>
      <c r="O31" s="313">
        <f>N31+SUMIF('6 NY Interim'!$B$10:$B$250,$A31,'6 NY Interim'!W$10:W$250)</f>
        <v>0</v>
      </c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</row>
    <row r="32" spans="1:26" ht="14.25" customHeight="1">
      <c r="A32" s="328" t="str">
        <f>IF('1 Pricing Length'!A34 &lt;&gt; "",'1 Pricing Length'!A34,"")</f>
        <v/>
      </c>
      <c r="B32" s="298" t="str">
        <f>IF('1 Pricing Length'!B34 &lt;&gt; "",'1 Pricing Length'!B34,"")</f>
        <v/>
      </c>
      <c r="C32" s="313">
        <f>IF(A32&lt;&gt;"",SUMIF('5 Next Year'!B$10:B$250,A32,'5 Next Year'!W$10:W$250),0)</f>
        <v>0</v>
      </c>
      <c r="D32" s="313">
        <f>IF(C32&gt;0,VLOOKUP(A32,'1 Pricing Length'!A$8:D$50,4,FALSE)*-C32,0)</f>
        <v>0</v>
      </c>
      <c r="E32" s="313"/>
      <c r="F32" s="313">
        <f t="shared" si="0"/>
        <v>0</v>
      </c>
      <c r="G32" s="313">
        <f t="shared" si="1"/>
        <v>0</v>
      </c>
      <c r="H32" s="313">
        <f>SUMIF('5 Next Year'!$B$10:$B$250,$A32,'5 Next Year'!$W$10:$W$250)+SUMIF('5 Next Year'!$B$10:$B$250,$A32,'5 Next Year'!$O$10:$O$250)+SUMIF('5 Next Year'!$B$10:$B$250,$A32,'5 Next Year'!$Q$10:$Q$250)+SUMIF('5 Next Year'!$B$10:$B$250,$A32,'5 Next Year'!$R$10:$R$250)+SUMIF('6 NY Interim'!$B$10:$B$250,$A32,'6 NY Interim'!$P$10:P$250)*(100%-'5 Next Year'!$U$7)</f>
        <v>0</v>
      </c>
      <c r="I32" s="313">
        <f>H32+SUMIF('6 NY Interim'!$B$10:$B$250,$A32,'6 NY Interim'!Q$10:Q$250)</f>
        <v>0</v>
      </c>
      <c r="J32" s="313">
        <f>I32+SUMIF('6 NY Interim'!$B$10:$B$250,$A32,'6 NY Interim'!R$10:R$250)</f>
        <v>0</v>
      </c>
      <c r="K32" s="313">
        <f>J32+SUMIF('6 NY Interim'!$B$10:$B$250,$A32,'6 NY Interim'!S$10:S$250)</f>
        <v>0</v>
      </c>
      <c r="L32" s="313">
        <f>K32+SUMIF('6 NY Interim'!$B$10:$B$250,$A32,'6 NY Interim'!T$10:T$250)</f>
        <v>0</v>
      </c>
      <c r="M32" s="313">
        <f>L32+SUMIF('6 NY Interim'!$B$10:$B$250,$A32,'6 NY Interim'!U$10:U$250)</f>
        <v>0</v>
      </c>
      <c r="N32" s="313">
        <f>M32+SUMIF('6 NY Interim'!$B$10:$B$250,$A32,'6 NY Interim'!V$10:V$250)</f>
        <v>0</v>
      </c>
      <c r="O32" s="313">
        <f>N32+SUMIF('6 NY Interim'!$B$10:$B$250,$A32,'6 NY Interim'!W$10:W$250)</f>
        <v>0</v>
      </c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5"/>
    </row>
    <row r="33" spans="1:26" ht="14.25" customHeight="1">
      <c r="A33" s="328" t="str">
        <f>IF('1 Pricing Length'!A35 &lt;&gt; "",'1 Pricing Length'!A35,"")</f>
        <v/>
      </c>
      <c r="B33" s="298" t="str">
        <f>IF('1 Pricing Length'!B35 &lt;&gt; "",'1 Pricing Length'!B35,"")</f>
        <v/>
      </c>
      <c r="C33" s="313">
        <f>IF(A33&lt;&gt;"",SUMIF('5 Next Year'!B$10:B$250,A33,'5 Next Year'!W$10:W$250),0)</f>
        <v>0</v>
      </c>
      <c r="D33" s="313">
        <f>IF(C33&gt;0,VLOOKUP(A33,'1 Pricing Length'!A$8:D$50,4,FALSE)*-C33,0)</f>
        <v>0</v>
      </c>
      <c r="E33" s="313"/>
      <c r="F33" s="313">
        <f t="shared" si="0"/>
        <v>0</v>
      </c>
      <c r="G33" s="313">
        <f t="shared" si="1"/>
        <v>0</v>
      </c>
      <c r="H33" s="313">
        <f>SUMIF('5 Next Year'!$B$10:$B$250,$A33,'5 Next Year'!$W$10:$W$250)+SUMIF('5 Next Year'!$B$10:$B$250,$A33,'5 Next Year'!$O$10:$O$250)+SUMIF('5 Next Year'!$B$10:$B$250,$A33,'5 Next Year'!$Q$10:$Q$250)+SUMIF('5 Next Year'!$B$10:$B$250,$A33,'5 Next Year'!$R$10:$R$250)+SUMIF('6 NY Interim'!$B$10:$B$250,$A33,'6 NY Interim'!$P$10:P$250)*(100%-'5 Next Year'!$U$7)</f>
        <v>0</v>
      </c>
      <c r="I33" s="313">
        <f>H33+SUMIF('6 NY Interim'!$B$10:$B$250,$A33,'6 NY Interim'!Q$10:Q$250)</f>
        <v>0</v>
      </c>
      <c r="J33" s="313">
        <f>I33+SUMIF('6 NY Interim'!$B$10:$B$250,$A33,'6 NY Interim'!R$10:R$250)</f>
        <v>0</v>
      </c>
      <c r="K33" s="313">
        <f>J33+SUMIF('6 NY Interim'!$B$10:$B$250,$A33,'6 NY Interim'!S$10:S$250)</f>
        <v>0</v>
      </c>
      <c r="L33" s="313">
        <f>K33+SUMIF('6 NY Interim'!$B$10:$B$250,$A33,'6 NY Interim'!T$10:T$250)</f>
        <v>0</v>
      </c>
      <c r="M33" s="313">
        <f>L33+SUMIF('6 NY Interim'!$B$10:$B$250,$A33,'6 NY Interim'!U$10:U$250)</f>
        <v>0</v>
      </c>
      <c r="N33" s="313">
        <f>M33+SUMIF('6 NY Interim'!$B$10:$B$250,$A33,'6 NY Interim'!V$10:V$250)</f>
        <v>0</v>
      </c>
      <c r="O33" s="313">
        <f>N33+SUMIF('6 NY Interim'!$B$10:$B$250,$A33,'6 NY Interim'!W$10:W$250)</f>
        <v>0</v>
      </c>
      <c r="P33" s="315"/>
      <c r="Q33" s="315"/>
      <c r="R33" s="315"/>
      <c r="S33" s="315"/>
      <c r="T33" s="315"/>
      <c r="U33" s="315"/>
      <c r="V33" s="315"/>
      <c r="W33" s="315"/>
      <c r="X33" s="315"/>
      <c r="Y33" s="315"/>
      <c r="Z33" s="315"/>
    </row>
    <row r="34" spans="1:26" ht="14.25" customHeight="1">
      <c r="A34" s="328" t="str">
        <f>IF('1 Pricing Length'!A36 &lt;&gt; "",'1 Pricing Length'!A36,"")</f>
        <v/>
      </c>
      <c r="B34" s="298" t="str">
        <f>IF('1 Pricing Length'!B36 &lt;&gt; "",'1 Pricing Length'!B36,"")</f>
        <v/>
      </c>
      <c r="C34" s="313">
        <f>IF(A34&lt;&gt;"",SUMIF('5 Next Year'!B$10:B$250,A34,'5 Next Year'!W$10:W$250),0)</f>
        <v>0</v>
      </c>
      <c r="D34" s="313">
        <f>IF(C34&gt;0,VLOOKUP(A34,'1 Pricing Length'!A$8:D$50,4,FALSE)*-C34,0)</f>
        <v>0</v>
      </c>
      <c r="E34" s="313"/>
      <c r="F34" s="313">
        <f t="shared" si="0"/>
        <v>0</v>
      </c>
      <c r="G34" s="313">
        <f t="shared" si="1"/>
        <v>0</v>
      </c>
      <c r="H34" s="313">
        <f>SUMIF('5 Next Year'!$B$10:$B$250,$A34,'5 Next Year'!$W$10:$W$250)+SUMIF('5 Next Year'!$B$10:$B$250,$A34,'5 Next Year'!$O$10:$O$250)+SUMIF('5 Next Year'!$B$10:$B$250,$A34,'5 Next Year'!$Q$10:$Q$250)+SUMIF('5 Next Year'!$B$10:$B$250,$A34,'5 Next Year'!$R$10:$R$250)+SUMIF('6 NY Interim'!$B$10:$B$250,$A34,'6 NY Interim'!$P$10:P$250)*(100%-'5 Next Year'!$U$7)</f>
        <v>0</v>
      </c>
      <c r="I34" s="313">
        <f>H34+SUMIF('6 NY Interim'!$B$10:$B$250,$A34,'6 NY Interim'!Q$10:Q$250)</f>
        <v>0</v>
      </c>
      <c r="J34" s="313">
        <f>I34+SUMIF('6 NY Interim'!$B$10:$B$250,$A34,'6 NY Interim'!R$10:R$250)</f>
        <v>0</v>
      </c>
      <c r="K34" s="313">
        <f>J34+SUMIF('6 NY Interim'!$B$10:$B$250,$A34,'6 NY Interim'!S$10:S$250)</f>
        <v>0</v>
      </c>
      <c r="L34" s="313">
        <f>K34+SUMIF('6 NY Interim'!$B$10:$B$250,$A34,'6 NY Interim'!T$10:T$250)</f>
        <v>0</v>
      </c>
      <c r="M34" s="313">
        <f>L34+SUMIF('6 NY Interim'!$B$10:$B$250,$A34,'6 NY Interim'!U$10:U$250)</f>
        <v>0</v>
      </c>
      <c r="N34" s="313">
        <f>M34+SUMIF('6 NY Interim'!$B$10:$B$250,$A34,'6 NY Interim'!V$10:V$250)</f>
        <v>0</v>
      </c>
      <c r="O34" s="313">
        <f>N34+SUMIF('6 NY Interim'!$B$10:$B$250,$A34,'6 NY Interim'!W$10:W$250)</f>
        <v>0</v>
      </c>
      <c r="P34" s="315"/>
      <c r="Q34" s="315"/>
      <c r="R34" s="315"/>
      <c r="S34" s="315"/>
      <c r="T34" s="315"/>
      <c r="U34" s="315"/>
      <c r="V34" s="315"/>
      <c r="W34" s="315"/>
      <c r="X34" s="315"/>
      <c r="Y34" s="315"/>
      <c r="Z34" s="315"/>
    </row>
    <row r="35" spans="1:26" ht="14.25" customHeight="1">
      <c r="A35" s="328" t="str">
        <f>IF('1 Pricing Length'!A37 &lt;&gt; "",'1 Pricing Length'!A37,"")</f>
        <v/>
      </c>
      <c r="B35" s="298" t="str">
        <f>IF('1 Pricing Length'!B37 &lt;&gt; "",'1 Pricing Length'!B37,"")</f>
        <v/>
      </c>
      <c r="C35" s="313">
        <f>IF(A35&lt;&gt;"",SUMIF('5 Next Year'!B$10:B$250,A35,'5 Next Year'!W$10:W$250),0)</f>
        <v>0</v>
      </c>
      <c r="D35" s="313">
        <f>IF(C35&gt;0,VLOOKUP(A35,'1 Pricing Length'!A$8:D$50,4,FALSE)*-C35,0)</f>
        <v>0</v>
      </c>
      <c r="E35" s="313"/>
      <c r="F35" s="313">
        <f t="shared" si="0"/>
        <v>0</v>
      </c>
      <c r="G35" s="313">
        <f t="shared" si="1"/>
        <v>0</v>
      </c>
      <c r="H35" s="313">
        <f>SUMIF('5 Next Year'!$B$10:$B$250,$A35,'5 Next Year'!$W$10:$W$250)+SUMIF('5 Next Year'!$B$10:$B$250,$A35,'5 Next Year'!$O$10:$O$250)+SUMIF('5 Next Year'!$B$10:$B$250,$A35,'5 Next Year'!$Q$10:$Q$250)+SUMIF('5 Next Year'!$B$10:$B$250,$A35,'5 Next Year'!$R$10:$R$250)+SUMIF('6 NY Interim'!$B$10:$B$250,$A35,'6 NY Interim'!$P$10:P$250)*(100%-'5 Next Year'!$U$7)</f>
        <v>0</v>
      </c>
      <c r="I35" s="313">
        <f>H35+SUMIF('6 NY Interim'!$B$10:$B$250,$A35,'6 NY Interim'!Q$10:Q$250)</f>
        <v>0</v>
      </c>
      <c r="J35" s="313">
        <f>I35+SUMIF('6 NY Interim'!$B$10:$B$250,$A35,'6 NY Interim'!R$10:R$250)</f>
        <v>0</v>
      </c>
      <c r="K35" s="313">
        <f>J35+SUMIF('6 NY Interim'!$B$10:$B$250,$A35,'6 NY Interim'!S$10:S$250)</f>
        <v>0</v>
      </c>
      <c r="L35" s="313">
        <f>K35+SUMIF('6 NY Interim'!$B$10:$B$250,$A35,'6 NY Interim'!T$10:T$250)</f>
        <v>0</v>
      </c>
      <c r="M35" s="313">
        <f>L35+SUMIF('6 NY Interim'!$B$10:$B$250,$A35,'6 NY Interim'!U$10:U$250)</f>
        <v>0</v>
      </c>
      <c r="N35" s="313">
        <f>M35+SUMIF('6 NY Interim'!$B$10:$B$250,$A35,'6 NY Interim'!V$10:V$250)</f>
        <v>0</v>
      </c>
      <c r="O35" s="313">
        <f>N35+SUMIF('6 NY Interim'!$B$10:$B$250,$A35,'6 NY Interim'!W$10:W$250)</f>
        <v>0</v>
      </c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</row>
    <row r="36" spans="1:26" ht="14.25" customHeight="1">
      <c r="A36" s="328" t="str">
        <f>IF('1 Pricing Length'!A38 &lt;&gt; "",'1 Pricing Length'!A38,"")</f>
        <v/>
      </c>
      <c r="B36" s="298" t="str">
        <f>IF('1 Pricing Length'!B38 &lt;&gt; "",'1 Pricing Length'!B38,"")</f>
        <v/>
      </c>
      <c r="C36" s="313">
        <f>IF(A36&lt;&gt;"",SUMIF('5 Next Year'!B$10:B$250,A36,'5 Next Year'!W$10:W$250),0)</f>
        <v>0</v>
      </c>
      <c r="D36" s="313">
        <f>IF(C36&gt;0,VLOOKUP(A36,'1 Pricing Length'!A$8:D$50,4,FALSE)*-C36,0)</f>
        <v>0</v>
      </c>
      <c r="E36" s="313"/>
      <c r="F36" s="313">
        <f t="shared" si="0"/>
        <v>0</v>
      </c>
      <c r="G36" s="313">
        <f t="shared" si="1"/>
        <v>0</v>
      </c>
      <c r="H36" s="313">
        <f>SUMIF('5 Next Year'!$B$10:$B$250,$A36,'5 Next Year'!$W$10:$W$250)+SUMIF('5 Next Year'!$B$10:$B$250,$A36,'5 Next Year'!$O$10:$O$250)+SUMIF('5 Next Year'!$B$10:$B$250,$A36,'5 Next Year'!$Q$10:$Q$250)+SUMIF('5 Next Year'!$B$10:$B$250,$A36,'5 Next Year'!$R$10:$R$250)+SUMIF('6 NY Interim'!$B$10:$B$250,$A36,'6 NY Interim'!$P$10:P$250)*(100%-'5 Next Year'!$U$7)</f>
        <v>0</v>
      </c>
      <c r="I36" s="313">
        <f>H36+SUMIF('6 NY Interim'!$B$10:$B$250,$A36,'6 NY Interim'!Q$10:Q$250)</f>
        <v>0</v>
      </c>
      <c r="J36" s="313">
        <f>I36+SUMIF('6 NY Interim'!$B$10:$B$250,$A36,'6 NY Interim'!R$10:R$250)</f>
        <v>0</v>
      </c>
      <c r="K36" s="313">
        <f>J36+SUMIF('6 NY Interim'!$B$10:$B$250,$A36,'6 NY Interim'!S$10:S$250)</f>
        <v>0</v>
      </c>
      <c r="L36" s="313">
        <f>K36+SUMIF('6 NY Interim'!$B$10:$B$250,$A36,'6 NY Interim'!T$10:T$250)</f>
        <v>0</v>
      </c>
      <c r="M36" s="313">
        <f>L36+SUMIF('6 NY Interim'!$B$10:$B$250,$A36,'6 NY Interim'!U$10:U$250)</f>
        <v>0</v>
      </c>
      <c r="N36" s="313">
        <f>M36+SUMIF('6 NY Interim'!$B$10:$B$250,$A36,'6 NY Interim'!V$10:V$250)</f>
        <v>0</v>
      </c>
      <c r="O36" s="313">
        <f>N36+SUMIF('6 NY Interim'!$B$10:$B$250,$A36,'6 NY Interim'!W$10:W$250)</f>
        <v>0</v>
      </c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5"/>
    </row>
    <row r="37" spans="1:26" ht="14.25" customHeight="1">
      <c r="A37" s="328" t="str">
        <f>IF('1 Pricing Length'!A39 &lt;&gt; "",'1 Pricing Length'!A39,"")</f>
        <v/>
      </c>
      <c r="B37" s="298" t="str">
        <f>IF('1 Pricing Length'!B39 &lt;&gt; "",'1 Pricing Length'!B39,"")</f>
        <v/>
      </c>
      <c r="C37" s="313">
        <f>IF(A37&lt;&gt;"",SUMIF('5 Next Year'!B$10:B$250,A37,'5 Next Year'!W$10:W$250),0)</f>
        <v>0</v>
      </c>
      <c r="D37" s="313">
        <f>IF(C37&gt;0,VLOOKUP(A37,'1 Pricing Length'!A$8:D$50,4,FALSE)*-C37,0)</f>
        <v>0</v>
      </c>
      <c r="E37" s="313"/>
      <c r="F37" s="313">
        <f t="shared" si="0"/>
        <v>0</v>
      </c>
      <c r="G37" s="313">
        <f t="shared" si="1"/>
        <v>0</v>
      </c>
      <c r="H37" s="313">
        <f>SUMIF('5 Next Year'!$B$10:$B$250,$A37,'5 Next Year'!$W$10:$W$250)+SUMIF('5 Next Year'!$B$10:$B$250,$A37,'5 Next Year'!$O$10:$O$250)+SUMIF('5 Next Year'!$B$10:$B$250,$A37,'5 Next Year'!$Q$10:$Q$250)+SUMIF('5 Next Year'!$B$10:$B$250,$A37,'5 Next Year'!$R$10:$R$250)+SUMIF('6 NY Interim'!$B$10:$B$250,$A37,'6 NY Interim'!$P$10:P$250)*(100%-'5 Next Year'!$U$7)</f>
        <v>0</v>
      </c>
      <c r="I37" s="313">
        <f>H37+SUMIF('6 NY Interim'!$B$10:$B$250,$A37,'6 NY Interim'!Q$10:Q$250)</f>
        <v>0</v>
      </c>
      <c r="J37" s="313">
        <f>I37+SUMIF('6 NY Interim'!$B$10:$B$250,$A37,'6 NY Interim'!R$10:R$250)</f>
        <v>0</v>
      </c>
      <c r="K37" s="313">
        <f>J37+SUMIF('6 NY Interim'!$B$10:$B$250,$A37,'6 NY Interim'!S$10:S$250)</f>
        <v>0</v>
      </c>
      <c r="L37" s="313">
        <f>K37+SUMIF('6 NY Interim'!$B$10:$B$250,$A37,'6 NY Interim'!T$10:T$250)</f>
        <v>0</v>
      </c>
      <c r="M37" s="313">
        <f>L37+SUMIF('6 NY Interim'!$B$10:$B$250,$A37,'6 NY Interim'!U$10:U$250)</f>
        <v>0</v>
      </c>
      <c r="N37" s="313">
        <f>M37+SUMIF('6 NY Interim'!$B$10:$B$250,$A37,'6 NY Interim'!V$10:V$250)</f>
        <v>0</v>
      </c>
      <c r="O37" s="313">
        <f>N37+SUMIF('6 NY Interim'!$B$10:$B$250,$A37,'6 NY Interim'!W$10:W$250)</f>
        <v>0</v>
      </c>
      <c r="P37" s="315"/>
      <c r="Q37" s="315"/>
      <c r="R37" s="315"/>
      <c r="S37" s="315"/>
      <c r="T37" s="315"/>
      <c r="U37" s="315"/>
      <c r="V37" s="315"/>
      <c r="W37" s="315"/>
      <c r="X37" s="315"/>
      <c r="Y37" s="315"/>
      <c r="Z37" s="315"/>
    </row>
    <row r="38" spans="1:26" ht="14.25" customHeight="1">
      <c r="A38" s="328" t="str">
        <f>IF('1 Pricing Length'!A40 &lt;&gt; "",'1 Pricing Length'!A40,"")</f>
        <v/>
      </c>
      <c r="B38" s="298" t="str">
        <f>IF('1 Pricing Length'!B40 &lt;&gt; "",'1 Pricing Length'!B40,"")</f>
        <v/>
      </c>
      <c r="C38" s="313">
        <f>IF(A38&lt;&gt;"",SUMIF('5 Next Year'!B$10:B$250,A38,'5 Next Year'!W$10:W$250),0)</f>
        <v>0</v>
      </c>
      <c r="D38" s="313">
        <f>IF(C38&gt;0,VLOOKUP(A38,'1 Pricing Length'!A$8:D$50,4,FALSE)*-C38,0)</f>
        <v>0</v>
      </c>
      <c r="E38" s="313"/>
      <c r="F38" s="313">
        <f t="shared" si="0"/>
        <v>0</v>
      </c>
      <c r="G38" s="313">
        <f t="shared" si="1"/>
        <v>0</v>
      </c>
      <c r="H38" s="313">
        <f>SUMIF('5 Next Year'!$B$10:$B$250,$A38,'5 Next Year'!$W$10:$W$250)+SUMIF('5 Next Year'!$B$10:$B$250,$A38,'5 Next Year'!$O$10:$O$250)+SUMIF('5 Next Year'!$B$10:$B$250,$A38,'5 Next Year'!$Q$10:$Q$250)+SUMIF('5 Next Year'!$B$10:$B$250,$A38,'5 Next Year'!$R$10:$R$250)+SUMIF('6 NY Interim'!$B$10:$B$250,$A38,'6 NY Interim'!$P$10:P$250)*(100%-'5 Next Year'!$U$7)</f>
        <v>0</v>
      </c>
      <c r="I38" s="313">
        <f>H38+SUMIF('6 NY Interim'!$B$10:$B$250,$A38,'6 NY Interim'!Q$10:Q$250)</f>
        <v>0</v>
      </c>
      <c r="J38" s="313">
        <f>I38+SUMIF('6 NY Interim'!$B$10:$B$250,$A38,'6 NY Interim'!R$10:R$250)</f>
        <v>0</v>
      </c>
      <c r="K38" s="313">
        <f>J38+SUMIF('6 NY Interim'!$B$10:$B$250,$A38,'6 NY Interim'!S$10:S$250)</f>
        <v>0</v>
      </c>
      <c r="L38" s="313">
        <f>K38+SUMIF('6 NY Interim'!$B$10:$B$250,$A38,'6 NY Interim'!T$10:T$250)</f>
        <v>0</v>
      </c>
      <c r="M38" s="313">
        <f>L38+SUMIF('6 NY Interim'!$B$10:$B$250,$A38,'6 NY Interim'!U$10:U$250)</f>
        <v>0</v>
      </c>
      <c r="N38" s="313">
        <f>M38+SUMIF('6 NY Interim'!$B$10:$B$250,$A38,'6 NY Interim'!V$10:V$250)</f>
        <v>0</v>
      </c>
      <c r="O38" s="313">
        <f>N38+SUMIF('6 NY Interim'!$B$10:$B$250,$A38,'6 NY Interim'!W$10:W$250)</f>
        <v>0</v>
      </c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</row>
    <row r="39" spans="1:26" ht="14.25" customHeight="1">
      <c r="A39" s="328" t="str">
        <f>IF('1 Pricing Length'!A41 &lt;&gt; "",'1 Pricing Length'!A41,"")</f>
        <v/>
      </c>
      <c r="B39" s="298" t="str">
        <f>IF('1 Pricing Length'!B41 &lt;&gt; "",'1 Pricing Length'!B41,"")</f>
        <v/>
      </c>
      <c r="C39" s="313">
        <f>IF(A39&lt;&gt;"",SUMIF('5 Next Year'!B$10:B$250,A39,'5 Next Year'!W$10:W$250),0)</f>
        <v>0</v>
      </c>
      <c r="D39" s="313">
        <f>IF(C39&gt;0,VLOOKUP(A39,'1 Pricing Length'!A$8:D$50,4,FALSE)*-C39,0)</f>
        <v>0</v>
      </c>
      <c r="E39" s="313"/>
      <c r="F39" s="313">
        <f t="shared" si="0"/>
        <v>0</v>
      </c>
      <c r="G39" s="313">
        <f t="shared" si="1"/>
        <v>0</v>
      </c>
      <c r="H39" s="313">
        <f>SUMIF('5 Next Year'!$B$10:$B$250,$A39,'5 Next Year'!$W$10:$W$250)+SUMIF('5 Next Year'!$B$10:$B$250,$A39,'5 Next Year'!$O$10:$O$250)+SUMIF('5 Next Year'!$B$10:$B$250,$A39,'5 Next Year'!$Q$10:$Q$250)+SUMIF('5 Next Year'!$B$10:$B$250,$A39,'5 Next Year'!$R$10:$R$250)+SUMIF('6 NY Interim'!$B$10:$B$250,$A39,'6 NY Interim'!$P$10:P$250)*(100%-'5 Next Year'!$U$7)</f>
        <v>0</v>
      </c>
      <c r="I39" s="313">
        <f>H39+SUMIF('6 NY Interim'!$B$10:$B$250,$A39,'6 NY Interim'!Q$10:Q$250)</f>
        <v>0</v>
      </c>
      <c r="J39" s="313">
        <f>I39+SUMIF('6 NY Interim'!$B$10:$B$250,$A39,'6 NY Interim'!R$10:R$250)</f>
        <v>0</v>
      </c>
      <c r="K39" s="313">
        <f>J39+SUMIF('6 NY Interim'!$B$10:$B$250,$A39,'6 NY Interim'!S$10:S$250)</f>
        <v>0</v>
      </c>
      <c r="L39" s="313">
        <f>K39+SUMIF('6 NY Interim'!$B$10:$B$250,$A39,'6 NY Interim'!T$10:T$250)</f>
        <v>0</v>
      </c>
      <c r="M39" s="313">
        <f>L39+SUMIF('6 NY Interim'!$B$10:$B$250,$A39,'6 NY Interim'!U$10:U$250)</f>
        <v>0</v>
      </c>
      <c r="N39" s="313">
        <f>M39+SUMIF('6 NY Interim'!$B$10:$B$250,$A39,'6 NY Interim'!V$10:V$250)</f>
        <v>0</v>
      </c>
      <c r="O39" s="313">
        <f>N39+SUMIF('6 NY Interim'!$B$10:$B$250,$A39,'6 NY Interim'!W$10:W$250)</f>
        <v>0</v>
      </c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</row>
    <row r="40" spans="1:26" ht="14.25" customHeight="1">
      <c r="A40" s="328" t="str">
        <f>IF('1 Pricing Length'!A42 &lt;&gt; "",'1 Pricing Length'!A42,"")</f>
        <v/>
      </c>
      <c r="B40" s="298" t="str">
        <f>IF('1 Pricing Length'!B42 &lt;&gt; "",'1 Pricing Length'!B42,"")</f>
        <v/>
      </c>
      <c r="C40" s="313">
        <f>IF(A40&lt;&gt;"",SUMIF('5 Next Year'!B$10:B$250,A40,'5 Next Year'!W$10:W$250),0)</f>
        <v>0</v>
      </c>
      <c r="D40" s="313">
        <f>IF(C40&gt;0,VLOOKUP(A40,'1 Pricing Length'!A$8:D$50,4,FALSE)*-C40,0)</f>
        <v>0</v>
      </c>
      <c r="E40" s="313"/>
      <c r="F40" s="313">
        <f t="shared" si="0"/>
        <v>0</v>
      </c>
      <c r="G40" s="313">
        <f t="shared" si="1"/>
        <v>0</v>
      </c>
      <c r="H40" s="313">
        <f>SUMIF('5 Next Year'!$B$10:$B$250,$A40,'5 Next Year'!$W$10:$W$250)+SUMIF('5 Next Year'!$B$10:$B$250,$A40,'5 Next Year'!$O$10:$O$250)+SUMIF('5 Next Year'!$B$10:$B$250,$A40,'5 Next Year'!$Q$10:$Q$250)+SUMIF('5 Next Year'!$B$10:$B$250,$A40,'5 Next Year'!$R$10:$R$250)+SUMIF('6 NY Interim'!$B$10:$B$250,$A40,'6 NY Interim'!$P$10:P$250)*(100%-'5 Next Year'!$U$7)</f>
        <v>0</v>
      </c>
      <c r="I40" s="313">
        <f>H40+SUMIF('6 NY Interim'!$B$10:$B$250,$A40,'6 NY Interim'!Q$10:Q$250)</f>
        <v>0</v>
      </c>
      <c r="J40" s="313">
        <f>I40+SUMIF('6 NY Interim'!$B$10:$B$250,$A40,'6 NY Interim'!R$10:R$250)</f>
        <v>0</v>
      </c>
      <c r="K40" s="313">
        <f>J40+SUMIF('6 NY Interim'!$B$10:$B$250,$A40,'6 NY Interim'!S$10:S$250)</f>
        <v>0</v>
      </c>
      <c r="L40" s="313">
        <f>K40+SUMIF('6 NY Interim'!$B$10:$B$250,$A40,'6 NY Interim'!T$10:T$250)</f>
        <v>0</v>
      </c>
      <c r="M40" s="313">
        <f>L40+SUMIF('6 NY Interim'!$B$10:$B$250,$A40,'6 NY Interim'!U$10:U$250)</f>
        <v>0</v>
      </c>
      <c r="N40" s="313">
        <f>M40+SUMIF('6 NY Interim'!$B$10:$B$250,$A40,'6 NY Interim'!V$10:V$250)</f>
        <v>0</v>
      </c>
      <c r="O40" s="313">
        <f>N40+SUMIF('6 NY Interim'!$B$10:$B$250,$A40,'6 NY Interim'!W$10:W$250)</f>
        <v>0</v>
      </c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</row>
    <row r="41" spans="1:26" ht="14.25" customHeight="1">
      <c r="A41" s="328" t="str">
        <f>IF('1 Pricing Length'!A43 &lt;&gt; "",'1 Pricing Length'!A43,"")</f>
        <v/>
      </c>
      <c r="B41" s="298" t="str">
        <f>IF('1 Pricing Length'!B43 &lt;&gt; "",'1 Pricing Length'!B43,"")</f>
        <v/>
      </c>
      <c r="C41" s="313">
        <f>IF(A41&lt;&gt;"",SUMIF('5 Next Year'!B$10:B$250,A41,'5 Next Year'!W$10:W$250),0)</f>
        <v>0</v>
      </c>
      <c r="D41" s="313">
        <f>IF(C41&gt;0,VLOOKUP(A41,'1 Pricing Length'!A$8:D$50,4,FALSE)*-C41,0)</f>
        <v>0</v>
      </c>
      <c r="E41" s="313"/>
      <c r="F41" s="313">
        <f t="shared" si="0"/>
        <v>0</v>
      </c>
      <c r="G41" s="313">
        <f t="shared" si="1"/>
        <v>0</v>
      </c>
      <c r="H41" s="313">
        <f>SUMIF('5 Next Year'!$B$10:$B$250,$A41,'5 Next Year'!$W$10:$W$250)+SUMIF('5 Next Year'!$B$10:$B$250,$A41,'5 Next Year'!$O$10:$O$250)+SUMIF('5 Next Year'!$B$10:$B$250,$A41,'5 Next Year'!$Q$10:$Q$250)+SUMIF('5 Next Year'!$B$10:$B$250,$A41,'5 Next Year'!$R$10:$R$250)+SUMIF('6 NY Interim'!$B$10:$B$250,$A41,'6 NY Interim'!$P$10:P$250)*(100%-'5 Next Year'!$U$7)</f>
        <v>0</v>
      </c>
      <c r="I41" s="313">
        <f>H41+SUMIF('6 NY Interim'!$B$10:$B$250,$A41,'6 NY Interim'!Q$10:Q$250)</f>
        <v>0</v>
      </c>
      <c r="J41" s="313">
        <f>I41+SUMIF('6 NY Interim'!$B$10:$B$250,$A41,'6 NY Interim'!R$10:R$250)</f>
        <v>0</v>
      </c>
      <c r="K41" s="313">
        <f>J41+SUMIF('6 NY Interim'!$B$10:$B$250,$A41,'6 NY Interim'!S$10:S$250)</f>
        <v>0</v>
      </c>
      <c r="L41" s="313">
        <f>K41+SUMIF('6 NY Interim'!$B$10:$B$250,$A41,'6 NY Interim'!T$10:T$250)</f>
        <v>0</v>
      </c>
      <c r="M41" s="313">
        <f>L41+SUMIF('6 NY Interim'!$B$10:$B$250,$A41,'6 NY Interim'!U$10:U$250)</f>
        <v>0</v>
      </c>
      <c r="N41" s="313">
        <f>M41+SUMIF('6 NY Interim'!$B$10:$B$250,$A41,'6 NY Interim'!V$10:V$250)</f>
        <v>0</v>
      </c>
      <c r="O41" s="313">
        <f>N41+SUMIF('6 NY Interim'!$B$10:$B$250,$A41,'6 NY Interim'!W$10:W$250)</f>
        <v>0</v>
      </c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</row>
    <row r="42" spans="1:26" ht="14.25" customHeight="1">
      <c r="A42" s="328" t="str">
        <f>IF('1 Pricing Length'!A44 &lt;&gt; "",'1 Pricing Length'!A44,"")</f>
        <v/>
      </c>
      <c r="B42" s="298" t="str">
        <f>IF('1 Pricing Length'!B44 &lt;&gt; "",'1 Pricing Length'!B44,"")</f>
        <v/>
      </c>
      <c r="C42" s="313">
        <f>IF(A42&lt;&gt;"",SUMIF('5 Next Year'!B$10:B$250,A42,'5 Next Year'!W$10:W$250),0)</f>
        <v>0</v>
      </c>
      <c r="D42" s="313">
        <f>IF(C42&gt;0,VLOOKUP(A42,'1 Pricing Length'!A$8:D$50,4,FALSE)*-C42,0)</f>
        <v>0</v>
      </c>
      <c r="E42" s="313"/>
      <c r="F42" s="313">
        <f t="shared" si="0"/>
        <v>0</v>
      </c>
      <c r="G42" s="313">
        <f t="shared" si="1"/>
        <v>0</v>
      </c>
      <c r="H42" s="313">
        <f>SUMIF('5 Next Year'!$B$10:$B$250,$A42,'5 Next Year'!$W$10:$W$250)+SUMIF('5 Next Year'!$B$10:$B$250,$A42,'5 Next Year'!$O$10:$O$250)+SUMIF('5 Next Year'!$B$10:$B$250,$A42,'5 Next Year'!$Q$10:$Q$250)+SUMIF('5 Next Year'!$B$10:$B$250,$A42,'5 Next Year'!$R$10:$R$250)+SUMIF('6 NY Interim'!$B$10:$B$250,$A42,'6 NY Interim'!$P$10:P$250)*(100%-'5 Next Year'!$U$7)</f>
        <v>0</v>
      </c>
      <c r="I42" s="313">
        <f>H42+SUMIF('6 NY Interim'!$B$10:$B$250,$A42,'6 NY Interim'!Q$10:Q$250)</f>
        <v>0</v>
      </c>
      <c r="J42" s="313">
        <f>I42+SUMIF('6 NY Interim'!$B$10:$B$250,$A42,'6 NY Interim'!R$10:R$250)</f>
        <v>0</v>
      </c>
      <c r="K42" s="313">
        <f>J42+SUMIF('6 NY Interim'!$B$10:$B$250,$A42,'6 NY Interim'!S$10:S$250)</f>
        <v>0</v>
      </c>
      <c r="L42" s="313">
        <f>K42+SUMIF('6 NY Interim'!$B$10:$B$250,$A42,'6 NY Interim'!T$10:T$250)</f>
        <v>0</v>
      </c>
      <c r="M42" s="313">
        <f>L42+SUMIF('6 NY Interim'!$B$10:$B$250,$A42,'6 NY Interim'!U$10:U$250)</f>
        <v>0</v>
      </c>
      <c r="N42" s="313">
        <f>M42+SUMIF('6 NY Interim'!$B$10:$B$250,$A42,'6 NY Interim'!V$10:V$250)</f>
        <v>0</v>
      </c>
      <c r="O42" s="313">
        <f>N42+SUMIF('6 NY Interim'!$B$10:$B$250,$A42,'6 NY Interim'!W$10:W$250)</f>
        <v>0</v>
      </c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</row>
    <row r="43" spans="1:26" ht="14.25" customHeight="1">
      <c r="A43" s="328" t="str">
        <f>IF('1 Pricing Length'!A45 &lt;&gt; "",'1 Pricing Length'!A45,"")</f>
        <v/>
      </c>
      <c r="B43" s="298" t="str">
        <f>IF('1 Pricing Length'!B45 &lt;&gt; "",'1 Pricing Length'!B45,"")</f>
        <v/>
      </c>
      <c r="C43" s="313">
        <f>IF(A43&lt;&gt;"",SUMIF('5 Next Year'!B$10:B$250,A43,'5 Next Year'!W$10:W$250),0)</f>
        <v>0</v>
      </c>
      <c r="D43" s="313">
        <f>IF(C43&gt;0,VLOOKUP(A43,'1 Pricing Length'!A$8:D$50,4,FALSE)*-C43,0)</f>
        <v>0</v>
      </c>
      <c r="E43" s="313"/>
      <c r="F43" s="313">
        <f t="shared" si="0"/>
        <v>0</v>
      </c>
      <c r="G43" s="313">
        <f t="shared" si="1"/>
        <v>0</v>
      </c>
      <c r="H43" s="313">
        <f>SUMIF('5 Next Year'!$B$10:$B$250,$A43,'5 Next Year'!$W$10:$W$250)+SUMIF('5 Next Year'!$B$10:$B$250,$A43,'5 Next Year'!$O$10:$O$250)+SUMIF('5 Next Year'!$B$10:$B$250,$A43,'5 Next Year'!$Q$10:$Q$250)+SUMIF('5 Next Year'!$B$10:$B$250,$A43,'5 Next Year'!$R$10:$R$250)+SUMIF('6 NY Interim'!$B$10:$B$250,$A43,'6 NY Interim'!$P$10:P$250)*(100%-'5 Next Year'!$U$7)</f>
        <v>0</v>
      </c>
      <c r="I43" s="313">
        <f>H43+SUMIF('6 NY Interim'!$B$10:$B$250,$A43,'6 NY Interim'!Q$10:Q$250)</f>
        <v>0</v>
      </c>
      <c r="J43" s="313">
        <f>I43+SUMIF('6 NY Interim'!$B$10:$B$250,$A43,'6 NY Interim'!R$10:R$250)</f>
        <v>0</v>
      </c>
      <c r="K43" s="313">
        <f>J43+SUMIF('6 NY Interim'!$B$10:$B$250,$A43,'6 NY Interim'!S$10:S$250)</f>
        <v>0</v>
      </c>
      <c r="L43" s="313">
        <f>K43+SUMIF('6 NY Interim'!$B$10:$B$250,$A43,'6 NY Interim'!T$10:T$250)</f>
        <v>0</v>
      </c>
      <c r="M43" s="313">
        <f>L43+SUMIF('6 NY Interim'!$B$10:$B$250,$A43,'6 NY Interim'!U$10:U$250)</f>
        <v>0</v>
      </c>
      <c r="N43" s="313">
        <f>M43+SUMIF('6 NY Interim'!$B$10:$B$250,$A43,'6 NY Interim'!V$10:V$250)</f>
        <v>0</v>
      </c>
      <c r="O43" s="313">
        <f>N43+SUMIF('6 NY Interim'!$B$10:$B$250,$A43,'6 NY Interim'!W$10:W$250)</f>
        <v>0</v>
      </c>
      <c r="P43" s="315"/>
      <c r="Q43" s="315"/>
      <c r="R43" s="315"/>
      <c r="S43" s="315"/>
      <c r="T43" s="315"/>
      <c r="U43" s="315"/>
      <c r="V43" s="315"/>
      <c r="W43" s="315"/>
      <c r="X43" s="315"/>
      <c r="Y43" s="315"/>
      <c r="Z43" s="315"/>
    </row>
    <row r="44" spans="1:26" ht="14.25" customHeight="1">
      <c r="A44" s="328" t="str">
        <f>IF('1 Pricing Length'!A46 &lt;&gt; "",'1 Pricing Length'!A46,"")</f>
        <v/>
      </c>
      <c r="B44" s="298" t="str">
        <f>IF('1 Pricing Length'!B46 &lt;&gt; "",'1 Pricing Length'!B46,"")</f>
        <v/>
      </c>
      <c r="C44" s="313">
        <f>IF(A44&lt;&gt;"",SUMIF('5 Next Year'!B$10:B$250,A44,'5 Next Year'!W$10:W$250),0)</f>
        <v>0</v>
      </c>
      <c r="D44" s="313">
        <f>IF(C44&gt;0,VLOOKUP(A44,'1 Pricing Length'!A$8:D$50,4,FALSE)*-C44,0)</f>
        <v>0</v>
      </c>
      <c r="E44" s="313"/>
      <c r="F44" s="313">
        <f t="shared" si="0"/>
        <v>0</v>
      </c>
      <c r="G44" s="313">
        <f t="shared" si="1"/>
        <v>0</v>
      </c>
      <c r="H44" s="313">
        <f>SUMIF('5 Next Year'!$B$10:$B$250,$A44,'5 Next Year'!$W$10:$W$250)+SUMIF('5 Next Year'!$B$10:$B$250,$A44,'5 Next Year'!$O$10:$O$250)+SUMIF('5 Next Year'!$B$10:$B$250,$A44,'5 Next Year'!$Q$10:$Q$250)+SUMIF('5 Next Year'!$B$10:$B$250,$A44,'5 Next Year'!$R$10:$R$250)+SUMIF('6 NY Interim'!$B$10:$B$250,$A44,'6 NY Interim'!$P$10:P$250)*(100%-'5 Next Year'!$U$7)</f>
        <v>0</v>
      </c>
      <c r="I44" s="313">
        <f>H44+SUMIF('6 NY Interim'!$B$10:$B$250,$A44,'6 NY Interim'!Q$10:Q$250)</f>
        <v>0</v>
      </c>
      <c r="J44" s="313">
        <f>I44+SUMIF('6 NY Interim'!$B$10:$B$250,$A44,'6 NY Interim'!R$10:R$250)</f>
        <v>0</v>
      </c>
      <c r="K44" s="313">
        <f>J44+SUMIF('6 NY Interim'!$B$10:$B$250,$A44,'6 NY Interim'!S$10:S$250)</f>
        <v>0</v>
      </c>
      <c r="L44" s="313">
        <f>K44+SUMIF('6 NY Interim'!$B$10:$B$250,$A44,'6 NY Interim'!T$10:T$250)</f>
        <v>0</v>
      </c>
      <c r="M44" s="313">
        <f>L44+SUMIF('6 NY Interim'!$B$10:$B$250,$A44,'6 NY Interim'!U$10:U$250)</f>
        <v>0</v>
      </c>
      <c r="N44" s="313">
        <f>M44+SUMIF('6 NY Interim'!$B$10:$B$250,$A44,'6 NY Interim'!V$10:V$250)</f>
        <v>0</v>
      </c>
      <c r="O44" s="313">
        <f>N44+SUMIF('6 NY Interim'!$B$10:$B$250,$A44,'6 NY Interim'!W$10:W$250)</f>
        <v>0</v>
      </c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</row>
    <row r="45" spans="1:26" ht="14.25" customHeight="1">
      <c r="A45" s="328" t="str">
        <f>IF('1 Pricing Length'!A47 &lt;&gt; "",'1 Pricing Length'!A47,"")</f>
        <v/>
      </c>
      <c r="B45" s="298" t="str">
        <f>IF('1 Pricing Length'!B47 &lt;&gt; "",'1 Pricing Length'!B47,"")</f>
        <v/>
      </c>
      <c r="C45" s="313">
        <f>IF(A45&lt;&gt;"",SUMIF('5 Next Year'!B$10:B$250,A45,'5 Next Year'!W$10:W$250),0)</f>
        <v>0</v>
      </c>
      <c r="D45" s="313">
        <f>IF(C45&gt;0,VLOOKUP(A45,'1 Pricing Length'!A$8:D$50,4,FALSE)*-C45,0)</f>
        <v>0</v>
      </c>
      <c r="E45" s="313"/>
      <c r="F45" s="313">
        <f t="shared" si="0"/>
        <v>0</v>
      </c>
      <c r="G45" s="313">
        <f t="shared" si="1"/>
        <v>0</v>
      </c>
      <c r="H45" s="313">
        <f>SUMIF('5 Next Year'!$B$10:$B$250,$A45,'5 Next Year'!$W$10:$W$250)+SUMIF('5 Next Year'!$B$10:$B$250,$A45,'5 Next Year'!$O$10:$O$250)+SUMIF('5 Next Year'!$B$10:$B$250,$A45,'5 Next Year'!$Q$10:$Q$250)+SUMIF('5 Next Year'!$B$10:$B$250,$A45,'5 Next Year'!$R$10:$R$250)+SUMIF('6 NY Interim'!$B$10:$B$250,$A45,'6 NY Interim'!$P$10:P$250)*(100%-'5 Next Year'!$U$7)</f>
        <v>0</v>
      </c>
      <c r="I45" s="313">
        <f>H45+SUMIF('6 NY Interim'!$B$10:$B$250,$A45,'6 NY Interim'!Q$10:Q$250)</f>
        <v>0</v>
      </c>
      <c r="J45" s="313">
        <f>I45+SUMIF('6 NY Interim'!$B$10:$B$250,$A45,'6 NY Interim'!R$10:R$250)</f>
        <v>0</v>
      </c>
      <c r="K45" s="313">
        <f>J45+SUMIF('6 NY Interim'!$B$10:$B$250,$A45,'6 NY Interim'!S$10:S$250)</f>
        <v>0</v>
      </c>
      <c r="L45" s="313">
        <f>K45+SUMIF('6 NY Interim'!$B$10:$B$250,$A45,'6 NY Interim'!T$10:T$250)</f>
        <v>0</v>
      </c>
      <c r="M45" s="313">
        <f>L45+SUMIF('6 NY Interim'!$B$10:$B$250,$A45,'6 NY Interim'!U$10:U$250)</f>
        <v>0</v>
      </c>
      <c r="N45" s="313">
        <f>M45+SUMIF('6 NY Interim'!$B$10:$B$250,$A45,'6 NY Interim'!V$10:V$250)</f>
        <v>0</v>
      </c>
      <c r="O45" s="313">
        <f>N45+SUMIF('6 NY Interim'!$B$10:$B$250,$A45,'6 NY Interim'!W$10:W$250)</f>
        <v>0</v>
      </c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</row>
    <row r="46" spans="1:26" ht="14.25" customHeight="1">
      <c r="A46" s="328" t="str">
        <f>IF('1 Pricing Length'!A48 &lt;&gt; "",'1 Pricing Length'!A48,"")</f>
        <v/>
      </c>
      <c r="B46" s="298" t="str">
        <f>IF('1 Pricing Length'!B48 &lt;&gt; "",'1 Pricing Length'!B48,"")</f>
        <v/>
      </c>
      <c r="C46" s="313">
        <f>IF(A46&lt;&gt;"",SUMIF('5 Next Year'!B$10:B$250,A46,'5 Next Year'!W$10:W$250),0)</f>
        <v>0</v>
      </c>
      <c r="D46" s="313">
        <f>IF(C46&gt;0,VLOOKUP(A46,'1 Pricing Length'!A$8:D$50,4,FALSE)*-C46,0)</f>
        <v>0</v>
      </c>
      <c r="E46" s="313"/>
      <c r="F46" s="313">
        <f t="shared" si="0"/>
        <v>0</v>
      </c>
      <c r="G46" s="313">
        <f t="shared" si="1"/>
        <v>0</v>
      </c>
      <c r="H46" s="313">
        <f>SUMIF('5 Next Year'!$B$10:$B$250,$A46,'5 Next Year'!$W$10:$W$250)+SUMIF('5 Next Year'!$B$10:$B$250,$A46,'5 Next Year'!$O$10:$O$250)+SUMIF('5 Next Year'!$B$10:$B$250,$A46,'5 Next Year'!$Q$10:$Q$250)+SUMIF('5 Next Year'!$B$10:$B$250,$A46,'5 Next Year'!$R$10:$R$250)+SUMIF('6 NY Interim'!$B$10:$B$250,$A46,'6 NY Interim'!$P$10:P$250)*(100%-'5 Next Year'!$U$7)</f>
        <v>0</v>
      </c>
      <c r="I46" s="313">
        <f>H46+SUMIF('6 NY Interim'!$B$10:$B$250,$A46,'6 NY Interim'!Q$10:Q$250)</f>
        <v>0</v>
      </c>
      <c r="J46" s="313">
        <f>I46+SUMIF('6 NY Interim'!$B$10:$B$250,$A46,'6 NY Interim'!R$10:R$250)</f>
        <v>0</v>
      </c>
      <c r="K46" s="313">
        <f>J46+SUMIF('6 NY Interim'!$B$10:$B$250,$A46,'6 NY Interim'!S$10:S$250)</f>
        <v>0</v>
      </c>
      <c r="L46" s="313">
        <f>K46+SUMIF('6 NY Interim'!$B$10:$B$250,$A46,'6 NY Interim'!T$10:T$250)</f>
        <v>0</v>
      </c>
      <c r="M46" s="313">
        <f>L46+SUMIF('6 NY Interim'!$B$10:$B$250,$A46,'6 NY Interim'!U$10:U$250)</f>
        <v>0</v>
      </c>
      <c r="N46" s="313">
        <f>M46+SUMIF('6 NY Interim'!$B$10:$B$250,$A46,'6 NY Interim'!V$10:V$250)</f>
        <v>0</v>
      </c>
      <c r="O46" s="313">
        <f>N46+SUMIF('6 NY Interim'!$B$10:$B$250,$A46,'6 NY Interim'!W$10:W$250)</f>
        <v>0</v>
      </c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</row>
    <row r="47" spans="1:26" ht="14.25" customHeight="1">
      <c r="A47" s="328" t="str">
        <f>IF('1 Pricing Length'!A49 &lt;&gt; "",'1 Pricing Length'!A49,"")</f>
        <v/>
      </c>
      <c r="B47" s="298" t="str">
        <f>IF('1 Pricing Length'!B49 &lt;&gt; "",'1 Pricing Length'!B49,"")</f>
        <v/>
      </c>
      <c r="C47" s="313">
        <f>IF(A47&lt;&gt;"",SUMIF('5 Next Year'!B$10:B$250,A47,'5 Next Year'!W$10:W$250),0)</f>
        <v>0</v>
      </c>
      <c r="D47" s="313">
        <f>IF(C47&gt;0,VLOOKUP(A47,'1 Pricing Length'!A$8:D$50,4,FALSE)*-C47,0)</f>
        <v>0</v>
      </c>
      <c r="E47" s="313"/>
      <c r="F47" s="313">
        <f t="shared" si="0"/>
        <v>0</v>
      </c>
      <c r="G47" s="313">
        <f t="shared" si="1"/>
        <v>0</v>
      </c>
      <c r="H47" s="313">
        <f>SUMIF('5 Next Year'!$B$10:$B$250,$A47,'5 Next Year'!$W$10:$W$250)+SUMIF('5 Next Year'!$B$10:$B$250,$A47,'5 Next Year'!$O$10:$O$250)+SUMIF('5 Next Year'!$B$10:$B$250,$A47,'5 Next Year'!$Q$10:$Q$250)+SUMIF('5 Next Year'!$B$10:$B$250,$A47,'5 Next Year'!$R$10:$R$250)+SUMIF('6 NY Interim'!$B$10:$B$250,$A47,'6 NY Interim'!$P$10:P$250)*(100%-'5 Next Year'!$U$7)</f>
        <v>0</v>
      </c>
      <c r="I47" s="313">
        <f>H47+SUMIF('6 NY Interim'!$B$10:$B$250,$A47,'6 NY Interim'!Q$10:Q$250)</f>
        <v>0</v>
      </c>
      <c r="J47" s="313">
        <f>I47+SUMIF('6 NY Interim'!$B$10:$B$250,$A47,'6 NY Interim'!R$10:R$250)</f>
        <v>0</v>
      </c>
      <c r="K47" s="313">
        <f>J47+SUMIF('6 NY Interim'!$B$10:$B$250,$A47,'6 NY Interim'!S$10:S$250)</f>
        <v>0</v>
      </c>
      <c r="L47" s="313">
        <f>K47+SUMIF('6 NY Interim'!$B$10:$B$250,$A47,'6 NY Interim'!T$10:T$250)</f>
        <v>0</v>
      </c>
      <c r="M47" s="313">
        <f>L47+SUMIF('6 NY Interim'!$B$10:$B$250,$A47,'6 NY Interim'!U$10:U$250)</f>
        <v>0</v>
      </c>
      <c r="N47" s="313">
        <f>M47+SUMIF('6 NY Interim'!$B$10:$B$250,$A47,'6 NY Interim'!V$10:V$250)</f>
        <v>0</v>
      </c>
      <c r="O47" s="313">
        <f>N47+SUMIF('6 NY Interim'!$B$10:$B$250,$A47,'6 NY Interim'!W$10:W$250)</f>
        <v>0</v>
      </c>
      <c r="P47" s="315"/>
      <c r="Q47" s="315"/>
      <c r="R47" s="315"/>
      <c r="S47" s="315"/>
      <c r="T47" s="315"/>
      <c r="U47" s="315"/>
      <c r="V47" s="315"/>
      <c r="W47" s="315"/>
      <c r="X47" s="315"/>
      <c r="Y47" s="315"/>
      <c r="Z47" s="315"/>
    </row>
    <row r="48" spans="1:26" ht="14.25" customHeight="1">
      <c r="A48" s="328" t="str">
        <f>IF('1 Pricing Length'!A50 &lt;&gt; "",'1 Pricing Length'!A50,"")</f>
        <v/>
      </c>
      <c r="B48" s="298" t="str">
        <f>IF('1 Pricing Length'!B50 &lt;&gt; "",'1 Pricing Length'!B50,"")</f>
        <v/>
      </c>
      <c r="C48" s="313">
        <f>IF(A48&lt;&gt;"",SUMIF('5 Next Year'!B$10:B$250,A48,'5 Next Year'!W$10:W$250),0)</f>
        <v>0</v>
      </c>
      <c r="D48" s="313">
        <f>IF(C48&gt;0,VLOOKUP(A48,'1 Pricing Length'!A$8:D$50,4,FALSE)*-C48,0)</f>
        <v>0</v>
      </c>
      <c r="E48" s="313"/>
      <c r="F48" s="313">
        <f t="shared" si="0"/>
        <v>0</v>
      </c>
      <c r="G48" s="313">
        <f t="shared" si="1"/>
        <v>0</v>
      </c>
      <c r="H48" s="313">
        <f>SUMIF('5 Next Year'!$B$10:$B$250,$A48,'5 Next Year'!$W$10:$W$250)+SUMIF('5 Next Year'!$B$10:$B$250,$A48,'5 Next Year'!$O$10:$O$250)+SUMIF('5 Next Year'!$B$10:$B$250,$A48,'5 Next Year'!$Q$10:$Q$250)+SUMIF('5 Next Year'!$B$10:$B$250,$A48,'5 Next Year'!$R$10:$R$250)+SUMIF('6 NY Interim'!$B$10:$B$250,$A48,'6 NY Interim'!$P$10:P$250)*(100%-'5 Next Year'!$U$7)</f>
        <v>0</v>
      </c>
      <c r="I48" s="313">
        <f>H48+SUMIF('6 NY Interim'!$B$10:$B$250,$A48,'6 NY Interim'!Q$10:Q$250)</f>
        <v>0</v>
      </c>
      <c r="J48" s="313">
        <f>I48+SUMIF('6 NY Interim'!$B$10:$B$250,$A48,'6 NY Interim'!R$10:R$250)</f>
        <v>0</v>
      </c>
      <c r="K48" s="313">
        <f>J48+SUMIF('6 NY Interim'!$B$10:$B$250,$A48,'6 NY Interim'!S$10:S$250)</f>
        <v>0</v>
      </c>
      <c r="L48" s="313">
        <f>K48+SUMIF('6 NY Interim'!$B$10:$B$250,$A48,'6 NY Interim'!T$10:T$250)</f>
        <v>0</v>
      </c>
      <c r="M48" s="313">
        <f>L48+SUMIF('6 NY Interim'!$B$10:$B$250,$A48,'6 NY Interim'!U$10:U$250)</f>
        <v>0</v>
      </c>
      <c r="N48" s="313">
        <f>M48+SUMIF('6 NY Interim'!$B$10:$B$250,$A48,'6 NY Interim'!V$10:V$250)</f>
        <v>0</v>
      </c>
      <c r="O48" s="313">
        <f>N48+SUMIF('6 NY Interim'!$B$10:$B$250,$A48,'6 NY Interim'!W$10:W$250)</f>
        <v>0</v>
      </c>
      <c r="P48" s="315"/>
      <c r="Q48" s="315"/>
      <c r="R48" s="315"/>
      <c r="S48" s="315"/>
      <c r="T48" s="315"/>
      <c r="U48" s="315"/>
      <c r="V48" s="315"/>
      <c r="W48" s="315"/>
      <c r="X48" s="315"/>
      <c r="Y48" s="315"/>
      <c r="Z48" s="315"/>
    </row>
    <row r="49" spans="1:26" ht="14.25" customHeight="1">
      <c r="A49" s="329" t="s">
        <v>169</v>
      </c>
      <c r="B49" s="330"/>
      <c r="C49" s="331">
        <f>('5 Next Year'!W254+'5 Next Year'!W255)*'5 Next Year'!U$7</f>
        <v>0</v>
      </c>
      <c r="D49" s="313"/>
      <c r="E49" s="332"/>
      <c r="F49" s="332">
        <f t="shared" si="0"/>
        <v>0</v>
      </c>
      <c r="G49" s="331">
        <f>IF(O49=0,IF(N49=0,IF(M49=0,IF(L49=0,IF(K49=0,IF(J49=0,IF(I49=0,H49-C49,I49-C49),J49-C49),K49-C49),L49-C49),M49-C49),N49-C49),O49-C49)</f>
        <v>0</v>
      </c>
      <c r="H49" s="334"/>
      <c r="I49" s="334">
        <v>0</v>
      </c>
      <c r="J49" s="334">
        <v>0</v>
      </c>
      <c r="K49" s="334">
        <v>0</v>
      </c>
      <c r="L49" s="334">
        <v>0</v>
      </c>
      <c r="M49" s="334">
        <v>0</v>
      </c>
      <c r="N49" s="334">
        <v>0</v>
      </c>
      <c r="O49" s="334">
        <v>0</v>
      </c>
      <c r="P49" s="315"/>
      <c r="Q49" s="315"/>
      <c r="R49" s="315"/>
      <c r="S49" s="315"/>
      <c r="T49" s="315"/>
      <c r="U49" s="315"/>
      <c r="V49" s="315"/>
      <c r="W49" s="315"/>
      <c r="X49" s="315"/>
      <c r="Y49" s="315"/>
      <c r="Z49" s="315"/>
    </row>
    <row r="50" spans="1:26" ht="14.25" customHeight="1">
      <c r="A50" s="328" t="s">
        <v>78</v>
      </c>
      <c r="B50" s="317"/>
      <c r="C50" s="335">
        <f t="shared" ref="C50:D50" si="2">SUM(C6:C49)</f>
        <v>1452504.4117647058</v>
      </c>
      <c r="D50" s="335">
        <f t="shared" si="2"/>
        <v>-111855.42647058822</v>
      </c>
      <c r="E50" s="313"/>
      <c r="F50" s="313">
        <f t="shared" ref="F50:O50" si="3">SUM(F6:F49)</f>
        <v>1340648.9852941176</v>
      </c>
      <c r="G50" s="335">
        <f t="shared" si="3"/>
        <v>6592.0635051819263</v>
      </c>
      <c r="H50" s="335">
        <f t="shared" si="3"/>
        <v>1459096.4752698878</v>
      </c>
      <c r="I50" s="335">
        <f t="shared" si="3"/>
        <v>1459096.4752698878</v>
      </c>
      <c r="J50" s="335">
        <f t="shared" si="3"/>
        <v>1459096.4752698878</v>
      </c>
      <c r="K50" s="335">
        <f t="shared" si="3"/>
        <v>1459096.4752698878</v>
      </c>
      <c r="L50" s="335">
        <f t="shared" si="3"/>
        <v>1459096.4752698878</v>
      </c>
      <c r="M50" s="335">
        <f t="shared" si="3"/>
        <v>1459096.4752698878</v>
      </c>
      <c r="N50" s="335">
        <f t="shared" si="3"/>
        <v>1459096.4752698878</v>
      </c>
      <c r="O50" s="335">
        <f t="shared" si="3"/>
        <v>1459096.4752698878</v>
      </c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</row>
    <row r="51" spans="1:26" ht="14.25" customHeight="1">
      <c r="A51" s="316"/>
      <c r="B51" s="317"/>
      <c r="C51" s="313"/>
      <c r="D51" s="313"/>
      <c r="E51" s="313"/>
      <c r="F51" s="313"/>
      <c r="G51" s="313"/>
      <c r="H51" s="313">
        <f t="shared" ref="H51:O51" si="4">+H50-$C$50</f>
        <v>6592.0635051820427</v>
      </c>
      <c r="I51" s="313">
        <f t="shared" si="4"/>
        <v>6592.0635051820427</v>
      </c>
      <c r="J51" s="313">
        <f t="shared" si="4"/>
        <v>6592.0635051820427</v>
      </c>
      <c r="K51" s="313">
        <f t="shared" si="4"/>
        <v>6592.0635051820427</v>
      </c>
      <c r="L51" s="313">
        <f t="shared" si="4"/>
        <v>6592.0635051820427</v>
      </c>
      <c r="M51" s="313">
        <f t="shared" si="4"/>
        <v>6592.0635051820427</v>
      </c>
      <c r="N51" s="313">
        <f t="shared" si="4"/>
        <v>6592.0635051820427</v>
      </c>
      <c r="O51" s="313">
        <f t="shared" si="4"/>
        <v>6592.0635051820427</v>
      </c>
      <c r="P51" s="315"/>
      <c r="Q51" s="315"/>
      <c r="R51" s="315"/>
      <c r="S51" s="315"/>
      <c r="T51" s="315"/>
      <c r="U51" s="315"/>
      <c r="V51" s="315"/>
      <c r="W51" s="315"/>
      <c r="X51" s="315"/>
      <c r="Y51" s="315"/>
      <c r="Z51" s="315"/>
    </row>
    <row r="52" spans="1:26" ht="14.25" customHeight="1">
      <c r="A52" s="316"/>
      <c r="B52" s="317"/>
      <c r="C52" s="336" t="s">
        <v>170</v>
      </c>
      <c r="D52" s="313">
        <f>'6 NY Interim'!O252</f>
        <v>0</v>
      </c>
      <c r="E52" s="313"/>
      <c r="F52" s="401"/>
      <c r="G52" s="313"/>
      <c r="H52" s="313"/>
      <c r="I52" s="313"/>
      <c r="J52" s="313"/>
      <c r="K52" s="313"/>
      <c r="L52" s="313"/>
      <c r="M52" s="313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</row>
    <row r="53" spans="1:26" ht="14.25" customHeight="1">
      <c r="A53" s="316"/>
      <c r="B53" s="317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</row>
    <row r="54" spans="1:26" ht="14.25" customHeight="1">
      <c r="A54" s="319" t="s">
        <v>171</v>
      </c>
      <c r="B54" s="402" t="s">
        <v>150</v>
      </c>
      <c r="C54" s="402" t="s">
        <v>151</v>
      </c>
      <c r="D54" s="402" t="s">
        <v>152</v>
      </c>
      <c r="E54" s="345"/>
      <c r="F54" s="321" t="s">
        <v>153</v>
      </c>
      <c r="G54" s="345"/>
      <c r="H54" s="314"/>
      <c r="I54" s="319" t="s">
        <v>172</v>
      </c>
      <c r="J54" s="402" t="s">
        <v>150</v>
      </c>
      <c r="K54" s="402" t="s">
        <v>151</v>
      </c>
      <c r="L54" s="402" t="s">
        <v>152</v>
      </c>
      <c r="M54" s="321" t="s">
        <v>153</v>
      </c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</row>
    <row r="55" spans="1:26" ht="14.25" customHeight="1">
      <c r="A55" s="132" t="s">
        <v>155</v>
      </c>
      <c r="B55" s="313">
        <f>C49</f>
        <v>0</v>
      </c>
      <c r="C55" s="313">
        <f>G49</f>
        <v>0</v>
      </c>
      <c r="D55" s="313">
        <f>B55+C55</f>
        <v>0</v>
      </c>
      <c r="E55" s="315"/>
      <c r="F55" s="339" t="str">
        <f t="shared" ref="F55:F69" si="5">IF(B55&lt;&gt;0,IF(B55&lt;&gt;"",-C55/B55,""),"")</f>
        <v/>
      </c>
      <c r="G55" s="315"/>
      <c r="H55" s="315"/>
      <c r="I55" s="132" t="s">
        <v>155</v>
      </c>
      <c r="J55" s="313">
        <f>C49</f>
        <v>0</v>
      </c>
      <c r="K55" s="313">
        <f>G49</f>
        <v>0</v>
      </c>
      <c r="L55" s="313">
        <f>J55+K55</f>
        <v>0</v>
      </c>
      <c r="M55" s="339" t="str">
        <f t="shared" ref="M55:M69" si="6">IF(J55&lt;&gt;0,IF(J55&lt;&gt;"",-K55/J55,""),"")</f>
        <v/>
      </c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</row>
    <row r="56" spans="1:26" ht="14.25" customHeight="1">
      <c r="A56" s="340" t="str">
        <f>IF('1 Pricing Length'!R8&lt;&gt;"",'1 Pricing Length'!R8,"")</f>
        <v>BUS</v>
      </c>
      <c r="B56" s="313">
        <f>IF(A56&lt;&gt;"",SUMIF('5 Next Year'!BA$10:BA$250,A56,'5 Next Year'!W$10:W$250)*(1-'5 Next Year'!U$7),0)</f>
        <v>755879.41176470579</v>
      </c>
      <c r="C56" s="313">
        <f t="shared" ref="C56:C69" si="7">IF(A56&lt;&gt;"",D56-B56,"")</f>
        <v>0</v>
      </c>
      <c r="D56" s="313">
        <f>IF(A56&lt;&gt;"Total",IF(A56&lt;&gt;"",SUMIF('5 Next Year'!$BA$10:$BA$250,$A56,'5 Next Year'!$W$10:$W$250)+SUMIF('5 Next Year'!$BA$10:$BA$250,$A56,'5 Next Year'!$O$10:$O$250)+SUMIF('5 Next Year'!$BA$10:$BA$250,$A56,'5 Next Year'!$P$10:$P$250)+SUMIF('5 Next Year'!$BA$10:$BA$250,$A56,'5 Next Year'!$Q$10:$Q$250)+SUMIF('5 Next Year'!$BA$10:$BA$250,$A56,'5 Next Year'!$R$10:$R$250),""),SUM(D53:D$55))</f>
        <v>755879.41176470579</v>
      </c>
      <c r="E56" s="315"/>
      <c r="F56" s="339">
        <f t="shared" si="5"/>
        <v>0</v>
      </c>
      <c r="G56" s="315"/>
      <c r="H56" s="315"/>
      <c r="I56" s="340" t="str">
        <f>IF('1 Pricing Length'!M8&lt;&gt;"",'1 Pricing Length'!M8,"")</f>
        <v>AKR</v>
      </c>
      <c r="J56" s="313">
        <f>IF(I56&lt;&gt;"Total",IF(I56&lt;&gt;"",SUMIF('5 Next Year'!C$10:C$250,I56,'5 Next Year'!W$10:W$250)*(1-'5 Next Year'!U$7),""),SUM(J54:J$55))</f>
        <v>129375</v>
      </c>
      <c r="K56" s="313">
        <f t="shared" ref="K56:K69" si="8">IF(I56&lt;&gt;"",L56-J56,"")</f>
        <v>0</v>
      </c>
      <c r="L56" s="313">
        <f>IF(I56&lt;&gt;"Total",IF(I56&lt;&gt;"",SUMIF('5 Next Year'!$C$10:$C$250,$I56,'5 Next Year'!$W$10:$W$250)+SUMIF('5 Next Year'!$C$10:$C$250,$I56,'5 Next Year'!$O$10:$O$250)+SUMIF('5 Next Year'!$C$10:$C$250,$I56,'5 Next Year'!$P$10:$P$250)+SUMIF('5 Next Year'!$C$10:$C$250,$I56,'5 Next Year'!$Q$10:$Q$250)+SUMIF('5 Next Year'!$C$10:$C$250,$I56,'5 Next Year'!$R$10:$R$250),""),SUM(L54:L$55))</f>
        <v>129375</v>
      </c>
      <c r="M56" s="339">
        <f t="shared" si="6"/>
        <v>0</v>
      </c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</row>
    <row r="57" spans="1:26" ht="14.25" customHeight="1">
      <c r="A57" s="340" t="str">
        <f>IF('1 Pricing Length'!R9&lt;&gt;"",'1 Pricing Length'!R9,"")</f>
        <v>EDU</v>
      </c>
      <c r="B57" s="313">
        <f>IF(A57&lt;&gt;"",SUMIF('5 Next Year'!BA$10:BA$250,A57,'5 Next Year'!W$10:W$250)*(1-'5 Next Year'!U$7),0)</f>
        <v>0</v>
      </c>
      <c r="C57" s="313">
        <f t="shared" si="7"/>
        <v>0</v>
      </c>
      <c r="D57" s="313">
        <f>IF(A57&lt;&gt;"Total",IF(A57&lt;&gt;"",SUMIF('5 Next Year'!$BA$10:$BA$250,$A57,'5 Next Year'!$W$10:$W$250)+SUMIF('5 Next Year'!$BA$10:$BA$250,$A57,'5 Next Year'!$O$10:$O$250)+SUMIF('5 Next Year'!$BA$10:$BA$250,$A57,'5 Next Year'!$P$10:$P$250)+SUMIF('5 Next Year'!$BA$10:$BA$250,$A57,'5 Next Year'!$Q$10:$Q$250)+SUMIF('5 Next Year'!$BA$10:$BA$250,$A57,'5 Next Year'!$R$10:$R$250),""),SUM(D54:D$55))</f>
        <v>0</v>
      </c>
      <c r="E57" s="315"/>
      <c r="F57" s="339" t="str">
        <f t="shared" si="5"/>
        <v/>
      </c>
      <c r="G57" s="315"/>
      <c r="H57" s="315"/>
      <c r="I57" s="340" t="str">
        <f>IF('1 Pricing Length'!M9&lt;&gt;"",'1 Pricing Length'!M9,"")</f>
        <v>CAM</v>
      </c>
      <c r="J57" s="313">
        <f>IF(I57&lt;&gt;"Total",IF(I57&lt;&gt;"",SUMIF('5 Next Year'!C$10:C$250,I57,'5 Next Year'!W$10:W$250)*(1-'5 Next Year'!U$7),""),SUM(J55:J$55))</f>
        <v>205117.5</v>
      </c>
      <c r="K57" s="313">
        <f t="shared" si="8"/>
        <v>3389.7120200333884</v>
      </c>
      <c r="L57" s="313">
        <f>IF(I57&lt;&gt;"Total",IF(I57&lt;&gt;"",SUMIF('5 Next Year'!$C$10:$C$250,$I57,'5 Next Year'!$W$10:$W$250)+SUMIF('5 Next Year'!$C$10:$C$250,$I57,'5 Next Year'!$O$10:$O$250)+SUMIF('5 Next Year'!$C$10:$C$250,$I57,'5 Next Year'!$P$10:$P$250)+SUMIF('5 Next Year'!$C$10:$C$250,$I57,'5 Next Year'!$Q$10:$Q$250)+SUMIF('5 Next Year'!$C$10:$C$250,$I57,'5 Next Year'!$R$10:$R$250),""),SUM(L55:L$55))</f>
        <v>208507.21202003339</v>
      </c>
      <c r="M57" s="339">
        <f t="shared" si="6"/>
        <v>-1.652570853307684E-2</v>
      </c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</row>
    <row r="58" spans="1:26" ht="14.25" customHeight="1">
      <c r="A58" s="340" t="str">
        <f>IF(A55&lt;&gt;"Total",IF(A55&lt;&gt;"",IF(A57&lt;&gt;"Total",IF(A57&lt;&gt;"",IF('1 Pricing Length'!R10&lt;&gt;"",'1 Pricing Length'!R10,""),"Total"),""),""),"")</f>
        <v>LRT</v>
      </c>
      <c r="B58" s="313">
        <f>IF(A58&lt;&gt;"",SUMIF('5 Next Year'!BA$10:BA$250,A58,'5 Next Year'!W$10:W$250)*(1-'5 Next Year'!U$7),0)</f>
        <v>611625</v>
      </c>
      <c r="C58" s="313">
        <f t="shared" si="7"/>
        <v>6592.0635051819263</v>
      </c>
      <c r="D58" s="313">
        <f>IF(A58&lt;&gt;"Total",IF(A58&lt;&gt;"",SUMIF('5 Next Year'!$BA$10:$BA$250,$A58,'5 Next Year'!$W$10:$W$250)+SUMIF('5 Next Year'!$BA$10:$BA$250,$A58,'5 Next Year'!$O$10:$O$250)+SUMIF('5 Next Year'!$BA$10:$BA$250,$A58,'5 Next Year'!$P$10:$P$250)+SUMIF('5 Next Year'!$BA$10:$BA$250,$A58,'5 Next Year'!$Q$10:$Q$250)+SUMIF('5 Next Year'!$BA$10:$BA$250,$A58,'5 Next Year'!$R$10:$R$250),""),SUM(D55:D$55))</f>
        <v>618217.06350518193</v>
      </c>
      <c r="E58" s="315"/>
      <c r="F58" s="339">
        <f t="shared" si="5"/>
        <v>-1.0777949732568038E-2</v>
      </c>
      <c r="G58" s="315"/>
      <c r="H58" s="315"/>
      <c r="I58" s="340" t="str">
        <f>IF(I56&lt;&gt;"Total",IF(I56&lt;&gt;"",IF(I57&lt;&gt;"Total",IF(I57&lt;&gt;"",IF('1 Pricing Length'!M10&lt;&gt;"",'1 Pricing Length'!M10,""),"Total"),""),""),"")</f>
        <v>ONL</v>
      </c>
      <c r="J58" s="313">
        <f>IF(I58&lt;&gt;"Total",IF(I58&lt;&gt;"",SUMIF('5 Next Year'!C$10:C$250,I58,'5 Next Year'!W$10:W$250)*(1-'5 Next Year'!U$7),""),SUM(J$55:J56))</f>
        <v>314503.67647058819</v>
      </c>
      <c r="K58" s="313">
        <f t="shared" si="8"/>
        <v>3202.3514851485379</v>
      </c>
      <c r="L58" s="313">
        <f>IF(I58&lt;&gt;"Total",IF(I58&lt;&gt;"",SUMIF('5 Next Year'!$C$10:$C$250,$I58,'5 Next Year'!$W$10:$W$250)+SUMIF('5 Next Year'!$C$10:$C$250,$I58,'5 Next Year'!$O$10:$O$250)+SUMIF('5 Next Year'!$C$10:$C$250,$I58,'5 Next Year'!$P$10:$P$250)+SUMIF('5 Next Year'!$C$10:$C$250,$I58,'5 Next Year'!$Q$10:$Q$250)+SUMIF('5 Next Year'!$C$10:$C$250,$I58,'5 Next Year'!$R$10:$R$250),""),SUM(L$55:L56))</f>
        <v>317706.02795573673</v>
      </c>
      <c r="M58" s="339">
        <f t="shared" si="6"/>
        <v>-1.0182238634173855E-2</v>
      </c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</row>
    <row r="59" spans="1:26" ht="14.25" customHeight="1">
      <c r="A59" s="340" t="str">
        <f>IF(A57&lt;&gt;"Total",IF(A57&lt;&gt;"",IF(A58&lt;&gt;"Total",IF(A58&lt;&gt;"",IF('1 Pricing Length'!R11&lt;&gt;"",'1 Pricing Length'!R11,""),"Total"),""),""),"")</f>
        <v>NUR</v>
      </c>
      <c r="B59" s="313">
        <f>IF(A59&lt;&gt;"",SUMIF('5 Next Year'!BA$10:BA$250,A59,'5 Next Year'!W$10:W$250)*(1-'5 Next Year'!U$7),0)</f>
        <v>0</v>
      </c>
      <c r="C59" s="313">
        <f t="shared" si="7"/>
        <v>0</v>
      </c>
      <c r="D59" s="313">
        <f>IF(A59&lt;&gt;"Total",IF(A59&lt;&gt;"",SUMIF('5 Next Year'!$BA$10:$BA$250,$A59,'5 Next Year'!$W$10:$W$250)+SUMIF('5 Next Year'!$BA$10:$BA$250,$A59,'5 Next Year'!$O$10:$O$250)+SUMIF('5 Next Year'!$BA$10:$BA$250,$A59,'5 Next Year'!$P$10:$P$250)+SUMIF('5 Next Year'!$BA$10:$BA$250,$A59,'5 Next Year'!$Q$10:$Q$250)+SUMIF('5 Next Year'!$BA$10:$BA$250,$A59,'5 Next Year'!$R$10:$R$250),""),SUM(D$55:D57))</f>
        <v>0</v>
      </c>
      <c r="E59" s="315"/>
      <c r="F59" s="339" t="str">
        <f t="shared" si="5"/>
        <v/>
      </c>
      <c r="G59" s="315"/>
      <c r="H59" s="315"/>
      <c r="I59" s="340" t="str">
        <f>IF(I57&lt;&gt;"Total",IF(I57&lt;&gt;"",IF(I58&lt;&gt;"Total",IF(I58&lt;&gt;"",IF('1 Pricing Length'!M11&lt;&gt;"",'1 Pricing Length'!M11,""),"Total"),""),""),"")</f>
        <v>CLV</v>
      </c>
      <c r="J59" s="313">
        <f>IF(I59&lt;&gt;"Total",IF(I59&lt;&gt;"",SUMIF('5 Next Year'!C$10:C$250,I59,'5 Next Year'!W$10:W$250)*(1-'5 Next Year'!U$7),""),SUM(J$55:J57))</f>
        <v>171029.41176470587</v>
      </c>
      <c r="K59" s="313">
        <f t="shared" si="8"/>
        <v>0</v>
      </c>
      <c r="L59" s="313">
        <f>IF(I59&lt;&gt;"Total",IF(I59&lt;&gt;"",SUMIF('5 Next Year'!$C$10:$C$250,$I59,'5 Next Year'!$W$10:$W$250)+SUMIF('5 Next Year'!$C$10:$C$250,$I59,'5 Next Year'!$O$10:$O$250)+SUMIF('5 Next Year'!$C$10:$C$250,$I59,'5 Next Year'!$P$10:$P$250)+SUMIF('5 Next Year'!$C$10:$C$250,$I59,'5 Next Year'!$Q$10:$Q$250)+SUMIF('5 Next Year'!$C$10:$C$250,$I59,'5 Next Year'!$R$10:$R$250),""),SUM(L$55:L57))</f>
        <v>171029.41176470587</v>
      </c>
      <c r="M59" s="339">
        <f t="shared" si="6"/>
        <v>0</v>
      </c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</row>
    <row r="60" spans="1:26" ht="14.25" customHeight="1">
      <c r="A60" s="340" t="str">
        <f>IF(A58&lt;&gt;"Total",IF(A58&lt;&gt;"",IF(A59&lt;&gt;"Total",IF(A59&lt;&gt;"",IF('1 Pricing Length'!R12&lt;&gt;"",'1 Pricing Length'!R12,""),"Total"),""),""),"")</f>
        <v>REL</v>
      </c>
      <c r="B60" s="313">
        <f>IF(A60&lt;&gt;"",SUMIF('5 Next Year'!BA$10:BA$250,A60,'5 Next Year'!W$10:W$250)*(1-'5 Next Year'!U$7),0)</f>
        <v>85000</v>
      </c>
      <c r="C60" s="313">
        <f t="shared" si="7"/>
        <v>0</v>
      </c>
      <c r="D60" s="313">
        <f>IF(A60&lt;&gt;"Total",IF(A60&lt;&gt;"",SUMIF('5 Next Year'!$BA$10:$BA$250,$A60,'5 Next Year'!$W$10:$W$250)+SUMIF('5 Next Year'!$BA$10:$BA$250,$A60,'5 Next Year'!$O$10:$O$250)+SUMIF('5 Next Year'!$BA$10:$BA$250,$A60,'5 Next Year'!$P$10:$P$250)+SUMIF('5 Next Year'!$BA$10:$BA$250,$A60,'5 Next Year'!$Q$10:$Q$250)+SUMIF('5 Next Year'!$BA$10:$BA$250,$A60,'5 Next Year'!$R$10:$R$250),""),SUM(D$55:D58))</f>
        <v>85000</v>
      </c>
      <c r="E60" s="315"/>
      <c r="F60" s="339">
        <f t="shared" si="5"/>
        <v>0</v>
      </c>
      <c r="G60" s="315"/>
      <c r="H60" s="315"/>
      <c r="I60" s="340" t="str">
        <f>IF(I58&lt;&gt;"Total",IF(I58&lt;&gt;"",IF(I59&lt;&gt;"Total",IF(I59&lt;&gt;"",IF('1 Pricing Length'!M12&lt;&gt;"",'1 Pricing Length'!M12,""),"Total"),""),""),"")</f>
        <v>DET</v>
      </c>
      <c r="J60" s="313">
        <f>IF(I60&lt;&gt;"Total",IF(I60&lt;&gt;"",SUMIF('5 Next Year'!C$10:C$250,I60,'5 Next Year'!W$10:W$250)*(1-'5 Next Year'!U$7),""),SUM(J$55:J58))</f>
        <v>150928.82352941175</v>
      </c>
      <c r="K60" s="313">
        <f t="shared" si="8"/>
        <v>0</v>
      </c>
      <c r="L60" s="313">
        <f>IF(I60&lt;&gt;"Total",IF(I60&lt;&gt;"",SUMIF('5 Next Year'!$C$10:$C$250,$I60,'5 Next Year'!$W$10:$W$250)+SUMIF('5 Next Year'!$C$10:$C$250,$I60,'5 Next Year'!$O$10:$O$250)+SUMIF('5 Next Year'!$C$10:$C$250,$I60,'5 Next Year'!$P$10:$P$250)+SUMIF('5 Next Year'!$C$10:$C$250,$I60,'5 Next Year'!$Q$10:$Q$250)+SUMIF('5 Next Year'!$C$10:$C$250,$I60,'5 Next Year'!$R$10:$R$250),""),SUM(L$55:L58))</f>
        <v>150928.82352941175</v>
      </c>
      <c r="M60" s="339">
        <f t="shared" si="6"/>
        <v>0</v>
      </c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</row>
    <row r="61" spans="1:26" ht="14.25" customHeight="1">
      <c r="A61" s="323" t="str">
        <f>IF(A59&lt;&gt;"Total",IF(A59&lt;&gt;"",IF(A60&lt;&gt;"Total",IF(A60&lt;&gt;"",IF('1 Pricing Length'!R13&lt;&gt;"",'1 Pricing Length'!R13,""),"Total"),""),""),"")</f>
        <v/>
      </c>
      <c r="B61" s="313">
        <f>IF(A61&lt;&gt;"",SUMIF('5 Next Year'!BA$10:BA$250,A61,'5 Next Year'!W$10:W$250)*(1-'5 Next Year'!U$7),0)</f>
        <v>0</v>
      </c>
      <c r="C61" s="313" t="str">
        <f t="shared" si="7"/>
        <v/>
      </c>
      <c r="D61" s="313" t="str">
        <f>IF(A61&lt;&gt;"Total",IF(A61&lt;&gt;"",SUMIF('5 Next Year'!$BA$10:$BA$250,$A61,'5 Next Year'!$W$10:$W$250)+SUMIF('5 Next Year'!$BA$10:$BA$250,$A61,'5 Next Year'!$O$10:$O$250)+SUMIF('5 Next Year'!$BA$10:$BA$250,$A61,'5 Next Year'!$P$10:$P$250)+SUMIF('5 Next Year'!$BA$10:$BA$250,$A61,'5 Next Year'!$Q$10:$Q$250)+SUMIF('5 Next Year'!$BA$10:$BA$250,$A61,'5 Next Year'!$R$10:$R$250),""),SUM(D$55:D59))</f>
        <v/>
      </c>
      <c r="E61" s="315"/>
      <c r="F61" s="339" t="str">
        <f t="shared" si="5"/>
        <v/>
      </c>
      <c r="G61" s="315"/>
      <c r="H61" s="315"/>
      <c r="I61" s="340" t="str">
        <f>IF(I59&lt;&gt;"Total",IF(I59&lt;&gt;"",IF(I60&lt;&gt;"Total",IF(I60&lt;&gt;"",IF('1 Pricing Length'!M13&lt;&gt;"",'1 Pricing Length'!M13,""),"Total"),""),""),"")</f>
        <v>TOL</v>
      </c>
      <c r="J61" s="313">
        <f>IF(I61&lt;&gt;"Total",IF(I61&lt;&gt;"",SUMIF('5 Next Year'!C$10:C$250,I61,'5 Next Year'!W$10:W$250)*(1-'5 Next Year'!U$7),""),SUM(J$55:J59))</f>
        <v>481550</v>
      </c>
      <c r="K61" s="313">
        <f t="shared" si="8"/>
        <v>0</v>
      </c>
      <c r="L61" s="313">
        <f>IF(I61&lt;&gt;"Total",IF(I61&lt;&gt;"",SUMIF('5 Next Year'!$C$10:$C$250,$I61,'5 Next Year'!$W$10:$W$250)+SUMIF('5 Next Year'!$C$10:$C$250,$I61,'5 Next Year'!$O$10:$O$250)+SUMIF('5 Next Year'!$C$10:$C$250,$I61,'5 Next Year'!$P$10:$P$250)+SUMIF('5 Next Year'!$C$10:$C$250,$I61,'5 Next Year'!$Q$10:$Q$250)+SUMIF('5 Next Year'!$C$10:$C$250,$I61,'5 Next Year'!$R$10:$R$250),""),SUM(L$55:L59))</f>
        <v>481550</v>
      </c>
      <c r="M61" s="339">
        <f t="shared" si="6"/>
        <v>0</v>
      </c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</row>
    <row r="62" spans="1:26" ht="14.25" customHeight="1">
      <c r="A62" s="323" t="str">
        <f>IF(A60&lt;&gt;"TOTAL",IF(A60&lt;&gt;"",IF(A61&lt;&gt;"Total",IF(A61&lt;&gt;"",IF('1 Pricing Length'!R14&lt;&gt;"",'1 Pricing Length'!R14,""),"TOTAL"),""),""),"")</f>
        <v>TOTAL</v>
      </c>
      <c r="B62" s="313">
        <f>IF(A62&lt;&gt;"Total",IF(A62&lt;&gt;"",SUMIF('5 Next Year'!BA$10:BA$250,A62,'5 Next Year'!W$10:W$250)*(1-'5 Next Year'!U$7),""),SUM(B$55:B60))</f>
        <v>1452504.4117647058</v>
      </c>
      <c r="C62" s="313">
        <f t="shared" si="7"/>
        <v>6592.0635051818099</v>
      </c>
      <c r="D62" s="313">
        <f>IF(A62&lt;&gt;"Total",IF(A62&lt;&gt;"",SUMIF('5 Next Year'!$BA$10:$BA$250,$A62,'5 Next Year'!$W$10:$W$250)+SUMIF('5 Next Year'!$BA$10:$BA$250,$A62,'5 Next Year'!$O$10:$O$250)+SUMIF('5 Next Year'!$BA$10:$BA$250,$A62,'5 Next Year'!$P$10:$P$250)+SUMIF('5 Next Year'!$BA$10:$BA$250,$A62,'5 Next Year'!$Q$10:$Q$250)+SUMIF('5 Next Year'!$BA$10:$BA$250,$A62,'5 Next Year'!$R$10:$R$250),""),SUM(D$55:D60))</f>
        <v>1459096.4752698876</v>
      </c>
      <c r="E62" s="315"/>
      <c r="F62" s="339">
        <f t="shared" si="5"/>
        <v>-4.5384120363344358E-3</v>
      </c>
      <c r="G62" s="315"/>
      <c r="H62" s="315"/>
      <c r="I62" s="323" t="str">
        <f>IF(I60&lt;&gt;"Total",IF(I60&lt;&gt;"",IF(I61&lt;&gt;"Total",IF(I61&lt;&gt;"",IF('1 Pricing Length'!M14&lt;&gt;"",'1 Pricing Length'!M14,""),"Total"),""),""),"")</f>
        <v/>
      </c>
      <c r="J62" s="313" t="str">
        <f>IF(I62&lt;&gt;"Total",IF(I62&lt;&gt;"",SUMIF('5 Next Year'!C$10:C$250,I62,'5 Next Year'!W$10:W$250)*(1-'5 Next Year'!U$7),""),SUM(J$55:J60))</f>
        <v/>
      </c>
      <c r="K62" s="313" t="str">
        <f t="shared" si="8"/>
        <v/>
      </c>
      <c r="L62" s="313" t="str">
        <f>IF(I62&lt;&gt;"Total",IF(I62&lt;&gt;"",SUMIF('5 Next Year'!$C$10:$C$250,$I62,'5 Next Year'!$W$10:$W$250)+SUMIF('5 Next Year'!$C$10:$C$250,$I62,'5 Next Year'!$O$10:$O$250)+SUMIF('5 Next Year'!$C$10:$C$250,$I62,'5 Next Year'!$P$10:$P$250)+SUMIF('5 Next Year'!$C$10:$C$250,$I62,'5 Next Year'!$Q$10:$Q$250)+SUMIF('5 Next Year'!$C$10:$C$250,$I62,'5 Next Year'!$R$10:$R$250),""),SUM(L$55:L60))</f>
        <v/>
      </c>
      <c r="M62" s="339" t="str">
        <f t="shared" si="6"/>
        <v/>
      </c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</row>
    <row r="63" spans="1:26" ht="14.25" customHeight="1">
      <c r="A63" s="323" t="str">
        <f>IF(A61&lt;&gt;"Total",IF(A61&lt;&gt;"",IF(A62&lt;&gt;"Total",IF(A62&lt;&gt;"",IF('1 Pricing Length'!R15&lt;&gt;"",'1 Pricing Length'!R15,""),"Total"),""),""),"")</f>
        <v/>
      </c>
      <c r="B63" s="313" t="str">
        <f>IF(A63&lt;&gt;"Total",IF(A63&lt;&gt;"",SUMIF('5 Next Year'!BA$10:BA$250,A63,'5 Next Year'!W$10:W$250)*(1-'5 Next Year'!U$7),""),SUM(B$55:B61))</f>
        <v/>
      </c>
      <c r="C63" s="313" t="str">
        <f t="shared" si="7"/>
        <v/>
      </c>
      <c r="D63" s="313" t="str">
        <f>IF(A63&lt;&gt;"Total",IF(A63&lt;&gt;"",SUMIF('5 Next Year'!$BA$10:$BA$250,$A63,'5 Next Year'!$W$10:$W$250)+SUMIF('5 Next Year'!$BA$10:$BA$250,$A63,'5 Next Year'!$O$10:$O$250)+SUMIF('5 Next Year'!$BA$10:$BA$250,$A63,'5 Next Year'!$P$10:$P$250)+SUMIF('5 Next Year'!$BA$10:$BA$250,$A63,'5 Next Year'!$Q$10:$Q$250)+SUMIF('5 Next Year'!$BA$10:$BA$250,$A63,'5 Next Year'!$R$10:$R$250),""),SUM(D$55:D61))</f>
        <v/>
      </c>
      <c r="E63" s="339"/>
      <c r="F63" s="339" t="str">
        <f t="shared" si="5"/>
        <v/>
      </c>
      <c r="G63" s="315"/>
      <c r="H63" s="315"/>
      <c r="I63" s="323" t="str">
        <f>IF(I61&lt;&gt;"TOTAL",IF(I61&lt;&gt;"",IF(I62&lt;&gt;"Total",IF(I62&lt;&gt;"",IF('1 Pricing Length'!M15&lt;&gt;"",'1 Pricing Length'!M15,""),"TOTAL"),""),""),"")</f>
        <v>TOTAL</v>
      </c>
      <c r="J63" s="313">
        <f>IF(I63&lt;&gt;"Total",IF(I63&lt;&gt;"",SUMIF('5 Next Year'!C$10:C$250,I63,'5 Next Year'!W$10:W$250)*(1-'5 Next Year'!U$7),""),SUM(J$55:J61))</f>
        <v>1452504.4117647058</v>
      </c>
      <c r="K63" s="313">
        <f t="shared" si="8"/>
        <v>6592.0635051820427</v>
      </c>
      <c r="L63" s="313">
        <f>IF(I63&lt;&gt;"Total",IF(I63&lt;&gt;"",SUMIF('5 Next Year'!$C$10:$C$250,$I63,'5 Next Year'!$W$10:$W$250)+SUMIF('5 Next Year'!$C$10:$C$250,$I63,'5 Next Year'!$O$10:$O$250)+SUMIF('5 Next Year'!$C$10:$C$250,$I63,'5 Next Year'!$P$10:$P$250)+SUMIF('5 Next Year'!$C$10:$C$250,$I63,'5 Next Year'!$Q$10:$Q$250)+SUMIF('5 Next Year'!$C$10:$C$250,$I63,'5 Next Year'!$R$10:$R$250),""),SUM(L$55:L61))</f>
        <v>1459096.4752698878</v>
      </c>
      <c r="M63" s="339">
        <f t="shared" si="6"/>
        <v>-4.5384120363345963E-3</v>
      </c>
      <c r="N63" s="315"/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15"/>
      <c r="Z63" s="315"/>
    </row>
    <row r="64" spans="1:26" ht="14.25" customHeight="1">
      <c r="A64" s="323" t="str">
        <f>IF(A62&lt;&gt;"Total",IF(A62&lt;&gt;"",IF(A63&lt;&gt;"Total",IF(A63&lt;&gt;"",IF('1 Pricing Length'!R16&lt;&gt;"",'1 Pricing Length'!R16,""),"Total"),""),""),"")</f>
        <v/>
      </c>
      <c r="B64" s="313" t="str">
        <f>IF(A64&lt;&gt;"Total",IF(A64&lt;&gt;"",SUMIF('5 Next Year'!BA$10:BA$250,A64,'5 Next Year'!W$10:W$250)*(1-'5 Next Year'!U$7),""),SUM(B$55:B62))</f>
        <v/>
      </c>
      <c r="C64" s="313" t="str">
        <f t="shared" si="7"/>
        <v/>
      </c>
      <c r="D64" s="313" t="str">
        <f>IF(A64&lt;&gt;"Total",IF(A64&lt;&gt;"",SUMIF('5 Next Year'!$BA$10:$BA$250,$A64,'5 Next Year'!$W$10:$W$250)+SUMIF('5 Next Year'!$BA$10:$BA$250,$A64,'5 Next Year'!$O$10:$O$250)+SUMIF('5 Next Year'!$BA$10:$BA$250,$A64,'5 Next Year'!$P$10:$P$250)+SUMIF('5 Next Year'!$BA$10:$BA$250,$A64,'5 Next Year'!$Q$10:$Q$250)+SUMIF('5 Next Year'!$BA$10:$BA$250,$A64,'5 Next Year'!$R$10:$R$250),""),SUM(D$55:D62))</f>
        <v/>
      </c>
      <c r="E64" s="339" t="str">
        <f t="shared" ref="E64:E65" si="9">IF(B64&lt;&gt;0,IF(B64&lt;&gt;"",-#REF!/B64,""),"")</f>
        <v/>
      </c>
      <c r="F64" s="339" t="str">
        <f t="shared" si="5"/>
        <v/>
      </c>
      <c r="G64" s="313"/>
      <c r="H64" s="315"/>
      <c r="I64" s="323" t="str">
        <f>IF(I62&lt;&gt;"Total",IF(I62&lt;&gt;"",IF(I63&lt;&gt;"Total",IF(I63&lt;&gt;"",IF('1 Pricing Length'!M16&lt;&gt;"",'1 Pricing Length'!M16,""),"Total"),""),""),"")</f>
        <v/>
      </c>
      <c r="J64" s="313" t="str">
        <f>IF(I64&lt;&gt;"Total",IF(I64&lt;&gt;"",SUMIF('5 Next Year'!C$10:C$250,I64,'5 Next Year'!W$10:W$250)*(1-'5 Next Year'!U$7),""),SUM(J$55:J62))</f>
        <v/>
      </c>
      <c r="K64" s="313" t="str">
        <f t="shared" si="8"/>
        <v/>
      </c>
      <c r="L64" s="313" t="str">
        <f>IF(I64&lt;&gt;"Total",IF(I64&lt;&gt;"",SUMIF('5 Next Year'!$C$10:$C$250,$I64,'5 Next Year'!$W$10:$W$250)+SUMIF('5 Next Year'!$C$10:$C$250,$I64,'5 Next Year'!$O$10:$O$250)+SUMIF('5 Next Year'!$C$10:$C$250,$I64,'5 Next Year'!$P$10:$P$250)+SUMIF('5 Next Year'!$C$10:$C$250,$I64,'5 Next Year'!$Q$10:$Q$250)+SUMIF('5 Next Year'!$C$10:$C$250,$I64,'5 Next Year'!$R$10:$R$250),""),SUM(L$55:L62))</f>
        <v/>
      </c>
      <c r="M64" s="339" t="str">
        <f t="shared" si="6"/>
        <v/>
      </c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15"/>
      <c r="Z64" s="315"/>
    </row>
    <row r="65" spans="1:26" ht="14.25" customHeight="1">
      <c r="A65" s="323" t="str">
        <f>IF(A63&lt;&gt;"Total",IF(A63&lt;&gt;"",IF(A64&lt;&gt;"Total",IF(A64&lt;&gt;"",IF('1 Pricing Length'!R17&lt;&gt;"",'1 Pricing Length'!R17,""),"Total"),""),""),"")</f>
        <v/>
      </c>
      <c r="B65" s="313"/>
      <c r="C65" s="313" t="str">
        <f t="shared" si="7"/>
        <v/>
      </c>
      <c r="D65" s="313" t="str">
        <f>IF(A65&lt;&gt;"Total",IF(A65&lt;&gt;"",SUMIF('5 Next Year'!$BA$10:$BA$250,$A65,'5 Next Year'!$W$10:$W$250)+SUMIF('5 Next Year'!$BA$10:$BA$250,$A65,'5 Next Year'!$O$10:$O$250)+SUMIF('5 Next Year'!$BA$10:$BA$250,$A65,'5 Next Year'!$P$10:$P$250)+SUMIF('5 Next Year'!$BA$10:$BA$250,$A65,'5 Next Year'!$Q$10:$Q$250)+SUMIF('5 Next Year'!$BA$10:$BA$250,$A65,'5 Next Year'!$R$10:$R$250),""),SUM(D$55:D63))</f>
        <v/>
      </c>
      <c r="E65" s="339" t="str">
        <f t="shared" si="9"/>
        <v/>
      </c>
      <c r="F65" s="339" t="str">
        <f t="shared" si="5"/>
        <v/>
      </c>
      <c r="G65" s="313"/>
      <c r="H65" s="315"/>
      <c r="I65" s="323" t="str">
        <f>IF(I63&lt;&gt;"Total",IF(I63&lt;&gt;"",IF(I64&lt;&gt;"Total",IF(I64&lt;&gt;"",IF('1 Pricing Length'!M17&lt;&gt;"",'1 Pricing Length'!M17,""),"Total"),""),""),"")</f>
        <v/>
      </c>
      <c r="J65" s="313" t="str">
        <f>IF(I65&lt;&gt;"Total",IF(I65&lt;&gt;"",SUMIF('5 Next Year'!C$10:C$250,I65,'5 Next Year'!W$10:W$250)*(1-'5 Next Year'!U$7),""),SUM(J$55:J63))</f>
        <v/>
      </c>
      <c r="K65" s="313" t="str">
        <f t="shared" si="8"/>
        <v/>
      </c>
      <c r="L65" s="313" t="str">
        <f>IF(I65&lt;&gt;"Total",IF(I65&lt;&gt;"",SUMIF('5 Next Year'!$C$10:$C$250,$I65,'5 Next Year'!$W$10:$W$250)+SUMIF('5 Next Year'!$C$10:$C$250,$I65,'5 Next Year'!$O$10:$O$250)+SUMIF('5 Next Year'!$C$10:$C$250,$I65,'5 Next Year'!$P$10:$P$250)+SUMIF('5 Next Year'!$C$10:$C$250,$I65,'5 Next Year'!$Q$10:$Q$250)+SUMIF('5 Next Year'!$C$10:$C$250,$I65,'5 Next Year'!$R$10:$R$250),""),SUM(L$55:L63))</f>
        <v/>
      </c>
      <c r="M65" s="339" t="str">
        <f t="shared" si="6"/>
        <v/>
      </c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</row>
    <row r="66" spans="1:26" ht="14.25" customHeight="1">
      <c r="A66" s="323" t="str">
        <f>IF(A64&lt;&gt;"Total",IF(A64&lt;&gt;"",IF(A65&lt;&gt;"Total",IF(A65&lt;&gt;"",IF('1 Pricing Length'!R18&lt;&gt;"",'1 Pricing Length'!R18,""),"Total"),""),""),"")</f>
        <v/>
      </c>
      <c r="B66" s="313" t="str">
        <f>IF(A66&lt;&gt;"Total",IF(A66&lt;&gt;"",SUMIF('5 Next Year'!BA$10:BA$250,A66,'5 Next Year'!W$10:W$250)*(1-'5 Next Year'!U$7),""),SUM(B$55:B64))</f>
        <v/>
      </c>
      <c r="C66" s="313" t="str">
        <f t="shared" si="7"/>
        <v/>
      </c>
      <c r="D66" s="313" t="str">
        <f>IF(A66&lt;&gt;"Total",IF(A66&lt;&gt;"",SUMIF('5 Next Year'!$BA$10:$BA$250,$A66,'5 Next Year'!$W$10:$W$250)+SUMIF('5 Next Year'!$BA$10:$BA$250,$A66,'5 Next Year'!$O$10:$O$250)+SUMIF('5 Next Year'!$BA$10:$BA$250,$A66,'5 Next Year'!$P$10:$P$250)+SUMIF('5 Next Year'!$BA$10:$BA$250,$A66,'5 Next Year'!$Q$10:$Q$250)+SUMIF('5 Next Year'!$BA$10:$BA$250,$A66,'5 Next Year'!$R$10:$R$250),""),SUM(D$55:D64))</f>
        <v/>
      </c>
      <c r="E66" s="313"/>
      <c r="F66" s="339" t="str">
        <f t="shared" si="5"/>
        <v/>
      </c>
      <c r="G66" s="339"/>
      <c r="H66" s="315"/>
      <c r="I66" s="323" t="str">
        <f>IF(I64&lt;&gt;"Total",IF(I64&lt;&gt;"",IF(I65&lt;&gt;"Total",IF(I65&lt;&gt;"",IF('1 Pricing Length'!M18&lt;&gt;"",'1 Pricing Length'!M18,""),"Total"),""),""),"")</f>
        <v/>
      </c>
      <c r="J66" s="313" t="str">
        <f>IF(I66&lt;&gt;"Total",IF(I66&lt;&gt;"",SUMIF('5 Next Year'!C$10:C$250,I66,'5 Next Year'!W$10:W$250)*(1-'5 Next Year'!U$7),""),SUM(J$55:J64))</f>
        <v/>
      </c>
      <c r="K66" s="313" t="str">
        <f t="shared" si="8"/>
        <v/>
      </c>
      <c r="L66" s="313" t="str">
        <f>IF(I66&lt;&gt;"Total",IF(I66&lt;&gt;"",SUMIF('5 Next Year'!$C$10:$C$250,$I66,'5 Next Year'!$W$10:$W$250)+SUMIF('5 Next Year'!$C$10:$C$250,$I66,'5 Next Year'!$O$10:$O$250)+SUMIF('5 Next Year'!$C$10:$C$250,$I66,'5 Next Year'!$P$10:$P$250)+SUMIF('5 Next Year'!$C$10:$C$250,$I66,'5 Next Year'!$Q$10:$Q$250)+SUMIF('5 Next Year'!$C$10:$C$250,$I66,'5 Next Year'!$R$10:$R$250),""),SUM(L$55:L64))</f>
        <v/>
      </c>
      <c r="M66" s="339" t="str">
        <f t="shared" si="6"/>
        <v/>
      </c>
      <c r="N66" s="315"/>
      <c r="O66" s="315"/>
      <c r="P66" s="315"/>
      <c r="Q66" s="315"/>
      <c r="R66" s="315"/>
      <c r="S66" s="315"/>
      <c r="T66" s="315"/>
      <c r="U66" s="315"/>
      <c r="V66" s="315"/>
      <c r="W66" s="315"/>
      <c r="X66" s="315"/>
      <c r="Y66" s="315"/>
      <c r="Z66" s="315"/>
    </row>
    <row r="67" spans="1:26" ht="14.25" customHeight="1">
      <c r="A67" s="323" t="str">
        <f>IF(A65&lt;&gt;"Total",IF(A65&lt;&gt;"",IF(A66&lt;&gt;"Total",IF(A66&lt;&gt;"",IF('1 Pricing Length'!R19&lt;&gt;"",'1 Pricing Length'!R19,""),"Total"),""),""),"")</f>
        <v/>
      </c>
      <c r="B67" s="313" t="str">
        <f>IF(A67&lt;&gt;"Total",IF(A67&lt;&gt;"",SUMIF('5 Next Year'!BA$10:BA$250,A67,'5 Next Year'!W$10:W$250)*(1-'5 Next Year'!U$7),""),SUM(B$55:B65))</f>
        <v/>
      </c>
      <c r="C67" s="313" t="str">
        <f t="shared" si="7"/>
        <v/>
      </c>
      <c r="D67" s="313" t="str">
        <f>IF(A67&lt;&gt;"Total",IF(A67&lt;&gt;"",SUMIF('5 Next Year'!$BA$10:$BA$250,$A67,'5 Next Year'!$W$10:$W$250)+SUMIF('5 Next Year'!$BA$10:$BA$250,$A67,'5 Next Year'!$O$10:$O$250)+SUMIF('5 Next Year'!$BA$10:$BA$250,$A67,'5 Next Year'!$P$10:$P$250)+SUMIF('5 Next Year'!$BA$10:$BA$250,$A67,'5 Next Year'!$Q$10:$Q$250)+SUMIF('5 Next Year'!$BA$10:$BA$250,$A67,'5 Next Year'!$R$10:$R$250),""),SUM(D$55:D65))</f>
        <v/>
      </c>
      <c r="E67" s="313"/>
      <c r="F67" s="339" t="str">
        <f t="shared" si="5"/>
        <v/>
      </c>
      <c r="G67" s="313"/>
      <c r="H67" s="315"/>
      <c r="I67" s="323" t="str">
        <f>IF(I65&lt;&gt;"Total",IF(I65&lt;&gt;"",IF(I66&lt;&gt;"Total",IF(I66&lt;&gt;"",IF('1 Pricing Length'!M19&lt;&gt;"",'1 Pricing Length'!M19,""),"Total"),""),""),"")</f>
        <v/>
      </c>
      <c r="J67" s="313" t="str">
        <f>IF(I67&lt;&gt;"Total",IF(I67&lt;&gt;"",SUMIF('5 Next Year'!C$10:C$250,I67,'5 Next Year'!W$10:W$250)*(1-'5 Next Year'!U$7),""),SUM(J$55:J65))</f>
        <v/>
      </c>
      <c r="K67" s="313" t="str">
        <f t="shared" si="8"/>
        <v/>
      </c>
      <c r="L67" s="313" t="str">
        <f>IF(I67&lt;&gt;"Total",IF(I67&lt;&gt;"",SUMIF('5 Next Year'!$C$10:$C$250,$I67,'5 Next Year'!$W$10:$W$250)+SUMIF('5 Next Year'!$C$10:$C$250,$I67,'5 Next Year'!$O$10:$O$250)+SUMIF('5 Next Year'!$C$10:$C$250,$I67,'5 Next Year'!$P$10:$P$250)+SUMIF('5 Next Year'!$C$10:$C$250,$I67,'5 Next Year'!$Q$10:$Q$250)+SUMIF('5 Next Year'!$C$10:$C$250,$I67,'5 Next Year'!$R$10:$R$250),""),SUM(L$55:L65))</f>
        <v/>
      </c>
      <c r="M67" s="339" t="str">
        <f t="shared" si="6"/>
        <v/>
      </c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15"/>
      <c r="Z67" s="315"/>
    </row>
    <row r="68" spans="1:26" ht="14.25" customHeight="1">
      <c r="A68" s="323" t="str">
        <f>IF(A66&lt;&gt;"Total",IF(A66&lt;&gt;"",IF(A67&lt;&gt;"Total",IF(A67&lt;&gt;"",IF('1 Pricing Length'!R20&lt;&gt;"",'1 Pricing Length'!R20,""),"Total"),""),""),"")</f>
        <v/>
      </c>
      <c r="B68" s="313" t="str">
        <f>IF(A68&lt;&gt;"Total",IF(A68&lt;&gt;"",SUMIF('5 Next Year'!BA$10:BA$250,A68,'5 Next Year'!W$10:W$250)*(1-'5 Next Year'!U$7),""),SUM(B$55:B66))</f>
        <v/>
      </c>
      <c r="C68" s="313" t="str">
        <f t="shared" si="7"/>
        <v/>
      </c>
      <c r="D68" s="313" t="str">
        <f>IF(A68&lt;&gt;"Total",IF(A68&lt;&gt;"",SUMIF('5 Next Year'!$BA$10:$BA$250,$A68,'5 Next Year'!$W$10:$W$250)+SUMIF('5 Next Year'!$BA$10:$BA$250,$A68,'5 Next Year'!$O$10:$O$250)+SUMIF('5 Next Year'!$BA$10:$BA$250,$A68,'5 Next Year'!$P$10:$P$250)+SUMIF('5 Next Year'!$BA$10:$BA$250,$A68,'5 Next Year'!$Q$10:$Q$250)+SUMIF('5 Next Year'!$BA$10:$BA$250,$A68,'5 Next Year'!$R$10:$R$250),""),SUM(D$55:D66))</f>
        <v/>
      </c>
      <c r="E68" s="313"/>
      <c r="F68" s="339" t="str">
        <f t="shared" si="5"/>
        <v/>
      </c>
      <c r="G68" s="313"/>
      <c r="H68" s="315"/>
      <c r="I68" s="323" t="str">
        <f>IF(I66&lt;&gt;"Total",IF(I66&lt;&gt;"",IF(I67&lt;&gt;"Total",IF(I67&lt;&gt;"",IF('1 Pricing Length'!M20&lt;&gt;"",'1 Pricing Length'!M20,""),"Total"),""),""),"")</f>
        <v/>
      </c>
      <c r="J68" s="313" t="str">
        <f>IF(I68&lt;&gt;"Total",IF(I68&lt;&gt;"",SUMIF('5 Next Year'!C$10:C$250,I68,'5 Next Year'!W$10:W$250)*(1-'5 Next Year'!U$7),""),SUM(J$55:J66))</f>
        <v/>
      </c>
      <c r="K68" s="313" t="str">
        <f t="shared" si="8"/>
        <v/>
      </c>
      <c r="L68" s="313" t="str">
        <f>IF(I68&lt;&gt;"Total",IF(I68&lt;&gt;"",SUMIF('5 Next Year'!$C$10:$C$250,$I68,'5 Next Year'!$W$10:$W$250)+SUMIF('5 Next Year'!$C$10:$C$250,$I68,'5 Next Year'!$O$10:$O$250)+SUMIF('5 Next Year'!$C$10:$C$250,$I68,'5 Next Year'!$P$10:$P$250)+SUMIF('5 Next Year'!$C$10:$C$250,$I68,'5 Next Year'!$Q$10:$Q$250)+SUMIF('5 Next Year'!$C$10:$C$250,$I68,'5 Next Year'!$R$10:$R$250),""),SUM(L$55:L66))</f>
        <v/>
      </c>
      <c r="M68" s="339" t="str">
        <f t="shared" si="6"/>
        <v/>
      </c>
      <c r="N68" s="315"/>
      <c r="O68" s="315"/>
      <c r="P68" s="315"/>
      <c r="Q68" s="315"/>
      <c r="R68" s="315"/>
      <c r="S68" s="315"/>
      <c r="T68" s="315"/>
      <c r="U68" s="315"/>
      <c r="V68" s="315"/>
      <c r="W68" s="315"/>
      <c r="X68" s="315"/>
      <c r="Y68" s="315"/>
      <c r="Z68" s="315"/>
    </row>
    <row r="69" spans="1:26" ht="14.25" customHeight="1">
      <c r="A69" s="323" t="str">
        <f>IF(A67&lt;&gt;"Total",IF(A67&lt;&gt;"",IF(A68&lt;&gt;"Total",IF(A68&lt;&gt;"",IF('1 Pricing Length'!R21&lt;&gt;"",'1 Pricing Length'!R21,""),"Total"),""),""),"")</f>
        <v/>
      </c>
      <c r="B69" s="313" t="str">
        <f>IF(A69&lt;&gt;"Total",IF(A69&lt;&gt;"",SUMIF('5 Next Year'!BA$10:BA$250,A69,'5 Next Year'!W$10:W$250)*(1-'5 Next Year'!U$7),""),SUM(B$55:B67))</f>
        <v/>
      </c>
      <c r="C69" s="313" t="str">
        <f t="shared" si="7"/>
        <v/>
      </c>
      <c r="D69" s="313" t="str">
        <f>IF(A69&lt;&gt;"Total",IF(A69&lt;&gt;"",SUMIF('5 Next Year'!$BA$10:$BA$250,$A69,'5 Next Year'!$W$10:$W$250)+SUMIF('5 Next Year'!$BA$10:$BA$250,$A69,'5 Next Year'!$O$10:$O$250)+SUMIF('5 Next Year'!$BA$10:$BA$250,$A69,'5 Next Year'!$P$10:$P$250)+SUMIF('5 Next Year'!$BA$10:$BA$250,$A69,'5 Next Year'!$Q$10:$Q$250)+SUMIF('5 Next Year'!$BA$10:$BA$250,$A69,'5 Next Year'!$R$10:$R$250),""),SUM(D$55:D67))</f>
        <v/>
      </c>
      <c r="E69" s="313"/>
      <c r="F69" s="339" t="str">
        <f t="shared" si="5"/>
        <v/>
      </c>
      <c r="G69" s="339"/>
      <c r="H69" s="315"/>
      <c r="I69" s="323" t="str">
        <f>IF(I67&lt;&gt;"Total",IF(I67&lt;&gt;"",IF(I68&lt;&gt;"Total",IF(I68&lt;&gt;"",IF('1 Pricing Length'!M21&lt;&gt;"",'1 Pricing Length'!M21,""),"Total"),""),""),"")</f>
        <v/>
      </c>
      <c r="J69" s="313" t="str">
        <f>IF(I69&lt;&gt;"Total",IF(I69&lt;&gt;"",SUMIF('5 Next Year'!C$10:C$250,I69,'5 Next Year'!W$10:W$250)*(1-'5 Next Year'!U$7),""),SUM(J$55:J67))</f>
        <v/>
      </c>
      <c r="K69" s="313" t="str">
        <f t="shared" si="8"/>
        <v/>
      </c>
      <c r="L69" s="313" t="str">
        <f>IF(I69&lt;&gt;"Total",IF(I69&lt;&gt;"",SUMIF('5 Next Year'!$C$10:$C$250,$I69,'5 Next Year'!$W$10:$W$250)+SUMIF('5 Next Year'!$C$10:$C$250,$I69,'5 Next Year'!$O$10:$O$250)+SUMIF('5 Next Year'!$C$10:$C$250,$I69,'5 Next Year'!$P$10:$P$250)+SUMIF('5 Next Year'!$C$10:$C$250,$I69,'5 Next Year'!$Q$10:$Q$250)+SUMIF('5 Next Year'!$C$10:$C$250,$I69,'5 Next Year'!$R$10:$R$250),""),SUM(L$55:L67))</f>
        <v/>
      </c>
      <c r="M69" s="339" t="str">
        <f t="shared" si="6"/>
        <v/>
      </c>
      <c r="N69" s="315"/>
      <c r="O69" s="315"/>
      <c r="P69" s="315"/>
      <c r="Q69" s="315"/>
      <c r="R69" s="315"/>
      <c r="S69" s="315"/>
      <c r="T69" s="315"/>
      <c r="U69" s="315"/>
      <c r="V69" s="315"/>
      <c r="W69" s="315"/>
      <c r="X69" s="315"/>
      <c r="Y69" s="315"/>
      <c r="Z69" s="315"/>
    </row>
    <row r="70" spans="1:26" ht="14.25" customHeight="1">
      <c r="A70" s="323"/>
      <c r="B70" s="313"/>
      <c r="C70" s="313"/>
      <c r="D70" s="313"/>
      <c r="E70" s="313"/>
      <c r="F70" s="339"/>
      <c r="G70" s="339"/>
      <c r="H70" s="315"/>
      <c r="I70" s="323"/>
      <c r="J70" s="313"/>
      <c r="K70" s="313"/>
      <c r="L70" s="313"/>
      <c r="M70" s="339"/>
      <c r="N70" s="315"/>
      <c r="O70" s="315"/>
      <c r="P70" s="315"/>
      <c r="Q70" s="315"/>
      <c r="R70" s="315"/>
      <c r="S70" s="315"/>
      <c r="T70" s="315"/>
      <c r="U70" s="315"/>
      <c r="V70" s="315"/>
      <c r="W70" s="315"/>
      <c r="X70" s="315"/>
      <c r="Y70" s="315"/>
      <c r="Z70" s="315"/>
    </row>
    <row r="71" spans="1:26" ht="14.25" customHeight="1">
      <c r="A71" s="323"/>
      <c r="B71" s="313"/>
      <c r="C71" s="313"/>
      <c r="D71" s="313"/>
      <c r="E71" s="326"/>
      <c r="F71" s="339"/>
      <c r="G71" s="326"/>
      <c r="H71" s="315"/>
      <c r="I71" s="323"/>
      <c r="J71" s="313"/>
      <c r="K71" s="313"/>
      <c r="L71" s="313"/>
      <c r="M71" s="339"/>
      <c r="N71" s="315"/>
      <c r="O71" s="315"/>
      <c r="P71" s="315"/>
      <c r="Q71" s="315"/>
      <c r="R71" s="315"/>
      <c r="S71" s="315"/>
      <c r="T71" s="315"/>
      <c r="U71" s="315"/>
      <c r="V71" s="315"/>
      <c r="W71" s="315"/>
      <c r="X71" s="315"/>
      <c r="Y71" s="315"/>
      <c r="Z71" s="315"/>
    </row>
    <row r="72" spans="1:26" ht="14.25" customHeight="1">
      <c r="A72" s="323"/>
      <c r="B72" s="313"/>
      <c r="C72" s="313"/>
      <c r="D72" s="313"/>
      <c r="E72" s="313"/>
      <c r="F72" s="339"/>
      <c r="G72" s="339"/>
      <c r="H72" s="315"/>
      <c r="I72" s="323"/>
      <c r="J72" s="313"/>
      <c r="K72" s="313"/>
      <c r="L72" s="313"/>
      <c r="M72" s="339"/>
      <c r="N72" s="315"/>
      <c r="O72" s="315"/>
      <c r="P72" s="315"/>
      <c r="Q72" s="315"/>
      <c r="R72" s="315"/>
      <c r="S72" s="315"/>
      <c r="T72" s="315"/>
      <c r="U72" s="315"/>
      <c r="V72" s="315"/>
      <c r="W72" s="315"/>
      <c r="X72" s="315"/>
      <c r="Y72" s="315"/>
      <c r="Z72" s="315"/>
    </row>
    <row r="73" spans="1:26" ht="14.25" customHeight="1">
      <c r="A73" s="323"/>
      <c r="B73" s="313"/>
      <c r="C73" s="313"/>
      <c r="D73" s="313"/>
      <c r="E73" s="313"/>
      <c r="F73" s="339"/>
      <c r="G73" s="339"/>
      <c r="H73" s="315"/>
      <c r="I73" s="323"/>
      <c r="J73" s="313"/>
      <c r="K73" s="313"/>
      <c r="L73" s="313"/>
      <c r="M73" s="339"/>
      <c r="N73" s="315"/>
      <c r="O73" s="315"/>
      <c r="P73" s="315"/>
      <c r="Q73" s="315"/>
      <c r="R73" s="315"/>
      <c r="S73" s="315"/>
      <c r="T73" s="315"/>
      <c r="U73" s="315"/>
      <c r="V73" s="315"/>
      <c r="W73" s="315"/>
      <c r="X73" s="315"/>
      <c r="Y73" s="315"/>
      <c r="Z73" s="315"/>
    </row>
    <row r="74" spans="1:26" ht="14.25" customHeight="1">
      <c r="A74" s="323"/>
      <c r="B74" s="313"/>
      <c r="C74" s="313"/>
      <c r="D74" s="313"/>
      <c r="E74" s="313"/>
      <c r="F74" s="339"/>
      <c r="G74" s="339"/>
      <c r="H74" s="315"/>
      <c r="I74" s="323"/>
      <c r="J74" s="313"/>
      <c r="K74" s="313"/>
      <c r="L74" s="313"/>
      <c r="M74" s="339"/>
      <c r="N74" s="315"/>
      <c r="O74" s="315"/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</row>
    <row r="75" spans="1:26" ht="14.25" customHeight="1">
      <c r="A75" s="323"/>
      <c r="B75" s="313"/>
      <c r="C75" s="313"/>
      <c r="D75" s="313"/>
      <c r="E75" s="313"/>
      <c r="F75" s="339"/>
      <c r="G75" s="339"/>
      <c r="H75" s="315"/>
      <c r="I75" s="323"/>
      <c r="J75" s="313"/>
      <c r="K75" s="313"/>
      <c r="L75" s="313"/>
      <c r="M75" s="339"/>
      <c r="N75" s="315"/>
      <c r="O75" s="315"/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</row>
    <row r="76" spans="1:26" ht="14.25" customHeight="1">
      <c r="A76" s="323"/>
      <c r="B76" s="313"/>
      <c r="C76" s="313"/>
      <c r="D76" s="313"/>
      <c r="E76" s="313"/>
      <c r="F76" s="339"/>
      <c r="G76" s="339"/>
      <c r="H76" s="315"/>
      <c r="I76" s="323"/>
      <c r="J76" s="313"/>
      <c r="K76" s="313"/>
      <c r="L76" s="313"/>
      <c r="M76" s="339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</row>
    <row r="77" spans="1:26" ht="14.25" customHeight="1">
      <c r="A77" s="323"/>
      <c r="B77" s="313"/>
      <c r="C77" s="313"/>
      <c r="D77" s="313"/>
      <c r="E77" s="313"/>
      <c r="F77" s="339"/>
      <c r="G77" s="339"/>
      <c r="H77" s="315"/>
      <c r="I77" s="323"/>
      <c r="J77" s="313"/>
      <c r="K77" s="313"/>
      <c r="L77" s="313"/>
      <c r="M77" s="339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</row>
    <row r="78" spans="1:26" ht="14.25" customHeight="1">
      <c r="A78" s="323"/>
      <c r="B78" s="313"/>
      <c r="C78" s="313"/>
      <c r="D78" s="313"/>
      <c r="E78" s="313"/>
      <c r="F78" s="339"/>
      <c r="G78" s="313"/>
      <c r="H78" s="315"/>
      <c r="I78" s="323"/>
      <c r="J78" s="313"/>
      <c r="K78" s="313"/>
      <c r="L78" s="313"/>
      <c r="M78" s="339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</row>
    <row r="79" spans="1:26" ht="14.25" customHeight="1">
      <c r="A79" s="469" t="str">
        <f>'1 Pricing Length'!E$1</f>
        <v>Example College</v>
      </c>
      <c r="B79" s="411"/>
      <c r="C79" s="411"/>
      <c r="D79" s="411"/>
      <c r="E79" s="313"/>
      <c r="F79" s="314" t="s">
        <v>156</v>
      </c>
      <c r="G79" s="313"/>
      <c r="H79" s="313"/>
      <c r="I79" s="313"/>
      <c r="J79" s="313"/>
      <c r="K79" s="313"/>
      <c r="L79" s="313"/>
      <c r="M79" s="313"/>
      <c r="N79" s="315"/>
      <c r="O79" s="315"/>
      <c r="P79" s="315"/>
      <c r="Q79" s="315"/>
      <c r="R79" s="315"/>
      <c r="S79" s="315"/>
      <c r="T79" s="315"/>
      <c r="U79" s="315"/>
      <c r="V79" s="315"/>
      <c r="W79" s="315"/>
      <c r="X79" s="315"/>
      <c r="Y79" s="315"/>
      <c r="Z79" s="315"/>
    </row>
    <row r="80" spans="1:26" ht="14.25" customHeight="1">
      <c r="A80" s="316"/>
      <c r="B80" s="317"/>
      <c r="C80" s="313"/>
      <c r="D80" s="313"/>
      <c r="E80" s="313"/>
      <c r="F80" s="318">
        <f>'5 Next Year'!W$5</f>
        <v>46203</v>
      </c>
      <c r="G80" s="313"/>
      <c r="H80" s="313"/>
      <c r="I80" s="313"/>
      <c r="J80" s="313"/>
      <c r="K80" s="313"/>
      <c r="L80" s="313"/>
      <c r="M80" s="313"/>
      <c r="N80" s="315"/>
      <c r="O80" s="315"/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</row>
    <row r="81" spans="1:26" ht="14.25" customHeight="1">
      <c r="A81" s="316"/>
      <c r="B81" s="317"/>
      <c r="C81" s="313"/>
      <c r="D81" s="313"/>
      <c r="E81" s="313"/>
      <c r="F81" s="318"/>
      <c r="G81" s="313"/>
      <c r="H81" s="313"/>
      <c r="I81" s="313"/>
      <c r="J81" s="313"/>
      <c r="K81" s="313"/>
      <c r="L81" s="313"/>
      <c r="M81" s="313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</row>
    <row r="82" spans="1:26" ht="14.25" customHeight="1">
      <c r="A82" s="316"/>
      <c r="B82" s="315"/>
      <c r="C82" s="342" t="s">
        <v>157</v>
      </c>
      <c r="D82" s="313"/>
      <c r="E82" s="313"/>
      <c r="F82" s="313"/>
      <c r="G82" s="313"/>
      <c r="H82" s="313"/>
      <c r="I82" s="313"/>
      <c r="J82" s="313"/>
      <c r="K82" s="313"/>
      <c r="L82" s="313"/>
      <c r="M82" s="313"/>
      <c r="N82" s="315"/>
      <c r="O82" s="315"/>
      <c r="P82" s="315"/>
      <c r="Q82" s="315"/>
      <c r="R82" s="315"/>
      <c r="S82" s="315"/>
      <c r="T82" s="315"/>
      <c r="U82" s="315"/>
      <c r="V82" s="315"/>
      <c r="W82" s="315"/>
      <c r="X82" s="315"/>
      <c r="Y82" s="315"/>
      <c r="Z82" s="315"/>
    </row>
    <row r="83" spans="1:26" ht="14.25" customHeight="1">
      <c r="A83" s="319" t="s">
        <v>158</v>
      </c>
      <c r="B83" s="343" t="str">
        <f>$A$55</f>
        <v>Small / Gen Ed</v>
      </c>
      <c r="C83" s="344" t="str">
        <f>IF('1 Pricing Length'!M8&lt;&gt;"",'1 Pricing Length'!M8,"")</f>
        <v>AKR</v>
      </c>
      <c r="D83" s="344" t="str">
        <f>IF('1 Pricing Length'!M9&lt;&gt;"",'1 Pricing Length'!M9,"")</f>
        <v>CAM</v>
      </c>
      <c r="E83" s="345"/>
      <c r="F83" s="344" t="str">
        <f>IF(D83&lt;&gt;"",IF('1 Pricing Length'!M10&lt;&gt;"",'1 Pricing Length'!M10,""),"TOTAL")</f>
        <v>ONL</v>
      </c>
      <c r="G83" s="344" t="str">
        <f>IF(D$83&lt;&gt;"TOTAL",IF(D$83&lt;&gt;"", IF(F$83&lt;&gt;"TOTAL",IF(F$83&lt;&gt;"",IF('1 Pricing Length'!M11&lt;&gt;"",'1 Pricing Length'!M11,""),"TOTAL"),""),""),"")</f>
        <v>CLV</v>
      </c>
      <c r="H83" s="344" t="str">
        <f>IF(F$83&lt;&gt;"TOTAL",IF(F$83&lt;&gt;"", IF(G83&lt;&gt;"TOTAL",IF(G83&lt;&gt;"",IF('1 Pricing Length'!M12&lt;&gt;"",'1 Pricing Length'!M12,""),"TOTAL"),""),""),"")</f>
        <v>DET</v>
      </c>
      <c r="I83" s="344" t="str">
        <f>IF(G83&lt;&gt;"TOTAL",IF(G83&lt;&gt;"", IF(H$83&lt;&gt;"TOTAL",IF(H$83&lt;&gt;"",IF('1 Pricing Length'!M13&lt;&gt;"",'1 Pricing Length'!M13,""),"TOTAL"),""),""),"")</f>
        <v>TOL</v>
      </c>
      <c r="J83" s="344" t="str">
        <f>IF(H$83&lt;&gt;"TOTAL",IF(H$83&lt;&gt;"", IF(I$83&lt;&gt;"TOTAL",IF(I$83&lt;&gt;"",IF('1 Pricing Length'!M14&lt;&gt;"",'1 Pricing Length'!M14,""),"TOTAL"),""),""),"")</f>
        <v/>
      </c>
      <c r="K83" s="344" t="str">
        <f>IF(I$83&lt;&gt;"TOTAL",IF(I$83&lt;&gt;"", IF(J$83&lt;&gt;"TOTAL",IF(J$83&lt;&gt;"",IF('1 Pricing Length'!M15&lt;&gt;"",'1 Pricing Length'!M15,""),"TOTAL"),""),""),"")</f>
        <v>TOTAL</v>
      </c>
      <c r="L83" s="344" t="str">
        <f>IF(J$83&lt;&gt;"TOTAL",IF(J$83&lt;&gt;"", IF(K$83&lt;&gt;"TOTAL",IF(K$83&lt;&gt;"",IF('1 Pricing Length'!M16&lt;&gt;"",'1 Pricing Length'!M16,""),"TOTAL"),""),""),"")</f>
        <v/>
      </c>
      <c r="M83" s="344" t="str">
        <f>IF(K$83&lt;&gt;"TOTAL",IF(K$83&lt;&gt;"", IF(L$83&lt;&gt;"TOTAL",IF(L$83&lt;&gt;"",IF('1 Pricing Length'!M17&lt;&gt;"",'1 Pricing Length'!M17,""),"TOTAL"),""),""),"")</f>
        <v/>
      </c>
      <c r="N83" s="344" t="str">
        <f>IF(L$83&lt;&gt;"TOTAL",IF(L$83&lt;&gt;"", IF(M$83&lt;&gt;"TOTAL",IF(M$83&lt;&gt;"",IF('1 Pricing Length'!M18&lt;&gt;"",'1 Pricing Length'!M18,""),"TOTAL"),""),""),"")</f>
        <v/>
      </c>
      <c r="O83" s="344" t="str">
        <f>IF(M$83&lt;&gt;"TOTAL",IF(M$83&lt;&gt;"", IF(N$83&lt;&gt;"TOTAL",IF(N$83&lt;&gt;"",IF('1 Pricing Length'!M19&lt;&gt;"",'1 Pricing Length'!M19,""),"TOTAL"),""),""),"")</f>
        <v/>
      </c>
      <c r="P83" s="344" t="str">
        <f>IF(N$83&lt;&gt;"TOTAL",IF(N$83&lt;&gt;"", IF(O$83&lt;&gt;"TOTAL",IF(O$83&lt;&gt;"",IF('1 Pricing Length'!M20&lt;&gt;"",'1 Pricing Length'!M20,""),"TOTAL"),""),""),"")</f>
        <v/>
      </c>
      <c r="Q83" s="344" t="str">
        <f>IF(O$83&lt;&gt;"TOTAL",IF(O$83&lt;&gt;"", IF(P$83&lt;&gt;"TOTAL",IF(P$83&lt;&gt;"",IF('1 Pricing Length'!M21&lt;&gt;"",'1 Pricing Length'!M21,""),"TOTAL"),""),""),"")</f>
        <v/>
      </c>
      <c r="R83" s="315"/>
      <c r="S83" s="315"/>
      <c r="T83" s="315"/>
      <c r="U83" s="315"/>
      <c r="V83" s="315"/>
      <c r="W83" s="315"/>
      <c r="X83" s="315"/>
      <c r="Y83" s="315"/>
      <c r="Z83" s="315"/>
    </row>
    <row r="84" spans="1:26" ht="14.25" customHeight="1">
      <c r="A84" s="132" t="str">
        <f>$A$55</f>
        <v>Small / Gen Ed</v>
      </c>
      <c r="B84" s="313">
        <f>D55</f>
        <v>0</v>
      </c>
      <c r="C84" s="346" t="str">
        <f t="shared" ref="C84:Q84" si="10">IF(C83="TOTAL",SUM($B84:B84),"")</f>
        <v/>
      </c>
      <c r="D84" s="346" t="str">
        <f t="shared" si="10"/>
        <v/>
      </c>
      <c r="E84" s="346" t="str">
        <f t="shared" si="10"/>
        <v/>
      </c>
      <c r="F84" s="346" t="str">
        <f t="shared" si="10"/>
        <v/>
      </c>
      <c r="G84" s="346" t="str">
        <f t="shared" si="10"/>
        <v/>
      </c>
      <c r="H84" s="346" t="str">
        <f t="shared" si="10"/>
        <v/>
      </c>
      <c r="I84" s="346" t="str">
        <f t="shared" si="10"/>
        <v/>
      </c>
      <c r="J84" s="346" t="str">
        <f t="shared" si="10"/>
        <v/>
      </c>
      <c r="K84" s="346">
        <f t="shared" si="10"/>
        <v>0</v>
      </c>
      <c r="L84" s="346" t="str">
        <f t="shared" si="10"/>
        <v/>
      </c>
      <c r="M84" s="346" t="str">
        <f t="shared" si="10"/>
        <v/>
      </c>
      <c r="N84" s="346" t="str">
        <f t="shared" si="10"/>
        <v/>
      </c>
      <c r="O84" s="346" t="str">
        <f t="shared" si="10"/>
        <v/>
      </c>
      <c r="P84" s="346" t="str">
        <f t="shared" si="10"/>
        <v/>
      </c>
      <c r="Q84" s="346" t="str">
        <f t="shared" si="10"/>
        <v/>
      </c>
      <c r="R84" s="315"/>
      <c r="S84" s="315"/>
      <c r="T84" s="315"/>
      <c r="U84" s="315"/>
      <c r="V84" s="315"/>
      <c r="W84" s="315"/>
      <c r="X84" s="315"/>
      <c r="Y84" s="315"/>
      <c r="Z84" s="315"/>
    </row>
    <row r="85" spans="1:26" ht="14.25" customHeight="1">
      <c r="A85" s="323" t="str">
        <f t="shared" ref="A85:A86" si="11">A6</f>
        <v>AA</v>
      </c>
      <c r="B85" s="347" t="str">
        <f t="shared" ref="B85:B109" si="12">IF(A85="TOTAL",SUM(B$84:B84),"")</f>
        <v/>
      </c>
      <c r="C85" s="313">
        <f>IF($A85&lt;&gt;"",IF(C$83&lt;&gt;"",IF($A85&lt;&gt;"TOTAL",IF(C$83&lt;&gt;"TOTAL",SUMIFS('5 Next Year'!$AZ$10:$AZ$250,'5 Next Year'!$B$10:$B$250,$A85,'5 Next Year'!$C$10:$C$250,C$83),SUM($B85:B85)),SUM(C$84:C84)),""),"")</f>
        <v>129375</v>
      </c>
      <c r="D85" s="313">
        <f>IF($A85&lt;&gt;"",IF(D$83&lt;&gt;"",IF($A85&lt;&gt;"TOTAL",IF(D$83&lt;&gt;"TOTAL",SUMIFS('5 Next Year'!$AZ$10:$AZ$250,'5 Next Year'!$B$10:$B$250,$A85,'5 Next Year'!$C$10:$C$250,D$83),SUM($B85:C85)),SUM(D$84:D84)),""),"")</f>
        <v>122827.21202003339</v>
      </c>
      <c r="E85" s="313"/>
      <c r="F85" s="313">
        <f>IF($A85&lt;&gt;"",IF(F$83&lt;&gt;"",IF($A85&lt;&gt;"TOTAL",IF(F$83&lt;&gt;"TOTAL",SUMIFS('5 Next Year'!$AZ$10:$AZ$250,'5 Next Year'!$B$10:$B$250,$A85,'5 Next Year'!$C$10:$C$250,F$83),SUM($B85:E85)),SUM(F$84:F84)),""),"")</f>
        <v>197264.85148514851</v>
      </c>
      <c r="G85" s="313">
        <f>IF($A85&lt;&gt;"",IF(G$83&lt;&gt;"",IF($A85&lt;&gt;"TOTAL",IF(G$83&lt;&gt;"TOTAL",SUMIFS('5 Next Year'!$AZ$10:$AZ$250,'5 Next Year'!$B$10:$B$250,$A85,'5 Next Year'!$C$10:$C$250,G$83),SUM($B85:F85)),SUM(G$84:G84)),""),"")</f>
        <v>0</v>
      </c>
      <c r="H85" s="313">
        <f>IF($A85&lt;&gt;"",IF(H$83&lt;&gt;"",IF($A85&lt;&gt;"TOTAL",IF(H$83&lt;&gt;"TOTAL",SUMIFS('5 Next Year'!$AZ$10:$AZ$250,'5 Next Year'!$B$10:$B$250,$A85,'5 Next Year'!$C$10:$C$250,H$83),SUM($B85:G85)),SUM(H$84:H84)),""),"")</f>
        <v>0</v>
      </c>
      <c r="I85" s="313">
        <f>IF($A85&lt;&gt;"",IF(I$83&lt;&gt;"",IF($A85&lt;&gt;"TOTAL",IF(I$83&lt;&gt;"TOTAL",SUMIFS('5 Next Year'!$AZ$10:$AZ$250,'5 Next Year'!$B$10:$B$250,$A85,'5 Next Year'!$C$10:$C$250,I$83),SUM($B85:H85)),SUM(I$84:I84)),""),"")</f>
        <v>168750</v>
      </c>
      <c r="J85" s="313" t="str">
        <f>IF($A85&lt;&gt;"",IF(J$83&lt;&gt;"",IF($A85&lt;&gt;"TOTAL",IF(J$83&lt;&gt;"TOTAL",SUMIFS('5 Next Year'!$AZ$10:$AZ$250,'5 Next Year'!$B$10:$B$250,$A85,'5 Next Year'!$C$10:$C$250,J$83),SUM($B85:I85)),SUM(J$84:J84)),""),"")</f>
        <v/>
      </c>
      <c r="K85" s="313">
        <f>IF($A85&lt;&gt;"",IF(K$83&lt;&gt;"",IF($A85&lt;&gt;"TOTAL",IF(K$83&lt;&gt;"TOTAL",SUMIFS('5 Next Year'!$AZ$10:$AZ$250,'5 Next Year'!$B$10:$B$250,$A85,'5 Next Year'!$C$10:$C$250,K$83),SUM($B85:J85)),SUM(K$84:K84)),""),"")</f>
        <v>618217.06350518193</v>
      </c>
      <c r="L85" s="313" t="str">
        <f>IF($A85&lt;&gt;"",IF(L$83&lt;&gt;"",IF($A85&lt;&gt;"TOTAL",IF(L$83&lt;&gt;"TOTAL",SUMIFS('5 Next Year'!$AZ$10:$AZ$250,'5 Next Year'!$B$10:$B$250,$A85,'5 Next Year'!$C$10:$C$250,L$83),SUM($B85:K85)),SUM(L$84:L84)),""),"")</f>
        <v/>
      </c>
      <c r="M85" s="313" t="str">
        <f>IF($A85&lt;&gt;"",IF(M$83&lt;&gt;"",IF($A85&lt;&gt;"TOTAL",IF(M$83&lt;&gt;"TOTAL",SUMIFS('5 Next Year'!$AZ$10:$AZ$250,'5 Next Year'!$B$10:$B$250,$A85,'5 Next Year'!$C$10:$C$250,M$83),SUM($B85:L85)),SUM(M$84:M84)),""),"")</f>
        <v/>
      </c>
      <c r="N85" s="313" t="str">
        <f>IF($A85&lt;&gt;"",IF(N$83&lt;&gt;"",IF($A85&lt;&gt;"TOTAL",IF(N$83&lt;&gt;"TOTAL",SUMIFS('5 Next Year'!$AZ$10:$AZ$250,'5 Next Year'!$B$10:$B$250,$A85,'5 Next Year'!$C$10:$C$250,N$83),SUM($B85:M85)),SUM(N$84:N84)),""),"")</f>
        <v/>
      </c>
      <c r="O85" s="313" t="str">
        <f>IF($A85&lt;&gt;"",IF(O$83&lt;&gt;"",IF($A85&lt;&gt;"TOTAL",IF(O$83&lt;&gt;"TOTAL",SUMIFS('5 Next Year'!$AZ$10:$AZ$250,'5 Next Year'!$B$10:$B$250,$A85,'5 Next Year'!$C$10:$C$250,O$83),SUM($B85:N85)),SUM(O$84:O84)),""),"")</f>
        <v/>
      </c>
      <c r="P85" s="313" t="str">
        <f>IF($A85&lt;&gt;"",IF(P$83&lt;&gt;"",IF($A85&lt;&gt;"TOTAL",IF(P$83&lt;&gt;"TOTAL",SUMIFS('5 Next Year'!$AZ$10:$AZ$250,'5 Next Year'!$B$10:$B$250,$A85,'5 Next Year'!$C$10:$C$250,P$83),SUM($B85:O85)),SUM(P$84:P84)),""),"")</f>
        <v/>
      </c>
      <c r="Q85" s="313" t="str">
        <f>IF($A85&lt;&gt;"",IF(Q$83&lt;&gt;"",IF($A85&lt;&gt;"TOTAL",IF(Q$83&lt;&gt;"TOTAL",SUMIFS('5 Next Year'!$AZ$10:$AZ$250,'5 Next Year'!$B$10:$B$250,$A85,'5 Next Year'!$C$10:$C$250,Q$83),SUM($B85:P85)),SUM(Q$84:Q84)),""),"")</f>
        <v/>
      </c>
      <c r="R85" s="315"/>
      <c r="S85" s="315"/>
      <c r="T85" s="315"/>
      <c r="U85" s="315"/>
      <c r="V85" s="315"/>
      <c r="W85" s="315"/>
      <c r="X85" s="315"/>
      <c r="Y85" s="315"/>
      <c r="Z85" s="315"/>
    </row>
    <row r="86" spans="1:26" ht="14.25" customHeight="1">
      <c r="A86" s="323" t="str">
        <f t="shared" si="11"/>
        <v>BBA</v>
      </c>
      <c r="B86" s="347" t="str">
        <f t="shared" si="12"/>
        <v/>
      </c>
      <c r="C86" s="313">
        <f>IF($A86&lt;&gt;"",IF(C$83&lt;&gt;"",IF($A86&lt;&gt;"TOTAL",IF(C$83&lt;&gt;"TOTAL",SUMIFS('5 Next Year'!$AZ$10:$AZ$250,'5 Next Year'!$B$10:$B$250,$A86,'5 Next Year'!$C$10:$C$250,C$83),SUM($B86:B86)),SUM(C$84:C85)),""),"")</f>
        <v>0</v>
      </c>
      <c r="D86" s="313">
        <f>IF($A86&lt;&gt;"",IF(D$83&lt;&gt;"",IF($A86&lt;&gt;"TOTAL",IF(D$83&lt;&gt;"TOTAL",SUMIFS('5 Next Year'!$AZ$10:$AZ$250,'5 Next Year'!$B$10:$B$250,$A86,'5 Next Year'!$C$10:$C$250,D$83),SUM($B86:C86)),SUM(D$84:D85)),""),"")</f>
        <v>0</v>
      </c>
      <c r="E86" s="313"/>
      <c r="F86" s="313">
        <f>IF($A86&lt;&gt;"",IF(F$83&lt;&gt;"",IF($A86&lt;&gt;"TOTAL",IF(F$83&lt;&gt;"TOTAL",SUMIFS('5 Next Year'!$AZ$10:$AZ$250,'5 Next Year'!$B$10:$B$250,$A86,'5 Next Year'!$C$10:$C$250,F$83),SUM($B86:E86)),SUM(F$84:F85)),""),"")</f>
        <v>120441.17647058822</v>
      </c>
      <c r="G86" s="313">
        <f>IF($A86&lt;&gt;"",IF(G$83&lt;&gt;"",IF($A86&lt;&gt;"TOTAL",IF(G$83&lt;&gt;"TOTAL",SUMIFS('5 Next Year'!$AZ$10:$AZ$250,'5 Next Year'!$B$10:$B$250,$A86,'5 Next Year'!$C$10:$C$250,G$83),SUM($B86:F86)),SUM(G$84:G85)),""),"")</f>
        <v>86029.411764705874</v>
      </c>
      <c r="H86" s="313">
        <f>IF($A86&lt;&gt;"",IF(H$83&lt;&gt;"",IF($A86&lt;&gt;"TOTAL",IF(H$83&lt;&gt;"TOTAL",SUMIFS('5 Next Year'!$AZ$10:$AZ$250,'5 Next Year'!$B$10:$B$250,$A86,'5 Next Year'!$C$10:$C$250,H$83),SUM($B86:G86)),SUM(H$84:H85)),""),"")</f>
        <v>25808.823529411762</v>
      </c>
      <c r="I86" s="313">
        <f>IF($A86&lt;&gt;"",IF(I$83&lt;&gt;"",IF($A86&lt;&gt;"TOTAL",IF(I$83&lt;&gt;"TOTAL",SUMIFS('5 Next Year'!$AZ$10:$AZ$250,'5 Next Year'!$B$10:$B$250,$A86,'5 Next Year'!$C$10:$C$250,I$83),SUM($B86:H86)),SUM(I$84:I85)),""),"")</f>
        <v>0</v>
      </c>
      <c r="J86" s="313" t="str">
        <f>IF($A86&lt;&gt;"",IF(J$83&lt;&gt;"",IF($A86&lt;&gt;"TOTAL",IF(J$83&lt;&gt;"TOTAL",SUMIFS('5 Next Year'!$AZ$10:$AZ$250,'5 Next Year'!$B$10:$B$250,$A86,'5 Next Year'!$C$10:$C$250,J$83),SUM($B86:I86)),SUM(J$84:J85)),""),"")</f>
        <v/>
      </c>
      <c r="K86" s="313">
        <f>IF($A86&lt;&gt;"",IF(K$83&lt;&gt;"",IF($A86&lt;&gt;"TOTAL",IF(K$83&lt;&gt;"TOTAL",SUMIFS('5 Next Year'!$AZ$10:$AZ$250,'5 Next Year'!$B$10:$B$250,$A86,'5 Next Year'!$C$10:$C$250,K$83),SUM($B86:J86)),SUM(K$84:K85)),""),"")</f>
        <v>232279.41176470584</v>
      </c>
      <c r="L86" s="313" t="str">
        <f>IF($A86&lt;&gt;"",IF(L$83&lt;&gt;"",IF($A86&lt;&gt;"TOTAL",IF(L$83&lt;&gt;"TOTAL",SUMIFS('5 Next Year'!$AZ$10:$AZ$250,'5 Next Year'!$B$10:$B$250,$A86,'5 Next Year'!$C$10:$C$250,L$83),SUM($B86:K86)),SUM(L$84:L85)),""),"")</f>
        <v/>
      </c>
      <c r="M86" s="313" t="str">
        <f>IF($A86&lt;&gt;"",IF(M$83&lt;&gt;"",IF($A86&lt;&gt;"TOTAL",IF(M$83&lt;&gt;"TOTAL",SUMIFS('5 Next Year'!$AZ$10:$AZ$250,'5 Next Year'!$B$10:$B$250,$A86,'5 Next Year'!$C$10:$C$250,M$83),SUM($B86:L86)),SUM(M$84:M85)),""),"")</f>
        <v/>
      </c>
      <c r="N86" s="313" t="str">
        <f>IF($A86&lt;&gt;"",IF(N$83&lt;&gt;"",IF($A86&lt;&gt;"TOTAL",IF(N$83&lt;&gt;"TOTAL",SUMIFS('5 Next Year'!$AZ$10:$AZ$250,'5 Next Year'!$B$10:$B$250,$A86,'5 Next Year'!$C$10:$C$250,N$83),SUM($B86:M86)),SUM(N$84:N85)),""),"")</f>
        <v/>
      </c>
      <c r="O86" s="313" t="str">
        <f>IF($A86&lt;&gt;"",IF(O$83&lt;&gt;"",IF($A86&lt;&gt;"TOTAL",IF(O$83&lt;&gt;"TOTAL",SUMIFS('5 Next Year'!$AZ$10:$AZ$250,'5 Next Year'!$B$10:$B$250,$A86,'5 Next Year'!$C$10:$C$250,O$83),SUM($B86:N86)),SUM(O$84:O85)),""),"")</f>
        <v/>
      </c>
      <c r="P86" s="313" t="str">
        <f>IF($A86&lt;&gt;"",IF(P$83&lt;&gt;"",IF($A86&lt;&gt;"TOTAL",IF(P$83&lt;&gt;"TOTAL",SUMIFS('5 Next Year'!$AZ$10:$AZ$250,'5 Next Year'!$B$10:$B$250,$A86,'5 Next Year'!$C$10:$C$250,P$83),SUM($B86:O86)),SUM(P$84:P85)),""),"")</f>
        <v/>
      </c>
      <c r="Q86" s="313" t="str">
        <f>IF($A86&lt;&gt;"",IF(Q$83&lt;&gt;"",IF($A86&lt;&gt;"TOTAL",IF(Q$83&lt;&gt;"TOTAL",SUMIFS('5 Next Year'!$AZ$10:$AZ$250,'5 Next Year'!$B$10:$B$250,$A86,'5 Next Year'!$C$10:$C$250,Q$83),SUM($B86:P86)),SUM(Q$84:Q85)),""),"")</f>
        <v/>
      </c>
      <c r="R86" s="315"/>
      <c r="S86" s="315"/>
      <c r="T86" s="315"/>
      <c r="U86" s="315"/>
      <c r="V86" s="315"/>
      <c r="W86" s="315"/>
      <c r="X86" s="315"/>
      <c r="Y86" s="315"/>
      <c r="Z86" s="315"/>
    </row>
    <row r="87" spans="1:26" ht="14.25" customHeight="1">
      <c r="A87" s="323" t="str">
        <f t="shared" ref="A87:A105" si="13">IF(A85&lt;&gt;"TOTAL",IF(A85&lt;&gt;"",IF(A86&lt;&gt;"TOTAL",IF(A86&lt;&gt;"",IF(A8&lt;&gt;"",A8,""),"TOTAL"),""),""),"")</f>
        <v>BSN</v>
      </c>
      <c r="B87" s="347" t="str">
        <f t="shared" si="12"/>
        <v/>
      </c>
      <c r="C87" s="313">
        <f>IF($A87&lt;&gt;"",IF(C$83&lt;&gt;"",IF($A87&lt;&gt;"TOTAL",IF(C$83&lt;&gt;"TOTAL",SUMIFS('5 Next Year'!$AZ$10:$AZ$250,'5 Next Year'!$B$10:$B$250,$A87,'5 Next Year'!$C$10:$C$250,C$83),SUM($B87:B87)),SUM(C$84:C86)),""),"")</f>
        <v>0</v>
      </c>
      <c r="D87" s="313">
        <f>IF($A87&lt;&gt;"",IF(D$83&lt;&gt;"",IF($A87&lt;&gt;"TOTAL",IF(D$83&lt;&gt;"TOTAL",SUMIFS('5 Next Year'!$AZ$10:$AZ$250,'5 Next Year'!$B$10:$B$250,$A87,'5 Next Year'!$C$10:$C$250,D$83),SUM($B87:C87)),SUM(D$84:D86)),""),"")</f>
        <v>0</v>
      </c>
      <c r="E87" s="313"/>
      <c r="F87" s="313">
        <f>IF($A87&lt;&gt;"",IF(F$83&lt;&gt;"",IF($A87&lt;&gt;"TOTAL",IF(F$83&lt;&gt;"TOTAL",SUMIFS('5 Next Year'!$AZ$10:$AZ$250,'5 Next Year'!$B$10:$B$250,$A87,'5 Next Year'!$C$10:$C$250,F$83),SUM($B87:E87)),SUM(F$84:F86)),""),"")</f>
        <v>0</v>
      </c>
      <c r="G87" s="313">
        <f>IF($A87&lt;&gt;"",IF(G$83&lt;&gt;"",IF($A87&lt;&gt;"TOTAL",IF(G$83&lt;&gt;"TOTAL",SUMIFS('5 Next Year'!$AZ$10:$AZ$250,'5 Next Year'!$B$10:$B$250,$A87,'5 Next Year'!$C$10:$C$250,G$83),SUM($B87:F87)),SUM(G$84:G86)),""),"")</f>
        <v>0</v>
      </c>
      <c r="H87" s="313">
        <f>IF($A87&lt;&gt;"",IF(H$83&lt;&gt;"",IF($A87&lt;&gt;"TOTAL",IF(H$83&lt;&gt;"TOTAL",SUMIFS('5 Next Year'!$AZ$10:$AZ$250,'5 Next Year'!$B$10:$B$250,$A87,'5 Next Year'!$C$10:$C$250,H$83),SUM($B87:G87)),SUM(H$84:H86)),""),"")</f>
        <v>0</v>
      </c>
      <c r="I87" s="313">
        <f>IF($A87&lt;&gt;"",IF(I$83&lt;&gt;"",IF($A87&lt;&gt;"TOTAL",IF(I$83&lt;&gt;"TOTAL",SUMIFS('5 Next Year'!$AZ$10:$AZ$250,'5 Next Year'!$B$10:$B$250,$A87,'5 Next Year'!$C$10:$C$250,I$83),SUM($B87:H87)),SUM(I$84:I86)),""),"")</f>
        <v>0</v>
      </c>
      <c r="J87" s="313" t="str">
        <f>IF($A87&lt;&gt;"",IF(J$83&lt;&gt;"",IF($A87&lt;&gt;"TOTAL",IF(J$83&lt;&gt;"TOTAL",SUMIFS('5 Next Year'!$AZ$10:$AZ$250,'5 Next Year'!$B$10:$B$250,$A87,'5 Next Year'!$C$10:$C$250,J$83),SUM($B87:I87)),SUM(J$84:J86)),""),"")</f>
        <v/>
      </c>
      <c r="K87" s="313">
        <f>IF($A87&lt;&gt;"",IF(K$83&lt;&gt;"",IF($A87&lt;&gt;"TOTAL",IF(K$83&lt;&gt;"TOTAL",SUMIFS('5 Next Year'!$AZ$10:$AZ$250,'5 Next Year'!$B$10:$B$250,$A87,'5 Next Year'!$C$10:$C$250,K$83),SUM($B87:J87)),SUM(K$84:K86)),""),"")</f>
        <v>0</v>
      </c>
      <c r="L87" s="313" t="str">
        <f>IF($A87&lt;&gt;"",IF(L$83&lt;&gt;"",IF($A87&lt;&gt;"TOTAL",IF(L$83&lt;&gt;"TOTAL",SUMIFS('5 Next Year'!$AZ$10:$AZ$250,'5 Next Year'!$B$10:$B$250,$A87,'5 Next Year'!$C$10:$C$250,L$83),SUM($B87:K87)),SUM(L$84:L86)),""),"")</f>
        <v/>
      </c>
      <c r="M87" s="313" t="str">
        <f>IF($A87&lt;&gt;"",IF(M$83&lt;&gt;"",IF($A87&lt;&gt;"TOTAL",IF(M$83&lt;&gt;"TOTAL",SUMIFS('5 Next Year'!$AZ$10:$AZ$250,'5 Next Year'!$B$10:$B$250,$A87,'5 Next Year'!$C$10:$C$250,M$83),SUM($B87:L87)),SUM(M$84:M86)),""),"")</f>
        <v/>
      </c>
      <c r="N87" s="313" t="str">
        <f>IF($A87&lt;&gt;"",IF(N$83&lt;&gt;"",IF($A87&lt;&gt;"TOTAL",IF(N$83&lt;&gt;"TOTAL",SUMIFS('5 Next Year'!$AZ$10:$AZ$250,'5 Next Year'!$B$10:$B$250,$A87,'5 Next Year'!$C$10:$C$250,N$83),SUM($B87:M87)),SUM(N$84:N86)),""),"")</f>
        <v/>
      </c>
      <c r="O87" s="313" t="str">
        <f>IF($A87&lt;&gt;"",IF(O$83&lt;&gt;"",IF($A87&lt;&gt;"TOTAL",IF(O$83&lt;&gt;"TOTAL",SUMIFS('5 Next Year'!$AZ$10:$AZ$250,'5 Next Year'!$B$10:$B$250,$A87,'5 Next Year'!$C$10:$C$250,O$83),SUM($B87:N87)),SUM(O$84:O86)),""),"")</f>
        <v/>
      </c>
      <c r="P87" s="313" t="str">
        <f>IF($A87&lt;&gt;"",IF(P$83&lt;&gt;"",IF($A87&lt;&gt;"TOTAL",IF(P$83&lt;&gt;"TOTAL",SUMIFS('5 Next Year'!$AZ$10:$AZ$250,'5 Next Year'!$B$10:$B$250,$A87,'5 Next Year'!$C$10:$C$250,P$83),SUM($B87:O87)),SUM(P$84:P86)),""),"")</f>
        <v/>
      </c>
      <c r="Q87" s="313" t="str">
        <f>IF($A87&lt;&gt;"",IF(Q$83&lt;&gt;"",IF($A87&lt;&gt;"TOTAL",IF(Q$83&lt;&gt;"TOTAL",SUMIFS('5 Next Year'!$AZ$10:$AZ$250,'5 Next Year'!$B$10:$B$250,$A87,'5 Next Year'!$C$10:$C$250,Q$83),SUM($B87:P87)),SUM(Q$84:Q86)),""),"")</f>
        <v/>
      </c>
      <c r="R87" s="315"/>
      <c r="S87" s="315"/>
      <c r="T87" s="315"/>
      <c r="U87" s="315"/>
      <c r="V87" s="315"/>
      <c r="W87" s="315"/>
      <c r="X87" s="315"/>
      <c r="Y87" s="315"/>
      <c r="Z87" s="315"/>
    </row>
    <row r="88" spans="1:26" ht="14.25" customHeight="1">
      <c r="A88" s="323" t="str">
        <f t="shared" si="13"/>
        <v>CRJ</v>
      </c>
      <c r="B88" s="347" t="str">
        <f t="shared" si="12"/>
        <v/>
      </c>
      <c r="C88" s="313">
        <f>IF($A88&lt;&gt;"",IF(C$83&lt;&gt;"",IF($A88&lt;&gt;"TOTAL",IF(C$83&lt;&gt;"TOTAL",SUMIFS('5 Next Year'!$AZ$10:$AZ$250,'5 Next Year'!$B$10:$B$250,$A88,'5 Next Year'!$C$10:$C$250,C$83),SUM($B88:B88)),SUM(C$84:C87)),""),"")</f>
        <v>0</v>
      </c>
      <c r="D88" s="313">
        <f>IF($A88&lt;&gt;"",IF(D$83&lt;&gt;"",IF($A88&lt;&gt;"TOTAL",IF(D$83&lt;&gt;"TOTAL",SUMIFS('5 Next Year'!$AZ$10:$AZ$250,'5 Next Year'!$B$10:$B$250,$A88,'5 Next Year'!$C$10:$C$250,D$83),SUM($B88:C88)),SUM(D$84:D87)),""),"")</f>
        <v>0</v>
      </c>
      <c r="E88" s="313"/>
      <c r="F88" s="313">
        <f>IF($A88&lt;&gt;"",IF(F$83&lt;&gt;"",IF($A88&lt;&gt;"TOTAL",IF(F$83&lt;&gt;"TOTAL",SUMIFS('5 Next Year'!$AZ$10:$AZ$250,'5 Next Year'!$B$10:$B$250,$A88,'5 Next Year'!$C$10:$C$250,F$83),SUM($B88:E88)),SUM(F$84:F87)),""),"")</f>
        <v>0</v>
      </c>
      <c r="G88" s="313">
        <f>IF($A88&lt;&gt;"",IF(G$83&lt;&gt;"",IF($A88&lt;&gt;"TOTAL",IF(G$83&lt;&gt;"TOTAL",SUMIFS('5 Next Year'!$AZ$10:$AZ$250,'5 Next Year'!$B$10:$B$250,$A88,'5 Next Year'!$C$10:$C$250,G$83),SUM($B88:F88)),SUM(G$84:G87)),""),"")</f>
        <v>0</v>
      </c>
      <c r="H88" s="313">
        <f>IF($A88&lt;&gt;"",IF(H$83&lt;&gt;"",IF($A88&lt;&gt;"TOTAL",IF(H$83&lt;&gt;"TOTAL",SUMIFS('5 Next Year'!$AZ$10:$AZ$250,'5 Next Year'!$B$10:$B$250,$A88,'5 Next Year'!$C$10:$C$250,H$83),SUM($B88:G88)),SUM(H$84:H87)),""),"")</f>
        <v>0</v>
      </c>
      <c r="I88" s="313">
        <f>IF($A88&lt;&gt;"",IF(I$83&lt;&gt;"",IF($A88&lt;&gt;"TOTAL",IF(I$83&lt;&gt;"TOTAL",SUMIFS('5 Next Year'!$AZ$10:$AZ$250,'5 Next Year'!$B$10:$B$250,$A88,'5 Next Year'!$C$10:$C$250,I$83),SUM($B88:H88)),SUM(I$84:I87)),""),"")</f>
        <v>0</v>
      </c>
      <c r="J88" s="313" t="str">
        <f>IF($A88&lt;&gt;"",IF(J$83&lt;&gt;"",IF($A88&lt;&gt;"TOTAL",IF(J$83&lt;&gt;"TOTAL",SUMIFS('5 Next Year'!$AZ$10:$AZ$250,'5 Next Year'!$B$10:$B$250,$A88,'5 Next Year'!$C$10:$C$250,J$83),SUM($B88:I88)),SUM(J$84:J87)),""),"")</f>
        <v/>
      </c>
      <c r="K88" s="313">
        <f>IF($A88&lt;&gt;"",IF(K$83&lt;&gt;"",IF($A88&lt;&gt;"TOTAL",IF(K$83&lt;&gt;"TOTAL",SUMIFS('5 Next Year'!$AZ$10:$AZ$250,'5 Next Year'!$B$10:$B$250,$A88,'5 Next Year'!$C$10:$C$250,K$83),SUM($B88:J88)),SUM(K$84:K87)),""),"")</f>
        <v>0</v>
      </c>
      <c r="L88" s="313" t="str">
        <f>IF($A88&lt;&gt;"",IF(L$83&lt;&gt;"",IF($A88&lt;&gt;"TOTAL",IF(L$83&lt;&gt;"TOTAL",SUMIFS('5 Next Year'!$AZ$10:$AZ$250,'5 Next Year'!$B$10:$B$250,$A88,'5 Next Year'!$C$10:$C$250,L$83),SUM($B88:K88)),SUM(L$84:L87)),""),"")</f>
        <v/>
      </c>
      <c r="M88" s="313" t="str">
        <f>IF($A88&lt;&gt;"",IF(M$83&lt;&gt;"",IF($A88&lt;&gt;"TOTAL",IF(M$83&lt;&gt;"TOTAL",SUMIFS('5 Next Year'!$AZ$10:$AZ$250,'5 Next Year'!$B$10:$B$250,$A88,'5 Next Year'!$C$10:$C$250,M$83),SUM($B88:L88)),SUM(M$84:M87)),""),"")</f>
        <v/>
      </c>
      <c r="N88" s="313" t="str">
        <f>IF($A88&lt;&gt;"",IF(N$83&lt;&gt;"",IF($A88&lt;&gt;"TOTAL",IF(N$83&lt;&gt;"TOTAL",SUMIFS('5 Next Year'!$AZ$10:$AZ$250,'5 Next Year'!$B$10:$B$250,$A88,'5 Next Year'!$C$10:$C$250,N$83),SUM($B88:M88)),SUM(N$84:N87)),""),"")</f>
        <v/>
      </c>
      <c r="O88" s="313" t="str">
        <f>IF($A88&lt;&gt;"",IF(O$83&lt;&gt;"",IF($A88&lt;&gt;"TOTAL",IF(O$83&lt;&gt;"TOTAL",SUMIFS('5 Next Year'!$AZ$10:$AZ$250,'5 Next Year'!$B$10:$B$250,$A88,'5 Next Year'!$C$10:$C$250,O$83),SUM($B88:N88)),SUM(O$84:O87)),""),"")</f>
        <v/>
      </c>
      <c r="P88" s="313" t="str">
        <f>IF($A88&lt;&gt;"",IF(P$83&lt;&gt;"",IF($A88&lt;&gt;"TOTAL",IF(P$83&lt;&gt;"TOTAL",SUMIFS('5 Next Year'!$AZ$10:$AZ$250,'5 Next Year'!$B$10:$B$250,$A88,'5 Next Year'!$C$10:$C$250,P$83),SUM($B88:O88)),SUM(P$84:P87)),""),"")</f>
        <v/>
      </c>
      <c r="Q88" s="313" t="str">
        <f>IF($A88&lt;&gt;"",IF(Q$83&lt;&gt;"",IF($A88&lt;&gt;"TOTAL",IF(Q$83&lt;&gt;"TOTAL",SUMIFS('5 Next Year'!$AZ$10:$AZ$250,'5 Next Year'!$B$10:$B$250,$A88,'5 Next Year'!$C$10:$C$250,Q$83),SUM($B88:P88)),SUM(Q$84:Q87)),""),"")</f>
        <v/>
      </c>
      <c r="R88" s="315"/>
      <c r="S88" s="315"/>
      <c r="T88" s="315"/>
      <c r="U88" s="315"/>
      <c r="V88" s="315"/>
      <c r="W88" s="315"/>
      <c r="X88" s="315"/>
      <c r="Y88" s="315"/>
      <c r="Z88" s="315"/>
    </row>
    <row r="89" spans="1:26" ht="14.25" customHeight="1">
      <c r="A89" s="323" t="str">
        <f t="shared" si="13"/>
        <v>EDM</v>
      </c>
      <c r="B89" s="347" t="str">
        <f t="shared" si="12"/>
        <v/>
      </c>
      <c r="C89" s="313">
        <f>IF($A89&lt;&gt;"",IF(C$83&lt;&gt;"",IF($A89&lt;&gt;"TOTAL",IF(C$83&lt;&gt;"TOTAL",SUMIFS('5 Next Year'!$AZ$10:$AZ$250,'5 Next Year'!$B$10:$B$250,$A89,'5 Next Year'!$C$10:$C$250,C$83),SUM($B89:B89)),SUM(C$84:C88)),""),"")</f>
        <v>0</v>
      </c>
      <c r="D89" s="313">
        <f>IF($A89&lt;&gt;"",IF(D$83&lt;&gt;"",IF($A89&lt;&gt;"TOTAL",IF(D$83&lt;&gt;"TOTAL",SUMIFS('5 Next Year'!$AZ$10:$AZ$250,'5 Next Year'!$B$10:$B$250,$A89,'5 Next Year'!$C$10:$C$250,D$83),SUM($B89:C89)),SUM(D$84:D88)),""),"")</f>
        <v>0</v>
      </c>
      <c r="E89" s="313"/>
      <c r="F89" s="313">
        <f>IF($A89&lt;&gt;"",IF(F$83&lt;&gt;"",IF($A89&lt;&gt;"TOTAL",IF(F$83&lt;&gt;"TOTAL",SUMIFS('5 Next Year'!$AZ$10:$AZ$250,'5 Next Year'!$B$10:$B$250,$A89,'5 Next Year'!$C$10:$C$250,F$83),SUM($B89:E89)),SUM(F$84:F88)),""),"")</f>
        <v>0</v>
      </c>
      <c r="G89" s="313">
        <f>IF($A89&lt;&gt;"",IF(G$83&lt;&gt;"",IF($A89&lt;&gt;"TOTAL",IF(G$83&lt;&gt;"TOTAL",SUMIFS('5 Next Year'!$AZ$10:$AZ$250,'5 Next Year'!$B$10:$B$250,$A89,'5 Next Year'!$C$10:$C$250,G$83),SUM($B89:F89)),SUM(G$84:G88)),""),"")</f>
        <v>0</v>
      </c>
      <c r="H89" s="313">
        <f>IF($A89&lt;&gt;"",IF(H$83&lt;&gt;"",IF($A89&lt;&gt;"TOTAL",IF(H$83&lt;&gt;"TOTAL",SUMIFS('5 Next Year'!$AZ$10:$AZ$250,'5 Next Year'!$B$10:$B$250,$A89,'5 Next Year'!$C$10:$C$250,H$83),SUM($B89:G89)),SUM(H$84:H88)),""),"")</f>
        <v>0</v>
      </c>
      <c r="I89" s="313">
        <f>IF($A89&lt;&gt;"",IF(I$83&lt;&gt;"",IF($A89&lt;&gt;"TOTAL",IF(I$83&lt;&gt;"TOTAL",SUMIFS('5 Next Year'!$AZ$10:$AZ$250,'5 Next Year'!$B$10:$B$250,$A89,'5 Next Year'!$C$10:$C$250,I$83),SUM($B89:H89)),SUM(I$84:I88)),""),"")</f>
        <v>0</v>
      </c>
      <c r="J89" s="313" t="str">
        <f>IF($A89&lt;&gt;"",IF(J$83&lt;&gt;"",IF($A89&lt;&gt;"TOTAL",IF(J$83&lt;&gt;"TOTAL",SUMIFS('5 Next Year'!$AZ$10:$AZ$250,'5 Next Year'!$B$10:$B$250,$A89,'5 Next Year'!$C$10:$C$250,J$83),SUM($B89:I89)),SUM(J$84:J88)),""),"")</f>
        <v/>
      </c>
      <c r="K89" s="313">
        <f>IF($A89&lt;&gt;"",IF(K$83&lt;&gt;"",IF($A89&lt;&gt;"TOTAL",IF(K$83&lt;&gt;"TOTAL",SUMIFS('5 Next Year'!$AZ$10:$AZ$250,'5 Next Year'!$B$10:$B$250,$A89,'5 Next Year'!$C$10:$C$250,K$83),SUM($B89:J89)),SUM(K$84:K88)),""),"")</f>
        <v>0</v>
      </c>
      <c r="L89" s="313" t="str">
        <f>IF($A89&lt;&gt;"",IF(L$83&lt;&gt;"",IF($A89&lt;&gt;"TOTAL",IF(L$83&lt;&gt;"TOTAL",SUMIFS('5 Next Year'!$AZ$10:$AZ$250,'5 Next Year'!$B$10:$B$250,$A89,'5 Next Year'!$C$10:$C$250,L$83),SUM($B89:K89)),SUM(L$84:L88)),""),"")</f>
        <v/>
      </c>
      <c r="M89" s="313" t="str">
        <f>IF($A89&lt;&gt;"",IF(M$83&lt;&gt;"",IF($A89&lt;&gt;"TOTAL",IF(M$83&lt;&gt;"TOTAL",SUMIFS('5 Next Year'!$AZ$10:$AZ$250,'5 Next Year'!$B$10:$B$250,$A89,'5 Next Year'!$C$10:$C$250,M$83),SUM($B89:L89)),SUM(M$84:M88)),""),"")</f>
        <v/>
      </c>
      <c r="N89" s="313" t="str">
        <f>IF($A89&lt;&gt;"",IF(N$83&lt;&gt;"",IF($A89&lt;&gt;"TOTAL",IF(N$83&lt;&gt;"TOTAL",SUMIFS('5 Next Year'!$AZ$10:$AZ$250,'5 Next Year'!$B$10:$B$250,$A89,'5 Next Year'!$C$10:$C$250,N$83),SUM($B89:M89)),SUM(N$84:N88)),""),"")</f>
        <v/>
      </c>
      <c r="O89" s="313" t="str">
        <f>IF($A89&lt;&gt;"",IF(O$83&lt;&gt;"",IF($A89&lt;&gt;"TOTAL",IF(O$83&lt;&gt;"TOTAL",SUMIFS('5 Next Year'!$AZ$10:$AZ$250,'5 Next Year'!$B$10:$B$250,$A89,'5 Next Year'!$C$10:$C$250,O$83),SUM($B89:N89)),SUM(O$84:O88)),""),"")</f>
        <v/>
      </c>
      <c r="P89" s="313" t="str">
        <f>IF($A89&lt;&gt;"",IF(P$83&lt;&gt;"",IF($A89&lt;&gt;"TOTAL",IF(P$83&lt;&gt;"TOTAL",SUMIFS('5 Next Year'!$AZ$10:$AZ$250,'5 Next Year'!$B$10:$B$250,$A89,'5 Next Year'!$C$10:$C$250,P$83),SUM($B89:O89)),SUM(P$84:P88)),""),"")</f>
        <v/>
      </c>
      <c r="Q89" s="313" t="str">
        <f>IF($A89&lt;&gt;"",IF(Q$83&lt;&gt;"",IF($A89&lt;&gt;"TOTAL",IF(Q$83&lt;&gt;"TOTAL",SUMIFS('5 Next Year'!$AZ$10:$AZ$250,'5 Next Year'!$B$10:$B$250,$A89,'5 Next Year'!$C$10:$C$250,Q$83),SUM($B89:P89)),SUM(Q$84:Q88)),""),"")</f>
        <v/>
      </c>
      <c r="R89" s="315"/>
      <c r="S89" s="315"/>
      <c r="T89" s="315"/>
      <c r="U89" s="315"/>
      <c r="V89" s="315"/>
      <c r="W89" s="315"/>
      <c r="X89" s="315"/>
      <c r="Y89" s="315"/>
      <c r="Z89" s="315"/>
    </row>
    <row r="90" spans="1:26" ht="14.25" customHeight="1">
      <c r="A90" s="323" t="str">
        <f t="shared" si="13"/>
        <v>MBA</v>
      </c>
      <c r="B90" s="347" t="str">
        <f t="shared" si="12"/>
        <v/>
      </c>
      <c r="C90" s="313">
        <f>IF($A90&lt;&gt;"",IF(C$83&lt;&gt;"",IF($A90&lt;&gt;"TOTAL",IF(C$83&lt;&gt;"TOTAL",SUMIFS('5 Next Year'!$AZ$10:$AZ$250,'5 Next Year'!$B$10:$B$250,$A90,'5 Next Year'!$C$10:$C$250,C$83),SUM($B90:B90)),SUM(C$84:C89)),""),"")</f>
        <v>0</v>
      </c>
      <c r="D90" s="313">
        <f>IF($A90&lt;&gt;"",IF(D$83&lt;&gt;"",IF($A90&lt;&gt;"TOTAL",IF(D$83&lt;&gt;"TOTAL",SUMIFS('5 Next Year'!$AZ$10:$AZ$250,'5 Next Year'!$B$10:$B$250,$A90,'5 Next Year'!$C$10:$C$250,D$83),SUM($B90:C90)),SUM(D$84:D89)),""),"")</f>
        <v>85680</v>
      </c>
      <c r="E90" s="313"/>
      <c r="F90" s="313">
        <f>IF($A90&lt;&gt;"",IF(F$83&lt;&gt;"",IF($A90&lt;&gt;"TOTAL",IF(F$83&lt;&gt;"TOTAL",SUMIFS('5 Next Year'!$AZ$10:$AZ$250,'5 Next Year'!$B$10:$B$250,$A90,'5 Next Year'!$C$10:$C$250,F$83),SUM($B90:E90)),SUM(F$84:F89)),""),"")</f>
        <v>0</v>
      </c>
      <c r="G90" s="313">
        <f>IF($A90&lt;&gt;"",IF(G$83&lt;&gt;"",IF($A90&lt;&gt;"TOTAL",IF(G$83&lt;&gt;"TOTAL",SUMIFS('5 Next Year'!$AZ$10:$AZ$250,'5 Next Year'!$B$10:$B$250,$A90,'5 Next Year'!$C$10:$C$250,G$83),SUM($B90:F90)),SUM(G$84:G89)),""),"")</f>
        <v>0</v>
      </c>
      <c r="H90" s="313">
        <f>IF($A90&lt;&gt;"",IF(H$83&lt;&gt;"",IF($A90&lt;&gt;"TOTAL",IF(H$83&lt;&gt;"TOTAL",SUMIFS('5 Next Year'!$AZ$10:$AZ$250,'5 Next Year'!$B$10:$B$250,$A90,'5 Next Year'!$C$10:$C$250,H$83),SUM($B90:G90)),SUM(H$84:H89)),""),"")</f>
        <v>125120</v>
      </c>
      <c r="I90" s="313">
        <f>IF($A90&lt;&gt;"",IF(I$83&lt;&gt;"",IF($A90&lt;&gt;"TOTAL",IF(I$83&lt;&gt;"TOTAL",SUMIFS('5 Next Year'!$AZ$10:$AZ$250,'5 Next Year'!$B$10:$B$250,$A90,'5 Next Year'!$C$10:$C$250,I$83),SUM($B90:H90)),SUM(I$84:I89)),""),"")</f>
        <v>312800</v>
      </c>
      <c r="J90" s="313" t="str">
        <f>IF($A90&lt;&gt;"",IF(J$83&lt;&gt;"",IF($A90&lt;&gt;"TOTAL",IF(J$83&lt;&gt;"TOTAL",SUMIFS('5 Next Year'!$AZ$10:$AZ$250,'5 Next Year'!$B$10:$B$250,$A90,'5 Next Year'!$C$10:$C$250,J$83),SUM($B90:I90)),SUM(J$84:J89)),""),"")</f>
        <v/>
      </c>
      <c r="K90" s="313">
        <f>IF($A90&lt;&gt;"",IF(K$83&lt;&gt;"",IF($A90&lt;&gt;"TOTAL",IF(K$83&lt;&gt;"TOTAL",SUMIFS('5 Next Year'!$AZ$10:$AZ$250,'5 Next Year'!$B$10:$B$250,$A90,'5 Next Year'!$C$10:$C$250,K$83),SUM($B90:J90)),SUM(K$84:K89)),""),"")</f>
        <v>523600</v>
      </c>
      <c r="L90" s="313" t="str">
        <f>IF($A90&lt;&gt;"",IF(L$83&lt;&gt;"",IF($A90&lt;&gt;"TOTAL",IF(L$83&lt;&gt;"TOTAL",SUMIFS('5 Next Year'!$AZ$10:$AZ$250,'5 Next Year'!$B$10:$B$250,$A90,'5 Next Year'!$C$10:$C$250,L$83),SUM($B90:K90)),SUM(L$84:L89)),""),"")</f>
        <v/>
      </c>
      <c r="M90" s="313" t="str">
        <f>IF($A90&lt;&gt;"",IF(M$83&lt;&gt;"",IF($A90&lt;&gt;"TOTAL",IF(M$83&lt;&gt;"TOTAL",SUMIFS('5 Next Year'!$AZ$10:$AZ$250,'5 Next Year'!$B$10:$B$250,$A90,'5 Next Year'!$C$10:$C$250,M$83),SUM($B90:L90)),SUM(M$84:M89)),""),"")</f>
        <v/>
      </c>
      <c r="N90" s="313" t="str">
        <f>IF($A90&lt;&gt;"",IF(N$83&lt;&gt;"",IF($A90&lt;&gt;"TOTAL",IF(N$83&lt;&gt;"TOTAL",SUMIFS('5 Next Year'!$AZ$10:$AZ$250,'5 Next Year'!$B$10:$B$250,$A90,'5 Next Year'!$C$10:$C$250,N$83),SUM($B90:M90)),SUM(N$84:N89)),""),"")</f>
        <v/>
      </c>
      <c r="O90" s="313" t="str">
        <f>IF($A90&lt;&gt;"",IF(O$83&lt;&gt;"",IF($A90&lt;&gt;"TOTAL",IF(O$83&lt;&gt;"TOTAL",SUMIFS('5 Next Year'!$AZ$10:$AZ$250,'5 Next Year'!$B$10:$B$250,$A90,'5 Next Year'!$C$10:$C$250,O$83),SUM($B90:N90)),SUM(O$84:O89)),""),"")</f>
        <v/>
      </c>
      <c r="P90" s="313" t="str">
        <f>IF($A90&lt;&gt;"",IF(P$83&lt;&gt;"",IF($A90&lt;&gt;"TOTAL",IF(P$83&lt;&gt;"TOTAL",SUMIFS('5 Next Year'!$AZ$10:$AZ$250,'5 Next Year'!$B$10:$B$250,$A90,'5 Next Year'!$C$10:$C$250,P$83),SUM($B90:O90)),SUM(P$84:P89)),""),"")</f>
        <v/>
      </c>
      <c r="Q90" s="313" t="str">
        <f>IF($A90&lt;&gt;"",IF(Q$83&lt;&gt;"",IF($A90&lt;&gt;"TOTAL",IF(Q$83&lt;&gt;"TOTAL",SUMIFS('5 Next Year'!$AZ$10:$AZ$250,'5 Next Year'!$B$10:$B$250,$A90,'5 Next Year'!$C$10:$C$250,Q$83),SUM($B90:P90)),SUM(Q$84:Q89)),""),"")</f>
        <v/>
      </c>
      <c r="R90" s="315"/>
      <c r="S90" s="315"/>
      <c r="T90" s="315"/>
      <c r="U90" s="315"/>
      <c r="V90" s="315"/>
      <c r="W90" s="315"/>
      <c r="X90" s="315"/>
      <c r="Y90" s="315"/>
      <c r="Z90" s="315"/>
    </row>
    <row r="91" spans="1:26" ht="14.25" customHeight="1">
      <c r="A91" s="323" t="str">
        <f t="shared" si="13"/>
        <v>REL</v>
      </c>
      <c r="B91" s="347" t="str">
        <f t="shared" si="12"/>
        <v/>
      </c>
      <c r="C91" s="313">
        <f>IF($A91&lt;&gt;"",IF(C$83&lt;&gt;"",IF($A91&lt;&gt;"TOTAL",IF(C$83&lt;&gt;"TOTAL",SUMIFS('5 Next Year'!$AZ$10:$AZ$250,'5 Next Year'!$B$10:$B$250,$A91,'5 Next Year'!$C$10:$C$250,C$83),SUM($B91:B91)),SUM(C$84:C90)),""),"")</f>
        <v>0</v>
      </c>
      <c r="D91" s="313">
        <f>IF($A91&lt;&gt;"",IF(D$83&lt;&gt;"",IF($A91&lt;&gt;"TOTAL",IF(D$83&lt;&gt;"TOTAL",SUMIFS('5 Next Year'!$AZ$10:$AZ$250,'5 Next Year'!$B$10:$B$250,$A91,'5 Next Year'!$C$10:$C$250,D$83),SUM($B91:C91)),SUM(D$84:D90)),""),"")</f>
        <v>0</v>
      </c>
      <c r="E91" s="313"/>
      <c r="F91" s="313">
        <f>IF($A91&lt;&gt;"",IF(F$83&lt;&gt;"",IF($A91&lt;&gt;"TOTAL",IF(F$83&lt;&gt;"TOTAL",SUMIFS('5 Next Year'!$AZ$10:$AZ$250,'5 Next Year'!$B$10:$B$250,$A91,'5 Next Year'!$C$10:$C$250,F$83),SUM($B91:E91)),SUM(F$84:F90)),""),"")</f>
        <v>0</v>
      </c>
      <c r="G91" s="313">
        <f>IF($A91&lt;&gt;"",IF(G$83&lt;&gt;"",IF($A91&lt;&gt;"TOTAL",IF(G$83&lt;&gt;"TOTAL",SUMIFS('5 Next Year'!$AZ$10:$AZ$250,'5 Next Year'!$B$10:$B$250,$A91,'5 Next Year'!$C$10:$C$250,G$83),SUM($B91:F91)),SUM(G$84:G90)),""),"")</f>
        <v>85000</v>
      </c>
      <c r="H91" s="313">
        <f>IF($A91&lt;&gt;"",IF(H$83&lt;&gt;"",IF($A91&lt;&gt;"TOTAL",IF(H$83&lt;&gt;"TOTAL",SUMIFS('5 Next Year'!$AZ$10:$AZ$250,'5 Next Year'!$B$10:$B$250,$A91,'5 Next Year'!$C$10:$C$250,H$83),SUM($B91:G91)),SUM(H$84:H90)),""),"")</f>
        <v>0</v>
      </c>
      <c r="I91" s="313">
        <f>IF($A91&lt;&gt;"",IF(I$83&lt;&gt;"",IF($A91&lt;&gt;"TOTAL",IF(I$83&lt;&gt;"TOTAL",SUMIFS('5 Next Year'!$AZ$10:$AZ$250,'5 Next Year'!$B$10:$B$250,$A91,'5 Next Year'!$C$10:$C$250,I$83),SUM($B91:H91)),SUM(I$84:I90)),""),"")</f>
        <v>0</v>
      </c>
      <c r="J91" s="313" t="str">
        <f>IF($A91&lt;&gt;"",IF(J$83&lt;&gt;"",IF($A91&lt;&gt;"TOTAL",IF(J$83&lt;&gt;"TOTAL",SUMIFS('5 Next Year'!$AZ$10:$AZ$250,'5 Next Year'!$B$10:$B$250,$A91,'5 Next Year'!$C$10:$C$250,J$83),SUM($B91:I91)),SUM(J$84:J90)),""),"")</f>
        <v/>
      </c>
      <c r="K91" s="313">
        <f>IF($A91&lt;&gt;"",IF(K$83&lt;&gt;"",IF($A91&lt;&gt;"TOTAL",IF(K$83&lt;&gt;"TOTAL",SUMIFS('5 Next Year'!$AZ$10:$AZ$250,'5 Next Year'!$B$10:$B$250,$A91,'5 Next Year'!$C$10:$C$250,K$83),SUM($B91:J91)),SUM(K$84:K90)),""),"")</f>
        <v>85000</v>
      </c>
      <c r="L91" s="313" t="str">
        <f>IF($A91&lt;&gt;"",IF(L$83&lt;&gt;"",IF($A91&lt;&gt;"TOTAL",IF(L$83&lt;&gt;"TOTAL",SUMIFS('5 Next Year'!$AZ$10:$AZ$250,'5 Next Year'!$B$10:$B$250,$A91,'5 Next Year'!$C$10:$C$250,L$83),SUM($B91:K91)),SUM(L$84:L90)),""),"")</f>
        <v/>
      </c>
      <c r="M91" s="313" t="str">
        <f>IF($A91&lt;&gt;"",IF(M$83&lt;&gt;"",IF($A91&lt;&gt;"TOTAL",IF(M$83&lt;&gt;"TOTAL",SUMIFS('5 Next Year'!$AZ$10:$AZ$250,'5 Next Year'!$B$10:$B$250,$A91,'5 Next Year'!$C$10:$C$250,M$83),SUM($B91:L91)),SUM(M$84:M90)),""),"")</f>
        <v/>
      </c>
      <c r="N91" s="313" t="str">
        <f>IF($A91&lt;&gt;"",IF(N$83&lt;&gt;"",IF($A91&lt;&gt;"TOTAL",IF(N$83&lt;&gt;"TOTAL",SUMIFS('5 Next Year'!$AZ$10:$AZ$250,'5 Next Year'!$B$10:$B$250,$A91,'5 Next Year'!$C$10:$C$250,N$83),SUM($B91:M91)),SUM(N$84:N90)),""),"")</f>
        <v/>
      </c>
      <c r="O91" s="313" t="str">
        <f>IF($A91&lt;&gt;"",IF(O$83&lt;&gt;"",IF($A91&lt;&gt;"TOTAL",IF(O$83&lt;&gt;"TOTAL",SUMIFS('5 Next Year'!$AZ$10:$AZ$250,'5 Next Year'!$B$10:$B$250,$A91,'5 Next Year'!$C$10:$C$250,O$83),SUM($B91:N91)),SUM(O$84:O90)),""),"")</f>
        <v/>
      </c>
      <c r="P91" s="313" t="str">
        <f>IF($A91&lt;&gt;"",IF(P$83&lt;&gt;"",IF($A91&lt;&gt;"TOTAL",IF(P$83&lt;&gt;"TOTAL",SUMIFS('5 Next Year'!$AZ$10:$AZ$250,'5 Next Year'!$B$10:$B$250,$A91,'5 Next Year'!$C$10:$C$250,P$83),SUM($B91:O91)),SUM(P$84:P90)),""),"")</f>
        <v/>
      </c>
      <c r="Q91" s="313" t="str">
        <f>IF($A91&lt;&gt;"",IF(Q$83&lt;&gt;"",IF($A91&lt;&gt;"TOTAL",IF(Q$83&lt;&gt;"TOTAL",SUMIFS('5 Next Year'!$AZ$10:$AZ$250,'5 Next Year'!$B$10:$B$250,$A91,'5 Next Year'!$C$10:$C$250,Q$83),SUM($B91:P91)),SUM(Q$84:Q90)),""),"")</f>
        <v/>
      </c>
      <c r="R91" s="315"/>
      <c r="S91" s="315"/>
      <c r="T91" s="315"/>
      <c r="U91" s="315"/>
      <c r="V91" s="315"/>
      <c r="W91" s="315"/>
      <c r="X91" s="315"/>
      <c r="Y91" s="315"/>
      <c r="Z91" s="315"/>
    </row>
    <row r="92" spans="1:26" ht="14.25" customHeight="1">
      <c r="A92" s="323" t="str">
        <f t="shared" si="13"/>
        <v/>
      </c>
      <c r="B92" s="347" t="str">
        <f t="shared" si="12"/>
        <v/>
      </c>
      <c r="C92" s="313" t="str">
        <f>IF($A92&lt;&gt;"",IF(C$83&lt;&gt;"",IF($A92&lt;&gt;"TOTAL",IF(C$83&lt;&gt;"TOTAL",SUMIFS('5 Next Year'!$AZ$10:$AZ$250,'5 Next Year'!$B$10:$B$250,$A92,'5 Next Year'!$C$10:$C$250,C$83),SUM($B92:B92)),SUM(C$84:C91)),""),"")</f>
        <v/>
      </c>
      <c r="D92" s="313" t="str">
        <f>IF($A92&lt;&gt;"",IF(D$83&lt;&gt;"",IF($A92&lt;&gt;"TOTAL",IF(D$83&lt;&gt;"TOTAL",SUMIFS('5 Next Year'!$AZ$10:$AZ$250,'5 Next Year'!$B$10:$B$250,$A92,'5 Next Year'!$C$10:$C$250,D$83),SUM($B92:C92)),SUM(D$84:D91)),""),"")</f>
        <v/>
      </c>
      <c r="E92" s="313"/>
      <c r="F92" s="313" t="str">
        <f>IF($A92&lt;&gt;"",IF(F$83&lt;&gt;"",IF($A92&lt;&gt;"TOTAL",IF(F$83&lt;&gt;"TOTAL",SUMIFS('5 Next Year'!$AZ$10:$AZ$250,'5 Next Year'!$B$10:$B$250,$A92,'5 Next Year'!$C$10:$C$250,F$83),SUM($B92:E92)),SUM(F$84:F91)),""),"")</f>
        <v/>
      </c>
      <c r="G92" s="313" t="str">
        <f>IF($A92&lt;&gt;"",IF(G$83&lt;&gt;"",IF($A92&lt;&gt;"TOTAL",IF(G$83&lt;&gt;"TOTAL",SUMIFS('5 Next Year'!$AZ$10:$AZ$250,'5 Next Year'!$B$10:$B$250,$A92,'5 Next Year'!$C$10:$C$250,G$83),SUM($B92:F92)),SUM(G$84:G91)),""),"")</f>
        <v/>
      </c>
      <c r="H92" s="313" t="str">
        <f>IF($A92&lt;&gt;"",IF(H$83&lt;&gt;"",IF($A92&lt;&gt;"TOTAL",IF(H$83&lt;&gt;"TOTAL",SUMIFS('5 Next Year'!$AZ$10:$AZ$250,'5 Next Year'!$B$10:$B$250,$A92,'5 Next Year'!$C$10:$C$250,H$83),SUM($B92:G92)),SUM(H$84:H91)),""),"")</f>
        <v/>
      </c>
      <c r="I92" s="313" t="str">
        <f>IF($A92&lt;&gt;"",IF(I$83&lt;&gt;"",IF($A92&lt;&gt;"TOTAL",IF(I$83&lt;&gt;"TOTAL",SUMIFS('5 Next Year'!$AZ$10:$AZ$250,'5 Next Year'!$B$10:$B$250,$A92,'5 Next Year'!$C$10:$C$250,I$83),SUM($B92:H92)),SUM(I$84:I91)),""),"")</f>
        <v/>
      </c>
      <c r="J92" s="313" t="str">
        <f>IF($A92&lt;&gt;"",IF(J$83&lt;&gt;"",IF($A92&lt;&gt;"TOTAL",IF(J$83&lt;&gt;"TOTAL",SUMIFS('5 Next Year'!$AZ$10:$AZ$250,'5 Next Year'!$B$10:$B$250,$A92,'5 Next Year'!$C$10:$C$250,J$83),SUM($B92:I92)),SUM(J$84:J91)),""),"")</f>
        <v/>
      </c>
      <c r="K92" s="313" t="str">
        <f>IF($A92&lt;&gt;"",IF(K$83&lt;&gt;"",IF($A92&lt;&gt;"TOTAL",IF(K$83&lt;&gt;"TOTAL",SUMIFS('5 Next Year'!$AZ$10:$AZ$250,'5 Next Year'!$B$10:$B$250,$A92,'5 Next Year'!$C$10:$C$250,K$83),SUM($B92:J92)),SUM(K$84:K91)),""),"")</f>
        <v/>
      </c>
      <c r="L92" s="313" t="str">
        <f>IF($A92&lt;&gt;"",IF(L$83&lt;&gt;"",IF($A92&lt;&gt;"TOTAL",IF(L$83&lt;&gt;"TOTAL",SUMIFS('5 Next Year'!$AZ$10:$AZ$250,'5 Next Year'!$B$10:$B$250,$A92,'5 Next Year'!$C$10:$C$250,L$83),SUM($B92:K92)),SUM(L$84:L91)),""),"")</f>
        <v/>
      </c>
      <c r="M92" s="313" t="str">
        <f>IF($A92&lt;&gt;"",IF(M$83&lt;&gt;"",IF($A92&lt;&gt;"TOTAL",IF(M$83&lt;&gt;"TOTAL",SUMIFS('5 Next Year'!$AZ$10:$AZ$250,'5 Next Year'!$B$10:$B$250,$A92,'5 Next Year'!$C$10:$C$250,M$83),SUM($B92:L92)),SUM(M$84:M91)),""),"")</f>
        <v/>
      </c>
      <c r="N92" s="313" t="str">
        <f>IF($A92&lt;&gt;"",IF(N$83&lt;&gt;"",IF($A92&lt;&gt;"TOTAL",IF(N$83&lt;&gt;"TOTAL",SUMIFS('5 Next Year'!$AZ$10:$AZ$250,'5 Next Year'!$B$10:$B$250,$A92,'5 Next Year'!$C$10:$C$250,N$83),SUM($B92:M92)),SUM(N$84:N91)),""),"")</f>
        <v/>
      </c>
      <c r="O92" s="313" t="str">
        <f>IF($A92&lt;&gt;"",IF(O$83&lt;&gt;"",IF($A92&lt;&gt;"TOTAL",IF(O$83&lt;&gt;"TOTAL",SUMIFS('5 Next Year'!$AZ$10:$AZ$250,'5 Next Year'!$B$10:$B$250,$A92,'5 Next Year'!$C$10:$C$250,O$83),SUM($B92:N92)),SUM(O$84:O91)),""),"")</f>
        <v/>
      </c>
      <c r="P92" s="313" t="str">
        <f>IF($A92&lt;&gt;"",IF(P$83&lt;&gt;"",IF($A92&lt;&gt;"TOTAL",IF(P$83&lt;&gt;"TOTAL",SUMIFS('5 Next Year'!$AZ$10:$AZ$250,'5 Next Year'!$B$10:$B$250,$A92,'5 Next Year'!$C$10:$C$250,P$83),SUM($B92:O92)),SUM(P$84:P91)),""),"")</f>
        <v/>
      </c>
      <c r="Q92" s="313" t="str">
        <f>IF($A92&lt;&gt;"",IF(Q$83&lt;&gt;"",IF($A92&lt;&gt;"TOTAL",IF(Q$83&lt;&gt;"TOTAL",SUMIFS('5 Next Year'!$AZ$10:$AZ$250,'5 Next Year'!$B$10:$B$250,$A92,'5 Next Year'!$C$10:$C$250,Q$83),SUM($B92:P92)),SUM(Q$84:Q91)),""),"")</f>
        <v/>
      </c>
      <c r="R92" s="315"/>
      <c r="S92" s="315"/>
      <c r="T92" s="315"/>
      <c r="U92" s="315"/>
      <c r="V92" s="315"/>
      <c r="W92" s="315"/>
      <c r="X92" s="315"/>
      <c r="Y92" s="315"/>
      <c r="Z92" s="315"/>
    </row>
    <row r="93" spans="1:26" ht="14.25" customHeight="1">
      <c r="A93" s="323" t="str">
        <f t="shared" si="13"/>
        <v>TOTAL</v>
      </c>
      <c r="B93" s="347">
        <f t="shared" si="12"/>
        <v>0</v>
      </c>
      <c r="C93" s="313">
        <f>IF($A93&lt;&gt;"",IF(C$83&lt;&gt;"",IF($A93&lt;&gt;"TOTAL",IF(C$83&lt;&gt;"TOTAL",SUMIFS('5 Next Year'!$AZ$10:$AZ$250,'5 Next Year'!$B$10:$B$250,$A93,'5 Next Year'!$C$10:$C$250,C$83),SUM($B93:B93)),SUM(C$84:C92)),""),"")</f>
        <v>129375</v>
      </c>
      <c r="D93" s="313">
        <f>IF($A93&lt;&gt;"",IF(D$83&lt;&gt;"",IF($A93&lt;&gt;"TOTAL",IF(D$83&lt;&gt;"TOTAL",SUMIFS('5 Next Year'!$AZ$10:$AZ$250,'5 Next Year'!$B$10:$B$250,$A93,'5 Next Year'!$C$10:$C$250,D$83),SUM($B93:C93)),SUM(D$84:D92)),""),"")</f>
        <v>208507.21202003339</v>
      </c>
      <c r="E93" s="313"/>
      <c r="F93" s="313">
        <f>IF($A93&lt;&gt;"",IF(F$83&lt;&gt;"",IF($A93&lt;&gt;"TOTAL",IF(F$83&lt;&gt;"TOTAL",SUMIFS('5 Next Year'!$AZ$10:$AZ$250,'5 Next Year'!$B$10:$B$250,$A93,'5 Next Year'!$C$10:$C$250,F$83),SUM($B93:E93)),SUM(F$84:F92)),""),"")</f>
        <v>317706.02795573673</v>
      </c>
      <c r="G93" s="313">
        <f>IF($A93&lt;&gt;"",IF(G$83&lt;&gt;"",IF($A93&lt;&gt;"TOTAL",IF(G$83&lt;&gt;"TOTAL",SUMIFS('5 Next Year'!$AZ$10:$AZ$250,'5 Next Year'!$B$10:$B$250,$A93,'5 Next Year'!$C$10:$C$250,G$83),SUM($B93:F93)),SUM(G$84:G92)),""),"")</f>
        <v>171029.41176470587</v>
      </c>
      <c r="H93" s="313">
        <f>IF($A93&lt;&gt;"",IF(H$83&lt;&gt;"",IF($A93&lt;&gt;"TOTAL",IF(H$83&lt;&gt;"TOTAL",SUMIFS('5 Next Year'!$AZ$10:$AZ$250,'5 Next Year'!$B$10:$B$250,$A93,'5 Next Year'!$C$10:$C$250,H$83),SUM($B93:G93)),SUM(H$84:H92)),""),"")</f>
        <v>150928.82352941175</v>
      </c>
      <c r="I93" s="313">
        <f>IF($A93&lt;&gt;"",IF(I$83&lt;&gt;"",IF($A93&lt;&gt;"TOTAL",IF(I$83&lt;&gt;"TOTAL",SUMIFS('5 Next Year'!$AZ$10:$AZ$250,'5 Next Year'!$B$10:$B$250,$A93,'5 Next Year'!$C$10:$C$250,I$83),SUM($B93:H93)),SUM(I$84:I92)),""),"")</f>
        <v>481550</v>
      </c>
      <c r="J93" s="313" t="str">
        <f>IF($A93&lt;&gt;"",IF(J$83&lt;&gt;"",IF($A93&lt;&gt;"TOTAL",IF(J$83&lt;&gt;"TOTAL",SUMIFS('5 Next Year'!$AZ$10:$AZ$250,'5 Next Year'!$B$10:$B$250,$A93,'5 Next Year'!$C$10:$C$250,J$83),SUM($B93:I93)),SUM(J$84:J92)),""),"")</f>
        <v/>
      </c>
      <c r="K93" s="313">
        <f>IF($A93&lt;&gt;"",IF(K$83&lt;&gt;"",IF($A93&lt;&gt;"TOTAL",IF(K$83&lt;&gt;"TOTAL",SUMIFS('5 Next Year'!$AZ$10:$AZ$250,'5 Next Year'!$B$10:$B$250,$A93,'5 Next Year'!$C$10:$C$250,K$83),SUM($B93:J93)),SUM(K$84:K92)),""),"")</f>
        <v>1459096.4752698878</v>
      </c>
      <c r="L93" s="313" t="str">
        <f>IF($A93&lt;&gt;"",IF(L$83&lt;&gt;"",IF($A93&lt;&gt;"TOTAL",IF(L$83&lt;&gt;"TOTAL",SUMIFS('5 Next Year'!$AZ$10:$AZ$250,'5 Next Year'!$B$10:$B$250,$A93,'5 Next Year'!$C$10:$C$250,L$83),SUM($B93:K93)),SUM(L$84:L92)),""),"")</f>
        <v/>
      </c>
      <c r="M93" s="313" t="str">
        <f>IF($A93&lt;&gt;"",IF(M$83&lt;&gt;"",IF($A93&lt;&gt;"TOTAL",IF(M$83&lt;&gt;"TOTAL",SUMIFS('5 Next Year'!$AZ$10:$AZ$250,'5 Next Year'!$B$10:$B$250,$A93,'5 Next Year'!$C$10:$C$250,M$83),SUM($B93:L93)),SUM(M$84:M92)),""),"")</f>
        <v/>
      </c>
      <c r="N93" s="313" t="str">
        <f>IF($A93&lt;&gt;"",IF(N$83&lt;&gt;"",IF($A93&lt;&gt;"TOTAL",IF(N$83&lt;&gt;"TOTAL",SUMIFS('5 Next Year'!$AZ$10:$AZ$250,'5 Next Year'!$B$10:$B$250,$A93,'5 Next Year'!$C$10:$C$250,N$83),SUM($B93:M93)),SUM(N$84:N92)),""),"")</f>
        <v/>
      </c>
      <c r="O93" s="313" t="str">
        <f>IF($A93&lt;&gt;"",IF(O$83&lt;&gt;"",IF($A93&lt;&gt;"TOTAL",IF(O$83&lt;&gt;"TOTAL",SUMIFS('5 Next Year'!$AZ$10:$AZ$250,'5 Next Year'!$B$10:$B$250,$A93,'5 Next Year'!$C$10:$C$250,O$83),SUM($B93:N93)),SUM(O$84:O92)),""),"")</f>
        <v/>
      </c>
      <c r="P93" s="313" t="str">
        <f>IF($A93&lt;&gt;"",IF(P$83&lt;&gt;"",IF($A93&lt;&gt;"TOTAL",IF(P$83&lt;&gt;"TOTAL",SUMIFS('5 Next Year'!$AZ$10:$AZ$250,'5 Next Year'!$B$10:$B$250,$A93,'5 Next Year'!$C$10:$C$250,P$83),SUM($B93:O93)),SUM(P$84:P92)),""),"")</f>
        <v/>
      </c>
      <c r="Q93" s="313" t="str">
        <f>IF($A93&lt;&gt;"",IF(Q$83&lt;&gt;"",IF($A93&lt;&gt;"TOTAL",IF(Q$83&lt;&gt;"TOTAL",SUMIFS('5 Next Year'!$AZ$10:$AZ$250,'5 Next Year'!$B$10:$B$250,$A93,'5 Next Year'!$C$10:$C$250,Q$83),SUM($B93:P93)),SUM(Q$84:Q92)),""),"")</f>
        <v/>
      </c>
      <c r="R93" s="315"/>
      <c r="S93" s="315"/>
      <c r="T93" s="315"/>
      <c r="U93" s="315"/>
      <c r="V93" s="315"/>
      <c r="W93" s="315"/>
      <c r="X93" s="315"/>
      <c r="Y93" s="315"/>
      <c r="Z93" s="315"/>
    </row>
    <row r="94" spans="1:26" ht="14.25" customHeight="1">
      <c r="A94" s="323" t="str">
        <f t="shared" si="13"/>
        <v/>
      </c>
      <c r="B94" s="347" t="str">
        <f t="shared" si="12"/>
        <v/>
      </c>
      <c r="C94" s="313" t="str">
        <f>IF($A94&lt;&gt;"",IF(C$83&lt;&gt;"",IF($A94&lt;&gt;"TOTAL",IF(C$83&lt;&gt;"TOTAL",SUMIFS('5 Next Year'!$AZ$10:$AZ$250,'5 Next Year'!$B$10:$B$250,$A94,'5 Next Year'!$C$10:$C$250,C$83),SUM($B94:B94)),SUM(C$84:C93)),""),"")</f>
        <v/>
      </c>
      <c r="D94" s="313" t="str">
        <f>IF($A94&lt;&gt;"",IF(D$83&lt;&gt;"",IF($A94&lt;&gt;"TOTAL",IF(D$83&lt;&gt;"TOTAL",SUMIFS('5 Next Year'!$AZ$10:$AZ$250,'5 Next Year'!$B$10:$B$250,$A94,'5 Next Year'!$C$10:$C$250,D$83),SUM($B94:C94)),SUM(D$84:D93)),""),"")</f>
        <v/>
      </c>
      <c r="E94" s="313"/>
      <c r="F94" s="313" t="str">
        <f>IF($A94&lt;&gt;"",IF(F$83&lt;&gt;"",IF($A94&lt;&gt;"TOTAL",IF(F$83&lt;&gt;"TOTAL",SUMIFS('5 Next Year'!$AZ$10:$AZ$250,'5 Next Year'!$B$10:$B$250,$A94,'5 Next Year'!$C$10:$C$250,F$83),SUM($B94:E94)),SUM(F$84:F93)),""),"")</f>
        <v/>
      </c>
      <c r="G94" s="313" t="str">
        <f>IF($A94&lt;&gt;"",IF(G$83&lt;&gt;"",IF($A94&lt;&gt;"TOTAL",IF(G$83&lt;&gt;"TOTAL",SUMIFS('5 Next Year'!$AZ$10:$AZ$250,'5 Next Year'!$B$10:$B$250,$A94,'5 Next Year'!$C$10:$C$250,G$83),SUM($B94:F94)),SUM(G$84:G93)),""),"")</f>
        <v/>
      </c>
      <c r="H94" s="313" t="str">
        <f>IF($A94&lt;&gt;"",IF(H$83&lt;&gt;"",IF($A94&lt;&gt;"TOTAL",IF(H$83&lt;&gt;"TOTAL",SUMIFS('5 Next Year'!$AZ$10:$AZ$250,'5 Next Year'!$B$10:$B$250,$A94,'5 Next Year'!$C$10:$C$250,H$83),SUM($B94:G94)),SUM(H$84:H93)),""),"")</f>
        <v/>
      </c>
      <c r="I94" s="313" t="str">
        <f>IF($A94&lt;&gt;"",IF(I$83&lt;&gt;"",IF($A94&lt;&gt;"TOTAL",IF(I$83&lt;&gt;"TOTAL",SUMIFS('5 Next Year'!$AZ$10:$AZ$250,'5 Next Year'!$B$10:$B$250,$A94,'5 Next Year'!$C$10:$C$250,I$83),SUM($B94:H94)),SUM(I$84:I93)),""),"")</f>
        <v/>
      </c>
      <c r="J94" s="313" t="str">
        <f>IF($A94&lt;&gt;"",IF(J$83&lt;&gt;"",IF($A94&lt;&gt;"TOTAL",IF(J$83&lt;&gt;"TOTAL",SUMIFS('5 Next Year'!$AZ$10:$AZ$250,'5 Next Year'!$B$10:$B$250,$A94,'5 Next Year'!$C$10:$C$250,J$83),SUM($B94:I94)),SUM(J$84:J93)),""),"")</f>
        <v/>
      </c>
      <c r="K94" s="313" t="str">
        <f>IF($A94&lt;&gt;"",IF(K$83&lt;&gt;"",IF($A94&lt;&gt;"TOTAL",IF(K$83&lt;&gt;"TOTAL",SUMIFS('5 Next Year'!$AZ$10:$AZ$250,'5 Next Year'!$B$10:$B$250,$A94,'5 Next Year'!$C$10:$C$250,K$83),SUM($B94:J94)),SUM(K$84:K93)),""),"")</f>
        <v/>
      </c>
      <c r="L94" s="313" t="str">
        <f>IF($A94&lt;&gt;"",IF(L$83&lt;&gt;"",IF($A94&lt;&gt;"TOTAL",IF(L$83&lt;&gt;"TOTAL",SUMIFS('5 Next Year'!$AZ$10:$AZ$250,'5 Next Year'!$B$10:$B$250,$A94,'5 Next Year'!$C$10:$C$250,L$83),SUM($B94:K94)),SUM(L$84:L93)),""),"")</f>
        <v/>
      </c>
      <c r="M94" s="313" t="str">
        <f>IF($A94&lt;&gt;"",IF(M$83&lt;&gt;"",IF($A94&lt;&gt;"TOTAL",IF(M$83&lt;&gt;"TOTAL",SUMIFS('5 Next Year'!$AZ$10:$AZ$250,'5 Next Year'!$B$10:$B$250,$A94,'5 Next Year'!$C$10:$C$250,M$83),SUM($B94:L94)),SUM(M$84:M93)),""),"")</f>
        <v/>
      </c>
      <c r="N94" s="313" t="str">
        <f>IF($A94&lt;&gt;"",IF(N$83&lt;&gt;"",IF($A94&lt;&gt;"TOTAL",IF(N$83&lt;&gt;"TOTAL",SUMIFS('5 Next Year'!$AZ$10:$AZ$250,'5 Next Year'!$B$10:$B$250,$A94,'5 Next Year'!$C$10:$C$250,N$83),SUM($B94:M94)),SUM(N$84:N93)),""),"")</f>
        <v/>
      </c>
      <c r="O94" s="313" t="str">
        <f>IF($A94&lt;&gt;"",IF(O$83&lt;&gt;"",IF($A94&lt;&gt;"TOTAL",IF(O$83&lt;&gt;"TOTAL",SUMIFS('5 Next Year'!$AZ$10:$AZ$250,'5 Next Year'!$B$10:$B$250,$A94,'5 Next Year'!$C$10:$C$250,O$83),SUM($B94:N94)),SUM(O$84:O93)),""),"")</f>
        <v/>
      </c>
      <c r="P94" s="313" t="str">
        <f>IF($A94&lt;&gt;"",IF(P$83&lt;&gt;"",IF($A94&lt;&gt;"TOTAL",IF(P$83&lt;&gt;"TOTAL",SUMIFS('5 Next Year'!$AZ$10:$AZ$250,'5 Next Year'!$B$10:$B$250,$A94,'5 Next Year'!$C$10:$C$250,P$83),SUM($B94:O94)),SUM(P$84:P93)),""),"")</f>
        <v/>
      </c>
      <c r="Q94" s="313" t="str">
        <f>IF($A94&lt;&gt;"",IF(Q$83&lt;&gt;"",IF($A94&lt;&gt;"TOTAL",IF(Q$83&lt;&gt;"TOTAL",SUMIFS('5 Next Year'!$AZ$10:$AZ$250,'5 Next Year'!$B$10:$B$250,$A94,'5 Next Year'!$C$10:$C$250,Q$83),SUM($B94:P94)),SUM(Q$84:Q93)),""),"")</f>
        <v/>
      </c>
      <c r="R94" s="315"/>
      <c r="S94" s="315"/>
      <c r="T94" s="315"/>
      <c r="U94" s="315"/>
      <c r="V94" s="315"/>
      <c r="W94" s="315"/>
      <c r="X94" s="315"/>
      <c r="Y94" s="315"/>
      <c r="Z94" s="315"/>
    </row>
    <row r="95" spans="1:26" ht="14.25" customHeight="1">
      <c r="A95" s="323" t="str">
        <f t="shared" si="13"/>
        <v/>
      </c>
      <c r="B95" s="347" t="str">
        <f t="shared" si="12"/>
        <v/>
      </c>
      <c r="C95" s="313" t="str">
        <f>IF($A95&lt;&gt;"",IF(C$83&lt;&gt;"",IF($A95&lt;&gt;"TOTAL",IF(C$83&lt;&gt;"TOTAL",SUMIFS('5 Next Year'!$AZ$10:$AZ$250,'5 Next Year'!$B$10:$B$250,$A95,'5 Next Year'!$C$10:$C$250,C$83),SUM($B95:B95)),SUM(C$84:C94)),""),"")</f>
        <v/>
      </c>
      <c r="D95" s="313" t="str">
        <f>IF($A95&lt;&gt;"",IF(D$83&lt;&gt;"",IF($A95&lt;&gt;"TOTAL",IF(D$83&lt;&gt;"TOTAL",SUMIFS('5 Next Year'!$AZ$10:$AZ$250,'5 Next Year'!$B$10:$B$250,$A95,'5 Next Year'!$C$10:$C$250,D$83),SUM($B95:C95)),SUM(D$84:D94)),""),"")</f>
        <v/>
      </c>
      <c r="E95" s="313"/>
      <c r="F95" s="313" t="str">
        <f>IF($A95&lt;&gt;"",IF(F$83&lt;&gt;"",IF($A95&lt;&gt;"TOTAL",IF(F$83&lt;&gt;"TOTAL",SUMIFS('5 Next Year'!$AZ$10:$AZ$250,'5 Next Year'!$B$10:$B$250,$A95,'5 Next Year'!$C$10:$C$250,F$83),SUM($B95:E95)),SUM(F$84:F94)),""),"")</f>
        <v/>
      </c>
      <c r="G95" s="313" t="str">
        <f>IF($A95&lt;&gt;"",IF(G$83&lt;&gt;"",IF($A95&lt;&gt;"TOTAL",IF(G$83&lt;&gt;"TOTAL",SUMIFS('5 Next Year'!$AZ$10:$AZ$250,'5 Next Year'!$B$10:$B$250,$A95,'5 Next Year'!$C$10:$C$250,G$83),SUM($B95:F95)),SUM(G$84:G94)),""),"")</f>
        <v/>
      </c>
      <c r="H95" s="313" t="str">
        <f>IF($A95&lt;&gt;"",IF(H$83&lt;&gt;"",IF($A95&lt;&gt;"TOTAL",IF(H$83&lt;&gt;"TOTAL",SUMIFS('5 Next Year'!$AZ$10:$AZ$250,'5 Next Year'!$B$10:$B$250,$A95,'5 Next Year'!$C$10:$C$250,H$83),SUM($B95:G95)),SUM(H$84:H94)),""),"")</f>
        <v/>
      </c>
      <c r="I95" s="313" t="str">
        <f>IF($A95&lt;&gt;"",IF(I$83&lt;&gt;"",IF($A95&lt;&gt;"TOTAL",IF(I$83&lt;&gt;"TOTAL",SUMIFS('5 Next Year'!$AZ$10:$AZ$250,'5 Next Year'!$B$10:$B$250,$A95,'5 Next Year'!$C$10:$C$250,I$83),SUM($B95:H95)),SUM(I$84:I94)),""),"")</f>
        <v/>
      </c>
      <c r="J95" s="313" t="str">
        <f>IF($A95&lt;&gt;"",IF(J$83&lt;&gt;"",IF($A95&lt;&gt;"TOTAL",IF(J$83&lt;&gt;"TOTAL",SUMIFS('5 Next Year'!$AZ$10:$AZ$250,'5 Next Year'!$B$10:$B$250,$A95,'5 Next Year'!$C$10:$C$250,J$83),SUM($B95:I95)),SUM(J$84:J94)),""),"")</f>
        <v/>
      </c>
      <c r="K95" s="313" t="str">
        <f>IF($A95&lt;&gt;"",IF(K$83&lt;&gt;"",IF($A95&lt;&gt;"TOTAL",IF(K$83&lt;&gt;"TOTAL",SUMIFS('5 Next Year'!$AZ$10:$AZ$250,'5 Next Year'!$B$10:$B$250,$A95,'5 Next Year'!$C$10:$C$250,K$83),SUM($B95:J95)),SUM(K$84:K94)),""),"")</f>
        <v/>
      </c>
      <c r="L95" s="313" t="str">
        <f>IF($A95&lt;&gt;"",IF(L$83&lt;&gt;"",IF($A95&lt;&gt;"TOTAL",IF(L$83&lt;&gt;"TOTAL",SUMIFS('5 Next Year'!$AZ$10:$AZ$250,'5 Next Year'!$B$10:$B$250,$A95,'5 Next Year'!$C$10:$C$250,L$83),SUM($B95:K95)),SUM(L$84:L94)),""),"")</f>
        <v/>
      </c>
      <c r="M95" s="313" t="str">
        <f>IF($A95&lt;&gt;"",IF(M$83&lt;&gt;"",IF($A95&lt;&gt;"TOTAL",IF(M$83&lt;&gt;"TOTAL",SUMIFS('5 Next Year'!$AZ$10:$AZ$250,'5 Next Year'!$B$10:$B$250,$A95,'5 Next Year'!$C$10:$C$250,M$83),SUM($B95:L95)),SUM(M$84:M94)),""),"")</f>
        <v/>
      </c>
      <c r="N95" s="313" t="str">
        <f>IF($A95&lt;&gt;"",IF(N$83&lt;&gt;"",IF($A95&lt;&gt;"TOTAL",IF(N$83&lt;&gt;"TOTAL",SUMIFS('5 Next Year'!$AZ$10:$AZ$250,'5 Next Year'!$B$10:$B$250,$A95,'5 Next Year'!$C$10:$C$250,N$83),SUM($B95:M95)),SUM(N$84:N94)),""),"")</f>
        <v/>
      </c>
      <c r="O95" s="313" t="str">
        <f>IF($A95&lt;&gt;"",IF(O$83&lt;&gt;"",IF($A95&lt;&gt;"TOTAL",IF(O$83&lt;&gt;"TOTAL",SUMIFS('5 Next Year'!$AZ$10:$AZ$250,'5 Next Year'!$B$10:$B$250,$A95,'5 Next Year'!$C$10:$C$250,O$83),SUM($B95:N95)),SUM(O$84:O94)),""),"")</f>
        <v/>
      </c>
      <c r="P95" s="313" t="str">
        <f>IF($A95&lt;&gt;"",IF(P$83&lt;&gt;"",IF($A95&lt;&gt;"TOTAL",IF(P$83&lt;&gt;"TOTAL",SUMIFS('5 Next Year'!$AZ$10:$AZ$250,'5 Next Year'!$B$10:$B$250,$A95,'5 Next Year'!$C$10:$C$250,P$83),SUM($B95:O95)),SUM(P$84:P94)),""),"")</f>
        <v/>
      </c>
      <c r="Q95" s="313" t="str">
        <f>IF($A95&lt;&gt;"",IF(Q$83&lt;&gt;"",IF($A95&lt;&gt;"TOTAL",IF(Q$83&lt;&gt;"TOTAL",SUMIFS('5 Next Year'!$AZ$10:$AZ$250,'5 Next Year'!$B$10:$B$250,$A95,'5 Next Year'!$C$10:$C$250,Q$83),SUM($B95:P95)),SUM(Q$84:Q94)),""),"")</f>
        <v/>
      </c>
      <c r="R95" s="315"/>
      <c r="S95" s="315"/>
      <c r="T95" s="315"/>
      <c r="U95" s="315"/>
      <c r="V95" s="315"/>
      <c r="W95" s="315"/>
      <c r="X95" s="315"/>
      <c r="Y95" s="315"/>
      <c r="Z95" s="315"/>
    </row>
    <row r="96" spans="1:26" ht="14.25" customHeight="1">
      <c r="A96" s="323" t="str">
        <f t="shared" si="13"/>
        <v/>
      </c>
      <c r="B96" s="347" t="str">
        <f t="shared" si="12"/>
        <v/>
      </c>
      <c r="C96" s="313" t="str">
        <f>IF($A96&lt;&gt;"",IF(C$83&lt;&gt;"",IF($A96&lt;&gt;"TOTAL",IF(C$83&lt;&gt;"TOTAL",SUMIFS('5 Next Year'!$AZ$10:$AZ$250,'5 Next Year'!$B$10:$B$250,$A96,'5 Next Year'!$C$10:$C$250,C$83),SUM($B96:B96)),SUM(C$84:C95)),""),"")</f>
        <v/>
      </c>
      <c r="D96" s="313" t="str">
        <f>IF($A96&lt;&gt;"",IF(D$83&lt;&gt;"",IF($A96&lt;&gt;"TOTAL",IF(D$83&lt;&gt;"TOTAL",SUMIFS('5 Next Year'!$AZ$10:$AZ$250,'5 Next Year'!$B$10:$B$250,$A96,'5 Next Year'!$C$10:$C$250,D$83),SUM($B96:C96)),SUM(D$84:D95)),""),"")</f>
        <v/>
      </c>
      <c r="E96" s="313"/>
      <c r="F96" s="313" t="str">
        <f>IF($A96&lt;&gt;"",IF(F$83&lt;&gt;"",IF($A96&lt;&gt;"TOTAL",IF(F$83&lt;&gt;"TOTAL",SUMIFS('5 Next Year'!$AZ$10:$AZ$250,'5 Next Year'!$B$10:$B$250,$A96,'5 Next Year'!$C$10:$C$250,F$83),SUM($B96:E96)),SUM(F$84:F95)),""),"")</f>
        <v/>
      </c>
      <c r="G96" s="313" t="str">
        <f>IF($A96&lt;&gt;"",IF(G$83&lt;&gt;"",IF($A96&lt;&gt;"TOTAL",IF(G$83&lt;&gt;"TOTAL",SUMIFS('5 Next Year'!$AZ$10:$AZ$250,'5 Next Year'!$B$10:$B$250,$A96,'5 Next Year'!$C$10:$C$250,G$83),SUM($B96:F96)),SUM(G$84:G95)),""),"")</f>
        <v/>
      </c>
      <c r="H96" s="313" t="str">
        <f>IF($A96&lt;&gt;"",IF(H$83&lt;&gt;"",IF($A96&lt;&gt;"TOTAL",IF(H$83&lt;&gt;"TOTAL",SUMIFS('5 Next Year'!$AZ$10:$AZ$250,'5 Next Year'!$B$10:$B$250,$A96,'5 Next Year'!$C$10:$C$250,H$83),SUM($B96:G96)),SUM(H$84:H95)),""),"")</f>
        <v/>
      </c>
      <c r="I96" s="313" t="str">
        <f>IF($A96&lt;&gt;"",IF(I$83&lt;&gt;"",IF($A96&lt;&gt;"TOTAL",IF(I$83&lt;&gt;"TOTAL",SUMIFS('5 Next Year'!$AZ$10:$AZ$250,'5 Next Year'!$B$10:$B$250,$A96,'5 Next Year'!$C$10:$C$250,I$83),SUM($B96:H96)),SUM(I$84:I95)),""),"")</f>
        <v/>
      </c>
      <c r="J96" s="313" t="str">
        <f>IF($A96&lt;&gt;"",IF(J$83&lt;&gt;"",IF($A96&lt;&gt;"TOTAL",IF(J$83&lt;&gt;"TOTAL",SUMIFS('5 Next Year'!$AZ$10:$AZ$250,'5 Next Year'!$B$10:$B$250,$A96,'5 Next Year'!$C$10:$C$250,J$83),SUM($B96:I96)),SUM(J$84:J95)),""),"")</f>
        <v/>
      </c>
      <c r="K96" s="313" t="str">
        <f>IF($A96&lt;&gt;"",IF(K$83&lt;&gt;"",IF($A96&lt;&gt;"TOTAL",IF(K$83&lt;&gt;"TOTAL",SUMIFS('5 Next Year'!$AZ$10:$AZ$250,'5 Next Year'!$B$10:$B$250,$A96,'5 Next Year'!$C$10:$C$250,K$83),SUM($B96:J96)),SUM(K$84:K95)),""),"")</f>
        <v/>
      </c>
      <c r="L96" s="313" t="str">
        <f>IF($A96&lt;&gt;"",IF(L$83&lt;&gt;"",IF($A96&lt;&gt;"TOTAL",IF(L$83&lt;&gt;"TOTAL",SUMIFS('5 Next Year'!$AZ$10:$AZ$250,'5 Next Year'!$B$10:$B$250,$A96,'5 Next Year'!$C$10:$C$250,L$83),SUM($B96:K96)),SUM(L$84:L95)),""),"")</f>
        <v/>
      </c>
      <c r="M96" s="313" t="str">
        <f>IF($A96&lt;&gt;"",IF(M$83&lt;&gt;"",IF($A96&lt;&gt;"TOTAL",IF(M$83&lt;&gt;"TOTAL",SUMIFS('5 Next Year'!$AZ$10:$AZ$250,'5 Next Year'!$B$10:$B$250,$A96,'5 Next Year'!$C$10:$C$250,M$83),SUM($B96:L96)),SUM(M$84:M95)),""),"")</f>
        <v/>
      </c>
      <c r="N96" s="313" t="str">
        <f>IF($A96&lt;&gt;"",IF(N$83&lt;&gt;"",IF($A96&lt;&gt;"TOTAL",IF(N$83&lt;&gt;"TOTAL",SUMIFS('5 Next Year'!$AZ$10:$AZ$250,'5 Next Year'!$B$10:$B$250,$A96,'5 Next Year'!$C$10:$C$250,N$83),SUM($B96:M96)),SUM(N$84:N95)),""),"")</f>
        <v/>
      </c>
      <c r="O96" s="313" t="str">
        <f>IF($A96&lt;&gt;"",IF(O$83&lt;&gt;"",IF($A96&lt;&gt;"TOTAL",IF(O$83&lt;&gt;"TOTAL",SUMIFS('5 Next Year'!$AZ$10:$AZ$250,'5 Next Year'!$B$10:$B$250,$A96,'5 Next Year'!$C$10:$C$250,O$83),SUM($B96:N96)),SUM(O$84:O95)),""),"")</f>
        <v/>
      </c>
      <c r="P96" s="313" t="str">
        <f>IF($A96&lt;&gt;"",IF(P$83&lt;&gt;"",IF($A96&lt;&gt;"TOTAL",IF(P$83&lt;&gt;"TOTAL",SUMIFS('5 Next Year'!$AZ$10:$AZ$250,'5 Next Year'!$B$10:$B$250,$A96,'5 Next Year'!$C$10:$C$250,P$83),SUM($B96:O96)),SUM(P$84:P95)),""),"")</f>
        <v/>
      </c>
      <c r="Q96" s="313" t="str">
        <f>IF($A96&lt;&gt;"",IF(Q$83&lt;&gt;"",IF($A96&lt;&gt;"TOTAL",IF(Q$83&lt;&gt;"TOTAL",SUMIFS('5 Next Year'!$AZ$10:$AZ$250,'5 Next Year'!$B$10:$B$250,$A96,'5 Next Year'!$C$10:$C$250,Q$83),SUM($B96:P96)),SUM(Q$84:Q95)),""),"")</f>
        <v/>
      </c>
      <c r="R96" s="315"/>
      <c r="S96" s="315"/>
      <c r="T96" s="315"/>
      <c r="U96" s="315"/>
      <c r="V96" s="315"/>
      <c r="W96" s="315"/>
      <c r="X96" s="315"/>
      <c r="Y96" s="315"/>
      <c r="Z96" s="315"/>
    </row>
    <row r="97" spans="1:26" ht="14.25" customHeight="1">
      <c r="A97" s="323" t="str">
        <f t="shared" si="13"/>
        <v/>
      </c>
      <c r="B97" s="347" t="str">
        <f t="shared" si="12"/>
        <v/>
      </c>
      <c r="C97" s="313" t="str">
        <f>IF($A97&lt;&gt;"",IF(C$83&lt;&gt;"",IF($A97&lt;&gt;"TOTAL",IF(C$83&lt;&gt;"TOTAL",SUMIFS('5 Next Year'!$AZ$10:$AZ$250,'5 Next Year'!$B$10:$B$250,$A97,'5 Next Year'!$C$10:$C$250,C$83),SUM($B97:B97)),SUM(C$84:C96)),""),"")</f>
        <v/>
      </c>
      <c r="D97" s="313" t="str">
        <f>IF($A97&lt;&gt;"",IF(D$83&lt;&gt;"",IF($A97&lt;&gt;"TOTAL",IF(D$83&lt;&gt;"TOTAL",SUMIFS('5 Next Year'!$AZ$10:$AZ$250,'5 Next Year'!$B$10:$B$250,$A97,'5 Next Year'!$C$10:$C$250,D$83),SUM($B97:C97)),SUM(D$84:D96)),""),"")</f>
        <v/>
      </c>
      <c r="E97" s="313"/>
      <c r="F97" s="313" t="str">
        <f>IF($A97&lt;&gt;"",IF(F$83&lt;&gt;"",IF($A97&lt;&gt;"TOTAL",IF(F$83&lt;&gt;"TOTAL",SUMIFS('5 Next Year'!$AZ$10:$AZ$250,'5 Next Year'!$B$10:$B$250,$A97,'5 Next Year'!$C$10:$C$250,F$83),SUM($B97:E97)),SUM(F$84:F96)),""),"")</f>
        <v/>
      </c>
      <c r="G97" s="313" t="str">
        <f>IF($A97&lt;&gt;"",IF(G$83&lt;&gt;"",IF($A97&lt;&gt;"TOTAL",IF(G$83&lt;&gt;"TOTAL",SUMIFS('5 Next Year'!$AZ$10:$AZ$250,'5 Next Year'!$B$10:$B$250,$A97,'5 Next Year'!$C$10:$C$250,G$83),SUM($B97:F97)),SUM(G$84:G96)),""),"")</f>
        <v/>
      </c>
      <c r="H97" s="313" t="str">
        <f>IF($A97&lt;&gt;"",IF(H$83&lt;&gt;"",IF($A97&lt;&gt;"TOTAL",IF(H$83&lt;&gt;"TOTAL",SUMIFS('5 Next Year'!$AZ$10:$AZ$250,'5 Next Year'!$B$10:$B$250,$A97,'5 Next Year'!$C$10:$C$250,H$83),SUM($B97:G97)),SUM(H$84:H96)),""),"")</f>
        <v/>
      </c>
      <c r="I97" s="313" t="str">
        <f>IF($A97&lt;&gt;"",IF(I$83&lt;&gt;"",IF($A97&lt;&gt;"TOTAL",IF(I$83&lt;&gt;"TOTAL",SUMIFS('5 Next Year'!$AZ$10:$AZ$250,'5 Next Year'!$B$10:$B$250,$A97,'5 Next Year'!$C$10:$C$250,I$83),SUM($B97:H97)),SUM(I$84:I96)),""),"")</f>
        <v/>
      </c>
      <c r="J97" s="313" t="str">
        <f>IF($A97&lt;&gt;"",IF(J$83&lt;&gt;"",IF($A97&lt;&gt;"TOTAL",IF(J$83&lt;&gt;"TOTAL",SUMIFS('5 Next Year'!$AZ$10:$AZ$250,'5 Next Year'!$B$10:$B$250,$A97,'5 Next Year'!$C$10:$C$250,J$83),SUM($B97:I97)),SUM(J$84:J96)),""),"")</f>
        <v/>
      </c>
      <c r="K97" s="313" t="str">
        <f>IF($A97&lt;&gt;"",IF(K$83&lt;&gt;"",IF($A97&lt;&gt;"TOTAL",IF(K$83&lt;&gt;"TOTAL",SUMIFS('5 Next Year'!$AZ$10:$AZ$250,'5 Next Year'!$B$10:$B$250,$A97,'5 Next Year'!$C$10:$C$250,K$83),SUM($B97:J97)),SUM(K$84:K96)),""),"")</f>
        <v/>
      </c>
      <c r="L97" s="313" t="str">
        <f>IF($A97&lt;&gt;"",IF(L$83&lt;&gt;"",IF($A97&lt;&gt;"TOTAL",IF(L$83&lt;&gt;"TOTAL",SUMIFS('5 Next Year'!$AZ$10:$AZ$250,'5 Next Year'!$B$10:$B$250,$A97,'5 Next Year'!$C$10:$C$250,L$83),SUM($B97:K97)),SUM(L$84:L96)),""),"")</f>
        <v/>
      </c>
      <c r="M97" s="313" t="str">
        <f>IF($A97&lt;&gt;"",IF(M$83&lt;&gt;"",IF($A97&lt;&gt;"TOTAL",IF(M$83&lt;&gt;"TOTAL",SUMIFS('5 Next Year'!$AZ$10:$AZ$250,'5 Next Year'!$B$10:$B$250,$A97,'5 Next Year'!$C$10:$C$250,M$83),SUM($B97:L97)),SUM(M$84:M96)),""),"")</f>
        <v/>
      </c>
      <c r="N97" s="313" t="str">
        <f>IF($A97&lt;&gt;"",IF(N$83&lt;&gt;"",IF($A97&lt;&gt;"TOTAL",IF(N$83&lt;&gt;"TOTAL",SUMIFS('5 Next Year'!$AZ$10:$AZ$250,'5 Next Year'!$B$10:$B$250,$A97,'5 Next Year'!$C$10:$C$250,N$83),SUM($B97:M97)),SUM(N$84:N96)),""),"")</f>
        <v/>
      </c>
      <c r="O97" s="313" t="str">
        <f>IF($A97&lt;&gt;"",IF(O$83&lt;&gt;"",IF($A97&lt;&gt;"TOTAL",IF(O$83&lt;&gt;"TOTAL",SUMIFS('5 Next Year'!$AZ$10:$AZ$250,'5 Next Year'!$B$10:$B$250,$A97,'5 Next Year'!$C$10:$C$250,O$83),SUM($B97:N97)),SUM(O$84:O96)),""),"")</f>
        <v/>
      </c>
      <c r="P97" s="313" t="str">
        <f>IF($A97&lt;&gt;"",IF(P$83&lt;&gt;"",IF($A97&lt;&gt;"TOTAL",IF(P$83&lt;&gt;"TOTAL",SUMIFS('5 Next Year'!$AZ$10:$AZ$250,'5 Next Year'!$B$10:$B$250,$A97,'5 Next Year'!$C$10:$C$250,P$83),SUM($B97:O97)),SUM(P$84:P96)),""),"")</f>
        <v/>
      </c>
      <c r="Q97" s="313" t="str">
        <f>IF($A97&lt;&gt;"",IF(Q$83&lt;&gt;"",IF($A97&lt;&gt;"TOTAL",IF(Q$83&lt;&gt;"TOTAL",SUMIFS('5 Next Year'!$AZ$10:$AZ$250,'5 Next Year'!$B$10:$B$250,$A97,'5 Next Year'!$C$10:$C$250,Q$83),SUM($B97:P97)),SUM(Q$84:Q96)),""),"")</f>
        <v/>
      </c>
      <c r="R97" s="315"/>
      <c r="S97" s="315"/>
      <c r="T97" s="315"/>
      <c r="U97" s="315"/>
      <c r="V97" s="315"/>
      <c r="W97" s="315"/>
      <c r="X97" s="315"/>
      <c r="Y97" s="315"/>
      <c r="Z97" s="315"/>
    </row>
    <row r="98" spans="1:26" ht="14.25" customHeight="1">
      <c r="A98" s="323" t="str">
        <f t="shared" si="13"/>
        <v/>
      </c>
      <c r="B98" s="347" t="str">
        <f t="shared" si="12"/>
        <v/>
      </c>
      <c r="C98" s="313" t="str">
        <f>IF($A98&lt;&gt;"",IF(C$83&lt;&gt;"",IF($A98&lt;&gt;"TOTAL",IF(C$83&lt;&gt;"TOTAL",SUMIFS('5 Next Year'!$AZ$10:$AZ$250,'5 Next Year'!$B$10:$B$250,$A98,'5 Next Year'!$C$10:$C$250,C$83),SUM($B98:B98)),SUM(C$84:C97)),""),"")</f>
        <v/>
      </c>
      <c r="D98" s="313" t="str">
        <f>IF($A98&lt;&gt;"",IF(D$83&lt;&gt;"",IF($A98&lt;&gt;"TOTAL",IF(D$83&lt;&gt;"TOTAL",SUMIFS('5 Next Year'!$AZ$10:$AZ$250,'5 Next Year'!$B$10:$B$250,$A98,'5 Next Year'!$C$10:$C$250,D$83),SUM($B98:C98)),SUM(D$84:D97)),""),"")</f>
        <v/>
      </c>
      <c r="E98" s="313"/>
      <c r="F98" s="313" t="str">
        <f>IF($A98&lt;&gt;"",IF(F$83&lt;&gt;"",IF($A98&lt;&gt;"TOTAL",IF(F$83&lt;&gt;"TOTAL",SUMIFS('5 Next Year'!$AZ$10:$AZ$250,'5 Next Year'!$B$10:$B$250,$A98,'5 Next Year'!$C$10:$C$250,F$83),SUM($B98:E98)),SUM(F$84:F97)),""),"")</f>
        <v/>
      </c>
      <c r="G98" s="313" t="str">
        <f>IF($A98&lt;&gt;"",IF(G$83&lt;&gt;"",IF($A98&lt;&gt;"TOTAL",IF(G$83&lt;&gt;"TOTAL",SUMIFS('5 Next Year'!$AZ$10:$AZ$250,'5 Next Year'!$B$10:$B$250,$A98,'5 Next Year'!$C$10:$C$250,G$83),SUM($B98:F98)),SUM(G$84:G97)),""),"")</f>
        <v/>
      </c>
      <c r="H98" s="313" t="str">
        <f>IF($A98&lt;&gt;"",IF(H$83&lt;&gt;"",IF($A98&lt;&gt;"TOTAL",IF(H$83&lt;&gt;"TOTAL",SUMIFS('5 Next Year'!$AZ$10:$AZ$250,'5 Next Year'!$B$10:$B$250,$A98,'5 Next Year'!$C$10:$C$250,H$83),SUM($B98:G98)),SUM(H$84:H97)),""),"")</f>
        <v/>
      </c>
      <c r="I98" s="313" t="str">
        <f>IF($A98&lt;&gt;"",IF(I$83&lt;&gt;"",IF($A98&lt;&gt;"TOTAL",IF(I$83&lt;&gt;"TOTAL",SUMIFS('5 Next Year'!$AZ$10:$AZ$250,'5 Next Year'!$B$10:$B$250,$A98,'5 Next Year'!$C$10:$C$250,I$83),SUM($B98:H98)),SUM(I$84:I97)),""),"")</f>
        <v/>
      </c>
      <c r="J98" s="313" t="str">
        <f>IF($A98&lt;&gt;"",IF(J$83&lt;&gt;"",IF($A98&lt;&gt;"TOTAL",IF(J$83&lt;&gt;"TOTAL",SUMIFS('5 Next Year'!$AZ$10:$AZ$250,'5 Next Year'!$B$10:$B$250,$A98,'5 Next Year'!$C$10:$C$250,J$83),SUM($B98:I98)),SUM(J$84:J97)),""),"")</f>
        <v/>
      </c>
      <c r="K98" s="313" t="str">
        <f>IF($A98&lt;&gt;"",IF(K$83&lt;&gt;"",IF($A98&lt;&gt;"TOTAL",IF(K$83&lt;&gt;"TOTAL",SUMIFS('5 Next Year'!$AZ$10:$AZ$250,'5 Next Year'!$B$10:$B$250,$A98,'5 Next Year'!$C$10:$C$250,K$83),SUM($B98:J98)),SUM(K$84:K97)),""),"")</f>
        <v/>
      </c>
      <c r="L98" s="313" t="str">
        <f>IF($A98&lt;&gt;"",IF(L$83&lt;&gt;"",IF($A98&lt;&gt;"TOTAL",IF(L$83&lt;&gt;"TOTAL",SUMIFS('5 Next Year'!$AZ$10:$AZ$250,'5 Next Year'!$B$10:$B$250,$A98,'5 Next Year'!$C$10:$C$250,L$83),SUM($B98:K98)),SUM(L$84:L97)),""),"")</f>
        <v/>
      </c>
      <c r="M98" s="313" t="str">
        <f>IF($A98&lt;&gt;"",IF(M$83&lt;&gt;"",IF($A98&lt;&gt;"TOTAL",IF(M$83&lt;&gt;"TOTAL",SUMIFS('5 Next Year'!$AZ$10:$AZ$250,'5 Next Year'!$B$10:$B$250,$A98,'5 Next Year'!$C$10:$C$250,M$83),SUM($B98:L98)),SUM(M$84:M97)),""),"")</f>
        <v/>
      </c>
      <c r="N98" s="313" t="str">
        <f>IF($A98&lt;&gt;"",IF(N$83&lt;&gt;"",IF($A98&lt;&gt;"TOTAL",IF(N$83&lt;&gt;"TOTAL",SUMIFS('5 Next Year'!$AZ$10:$AZ$250,'5 Next Year'!$B$10:$B$250,$A98,'5 Next Year'!$C$10:$C$250,N$83),SUM($B98:M98)),SUM(N$84:N97)),""),"")</f>
        <v/>
      </c>
      <c r="O98" s="313" t="str">
        <f>IF($A98&lt;&gt;"",IF(O$83&lt;&gt;"",IF($A98&lt;&gt;"TOTAL",IF(O$83&lt;&gt;"TOTAL",SUMIFS('5 Next Year'!$AZ$10:$AZ$250,'5 Next Year'!$B$10:$B$250,$A98,'5 Next Year'!$C$10:$C$250,O$83),SUM($B98:N98)),SUM(O$84:O97)),""),"")</f>
        <v/>
      </c>
      <c r="P98" s="313" t="str">
        <f>IF($A98&lt;&gt;"",IF(P$83&lt;&gt;"",IF($A98&lt;&gt;"TOTAL",IF(P$83&lt;&gt;"TOTAL",SUMIFS('5 Next Year'!$AZ$10:$AZ$250,'5 Next Year'!$B$10:$B$250,$A98,'5 Next Year'!$C$10:$C$250,P$83),SUM($B98:O98)),SUM(P$84:P97)),""),"")</f>
        <v/>
      </c>
      <c r="Q98" s="313" t="str">
        <f>IF($A98&lt;&gt;"",IF(Q$83&lt;&gt;"",IF($A98&lt;&gt;"TOTAL",IF(Q$83&lt;&gt;"TOTAL",SUMIFS('5 Next Year'!$AZ$10:$AZ$250,'5 Next Year'!$B$10:$B$250,$A98,'5 Next Year'!$C$10:$C$250,Q$83),SUM($B98:P98)),SUM(Q$84:Q97)),""),"")</f>
        <v/>
      </c>
      <c r="R98" s="315"/>
      <c r="S98" s="315"/>
      <c r="T98" s="315"/>
      <c r="U98" s="315"/>
      <c r="V98" s="315"/>
      <c r="W98" s="315"/>
      <c r="X98" s="315"/>
      <c r="Y98" s="315"/>
      <c r="Z98" s="315"/>
    </row>
    <row r="99" spans="1:26" ht="14.25" customHeight="1">
      <c r="A99" s="323" t="str">
        <f t="shared" si="13"/>
        <v/>
      </c>
      <c r="B99" s="347" t="str">
        <f t="shared" si="12"/>
        <v/>
      </c>
      <c r="C99" s="313" t="str">
        <f>IF($A99&lt;&gt;"",IF(C$83&lt;&gt;"",IF($A99&lt;&gt;"TOTAL",IF(C$83&lt;&gt;"TOTAL",SUMIFS('5 Next Year'!$AZ$10:$AZ$250,'5 Next Year'!$B$10:$B$250,$A99,'5 Next Year'!$C$10:$C$250,C$83),SUM($B99:B99)),SUM(C$84:C98)),""),"")</f>
        <v/>
      </c>
      <c r="D99" s="313" t="str">
        <f>IF($A99&lt;&gt;"",IF(D$83&lt;&gt;"",IF($A99&lt;&gt;"TOTAL",IF(D$83&lt;&gt;"TOTAL",SUMIFS('5 Next Year'!$AZ$10:$AZ$250,'5 Next Year'!$B$10:$B$250,$A99,'5 Next Year'!$C$10:$C$250,D$83),SUM($B99:C99)),SUM(D$84:D98)),""),"")</f>
        <v/>
      </c>
      <c r="E99" s="313"/>
      <c r="F99" s="313" t="str">
        <f>IF($A99&lt;&gt;"",IF(F$83&lt;&gt;"",IF($A99&lt;&gt;"TOTAL",IF(F$83&lt;&gt;"TOTAL",SUMIFS('5 Next Year'!$AZ$10:$AZ$250,'5 Next Year'!$B$10:$B$250,$A99,'5 Next Year'!$C$10:$C$250,F$83),SUM($B99:E99)),SUM(F$84:F98)),""),"")</f>
        <v/>
      </c>
      <c r="G99" s="313" t="str">
        <f>IF($A99&lt;&gt;"",IF(G$83&lt;&gt;"",IF($A99&lt;&gt;"TOTAL",IF(G$83&lt;&gt;"TOTAL",SUMIFS('5 Next Year'!$AZ$10:$AZ$250,'5 Next Year'!$B$10:$B$250,$A99,'5 Next Year'!$C$10:$C$250,G$83),SUM($B99:F99)),SUM(G$84:G98)),""),"")</f>
        <v/>
      </c>
      <c r="H99" s="313" t="str">
        <f>IF($A99&lt;&gt;"",IF(H$83&lt;&gt;"",IF($A99&lt;&gt;"TOTAL",IF(H$83&lt;&gt;"TOTAL",SUMIFS('5 Next Year'!$AZ$10:$AZ$250,'5 Next Year'!$B$10:$B$250,$A99,'5 Next Year'!$C$10:$C$250,H$83),SUM($B99:G99)),SUM(H$84:H98)),""),"")</f>
        <v/>
      </c>
      <c r="I99" s="313" t="str">
        <f>IF($A99&lt;&gt;"",IF(I$83&lt;&gt;"",IF($A99&lt;&gt;"TOTAL",IF(I$83&lt;&gt;"TOTAL",SUMIFS('5 Next Year'!$AZ$10:$AZ$250,'5 Next Year'!$B$10:$B$250,$A99,'5 Next Year'!$C$10:$C$250,I$83),SUM($B99:H99)),SUM(I$84:I98)),""),"")</f>
        <v/>
      </c>
      <c r="J99" s="313" t="str">
        <f>IF($A99&lt;&gt;"",IF(J$83&lt;&gt;"",IF($A99&lt;&gt;"TOTAL",IF(J$83&lt;&gt;"TOTAL",SUMIFS('5 Next Year'!$AZ$10:$AZ$250,'5 Next Year'!$B$10:$B$250,$A99,'5 Next Year'!$C$10:$C$250,J$83),SUM($B99:I99)),SUM(J$84:J98)),""),"")</f>
        <v/>
      </c>
      <c r="K99" s="313" t="str">
        <f>IF($A99&lt;&gt;"",IF(K$83&lt;&gt;"",IF($A99&lt;&gt;"TOTAL",IF(K$83&lt;&gt;"TOTAL",SUMIFS('5 Next Year'!$AZ$10:$AZ$250,'5 Next Year'!$B$10:$B$250,$A99,'5 Next Year'!$C$10:$C$250,K$83),SUM($B99:J99)),SUM(K$84:K98)),""),"")</f>
        <v/>
      </c>
      <c r="L99" s="313" t="str">
        <f>IF($A99&lt;&gt;"",IF(L$83&lt;&gt;"",IF($A99&lt;&gt;"TOTAL",IF(L$83&lt;&gt;"TOTAL",SUMIFS('5 Next Year'!$AZ$10:$AZ$250,'5 Next Year'!$B$10:$B$250,$A99,'5 Next Year'!$C$10:$C$250,L$83),SUM($B99:K99)),SUM(L$84:L98)),""),"")</f>
        <v/>
      </c>
      <c r="M99" s="313" t="str">
        <f>IF($A99&lt;&gt;"",IF(M$83&lt;&gt;"",IF($A99&lt;&gt;"TOTAL",IF(M$83&lt;&gt;"TOTAL",SUMIFS('5 Next Year'!$AZ$10:$AZ$250,'5 Next Year'!$B$10:$B$250,$A99,'5 Next Year'!$C$10:$C$250,M$83),SUM($B99:L99)),SUM(M$84:M98)),""),"")</f>
        <v/>
      </c>
      <c r="N99" s="313" t="str">
        <f>IF($A99&lt;&gt;"",IF(N$83&lt;&gt;"",IF($A99&lt;&gt;"TOTAL",IF(N$83&lt;&gt;"TOTAL",SUMIFS('5 Next Year'!$AZ$10:$AZ$250,'5 Next Year'!$B$10:$B$250,$A99,'5 Next Year'!$C$10:$C$250,N$83),SUM($B99:M99)),SUM(N$84:N98)),""),"")</f>
        <v/>
      </c>
      <c r="O99" s="313" t="str">
        <f>IF($A99&lt;&gt;"",IF(O$83&lt;&gt;"",IF($A99&lt;&gt;"TOTAL",IF(O$83&lt;&gt;"TOTAL",SUMIFS('5 Next Year'!$AZ$10:$AZ$250,'5 Next Year'!$B$10:$B$250,$A99,'5 Next Year'!$C$10:$C$250,O$83),SUM($B99:N99)),SUM(O$84:O98)),""),"")</f>
        <v/>
      </c>
      <c r="P99" s="313" t="str">
        <f>IF($A99&lt;&gt;"",IF(P$83&lt;&gt;"",IF($A99&lt;&gt;"TOTAL",IF(P$83&lt;&gt;"TOTAL",SUMIFS('5 Next Year'!$AZ$10:$AZ$250,'5 Next Year'!$B$10:$B$250,$A99,'5 Next Year'!$C$10:$C$250,P$83),SUM($B99:O99)),SUM(P$84:P98)),""),"")</f>
        <v/>
      </c>
      <c r="Q99" s="313" t="str">
        <f>IF($A99&lt;&gt;"",IF(Q$83&lt;&gt;"",IF($A99&lt;&gt;"TOTAL",IF(Q$83&lt;&gt;"TOTAL",SUMIFS('5 Next Year'!$AZ$10:$AZ$250,'5 Next Year'!$B$10:$B$250,$A99,'5 Next Year'!$C$10:$C$250,Q$83),SUM($B99:P99)),SUM(Q$84:Q98)),""),"")</f>
        <v/>
      </c>
      <c r="R99" s="315"/>
      <c r="S99" s="315"/>
      <c r="T99" s="315"/>
      <c r="U99" s="315"/>
      <c r="V99" s="315"/>
      <c r="W99" s="315"/>
      <c r="X99" s="315"/>
      <c r="Y99" s="315"/>
      <c r="Z99" s="315"/>
    </row>
    <row r="100" spans="1:26" ht="14.25" customHeight="1">
      <c r="A100" s="323" t="str">
        <f t="shared" si="13"/>
        <v/>
      </c>
      <c r="B100" s="347" t="str">
        <f t="shared" si="12"/>
        <v/>
      </c>
      <c r="C100" s="313" t="str">
        <f>IF($A100&lt;&gt;"",IF(C$83&lt;&gt;"",IF($A100&lt;&gt;"TOTAL",IF(C$83&lt;&gt;"TOTAL",SUMIFS('5 Next Year'!$AZ$10:$AZ$250,'5 Next Year'!$B$10:$B$250,$A100,'5 Next Year'!$C$10:$C$250,C$83),SUM($B100:B100)),SUM(C$84:C99)),""),"")</f>
        <v/>
      </c>
      <c r="D100" s="313" t="str">
        <f>IF($A100&lt;&gt;"",IF(D$83&lt;&gt;"",IF($A100&lt;&gt;"TOTAL",IF(D$83&lt;&gt;"TOTAL",SUMIFS('5 Next Year'!$AZ$10:$AZ$250,'5 Next Year'!$B$10:$B$250,$A100,'5 Next Year'!$C$10:$C$250,D$83),SUM($B100:C100)),SUM(D$84:D99)),""),"")</f>
        <v/>
      </c>
      <c r="E100" s="313"/>
      <c r="F100" s="313" t="str">
        <f>IF($A100&lt;&gt;"",IF(F$83&lt;&gt;"",IF($A100&lt;&gt;"TOTAL",IF(F$83&lt;&gt;"TOTAL",SUMIFS('5 Next Year'!$AZ$10:$AZ$250,'5 Next Year'!$B$10:$B$250,$A100,'5 Next Year'!$C$10:$C$250,F$83),SUM($B100:E100)),SUM(F$84:F99)),""),"")</f>
        <v/>
      </c>
      <c r="G100" s="313" t="str">
        <f>IF($A100&lt;&gt;"",IF(G$83&lt;&gt;"",IF($A100&lt;&gt;"TOTAL",IF(G$83&lt;&gt;"TOTAL",SUMIFS('5 Next Year'!$AZ$10:$AZ$250,'5 Next Year'!$B$10:$B$250,$A100,'5 Next Year'!$C$10:$C$250,G$83),SUM($B100:F100)),SUM(G$84:G99)),""),"")</f>
        <v/>
      </c>
      <c r="H100" s="313" t="str">
        <f>IF($A100&lt;&gt;"",IF(H$83&lt;&gt;"",IF($A100&lt;&gt;"TOTAL",IF(H$83&lt;&gt;"TOTAL",SUMIFS('5 Next Year'!$AZ$10:$AZ$250,'5 Next Year'!$B$10:$B$250,$A100,'5 Next Year'!$C$10:$C$250,H$83),SUM($B100:G100)),SUM(H$84:H99)),""),"")</f>
        <v/>
      </c>
      <c r="I100" s="313" t="str">
        <f>IF($A100&lt;&gt;"",IF(I$83&lt;&gt;"",IF($A100&lt;&gt;"TOTAL",IF(I$83&lt;&gt;"TOTAL",SUMIFS('5 Next Year'!$AZ$10:$AZ$250,'5 Next Year'!$B$10:$B$250,$A100,'5 Next Year'!$C$10:$C$250,I$83),SUM($B100:H100)),SUM(I$84:I99)),""),"")</f>
        <v/>
      </c>
      <c r="J100" s="313" t="str">
        <f>IF($A100&lt;&gt;"",IF(J$83&lt;&gt;"",IF($A100&lt;&gt;"TOTAL",IF(J$83&lt;&gt;"TOTAL",SUMIFS('5 Next Year'!$AZ$10:$AZ$250,'5 Next Year'!$B$10:$B$250,$A100,'5 Next Year'!$C$10:$C$250,J$83),SUM($B100:I100)),SUM(J$84:J99)),""),"")</f>
        <v/>
      </c>
      <c r="K100" s="313" t="str">
        <f>IF($A100&lt;&gt;"",IF(K$83&lt;&gt;"",IF($A100&lt;&gt;"TOTAL",IF(K$83&lt;&gt;"TOTAL",SUMIFS('5 Next Year'!$AZ$10:$AZ$250,'5 Next Year'!$B$10:$B$250,$A100,'5 Next Year'!$C$10:$C$250,K$83),SUM($B100:J100)),SUM(K$84:K99)),""),"")</f>
        <v/>
      </c>
      <c r="L100" s="313" t="str">
        <f>IF($A100&lt;&gt;"",IF(L$83&lt;&gt;"",IF($A100&lt;&gt;"TOTAL",IF(L$83&lt;&gt;"TOTAL",SUMIFS('5 Next Year'!$AZ$10:$AZ$250,'5 Next Year'!$B$10:$B$250,$A100,'5 Next Year'!$C$10:$C$250,L$83),SUM($B100:K100)),SUM(L$84:L99)),""),"")</f>
        <v/>
      </c>
      <c r="M100" s="313" t="str">
        <f>IF($A100&lt;&gt;"",IF(M$83&lt;&gt;"",IF($A100&lt;&gt;"TOTAL",IF(M$83&lt;&gt;"TOTAL",SUMIFS('5 Next Year'!$AZ$10:$AZ$250,'5 Next Year'!$B$10:$B$250,$A100,'5 Next Year'!$C$10:$C$250,M$83),SUM($B100:L100)),SUM(M$84:M99)),""),"")</f>
        <v/>
      </c>
      <c r="N100" s="313" t="str">
        <f>IF($A100&lt;&gt;"",IF(N$83&lt;&gt;"",IF($A100&lt;&gt;"TOTAL",IF(N$83&lt;&gt;"TOTAL",SUMIFS('5 Next Year'!$AZ$10:$AZ$250,'5 Next Year'!$B$10:$B$250,$A100,'5 Next Year'!$C$10:$C$250,N$83),SUM($B100:M100)),SUM(N$84:N99)),""),"")</f>
        <v/>
      </c>
      <c r="O100" s="313" t="str">
        <f>IF($A100&lt;&gt;"",IF(O$83&lt;&gt;"",IF($A100&lt;&gt;"TOTAL",IF(O$83&lt;&gt;"TOTAL",SUMIFS('5 Next Year'!$AZ$10:$AZ$250,'5 Next Year'!$B$10:$B$250,$A100,'5 Next Year'!$C$10:$C$250,O$83),SUM($B100:N100)),SUM(O$84:O99)),""),"")</f>
        <v/>
      </c>
      <c r="P100" s="313" t="str">
        <f>IF($A100&lt;&gt;"",IF(P$83&lt;&gt;"",IF($A100&lt;&gt;"TOTAL",IF(P$83&lt;&gt;"TOTAL",SUMIFS('5 Next Year'!$AZ$10:$AZ$250,'5 Next Year'!$B$10:$B$250,$A100,'5 Next Year'!$C$10:$C$250,P$83),SUM($B100:O100)),SUM(P$84:P99)),""),"")</f>
        <v/>
      </c>
      <c r="Q100" s="313" t="str">
        <f>IF($A100&lt;&gt;"",IF(Q$83&lt;&gt;"",IF($A100&lt;&gt;"TOTAL",IF(Q$83&lt;&gt;"TOTAL",SUMIFS('5 Next Year'!$AZ$10:$AZ$250,'5 Next Year'!$B$10:$B$250,$A100,'5 Next Year'!$C$10:$C$250,Q$83),SUM($B100:P100)),SUM(Q$84:Q99)),""),"")</f>
        <v/>
      </c>
      <c r="R100" s="315"/>
      <c r="S100" s="315"/>
      <c r="T100" s="315"/>
      <c r="U100" s="315"/>
      <c r="V100" s="315"/>
      <c r="W100" s="315"/>
      <c r="X100" s="315"/>
      <c r="Y100" s="315"/>
      <c r="Z100" s="315"/>
    </row>
    <row r="101" spans="1:26" ht="14.25" customHeight="1">
      <c r="A101" s="323" t="str">
        <f t="shared" si="13"/>
        <v/>
      </c>
      <c r="B101" s="347" t="str">
        <f t="shared" si="12"/>
        <v/>
      </c>
      <c r="C101" s="313" t="str">
        <f>IF($A101&lt;&gt;"",IF(C$83&lt;&gt;"",IF($A101&lt;&gt;"TOTAL",IF(C$83&lt;&gt;"TOTAL",SUMIFS('5 Next Year'!$AZ$10:$AZ$250,'5 Next Year'!$B$10:$B$250,$A101,'5 Next Year'!$C$10:$C$250,C$83),SUM($B101:B101)),SUM(C$84:C100)),""),"")</f>
        <v/>
      </c>
      <c r="D101" s="313" t="str">
        <f>IF($A101&lt;&gt;"",IF(D$83&lt;&gt;"",IF($A101&lt;&gt;"TOTAL",IF(D$83&lt;&gt;"TOTAL",SUMIFS('5 Next Year'!$AZ$10:$AZ$250,'5 Next Year'!$B$10:$B$250,$A101,'5 Next Year'!$C$10:$C$250,D$83),SUM($B101:C101)),SUM(D$84:D100)),""),"")</f>
        <v/>
      </c>
      <c r="E101" s="313"/>
      <c r="F101" s="313" t="str">
        <f>IF($A101&lt;&gt;"",IF(F$83&lt;&gt;"",IF($A101&lt;&gt;"TOTAL",IF(F$83&lt;&gt;"TOTAL",SUMIFS('5 Next Year'!$AZ$10:$AZ$250,'5 Next Year'!$B$10:$B$250,$A101,'5 Next Year'!$C$10:$C$250,F$83),SUM($B101:E101)),SUM(F$84:F100)),""),"")</f>
        <v/>
      </c>
      <c r="G101" s="313" t="str">
        <f>IF($A101&lt;&gt;"",IF(G$83&lt;&gt;"",IF($A101&lt;&gt;"TOTAL",IF(G$83&lt;&gt;"TOTAL",SUMIFS('5 Next Year'!$AZ$10:$AZ$250,'5 Next Year'!$B$10:$B$250,$A101,'5 Next Year'!$C$10:$C$250,G$83),SUM($B101:F101)),SUM(G$84:G100)),""),"")</f>
        <v/>
      </c>
      <c r="H101" s="313" t="str">
        <f>IF($A101&lt;&gt;"",IF(H$83&lt;&gt;"",IF($A101&lt;&gt;"TOTAL",IF(H$83&lt;&gt;"TOTAL",SUMIFS('5 Next Year'!$AZ$10:$AZ$250,'5 Next Year'!$B$10:$B$250,$A101,'5 Next Year'!$C$10:$C$250,H$83),SUM($B101:G101)),SUM(H$84:H100)),""),"")</f>
        <v/>
      </c>
      <c r="I101" s="313" t="str">
        <f>IF($A101&lt;&gt;"",IF(I$83&lt;&gt;"",IF($A101&lt;&gt;"TOTAL",IF(I$83&lt;&gt;"TOTAL",SUMIFS('5 Next Year'!$AZ$10:$AZ$250,'5 Next Year'!$B$10:$B$250,$A101,'5 Next Year'!$C$10:$C$250,I$83),SUM($B101:H101)),SUM(I$84:I100)),""),"")</f>
        <v/>
      </c>
      <c r="J101" s="313" t="str">
        <f>IF($A101&lt;&gt;"",IF(J$83&lt;&gt;"",IF($A101&lt;&gt;"TOTAL",IF(J$83&lt;&gt;"TOTAL",SUMIFS('5 Next Year'!$AZ$10:$AZ$250,'5 Next Year'!$B$10:$B$250,$A101,'5 Next Year'!$C$10:$C$250,J$83),SUM($B101:I101)),SUM(J$84:J100)),""),"")</f>
        <v/>
      </c>
      <c r="K101" s="313" t="str">
        <f>IF($A101&lt;&gt;"",IF(K$83&lt;&gt;"",IF($A101&lt;&gt;"TOTAL",IF(K$83&lt;&gt;"TOTAL",SUMIFS('5 Next Year'!$AZ$10:$AZ$250,'5 Next Year'!$B$10:$B$250,$A101,'5 Next Year'!$C$10:$C$250,K$83),SUM($B101:J101)),SUM(K$84:K100)),""),"")</f>
        <v/>
      </c>
      <c r="L101" s="313" t="str">
        <f>IF($A101&lt;&gt;"",IF(L$83&lt;&gt;"",IF($A101&lt;&gt;"TOTAL",IF(L$83&lt;&gt;"TOTAL",SUMIFS('5 Next Year'!$AZ$10:$AZ$250,'5 Next Year'!$B$10:$B$250,$A101,'5 Next Year'!$C$10:$C$250,L$83),SUM($B101:K101)),SUM(L$84:L100)),""),"")</f>
        <v/>
      </c>
      <c r="M101" s="313" t="str">
        <f>IF($A101&lt;&gt;"",IF(M$83&lt;&gt;"",IF($A101&lt;&gt;"TOTAL",IF(M$83&lt;&gt;"TOTAL",SUMIFS('5 Next Year'!$AZ$10:$AZ$250,'5 Next Year'!$B$10:$B$250,$A101,'5 Next Year'!$C$10:$C$250,M$83),SUM($B101:L101)),SUM(M$84:M100)),""),"")</f>
        <v/>
      </c>
      <c r="N101" s="313" t="str">
        <f>IF($A101&lt;&gt;"",IF(N$83&lt;&gt;"",IF($A101&lt;&gt;"TOTAL",IF(N$83&lt;&gt;"TOTAL",SUMIFS('5 Next Year'!$AZ$10:$AZ$250,'5 Next Year'!$B$10:$B$250,$A101,'5 Next Year'!$C$10:$C$250,N$83),SUM($B101:M101)),SUM(N$84:N100)),""),"")</f>
        <v/>
      </c>
      <c r="O101" s="313" t="str">
        <f>IF($A101&lt;&gt;"",IF(O$83&lt;&gt;"",IF($A101&lt;&gt;"TOTAL",IF(O$83&lt;&gt;"TOTAL",SUMIFS('5 Next Year'!$AZ$10:$AZ$250,'5 Next Year'!$B$10:$B$250,$A101,'5 Next Year'!$C$10:$C$250,O$83),SUM($B101:N101)),SUM(O$84:O100)),""),"")</f>
        <v/>
      </c>
      <c r="P101" s="313" t="str">
        <f>IF($A101&lt;&gt;"",IF(P$83&lt;&gt;"",IF($A101&lt;&gt;"TOTAL",IF(P$83&lt;&gt;"TOTAL",SUMIFS('5 Next Year'!$AZ$10:$AZ$250,'5 Next Year'!$B$10:$B$250,$A101,'5 Next Year'!$C$10:$C$250,P$83),SUM($B101:O101)),SUM(P$84:P100)),""),"")</f>
        <v/>
      </c>
      <c r="Q101" s="313" t="str">
        <f>IF($A101&lt;&gt;"",IF(Q$83&lt;&gt;"",IF($A101&lt;&gt;"TOTAL",IF(Q$83&lt;&gt;"TOTAL",SUMIFS('5 Next Year'!$AZ$10:$AZ$250,'5 Next Year'!$B$10:$B$250,$A101,'5 Next Year'!$C$10:$C$250,Q$83),SUM($B101:P101)),SUM(Q$84:Q100)),""),"")</f>
        <v/>
      </c>
      <c r="R101" s="315"/>
      <c r="S101" s="315"/>
      <c r="T101" s="315"/>
      <c r="U101" s="315"/>
      <c r="V101" s="315"/>
      <c r="W101" s="315"/>
      <c r="X101" s="315"/>
      <c r="Y101" s="315"/>
      <c r="Z101" s="315"/>
    </row>
    <row r="102" spans="1:26" ht="14.25" customHeight="1">
      <c r="A102" s="323" t="str">
        <f t="shared" si="13"/>
        <v/>
      </c>
      <c r="B102" s="347" t="str">
        <f t="shared" si="12"/>
        <v/>
      </c>
      <c r="C102" s="313" t="str">
        <f>IF($A102&lt;&gt;"",IF(C$83&lt;&gt;"",IF($A102&lt;&gt;"TOTAL",IF(C$83&lt;&gt;"TOTAL",SUMIFS('5 Next Year'!$AZ$10:$AZ$250,'5 Next Year'!$B$10:$B$250,$A102,'5 Next Year'!$C$10:$C$250,C$83),SUM($B102:B102)),SUM(C$84:C101)),""),"")</f>
        <v/>
      </c>
      <c r="D102" s="313" t="str">
        <f>IF($A102&lt;&gt;"",IF(D$83&lt;&gt;"",IF($A102&lt;&gt;"TOTAL",IF(D$83&lt;&gt;"TOTAL",SUMIFS('5 Next Year'!$AZ$10:$AZ$250,'5 Next Year'!$B$10:$B$250,$A102,'5 Next Year'!$C$10:$C$250,D$83),SUM($B102:C102)),SUM(D$84:D101)),""),"")</f>
        <v/>
      </c>
      <c r="E102" s="313"/>
      <c r="F102" s="313" t="str">
        <f>IF($A102&lt;&gt;"",IF(F$83&lt;&gt;"",IF($A102&lt;&gt;"TOTAL",IF(F$83&lt;&gt;"TOTAL",SUMIFS('5 Next Year'!$AZ$10:$AZ$250,'5 Next Year'!$B$10:$B$250,$A102,'5 Next Year'!$C$10:$C$250,F$83),SUM($B102:E102)),SUM(F$84:F101)),""),"")</f>
        <v/>
      </c>
      <c r="G102" s="313" t="str">
        <f>IF($A102&lt;&gt;"",IF(G$83&lt;&gt;"",IF($A102&lt;&gt;"TOTAL",IF(G$83&lt;&gt;"TOTAL",SUMIFS('5 Next Year'!$AZ$10:$AZ$250,'5 Next Year'!$B$10:$B$250,$A102,'5 Next Year'!$C$10:$C$250,G$83),SUM($B102:F102)),SUM(G$84:G101)),""),"")</f>
        <v/>
      </c>
      <c r="H102" s="313" t="str">
        <f>IF($A102&lt;&gt;"",IF(H$83&lt;&gt;"",IF($A102&lt;&gt;"TOTAL",IF(H$83&lt;&gt;"TOTAL",SUMIFS('5 Next Year'!$AZ$10:$AZ$250,'5 Next Year'!$B$10:$B$250,$A102,'5 Next Year'!$C$10:$C$250,H$83),SUM($B102:G102)),SUM(H$84:H101)),""),"")</f>
        <v/>
      </c>
      <c r="I102" s="313" t="str">
        <f>IF($A102&lt;&gt;"",IF(I$83&lt;&gt;"",IF($A102&lt;&gt;"TOTAL",IF(I$83&lt;&gt;"TOTAL",SUMIFS('5 Next Year'!$AZ$10:$AZ$250,'5 Next Year'!$B$10:$B$250,$A102,'5 Next Year'!$C$10:$C$250,I$83),SUM($B102:H102)),SUM(I$84:I101)),""),"")</f>
        <v/>
      </c>
      <c r="J102" s="313" t="str">
        <f>IF($A102&lt;&gt;"",IF(J$83&lt;&gt;"",IF($A102&lt;&gt;"TOTAL",IF(J$83&lt;&gt;"TOTAL",SUMIFS('5 Next Year'!$AZ$10:$AZ$250,'5 Next Year'!$B$10:$B$250,$A102,'5 Next Year'!$C$10:$C$250,J$83),SUM($B102:I102)),SUM(J$84:J101)),""),"")</f>
        <v/>
      </c>
      <c r="K102" s="313" t="str">
        <f>IF($A102&lt;&gt;"",IF(K$83&lt;&gt;"",IF($A102&lt;&gt;"TOTAL",IF(K$83&lt;&gt;"TOTAL",SUMIFS('5 Next Year'!$AZ$10:$AZ$250,'5 Next Year'!$B$10:$B$250,$A102,'5 Next Year'!$C$10:$C$250,K$83),SUM($B102:J102)),SUM(K$84:K101)),""),"")</f>
        <v/>
      </c>
      <c r="L102" s="313" t="str">
        <f>IF($A102&lt;&gt;"",IF(L$83&lt;&gt;"",IF($A102&lt;&gt;"TOTAL",IF(L$83&lt;&gt;"TOTAL",SUMIFS('5 Next Year'!$AZ$10:$AZ$250,'5 Next Year'!$B$10:$B$250,$A102,'5 Next Year'!$C$10:$C$250,L$83),SUM($B102:K102)),SUM(L$84:L101)),""),"")</f>
        <v/>
      </c>
      <c r="M102" s="313" t="str">
        <f>IF($A102&lt;&gt;"",IF(M$83&lt;&gt;"",IF($A102&lt;&gt;"TOTAL",IF(M$83&lt;&gt;"TOTAL",SUMIFS('5 Next Year'!$AZ$10:$AZ$250,'5 Next Year'!$B$10:$B$250,$A102,'5 Next Year'!$C$10:$C$250,M$83),SUM($B102:L102)),SUM(M$84:M101)),""),"")</f>
        <v/>
      </c>
      <c r="N102" s="313" t="str">
        <f>IF($A102&lt;&gt;"",IF(N$83&lt;&gt;"",IF($A102&lt;&gt;"TOTAL",IF(N$83&lt;&gt;"TOTAL",SUMIFS('5 Next Year'!$AZ$10:$AZ$250,'5 Next Year'!$B$10:$B$250,$A102,'5 Next Year'!$C$10:$C$250,N$83),SUM($B102:M102)),SUM(N$84:N101)),""),"")</f>
        <v/>
      </c>
      <c r="O102" s="313" t="str">
        <f>IF($A102&lt;&gt;"",IF(O$83&lt;&gt;"",IF($A102&lt;&gt;"TOTAL",IF(O$83&lt;&gt;"TOTAL",SUMIFS('5 Next Year'!$AZ$10:$AZ$250,'5 Next Year'!$B$10:$B$250,$A102,'5 Next Year'!$C$10:$C$250,O$83),SUM($B102:N102)),SUM(O$84:O101)),""),"")</f>
        <v/>
      </c>
      <c r="P102" s="313" t="str">
        <f>IF($A102&lt;&gt;"",IF(P$83&lt;&gt;"",IF($A102&lt;&gt;"TOTAL",IF(P$83&lt;&gt;"TOTAL",SUMIFS('5 Next Year'!$AZ$10:$AZ$250,'5 Next Year'!$B$10:$B$250,$A102,'5 Next Year'!$C$10:$C$250,P$83),SUM($B102:O102)),SUM(P$84:P101)),""),"")</f>
        <v/>
      </c>
      <c r="Q102" s="313" t="str">
        <f>IF($A102&lt;&gt;"",IF(Q$83&lt;&gt;"",IF($A102&lt;&gt;"TOTAL",IF(Q$83&lt;&gt;"TOTAL",SUMIFS('5 Next Year'!$AZ$10:$AZ$250,'5 Next Year'!$B$10:$B$250,$A102,'5 Next Year'!$C$10:$C$250,Q$83),SUM($B102:P102)),SUM(Q$84:Q101)),""),"")</f>
        <v/>
      </c>
      <c r="R102" s="315"/>
      <c r="S102" s="315"/>
      <c r="T102" s="315"/>
      <c r="U102" s="315"/>
      <c r="V102" s="315"/>
      <c r="W102" s="315"/>
      <c r="X102" s="315"/>
      <c r="Y102" s="315"/>
      <c r="Z102" s="315"/>
    </row>
    <row r="103" spans="1:26" ht="14.25" customHeight="1">
      <c r="A103" s="323" t="str">
        <f t="shared" si="13"/>
        <v/>
      </c>
      <c r="B103" s="347" t="str">
        <f t="shared" si="12"/>
        <v/>
      </c>
      <c r="C103" s="313" t="str">
        <f>IF($A103&lt;&gt;"",IF(C$83&lt;&gt;"",IF($A103&lt;&gt;"TOTAL",IF(C$83&lt;&gt;"TOTAL",SUMIFS('5 Next Year'!$AZ$10:$AZ$250,'5 Next Year'!$B$10:$B$250,$A103,'5 Next Year'!$C$10:$C$250,C$83),SUM($B103:B103)),SUM(C$84:C102)),""),"")</f>
        <v/>
      </c>
      <c r="D103" s="313" t="str">
        <f>IF($A103&lt;&gt;"",IF(D$83&lt;&gt;"",IF($A103&lt;&gt;"TOTAL",IF(D$83&lt;&gt;"TOTAL",SUMIFS('5 Next Year'!$AZ$10:$AZ$250,'5 Next Year'!$B$10:$B$250,$A103,'5 Next Year'!$C$10:$C$250,D$83),SUM($B103:C103)),SUM(D$84:D102)),""),"")</f>
        <v/>
      </c>
      <c r="E103" s="313"/>
      <c r="F103" s="313" t="str">
        <f>IF($A103&lt;&gt;"",IF(F$83&lt;&gt;"",IF($A103&lt;&gt;"TOTAL",IF(F$83&lt;&gt;"TOTAL",SUMIFS('5 Next Year'!$AZ$10:$AZ$250,'5 Next Year'!$B$10:$B$250,$A103,'5 Next Year'!$C$10:$C$250,F$83),SUM($B103:E103)),SUM(F$84:F102)),""),"")</f>
        <v/>
      </c>
      <c r="G103" s="313" t="str">
        <f>IF($A103&lt;&gt;"",IF(G$83&lt;&gt;"",IF($A103&lt;&gt;"TOTAL",IF(G$83&lt;&gt;"TOTAL",SUMIFS('5 Next Year'!$AZ$10:$AZ$250,'5 Next Year'!$B$10:$B$250,$A103,'5 Next Year'!$C$10:$C$250,G$83),SUM($B103:F103)),SUM(G$84:G102)),""),"")</f>
        <v/>
      </c>
      <c r="H103" s="313" t="str">
        <f>IF($A103&lt;&gt;"",IF(H$83&lt;&gt;"",IF($A103&lt;&gt;"TOTAL",IF(H$83&lt;&gt;"TOTAL",SUMIFS('5 Next Year'!$AZ$10:$AZ$250,'5 Next Year'!$B$10:$B$250,$A103,'5 Next Year'!$C$10:$C$250,H$83),SUM($B103:G103)),SUM(H$84:H102)),""),"")</f>
        <v/>
      </c>
      <c r="I103" s="313" t="str">
        <f>IF($A103&lt;&gt;"",IF(I$83&lt;&gt;"",IF($A103&lt;&gt;"TOTAL",IF(I$83&lt;&gt;"TOTAL",SUMIFS('5 Next Year'!$AZ$10:$AZ$250,'5 Next Year'!$B$10:$B$250,$A103,'5 Next Year'!$C$10:$C$250,I$83),SUM($B103:H103)),SUM(I$84:I102)),""),"")</f>
        <v/>
      </c>
      <c r="J103" s="313" t="str">
        <f>IF($A103&lt;&gt;"",IF(J$83&lt;&gt;"",IF($A103&lt;&gt;"TOTAL",IF(J$83&lt;&gt;"TOTAL",SUMIFS('5 Next Year'!$AZ$10:$AZ$250,'5 Next Year'!$B$10:$B$250,$A103,'5 Next Year'!$C$10:$C$250,J$83),SUM($B103:I103)),SUM(J$84:J102)),""),"")</f>
        <v/>
      </c>
      <c r="K103" s="313" t="str">
        <f>IF($A103&lt;&gt;"",IF(K$83&lt;&gt;"",IF($A103&lt;&gt;"TOTAL",IF(K$83&lt;&gt;"TOTAL",SUMIFS('5 Next Year'!$AZ$10:$AZ$250,'5 Next Year'!$B$10:$B$250,$A103,'5 Next Year'!$C$10:$C$250,K$83),SUM($B103:J103)),SUM(K$84:K102)),""),"")</f>
        <v/>
      </c>
      <c r="L103" s="313" t="str">
        <f>IF($A103&lt;&gt;"",IF(L$83&lt;&gt;"",IF($A103&lt;&gt;"TOTAL",IF(L$83&lt;&gt;"TOTAL",SUMIFS('5 Next Year'!$AZ$10:$AZ$250,'5 Next Year'!$B$10:$B$250,$A103,'5 Next Year'!$C$10:$C$250,L$83),SUM($B103:K103)),SUM(L$84:L102)),""),"")</f>
        <v/>
      </c>
      <c r="M103" s="313" t="str">
        <f>IF($A103&lt;&gt;"",IF(M$83&lt;&gt;"",IF($A103&lt;&gt;"TOTAL",IF(M$83&lt;&gt;"TOTAL",SUMIFS('5 Next Year'!$AZ$10:$AZ$250,'5 Next Year'!$B$10:$B$250,$A103,'5 Next Year'!$C$10:$C$250,M$83),SUM($B103:L103)),SUM(M$84:M102)),""),"")</f>
        <v/>
      </c>
      <c r="N103" s="313" t="str">
        <f>IF($A103&lt;&gt;"",IF(N$83&lt;&gt;"",IF($A103&lt;&gt;"TOTAL",IF(N$83&lt;&gt;"TOTAL",SUMIFS('5 Next Year'!$AZ$10:$AZ$250,'5 Next Year'!$B$10:$B$250,$A103,'5 Next Year'!$C$10:$C$250,N$83),SUM($B103:M103)),SUM(N$84:N102)),""),"")</f>
        <v/>
      </c>
      <c r="O103" s="313" t="str">
        <f>IF($A103&lt;&gt;"",IF(O$83&lt;&gt;"",IF($A103&lt;&gt;"TOTAL",IF(O$83&lt;&gt;"TOTAL",SUMIFS('5 Next Year'!$AZ$10:$AZ$250,'5 Next Year'!$B$10:$B$250,$A103,'5 Next Year'!$C$10:$C$250,O$83),SUM($B103:N103)),SUM(O$84:O102)),""),"")</f>
        <v/>
      </c>
      <c r="P103" s="313" t="str">
        <f>IF($A103&lt;&gt;"",IF(P$83&lt;&gt;"",IF($A103&lt;&gt;"TOTAL",IF(P$83&lt;&gt;"TOTAL",SUMIFS('5 Next Year'!$AZ$10:$AZ$250,'5 Next Year'!$B$10:$B$250,$A103,'5 Next Year'!$C$10:$C$250,P$83),SUM($B103:O103)),SUM(P$84:P102)),""),"")</f>
        <v/>
      </c>
      <c r="Q103" s="313" t="str">
        <f>IF($A103&lt;&gt;"",IF(Q$83&lt;&gt;"",IF($A103&lt;&gt;"TOTAL",IF(Q$83&lt;&gt;"TOTAL",SUMIFS('5 Next Year'!$AZ$10:$AZ$250,'5 Next Year'!$B$10:$B$250,$A103,'5 Next Year'!$C$10:$C$250,Q$83),SUM($B103:P103)),SUM(Q$84:Q102)),""),"")</f>
        <v/>
      </c>
      <c r="R103" s="315"/>
      <c r="S103" s="315"/>
      <c r="T103" s="315"/>
      <c r="U103" s="315"/>
      <c r="V103" s="315"/>
      <c r="W103" s="315"/>
      <c r="X103" s="315"/>
      <c r="Y103" s="315"/>
      <c r="Z103" s="315"/>
    </row>
    <row r="104" spans="1:26" ht="14.25" customHeight="1">
      <c r="A104" s="323" t="str">
        <f t="shared" si="13"/>
        <v/>
      </c>
      <c r="B104" s="347" t="str">
        <f t="shared" si="12"/>
        <v/>
      </c>
      <c r="C104" s="313" t="str">
        <f>IF($A104&lt;&gt;"",IF(C$83&lt;&gt;"",IF($A104&lt;&gt;"TOTAL",IF(C$83&lt;&gt;"TOTAL",SUMIFS('5 Next Year'!$AZ$10:$AZ$250,'5 Next Year'!$B$10:$B$250,$A104,'5 Next Year'!$C$10:$C$250,C$83),SUM($B104:B104)),SUM(C$84:C103)),""),"")</f>
        <v/>
      </c>
      <c r="D104" s="313" t="str">
        <f>IF($A104&lt;&gt;"",IF(D$83&lt;&gt;"",IF($A104&lt;&gt;"TOTAL",IF(D$83&lt;&gt;"TOTAL",SUMIFS('5 Next Year'!$AZ$10:$AZ$250,'5 Next Year'!$B$10:$B$250,$A104,'5 Next Year'!$C$10:$C$250,D$83),SUM($B104:C104)),SUM(D$84:D103)),""),"")</f>
        <v/>
      </c>
      <c r="E104" s="313"/>
      <c r="F104" s="313" t="str">
        <f>IF($A104&lt;&gt;"",IF(F$83&lt;&gt;"",IF($A104&lt;&gt;"TOTAL",IF(F$83&lt;&gt;"TOTAL",SUMIFS('5 Next Year'!$AZ$10:$AZ$250,'5 Next Year'!$B$10:$B$250,$A104,'5 Next Year'!$C$10:$C$250,F$83),SUM($B104:E104)),SUM(F$84:F103)),""),"")</f>
        <v/>
      </c>
      <c r="G104" s="313" t="str">
        <f>IF($A104&lt;&gt;"",IF(G$83&lt;&gt;"",IF($A104&lt;&gt;"TOTAL",IF(G$83&lt;&gt;"TOTAL",SUMIFS('5 Next Year'!$AZ$10:$AZ$250,'5 Next Year'!$B$10:$B$250,$A104,'5 Next Year'!$C$10:$C$250,G$83),SUM($B104:F104)),SUM(G$84:G103)),""),"")</f>
        <v/>
      </c>
      <c r="H104" s="313" t="str">
        <f>IF($A104&lt;&gt;"",IF(H$83&lt;&gt;"",IF($A104&lt;&gt;"TOTAL",IF(H$83&lt;&gt;"TOTAL",SUMIFS('5 Next Year'!$AZ$10:$AZ$250,'5 Next Year'!$B$10:$B$250,$A104,'5 Next Year'!$C$10:$C$250,H$83),SUM($B104:G104)),SUM(H$84:H103)),""),"")</f>
        <v/>
      </c>
      <c r="I104" s="313" t="str">
        <f>IF($A104&lt;&gt;"",IF(I$83&lt;&gt;"",IF($A104&lt;&gt;"TOTAL",IF(I$83&lt;&gt;"TOTAL",SUMIFS('5 Next Year'!$AZ$10:$AZ$250,'5 Next Year'!$B$10:$B$250,$A104,'5 Next Year'!$C$10:$C$250,I$83),SUM($B104:H104)),SUM(I$84:I103)),""),"")</f>
        <v/>
      </c>
      <c r="J104" s="313" t="str">
        <f>IF($A104&lt;&gt;"",IF(J$83&lt;&gt;"",IF($A104&lt;&gt;"TOTAL",IF(J$83&lt;&gt;"TOTAL",SUMIFS('5 Next Year'!$AZ$10:$AZ$250,'5 Next Year'!$B$10:$B$250,$A104,'5 Next Year'!$C$10:$C$250,J$83),SUM($B104:I104)),SUM(J$84:J103)),""),"")</f>
        <v/>
      </c>
      <c r="K104" s="313" t="str">
        <f>IF($A104&lt;&gt;"",IF(K$83&lt;&gt;"",IF($A104&lt;&gt;"TOTAL",IF(K$83&lt;&gt;"TOTAL",SUMIFS('5 Next Year'!$AZ$10:$AZ$250,'5 Next Year'!$B$10:$B$250,$A104,'5 Next Year'!$C$10:$C$250,K$83),SUM($B104:J104)),SUM(K$84:K103)),""),"")</f>
        <v/>
      </c>
      <c r="L104" s="313" t="str">
        <f>IF($A104&lt;&gt;"",IF(L$83&lt;&gt;"",IF($A104&lt;&gt;"TOTAL",IF(L$83&lt;&gt;"TOTAL",SUMIFS('5 Next Year'!$AZ$10:$AZ$250,'5 Next Year'!$B$10:$B$250,$A104,'5 Next Year'!$C$10:$C$250,L$83),SUM($B104:K104)),SUM(L$84:L103)),""),"")</f>
        <v/>
      </c>
      <c r="M104" s="313" t="str">
        <f>IF($A104&lt;&gt;"",IF(M$83&lt;&gt;"",IF($A104&lt;&gt;"TOTAL",IF(M$83&lt;&gt;"TOTAL",SUMIFS('5 Next Year'!$AZ$10:$AZ$250,'5 Next Year'!$B$10:$B$250,$A104,'5 Next Year'!$C$10:$C$250,M$83),SUM($B104:L104)),SUM(M$84:M103)),""),"")</f>
        <v/>
      </c>
      <c r="N104" s="313" t="str">
        <f>IF($A104&lt;&gt;"",IF(N$83&lt;&gt;"",IF($A104&lt;&gt;"TOTAL",IF(N$83&lt;&gt;"TOTAL",SUMIFS('5 Next Year'!$AZ$10:$AZ$250,'5 Next Year'!$B$10:$B$250,$A104,'5 Next Year'!$C$10:$C$250,N$83),SUM($B104:M104)),SUM(N$84:N103)),""),"")</f>
        <v/>
      </c>
      <c r="O104" s="313" t="str">
        <f>IF($A104&lt;&gt;"",IF(O$83&lt;&gt;"",IF($A104&lt;&gt;"TOTAL",IF(O$83&lt;&gt;"TOTAL",SUMIFS('5 Next Year'!$AZ$10:$AZ$250,'5 Next Year'!$B$10:$B$250,$A104,'5 Next Year'!$C$10:$C$250,O$83),SUM($B104:N104)),SUM(O$84:O103)),""),"")</f>
        <v/>
      </c>
      <c r="P104" s="313" t="str">
        <f>IF($A104&lt;&gt;"",IF(P$83&lt;&gt;"",IF($A104&lt;&gt;"TOTAL",IF(P$83&lt;&gt;"TOTAL",SUMIFS('5 Next Year'!$AZ$10:$AZ$250,'5 Next Year'!$B$10:$B$250,$A104,'5 Next Year'!$C$10:$C$250,P$83),SUM($B104:O104)),SUM(P$84:P103)),""),"")</f>
        <v/>
      </c>
      <c r="Q104" s="313" t="str">
        <f>IF($A104&lt;&gt;"",IF(Q$83&lt;&gt;"",IF($A104&lt;&gt;"TOTAL",IF(Q$83&lt;&gt;"TOTAL",SUMIFS('5 Next Year'!$AZ$10:$AZ$250,'5 Next Year'!$B$10:$B$250,$A104,'5 Next Year'!$C$10:$C$250,Q$83),SUM($B104:P104)),SUM(Q$84:Q103)),""),"")</f>
        <v/>
      </c>
      <c r="R104" s="315"/>
      <c r="S104" s="315"/>
      <c r="T104" s="315"/>
      <c r="U104" s="315"/>
      <c r="V104" s="315"/>
      <c r="W104" s="315"/>
      <c r="X104" s="315"/>
      <c r="Y104" s="315"/>
      <c r="Z104" s="315"/>
    </row>
    <row r="105" spans="1:26" ht="14.25" customHeight="1">
      <c r="A105" s="323" t="str">
        <f t="shared" si="13"/>
        <v/>
      </c>
      <c r="B105" s="347" t="str">
        <f t="shared" si="12"/>
        <v/>
      </c>
      <c r="C105" s="313" t="str">
        <f>IF($A105&lt;&gt;"",IF(C$83&lt;&gt;"",IF($A105&lt;&gt;"TOTAL",IF(C$83&lt;&gt;"TOTAL",SUMIFS('5 Next Year'!$AZ$10:$AZ$250,'5 Next Year'!$B$10:$B$250,$A105,'5 Next Year'!$C$10:$C$250,C$83),SUM($B105:B105)),SUM(C$84:C104)),""),"")</f>
        <v/>
      </c>
      <c r="D105" s="313" t="str">
        <f>IF($A105&lt;&gt;"",IF(D$83&lt;&gt;"",IF($A105&lt;&gt;"TOTAL",IF(D$83&lt;&gt;"TOTAL",SUMIFS('5 Next Year'!$AZ$10:$AZ$250,'5 Next Year'!$B$10:$B$250,$A105,'5 Next Year'!$C$10:$C$250,D$83),SUM($B105:C105)),SUM(D$84:D104)),""),"")</f>
        <v/>
      </c>
      <c r="E105" s="313"/>
      <c r="F105" s="313" t="str">
        <f>IF($A105&lt;&gt;"",IF(F$83&lt;&gt;"",IF($A105&lt;&gt;"TOTAL",IF(F$83&lt;&gt;"TOTAL",SUMIFS('5 Next Year'!$AZ$10:$AZ$250,'5 Next Year'!$B$10:$B$250,$A105,'5 Next Year'!$C$10:$C$250,F$83),SUM($B105:E105)),SUM(F$84:F104)),""),"")</f>
        <v/>
      </c>
      <c r="G105" s="313" t="str">
        <f>IF($A105&lt;&gt;"",IF(G$83&lt;&gt;"",IF($A105&lt;&gt;"TOTAL",IF(G$83&lt;&gt;"TOTAL",SUMIFS('5 Next Year'!$AZ$10:$AZ$250,'5 Next Year'!$B$10:$B$250,$A105,'5 Next Year'!$C$10:$C$250,G$83),SUM($B105:F105)),SUM(G$84:G104)),""),"")</f>
        <v/>
      </c>
      <c r="H105" s="313" t="str">
        <f>IF($A105&lt;&gt;"",IF(H$83&lt;&gt;"",IF($A105&lt;&gt;"TOTAL",IF(H$83&lt;&gt;"TOTAL",SUMIFS('5 Next Year'!$AZ$10:$AZ$250,'5 Next Year'!$B$10:$B$250,$A105,'5 Next Year'!$C$10:$C$250,H$83),SUM($B105:G105)),SUM(H$84:H104)),""),"")</f>
        <v/>
      </c>
      <c r="I105" s="313" t="str">
        <f>IF($A105&lt;&gt;"",IF(I$83&lt;&gt;"",IF($A105&lt;&gt;"TOTAL",IF(I$83&lt;&gt;"TOTAL",SUMIFS('5 Next Year'!$AZ$10:$AZ$250,'5 Next Year'!$B$10:$B$250,$A105,'5 Next Year'!$C$10:$C$250,I$83),SUM($B105:H105)),SUM(I$84:I104)),""),"")</f>
        <v/>
      </c>
      <c r="J105" s="313" t="str">
        <f>IF($A105&lt;&gt;"",IF(J$83&lt;&gt;"",IF($A105&lt;&gt;"TOTAL",IF(J$83&lt;&gt;"TOTAL",SUMIFS('5 Next Year'!$AZ$10:$AZ$250,'5 Next Year'!$B$10:$B$250,$A105,'5 Next Year'!$C$10:$C$250,J$83),SUM($B105:I105)),SUM(J$84:J104)),""),"")</f>
        <v/>
      </c>
      <c r="K105" s="313" t="str">
        <f>IF($A105&lt;&gt;"",IF(K$83&lt;&gt;"",IF($A105&lt;&gt;"TOTAL",IF(K$83&lt;&gt;"TOTAL",SUMIFS('5 Next Year'!$AZ$10:$AZ$250,'5 Next Year'!$B$10:$B$250,$A105,'5 Next Year'!$C$10:$C$250,K$83),SUM($B105:J105)),SUM(K$84:K104)),""),"")</f>
        <v/>
      </c>
      <c r="L105" s="313" t="str">
        <f>IF($A105&lt;&gt;"",IF(L$83&lt;&gt;"",IF($A105&lt;&gt;"TOTAL",IF(L$83&lt;&gt;"TOTAL",SUMIFS('5 Next Year'!$AZ$10:$AZ$250,'5 Next Year'!$B$10:$B$250,$A105,'5 Next Year'!$C$10:$C$250,L$83),SUM($B105:K105)),SUM(L$84:L104)),""),"")</f>
        <v/>
      </c>
      <c r="M105" s="313" t="str">
        <f>IF($A105&lt;&gt;"",IF(M$83&lt;&gt;"",IF($A105&lt;&gt;"TOTAL",IF(M$83&lt;&gt;"TOTAL",SUMIFS('5 Next Year'!$AZ$10:$AZ$250,'5 Next Year'!$B$10:$B$250,$A105,'5 Next Year'!$C$10:$C$250,M$83),SUM($B105:L105)),SUM(M$84:M104)),""),"")</f>
        <v/>
      </c>
      <c r="N105" s="313" t="str">
        <f>IF($A105&lt;&gt;"",IF(N$83&lt;&gt;"",IF($A105&lt;&gt;"TOTAL",IF(N$83&lt;&gt;"TOTAL",SUMIFS('5 Next Year'!$AZ$10:$AZ$250,'5 Next Year'!$B$10:$B$250,$A105,'5 Next Year'!$C$10:$C$250,N$83),SUM($B105:M105)),SUM(N$84:N104)),""),"")</f>
        <v/>
      </c>
      <c r="O105" s="313" t="str">
        <f>IF($A105&lt;&gt;"",IF(O$83&lt;&gt;"",IF($A105&lt;&gt;"TOTAL",IF(O$83&lt;&gt;"TOTAL",SUMIFS('5 Next Year'!$AZ$10:$AZ$250,'5 Next Year'!$B$10:$B$250,$A105,'5 Next Year'!$C$10:$C$250,O$83),SUM($B105:N105)),SUM(O$84:O104)),""),"")</f>
        <v/>
      </c>
      <c r="P105" s="313" t="str">
        <f>IF($A105&lt;&gt;"",IF(P$83&lt;&gt;"",IF($A105&lt;&gt;"TOTAL",IF(P$83&lt;&gt;"TOTAL",SUMIFS('5 Next Year'!$AZ$10:$AZ$250,'5 Next Year'!$B$10:$B$250,$A105,'5 Next Year'!$C$10:$C$250,P$83),SUM($B105:O105)),SUM(P$84:P104)),""),"")</f>
        <v/>
      </c>
      <c r="Q105" s="313" t="str">
        <f>IF($A105&lt;&gt;"",IF(Q$83&lt;&gt;"",IF($A105&lt;&gt;"TOTAL",IF(Q$83&lt;&gt;"TOTAL",SUMIFS('5 Next Year'!$AZ$10:$AZ$250,'5 Next Year'!$B$10:$B$250,$A105,'5 Next Year'!$C$10:$C$250,Q$83),SUM($B105:P105)),SUM(Q$84:Q104)),""),"")</f>
        <v/>
      </c>
      <c r="R105" s="315"/>
      <c r="S105" s="315"/>
      <c r="T105" s="315"/>
      <c r="U105" s="315"/>
      <c r="V105" s="315"/>
      <c r="W105" s="315"/>
      <c r="X105" s="315"/>
      <c r="Y105" s="315"/>
      <c r="Z105" s="315"/>
    </row>
    <row r="106" spans="1:26" ht="14.25" customHeight="1">
      <c r="A106" s="323" t="str">
        <f>IF(A104&lt;&gt;"TOTAL",IF(A104&lt;&gt;"",IF(A105&lt;&gt;"TOTAL",IF(A105&lt;&gt;"",IF(#REF!&lt;&gt;"",#REF!,""),"TOTAL"),""),""),"")</f>
        <v/>
      </c>
      <c r="B106" s="347" t="str">
        <f t="shared" si="12"/>
        <v/>
      </c>
      <c r="C106" s="313" t="str">
        <f>IF($A106&lt;&gt;"",IF(C$83&lt;&gt;"",IF($A106&lt;&gt;"TOTAL",IF(C$83&lt;&gt;"TOTAL",SUMIFS('5 Next Year'!$AZ$10:$AZ$250,'5 Next Year'!$B$10:$B$250,$A106,'5 Next Year'!$C$10:$C$250,C$83),SUM($B106:B106)),SUM(C$84:C105)),""),"")</f>
        <v/>
      </c>
      <c r="D106" s="313" t="str">
        <f>IF($A106&lt;&gt;"",IF(D$83&lt;&gt;"",IF($A106&lt;&gt;"TOTAL",IF(D$83&lt;&gt;"TOTAL",SUMIFS('5 Next Year'!$AZ$10:$AZ$250,'5 Next Year'!$B$10:$B$250,$A106,'5 Next Year'!$C$10:$C$250,D$83),SUM($B106:C106)),SUM(D$84:D105)),""),"")</f>
        <v/>
      </c>
      <c r="E106" s="313"/>
      <c r="F106" s="313" t="str">
        <f>IF($A106&lt;&gt;"",IF(F$83&lt;&gt;"",IF($A106&lt;&gt;"TOTAL",IF(F$83&lt;&gt;"TOTAL",SUMIFS('5 Next Year'!$AZ$10:$AZ$250,'5 Next Year'!$B$10:$B$250,$A106,'5 Next Year'!$C$10:$C$250,F$83),SUM($B106:E106)),SUM(F$84:F105)),""),"")</f>
        <v/>
      </c>
      <c r="G106" s="313" t="str">
        <f>IF($A106&lt;&gt;"",IF(G$83&lt;&gt;"",IF($A106&lt;&gt;"TOTAL",IF(G$83&lt;&gt;"TOTAL",SUMIFS('5 Next Year'!$AZ$10:$AZ$250,'5 Next Year'!$B$10:$B$250,$A106,'5 Next Year'!$C$10:$C$250,G$83),SUM($B106:F106)),SUM(G$84:G105)),""),"")</f>
        <v/>
      </c>
      <c r="H106" s="313" t="str">
        <f>IF($A106&lt;&gt;"",IF(H$83&lt;&gt;"",IF($A106&lt;&gt;"TOTAL",IF(H$83&lt;&gt;"TOTAL",SUMIFS('5 Next Year'!$AZ$10:$AZ$250,'5 Next Year'!$B$10:$B$250,$A106,'5 Next Year'!$C$10:$C$250,H$83),SUM($B106:G106)),SUM(H$84:H105)),""),"")</f>
        <v/>
      </c>
      <c r="I106" s="313" t="str">
        <f>IF($A106&lt;&gt;"",IF(I$83&lt;&gt;"",IF($A106&lt;&gt;"TOTAL",IF(I$83&lt;&gt;"TOTAL",SUMIFS('5 Next Year'!$AZ$10:$AZ$250,'5 Next Year'!$B$10:$B$250,$A106,'5 Next Year'!$C$10:$C$250,I$83),SUM($B106:H106)),SUM(I$84:I105)),""),"")</f>
        <v/>
      </c>
      <c r="J106" s="313" t="str">
        <f>IF($A106&lt;&gt;"",IF(J$83&lt;&gt;"",IF($A106&lt;&gt;"TOTAL",IF(J$83&lt;&gt;"TOTAL",SUMIFS('5 Next Year'!$AZ$10:$AZ$250,'5 Next Year'!$B$10:$B$250,$A106,'5 Next Year'!$C$10:$C$250,J$83),SUM($B106:I106)),SUM(J$84:J105)),""),"")</f>
        <v/>
      </c>
      <c r="K106" s="313" t="str">
        <f>IF($A106&lt;&gt;"",IF(K$83&lt;&gt;"",IF($A106&lt;&gt;"TOTAL",IF(K$83&lt;&gt;"TOTAL",SUMIFS('5 Next Year'!$AZ$10:$AZ$250,'5 Next Year'!$B$10:$B$250,$A106,'5 Next Year'!$C$10:$C$250,K$83),SUM($B106:J106)),SUM(K$84:K105)),""),"")</f>
        <v/>
      </c>
      <c r="L106" s="313" t="str">
        <f>IF($A106&lt;&gt;"",IF(L$83&lt;&gt;"",IF($A106&lt;&gt;"TOTAL",IF(L$83&lt;&gt;"TOTAL",SUMIFS('5 Next Year'!$AZ$10:$AZ$250,'5 Next Year'!$B$10:$B$250,$A106,'5 Next Year'!$C$10:$C$250,L$83),SUM($B106:K106)),SUM(L$84:L105)),""),"")</f>
        <v/>
      </c>
      <c r="M106" s="313" t="str">
        <f>IF($A106&lt;&gt;"",IF(M$83&lt;&gt;"",IF($A106&lt;&gt;"TOTAL",IF(M$83&lt;&gt;"TOTAL",SUMIFS('5 Next Year'!$AZ$10:$AZ$250,'5 Next Year'!$B$10:$B$250,$A106,'5 Next Year'!$C$10:$C$250,M$83),SUM($B106:L106)),SUM(M$84:M105)),""),"")</f>
        <v/>
      </c>
      <c r="N106" s="313" t="str">
        <f>IF($A106&lt;&gt;"",IF(N$83&lt;&gt;"",IF($A106&lt;&gt;"TOTAL",IF(N$83&lt;&gt;"TOTAL",SUMIFS('5 Next Year'!$AZ$10:$AZ$250,'5 Next Year'!$B$10:$B$250,$A106,'5 Next Year'!$C$10:$C$250,N$83),SUM($B106:M106)),SUM(N$84:N105)),""),"")</f>
        <v/>
      </c>
      <c r="O106" s="313" t="str">
        <f>IF($A106&lt;&gt;"",IF(O$83&lt;&gt;"",IF($A106&lt;&gt;"TOTAL",IF(O$83&lt;&gt;"TOTAL",SUMIFS('5 Next Year'!$AZ$10:$AZ$250,'5 Next Year'!$B$10:$B$250,$A106,'5 Next Year'!$C$10:$C$250,O$83),SUM($B106:N106)),SUM(O$84:O105)),""),"")</f>
        <v/>
      </c>
      <c r="P106" s="313" t="str">
        <f>IF($A106&lt;&gt;"",IF(P$83&lt;&gt;"",IF($A106&lt;&gt;"TOTAL",IF(P$83&lt;&gt;"TOTAL",SUMIFS('5 Next Year'!$AZ$10:$AZ$250,'5 Next Year'!$B$10:$B$250,$A106,'5 Next Year'!$C$10:$C$250,P$83),SUM($B106:O106)),SUM(P$84:P105)),""),"")</f>
        <v/>
      </c>
      <c r="Q106" s="313" t="str">
        <f>IF($A106&lt;&gt;"",IF(Q$83&lt;&gt;"",IF($A106&lt;&gt;"TOTAL",IF(Q$83&lt;&gt;"TOTAL",SUMIFS('5 Next Year'!$AZ$10:$AZ$250,'5 Next Year'!$B$10:$B$250,$A106,'5 Next Year'!$C$10:$C$250,Q$83),SUM($B106:P106)),SUM(Q$84:Q105)),""),"")</f>
        <v/>
      </c>
      <c r="R106" s="315"/>
      <c r="S106" s="315"/>
      <c r="T106" s="315"/>
      <c r="U106" s="315"/>
      <c r="V106" s="315"/>
      <c r="W106" s="315"/>
      <c r="X106" s="315"/>
      <c r="Y106" s="315"/>
      <c r="Z106" s="315"/>
    </row>
    <row r="107" spans="1:26" ht="14.25" customHeight="1">
      <c r="A107" s="323" t="str">
        <f t="shared" ref="A107:A109" si="14">IF(A105&lt;&gt;"TOTAL",IF(A105&lt;&gt;"",IF(A106&lt;&gt;"TOTAL",IF(A106&lt;&gt;"",IF(A46&lt;&gt;"",A46,""),"TOTAL"),""),""),"")</f>
        <v/>
      </c>
      <c r="B107" s="347" t="str">
        <f t="shared" si="12"/>
        <v/>
      </c>
      <c r="C107" s="313" t="str">
        <f>IF($A107&lt;&gt;"",IF(C$83&lt;&gt;"",IF($A107&lt;&gt;"TOTAL",IF(C$83&lt;&gt;"TOTAL",SUMIFS('5 Next Year'!$AZ$10:$AZ$250,'5 Next Year'!$B$10:$B$250,$A107,'5 Next Year'!$C$10:$C$250,C$83),SUM($B107:B107)),SUM(C$84:C106)),""),"")</f>
        <v/>
      </c>
      <c r="D107" s="313" t="str">
        <f>IF($A107&lt;&gt;"",IF(D$83&lt;&gt;"",IF($A107&lt;&gt;"TOTAL",IF(D$83&lt;&gt;"TOTAL",SUMIFS('5 Next Year'!$AZ$10:$AZ$250,'5 Next Year'!$B$10:$B$250,$A107,'5 Next Year'!$C$10:$C$250,D$83),SUM($B107:C107)),SUM(D$84:D106)),""),"")</f>
        <v/>
      </c>
      <c r="E107" s="313"/>
      <c r="F107" s="313" t="str">
        <f>IF($A107&lt;&gt;"",IF(F$83&lt;&gt;"",IF($A107&lt;&gt;"TOTAL",IF(F$83&lt;&gt;"TOTAL",SUMIFS('5 Next Year'!$AZ$10:$AZ$250,'5 Next Year'!$B$10:$B$250,$A107,'5 Next Year'!$C$10:$C$250,F$83),SUM($B107:E107)),SUM(F$84:F106)),""),"")</f>
        <v/>
      </c>
      <c r="G107" s="313" t="str">
        <f>IF($A107&lt;&gt;"",IF(G$83&lt;&gt;"",IF($A107&lt;&gt;"TOTAL",IF(G$83&lt;&gt;"TOTAL",SUMIFS('5 Next Year'!$AZ$10:$AZ$250,'5 Next Year'!$B$10:$B$250,$A107,'5 Next Year'!$C$10:$C$250,G$83),SUM($B107:F107)),SUM(G$84:G106)),""),"")</f>
        <v/>
      </c>
      <c r="H107" s="313" t="str">
        <f>IF($A107&lt;&gt;"",IF(H$83&lt;&gt;"",IF($A107&lt;&gt;"TOTAL",IF(H$83&lt;&gt;"TOTAL",SUMIFS('5 Next Year'!$AZ$10:$AZ$250,'5 Next Year'!$B$10:$B$250,$A107,'5 Next Year'!$C$10:$C$250,H$83),SUM($B107:G107)),SUM(H$84:H106)),""),"")</f>
        <v/>
      </c>
      <c r="I107" s="313" t="str">
        <f>IF($A107&lt;&gt;"",IF(I$83&lt;&gt;"",IF($A107&lt;&gt;"TOTAL",IF(I$83&lt;&gt;"TOTAL",SUMIFS('5 Next Year'!$AZ$10:$AZ$250,'5 Next Year'!$B$10:$B$250,$A107,'5 Next Year'!$C$10:$C$250,I$83),SUM($B107:H107)),SUM(I$84:I106)),""),"")</f>
        <v/>
      </c>
      <c r="J107" s="313" t="str">
        <f>IF($A107&lt;&gt;"",IF(J$83&lt;&gt;"",IF($A107&lt;&gt;"TOTAL",IF(J$83&lt;&gt;"TOTAL",SUMIFS('5 Next Year'!$AZ$10:$AZ$250,'5 Next Year'!$B$10:$B$250,$A107,'5 Next Year'!$C$10:$C$250,J$83),SUM($B107:I107)),SUM(J$84:J106)),""),"")</f>
        <v/>
      </c>
      <c r="K107" s="313" t="str">
        <f>IF($A107&lt;&gt;"",IF(K$83&lt;&gt;"",IF($A107&lt;&gt;"TOTAL",IF(K$83&lt;&gt;"TOTAL",SUMIFS('5 Next Year'!$AZ$10:$AZ$250,'5 Next Year'!$B$10:$B$250,$A107,'5 Next Year'!$C$10:$C$250,K$83),SUM($B107:J107)),SUM(K$84:K106)),""),"")</f>
        <v/>
      </c>
      <c r="L107" s="313" t="str">
        <f>IF($A107&lt;&gt;"",IF(L$83&lt;&gt;"",IF($A107&lt;&gt;"TOTAL",IF(L$83&lt;&gt;"TOTAL",SUMIFS('5 Next Year'!$AZ$10:$AZ$250,'5 Next Year'!$B$10:$B$250,$A107,'5 Next Year'!$C$10:$C$250,L$83),SUM($B107:K107)),SUM(L$84:L106)),""),"")</f>
        <v/>
      </c>
      <c r="M107" s="313" t="str">
        <f>IF($A107&lt;&gt;"",IF(M$83&lt;&gt;"",IF($A107&lt;&gt;"TOTAL",IF(M$83&lt;&gt;"TOTAL",SUMIFS('5 Next Year'!$AZ$10:$AZ$250,'5 Next Year'!$B$10:$B$250,$A107,'5 Next Year'!$C$10:$C$250,M$83),SUM($B107:L107)),SUM(M$84:M106)),""),"")</f>
        <v/>
      </c>
      <c r="N107" s="313" t="str">
        <f>IF($A107&lt;&gt;"",IF(N$83&lt;&gt;"",IF($A107&lt;&gt;"TOTAL",IF(N$83&lt;&gt;"TOTAL",SUMIFS('5 Next Year'!$AZ$10:$AZ$250,'5 Next Year'!$B$10:$B$250,$A107,'5 Next Year'!$C$10:$C$250,N$83),SUM($B107:M107)),SUM(N$84:N106)),""),"")</f>
        <v/>
      </c>
      <c r="O107" s="313" t="str">
        <f>IF($A107&lt;&gt;"",IF(O$83&lt;&gt;"",IF($A107&lt;&gt;"TOTAL",IF(O$83&lt;&gt;"TOTAL",SUMIFS('5 Next Year'!$AZ$10:$AZ$250,'5 Next Year'!$B$10:$B$250,$A107,'5 Next Year'!$C$10:$C$250,O$83),SUM($B107:N107)),SUM(O$84:O106)),""),"")</f>
        <v/>
      </c>
      <c r="P107" s="313" t="str">
        <f>IF($A107&lt;&gt;"",IF(P$83&lt;&gt;"",IF($A107&lt;&gt;"TOTAL",IF(P$83&lt;&gt;"TOTAL",SUMIFS('5 Next Year'!$AZ$10:$AZ$250,'5 Next Year'!$B$10:$B$250,$A107,'5 Next Year'!$C$10:$C$250,P$83),SUM($B107:O107)),SUM(P$84:P106)),""),"")</f>
        <v/>
      </c>
      <c r="Q107" s="313" t="str">
        <f>IF($A107&lt;&gt;"",IF(Q$83&lt;&gt;"",IF($A107&lt;&gt;"TOTAL",IF(Q$83&lt;&gt;"TOTAL",SUMIFS('5 Next Year'!$AZ$10:$AZ$250,'5 Next Year'!$B$10:$B$250,$A107,'5 Next Year'!$C$10:$C$250,Q$83),SUM($B107:P107)),SUM(Q$84:Q106)),""),"")</f>
        <v/>
      </c>
      <c r="R107" s="315"/>
      <c r="S107" s="315"/>
      <c r="T107" s="315"/>
      <c r="U107" s="315"/>
      <c r="V107" s="315"/>
      <c r="W107" s="315"/>
      <c r="X107" s="315"/>
      <c r="Y107" s="315"/>
      <c r="Z107" s="315"/>
    </row>
    <row r="108" spans="1:26" ht="14.25" customHeight="1">
      <c r="A108" s="323" t="str">
        <f t="shared" si="14"/>
        <v/>
      </c>
      <c r="B108" s="347" t="str">
        <f t="shared" si="12"/>
        <v/>
      </c>
      <c r="C108" s="313" t="str">
        <f>IF($A108&lt;&gt;"",IF(C$83&lt;&gt;"",IF($A108&lt;&gt;"TOTAL",IF(C$83&lt;&gt;"TOTAL",SUMIFS('5 Next Year'!$AZ$10:$AZ$250,'5 Next Year'!$B$10:$B$250,$A108,'5 Next Year'!$C$10:$C$250,C$83),SUM($B108:B108)),SUM(C$84:C107)),""),"")</f>
        <v/>
      </c>
      <c r="D108" s="313" t="str">
        <f>IF($A108&lt;&gt;"",IF(D$83&lt;&gt;"",IF($A108&lt;&gt;"TOTAL",IF(D$83&lt;&gt;"TOTAL",SUMIFS('5 Next Year'!$AZ$10:$AZ$250,'5 Next Year'!$B$10:$B$250,$A108,'5 Next Year'!$C$10:$C$250,D$83),SUM($B108:C108)),SUM(D$84:D107)),""),"")</f>
        <v/>
      </c>
      <c r="E108" s="313"/>
      <c r="F108" s="313" t="str">
        <f>IF($A108&lt;&gt;"",IF(F$83&lt;&gt;"",IF($A108&lt;&gt;"TOTAL",IF(F$83&lt;&gt;"TOTAL",SUMIFS('5 Next Year'!$AZ$10:$AZ$250,'5 Next Year'!$B$10:$B$250,$A108,'5 Next Year'!$C$10:$C$250,F$83),SUM($B108:E108)),SUM(F$84:F107)),""),"")</f>
        <v/>
      </c>
      <c r="G108" s="313" t="str">
        <f>IF($A108&lt;&gt;"",IF(G$83&lt;&gt;"",IF($A108&lt;&gt;"TOTAL",IF(G$83&lt;&gt;"TOTAL",SUMIFS('5 Next Year'!$AZ$10:$AZ$250,'5 Next Year'!$B$10:$B$250,$A108,'5 Next Year'!$C$10:$C$250,G$83),SUM($B108:F108)),SUM(G$84:G107)),""),"")</f>
        <v/>
      </c>
      <c r="H108" s="313" t="str">
        <f>IF($A108&lt;&gt;"",IF(H$83&lt;&gt;"",IF($A108&lt;&gt;"TOTAL",IF(H$83&lt;&gt;"TOTAL",SUMIFS('5 Next Year'!$AZ$10:$AZ$250,'5 Next Year'!$B$10:$B$250,$A108,'5 Next Year'!$C$10:$C$250,H$83),SUM($B108:G108)),SUM(H$84:H107)),""),"")</f>
        <v/>
      </c>
      <c r="I108" s="313" t="str">
        <f>IF($A108&lt;&gt;"",IF(I$83&lt;&gt;"",IF($A108&lt;&gt;"TOTAL",IF(I$83&lt;&gt;"TOTAL",SUMIFS('5 Next Year'!$AZ$10:$AZ$250,'5 Next Year'!$B$10:$B$250,$A108,'5 Next Year'!$C$10:$C$250,I$83),SUM($B108:H108)),SUM(I$84:I107)),""),"")</f>
        <v/>
      </c>
      <c r="J108" s="313" t="str">
        <f>IF($A108&lt;&gt;"",IF(J$83&lt;&gt;"",IF($A108&lt;&gt;"TOTAL",IF(J$83&lt;&gt;"TOTAL",SUMIFS('5 Next Year'!$AZ$10:$AZ$250,'5 Next Year'!$B$10:$B$250,$A108,'5 Next Year'!$C$10:$C$250,J$83),SUM($B108:I108)),SUM(J$84:J107)),""),"")</f>
        <v/>
      </c>
      <c r="K108" s="313" t="str">
        <f>IF($A108&lt;&gt;"",IF(K$83&lt;&gt;"",IF($A108&lt;&gt;"TOTAL",IF(K$83&lt;&gt;"TOTAL",SUMIFS('5 Next Year'!$AZ$10:$AZ$250,'5 Next Year'!$B$10:$B$250,$A108,'5 Next Year'!$C$10:$C$250,K$83),SUM($B108:J108)),SUM(K$84:K107)),""),"")</f>
        <v/>
      </c>
      <c r="L108" s="313" t="str">
        <f>IF($A108&lt;&gt;"",IF(L$83&lt;&gt;"",IF($A108&lt;&gt;"TOTAL",IF(L$83&lt;&gt;"TOTAL",SUMIFS('5 Next Year'!$AZ$10:$AZ$250,'5 Next Year'!$B$10:$B$250,$A108,'5 Next Year'!$C$10:$C$250,L$83),SUM($B108:K108)),SUM(L$84:L107)),""),"")</f>
        <v/>
      </c>
      <c r="M108" s="313" t="str">
        <f>IF($A108&lt;&gt;"",IF(M$83&lt;&gt;"",IF($A108&lt;&gt;"TOTAL",IF(M$83&lt;&gt;"TOTAL",SUMIFS('5 Next Year'!$AZ$10:$AZ$250,'5 Next Year'!$B$10:$B$250,$A108,'5 Next Year'!$C$10:$C$250,M$83),SUM($B108:L108)),SUM(M$84:M107)),""),"")</f>
        <v/>
      </c>
      <c r="N108" s="313" t="str">
        <f>IF($A108&lt;&gt;"",IF(N$83&lt;&gt;"",IF($A108&lt;&gt;"TOTAL",IF(N$83&lt;&gt;"TOTAL",SUMIFS('5 Next Year'!$AZ$10:$AZ$250,'5 Next Year'!$B$10:$B$250,$A108,'5 Next Year'!$C$10:$C$250,N$83),SUM($B108:M108)),SUM(N$84:N107)),""),"")</f>
        <v/>
      </c>
      <c r="O108" s="313" t="str">
        <f>IF($A108&lt;&gt;"",IF(O$83&lt;&gt;"",IF($A108&lt;&gt;"TOTAL",IF(O$83&lt;&gt;"TOTAL",SUMIFS('5 Next Year'!$AZ$10:$AZ$250,'5 Next Year'!$B$10:$B$250,$A108,'5 Next Year'!$C$10:$C$250,O$83),SUM($B108:N108)),SUM(O$84:O107)),""),"")</f>
        <v/>
      </c>
      <c r="P108" s="313" t="str">
        <f>IF($A108&lt;&gt;"",IF(P$83&lt;&gt;"",IF($A108&lt;&gt;"TOTAL",IF(P$83&lt;&gt;"TOTAL",SUMIFS('5 Next Year'!$AZ$10:$AZ$250,'5 Next Year'!$B$10:$B$250,$A108,'5 Next Year'!$C$10:$C$250,P$83),SUM($B108:O108)),SUM(P$84:P107)),""),"")</f>
        <v/>
      </c>
      <c r="Q108" s="313" t="str">
        <f>IF($A108&lt;&gt;"",IF(Q$83&lt;&gt;"",IF($A108&lt;&gt;"TOTAL",IF(Q$83&lt;&gt;"TOTAL",SUMIFS('5 Next Year'!$AZ$10:$AZ$250,'5 Next Year'!$B$10:$B$250,$A108,'5 Next Year'!$C$10:$C$250,Q$83),SUM($B108:P108)),SUM(Q$84:Q107)),""),"")</f>
        <v/>
      </c>
      <c r="R108" s="315"/>
      <c r="S108" s="315"/>
      <c r="T108" s="315"/>
      <c r="U108" s="315"/>
      <c r="V108" s="315"/>
      <c r="W108" s="315"/>
      <c r="X108" s="315"/>
      <c r="Y108" s="315"/>
      <c r="Z108" s="315"/>
    </row>
    <row r="109" spans="1:26" ht="14.25" customHeight="1">
      <c r="A109" s="323" t="str">
        <f t="shared" si="14"/>
        <v/>
      </c>
      <c r="B109" s="347" t="str">
        <f t="shared" si="12"/>
        <v/>
      </c>
      <c r="C109" s="313" t="str">
        <f>IF($A109&lt;&gt;"",IF(C$83&lt;&gt;"",IF($A109&lt;&gt;"TOTAL",IF(C$83&lt;&gt;"TOTAL",SUMIFS('5 Next Year'!$AZ$10:$AZ$250,'5 Next Year'!$B$10:$B$250,$A109,'5 Next Year'!$C$10:$C$250,C$83),SUM($B109:B109)),SUM(C$84:C108)),""),"")</f>
        <v/>
      </c>
      <c r="D109" s="313" t="str">
        <f>IF($A109&lt;&gt;"",IF(D$83&lt;&gt;"",IF($A109&lt;&gt;"TOTAL",IF(D$83&lt;&gt;"TOTAL",SUMIFS('5 Next Year'!$AZ$10:$AZ$250,'5 Next Year'!$B$10:$B$250,$A109,'5 Next Year'!$C$10:$C$250,D$83),SUM($B109:C109)),SUM(D$84:D108)),""),"")</f>
        <v/>
      </c>
      <c r="E109" s="313"/>
      <c r="F109" s="313" t="str">
        <f>IF($A109&lt;&gt;"",IF(F$83&lt;&gt;"",IF($A109&lt;&gt;"TOTAL",IF(F$83&lt;&gt;"TOTAL",SUMIFS('5 Next Year'!$AZ$10:$AZ$250,'5 Next Year'!$B$10:$B$250,$A109,'5 Next Year'!$C$10:$C$250,F$83),SUM($B109:E109)),SUM(F$84:F108)),""),"")</f>
        <v/>
      </c>
      <c r="G109" s="313" t="str">
        <f>IF($A109&lt;&gt;"",IF(G$83&lt;&gt;"",IF($A109&lt;&gt;"TOTAL",IF(G$83&lt;&gt;"TOTAL",SUMIFS('5 Next Year'!$AZ$10:$AZ$250,'5 Next Year'!$B$10:$B$250,$A109,'5 Next Year'!$C$10:$C$250,G$83),SUM($B109:F109)),SUM(G$84:G108)),""),"")</f>
        <v/>
      </c>
      <c r="H109" s="313" t="str">
        <f>IF($A109&lt;&gt;"",IF(H$83&lt;&gt;"",IF($A109&lt;&gt;"TOTAL",IF(H$83&lt;&gt;"TOTAL",SUMIFS('5 Next Year'!$AZ$10:$AZ$250,'5 Next Year'!$B$10:$B$250,$A109,'5 Next Year'!$C$10:$C$250,H$83),SUM($B109:G109)),SUM(H$84:H108)),""),"")</f>
        <v/>
      </c>
      <c r="I109" s="313" t="str">
        <f>IF($A109&lt;&gt;"",IF(I$83&lt;&gt;"",IF($A109&lt;&gt;"TOTAL",IF(I$83&lt;&gt;"TOTAL",SUMIFS('5 Next Year'!$AZ$10:$AZ$250,'5 Next Year'!$B$10:$B$250,$A109,'5 Next Year'!$C$10:$C$250,I$83),SUM($B109:H109)),SUM(I$84:I108)),""),"")</f>
        <v/>
      </c>
      <c r="J109" s="313" t="str">
        <f>IF($A109&lt;&gt;"",IF(J$83&lt;&gt;"",IF($A109&lt;&gt;"TOTAL",IF(J$83&lt;&gt;"TOTAL",SUMIFS('5 Next Year'!$AZ$10:$AZ$250,'5 Next Year'!$B$10:$B$250,$A109,'5 Next Year'!$C$10:$C$250,J$83),SUM($B109:I109)),SUM(J$84:J108)),""),"")</f>
        <v/>
      </c>
      <c r="K109" s="313" t="str">
        <f>IF($A109&lt;&gt;"",IF(K$83&lt;&gt;"",IF($A109&lt;&gt;"TOTAL",IF(K$83&lt;&gt;"TOTAL",SUMIFS('5 Next Year'!$AZ$10:$AZ$250,'5 Next Year'!$B$10:$B$250,$A109,'5 Next Year'!$C$10:$C$250,K$83),SUM($B109:J109)),SUM(K$84:K108)),""),"")</f>
        <v/>
      </c>
      <c r="L109" s="313" t="str">
        <f>IF($A109&lt;&gt;"",IF(L$83&lt;&gt;"",IF($A109&lt;&gt;"TOTAL",IF(L$83&lt;&gt;"TOTAL",SUMIFS('5 Next Year'!$AZ$10:$AZ$250,'5 Next Year'!$B$10:$B$250,$A109,'5 Next Year'!$C$10:$C$250,L$83),SUM($B109:K109)),SUM(L$84:L108)),""),"")</f>
        <v/>
      </c>
      <c r="M109" s="313" t="str">
        <f>IF($A109&lt;&gt;"",IF(M$83&lt;&gt;"",IF($A109&lt;&gt;"TOTAL",IF(M$83&lt;&gt;"TOTAL",SUMIFS('5 Next Year'!$AZ$10:$AZ$250,'5 Next Year'!$B$10:$B$250,$A109,'5 Next Year'!$C$10:$C$250,M$83),SUM($B109:L109)),SUM(M$84:M108)),""),"")</f>
        <v/>
      </c>
      <c r="N109" s="313" t="str">
        <f>IF($A109&lt;&gt;"",IF(N$83&lt;&gt;"",IF($A109&lt;&gt;"TOTAL",IF(N$83&lt;&gt;"TOTAL",SUMIFS('5 Next Year'!$AZ$10:$AZ$250,'5 Next Year'!$B$10:$B$250,$A109,'5 Next Year'!$C$10:$C$250,N$83),SUM($B109:M109)),SUM(N$84:N108)),""),"")</f>
        <v/>
      </c>
      <c r="O109" s="313" t="str">
        <f>IF($A109&lt;&gt;"",IF(O$83&lt;&gt;"",IF($A109&lt;&gt;"TOTAL",IF(O$83&lt;&gt;"TOTAL",SUMIFS('5 Next Year'!$AZ$10:$AZ$250,'5 Next Year'!$B$10:$B$250,$A109,'5 Next Year'!$C$10:$C$250,O$83),SUM($B109:N109)),SUM(O$84:O108)),""),"")</f>
        <v/>
      </c>
      <c r="P109" s="313" t="str">
        <f>IF($A109&lt;&gt;"",IF(P$83&lt;&gt;"",IF($A109&lt;&gt;"TOTAL",IF(P$83&lt;&gt;"TOTAL",SUMIFS('5 Next Year'!$AZ$10:$AZ$250,'5 Next Year'!$B$10:$B$250,$A109,'5 Next Year'!$C$10:$C$250,P$83),SUM($B109:O109)),SUM(P$84:P108)),""),"")</f>
        <v/>
      </c>
      <c r="Q109" s="315"/>
      <c r="R109" s="315"/>
      <c r="S109" s="315"/>
      <c r="T109" s="315"/>
      <c r="U109" s="315"/>
      <c r="V109" s="315"/>
      <c r="W109" s="315"/>
      <c r="X109" s="315"/>
      <c r="Y109" s="315"/>
      <c r="Z109" s="315"/>
    </row>
    <row r="110" spans="1:26" ht="14.25" customHeight="1">
      <c r="A110" s="316"/>
      <c r="B110" s="317"/>
      <c r="C110" s="313"/>
      <c r="D110" s="313"/>
      <c r="E110" s="313"/>
      <c r="F110" s="313"/>
      <c r="G110" s="313"/>
      <c r="H110" s="313"/>
      <c r="I110" s="313"/>
      <c r="J110" s="313"/>
      <c r="K110" s="313"/>
      <c r="L110" s="313"/>
      <c r="M110" s="313"/>
      <c r="N110" s="315"/>
      <c r="O110" s="315"/>
      <c r="P110" s="315"/>
      <c r="Q110" s="315"/>
      <c r="R110" s="315"/>
      <c r="S110" s="315"/>
      <c r="T110" s="315"/>
      <c r="U110" s="315"/>
      <c r="V110" s="315"/>
      <c r="W110" s="315"/>
      <c r="X110" s="315"/>
      <c r="Y110" s="315"/>
      <c r="Z110" s="315"/>
    </row>
    <row r="111" spans="1:26" ht="14.25" customHeight="1">
      <c r="A111" s="323" t="str">
        <f>IF(A109&lt;&gt;"TOTAL",IF(A109&lt;&gt;"",IF(A110&lt;&gt;"TOTAL",IF(A110&lt;&gt;"",IF(A50&lt;&gt;"",A50,""),"TOTAL"),""),""),"")</f>
        <v/>
      </c>
      <c r="B111" s="347" t="str">
        <f>IF(A111="TOTAL",SUM(B$84:B110),"")</f>
        <v/>
      </c>
      <c r="C111" s="313" t="str">
        <f>IF($A111&lt;&gt;"",IF(C$83&lt;&gt;"",IF($A111&lt;&gt;"TOTAL",IF(C$83&lt;&gt;"TOTAL",SUMIFS('5 Next Year'!$AZ$10:$AZ$250,'5 Next Year'!$B$10:$B$250,$A111,'5 Next Year'!$C$10:$C$250,C$83),SUM($B111:B111)),SUM(C$84:C110)),""),"")</f>
        <v/>
      </c>
      <c r="D111" s="313" t="str">
        <f>IF($A111&lt;&gt;"",IF(D$83&lt;&gt;"",IF($A111&lt;&gt;"TOTAL",IF(D$83&lt;&gt;"TOTAL",SUMIFS('5 Next Year'!$AZ$10:$AZ$250,'5 Next Year'!$B$10:$B$250,$A111,'5 Next Year'!$C$10:$C$250,D$83),SUM($B111:C111)),SUM(D$84:D110)),""),"")</f>
        <v/>
      </c>
      <c r="E111" s="313"/>
      <c r="F111" s="313" t="str">
        <f>IF($A111&lt;&gt;"",IF(F$83&lt;&gt;"",IF($A111&lt;&gt;"TOTAL",IF(F$83&lt;&gt;"TOTAL",SUMIFS('5 Next Year'!$AZ$10:$AZ$250,'5 Next Year'!$B$10:$B$250,$A111,'5 Next Year'!$C$10:$C$250,F$83),SUM($B111:E111)),SUM(F$84:F110)),""),"")</f>
        <v/>
      </c>
      <c r="G111" s="313" t="str">
        <f>IF($A111&lt;&gt;"",IF(G$83&lt;&gt;"",IF($A111&lt;&gt;"TOTAL",IF(G$83&lt;&gt;"TOTAL",SUMIFS('5 Next Year'!$AZ$10:$AZ$250,'5 Next Year'!$B$10:$B$250,$A111,'5 Next Year'!$C$10:$C$250,G$83),SUM($B111:F111)),SUM(G$84:G110)),""),"")</f>
        <v/>
      </c>
      <c r="H111" s="313" t="str">
        <f>IF($A111&lt;&gt;"",IF(H$83&lt;&gt;"",IF($A111&lt;&gt;"TOTAL",IF(H$83&lt;&gt;"TOTAL",SUMIFS('5 Next Year'!$AZ$10:$AZ$250,'5 Next Year'!$B$10:$B$250,$A111,'5 Next Year'!$C$10:$C$250,H$83),SUM($B111:G111)),SUM(H$84:H110)),""),"")</f>
        <v/>
      </c>
      <c r="I111" s="313" t="str">
        <f>IF($A111&lt;&gt;"",IF(I$83&lt;&gt;"",IF($A111&lt;&gt;"TOTAL",IF(I$83&lt;&gt;"TOTAL",SUMIFS('5 Next Year'!$AZ$10:$AZ$250,'5 Next Year'!$B$10:$B$250,$A111,'5 Next Year'!$C$10:$C$250,I$83),SUM($B111:H111)),SUM(I$84:I110)),""),"")</f>
        <v/>
      </c>
      <c r="J111" s="313" t="str">
        <f>IF($A111&lt;&gt;"",IF(J$83&lt;&gt;"",IF($A111&lt;&gt;"TOTAL",IF(J$83&lt;&gt;"TOTAL",SUMIFS('5 Next Year'!$AZ$10:$AZ$250,'5 Next Year'!$B$10:$B$250,$A111,'5 Next Year'!$C$10:$C$250,J$83),SUM($B111:I111)),SUM(J$84:J110)),""),"")</f>
        <v/>
      </c>
      <c r="K111" s="313" t="str">
        <f>IF($A111&lt;&gt;"",IF(K$83&lt;&gt;"",IF($A111&lt;&gt;"TOTAL",IF(K$83&lt;&gt;"TOTAL",SUMIFS('5 Next Year'!$AZ$10:$AZ$250,'5 Next Year'!$B$10:$B$250,$A111,'5 Next Year'!$C$10:$C$250,K$83),SUM($B111:J111)),SUM(K$84:K110)),""),"")</f>
        <v/>
      </c>
      <c r="L111" s="313" t="str">
        <f>IF($A111&lt;&gt;"",IF(L$83&lt;&gt;"",IF($A111&lt;&gt;"TOTAL",IF(L$83&lt;&gt;"TOTAL",SUMIFS('5 Next Year'!$AZ$10:$AZ$250,'5 Next Year'!$B$10:$B$250,$A111,'5 Next Year'!$C$10:$C$250,L$83),SUM($B111:K111)),SUM(L$84:L110)),""),"")</f>
        <v/>
      </c>
      <c r="M111" s="313" t="str">
        <f>IF($A111&lt;&gt;"",IF(M$83&lt;&gt;"",IF($A111&lt;&gt;"TOTAL",IF(M$83&lt;&gt;"TOTAL",SUMIFS('5 Next Year'!$AZ$10:$AZ$250,'5 Next Year'!$B$10:$B$250,$A111,'5 Next Year'!$C$10:$C$250,M$83),SUM($B111:L111)),SUM(M$84:M110)),""),"")</f>
        <v/>
      </c>
      <c r="N111" s="313" t="str">
        <f>IF($A111&lt;&gt;"",IF(N$83&lt;&gt;"",IF($A111&lt;&gt;"TOTAL",IF(N$83&lt;&gt;"TOTAL",SUMIFS('5 Next Year'!$AZ$10:$AZ$250,'5 Next Year'!$B$10:$B$250,$A111,'5 Next Year'!$C$10:$C$250,N$83),SUM($B111:M111)),SUM(N$84:N110)),""),"")</f>
        <v/>
      </c>
      <c r="O111" s="313" t="str">
        <f>IF($A111&lt;&gt;"",IF(O$83&lt;&gt;"",IF($A111&lt;&gt;"TOTAL",IF(O$83&lt;&gt;"TOTAL",SUMIFS('5 Next Year'!$AZ$10:$AZ$250,'5 Next Year'!$B$10:$B$250,$A111,'5 Next Year'!$C$10:$C$250,O$83),SUM($B111:N111)),SUM(O$84:O110)),""),"")</f>
        <v/>
      </c>
      <c r="P111" s="313" t="str">
        <f>IF($A111&lt;&gt;"",IF(P$83&lt;&gt;"",IF($A111&lt;&gt;"TOTAL",IF(P$83&lt;&gt;"TOTAL",SUMIFS('5 Next Year'!$AZ$10:$AZ$250,'5 Next Year'!$B$10:$B$250,$A111,'5 Next Year'!$C$10:$C$250,P$83),SUM($B111:O111)),SUM(P$84:P110)),""),"")</f>
        <v/>
      </c>
      <c r="Q111" s="315"/>
      <c r="R111" s="315"/>
      <c r="S111" s="315"/>
      <c r="T111" s="315"/>
      <c r="U111" s="315"/>
      <c r="V111" s="315"/>
      <c r="W111" s="315"/>
      <c r="X111" s="315"/>
      <c r="Y111" s="315"/>
      <c r="Z111" s="315"/>
    </row>
    <row r="112" spans="1:26" ht="14.25" customHeight="1">
      <c r="A112" s="316"/>
      <c r="B112" s="317"/>
      <c r="C112" s="313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5"/>
      <c r="O112" s="315"/>
      <c r="P112" s="315"/>
      <c r="Q112" s="315"/>
      <c r="R112" s="315"/>
      <c r="S112" s="315"/>
      <c r="T112" s="315"/>
      <c r="U112" s="315"/>
      <c r="V112" s="315"/>
      <c r="W112" s="315"/>
      <c r="X112" s="315"/>
      <c r="Y112" s="315"/>
      <c r="Z112" s="315"/>
    </row>
    <row r="113" spans="1:26" ht="14.25" customHeight="1">
      <c r="A113" s="316"/>
      <c r="B113" s="317"/>
      <c r="C113" s="313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5"/>
      <c r="O113" s="315"/>
      <c r="P113" s="315"/>
      <c r="Q113" s="315"/>
      <c r="R113" s="315"/>
      <c r="S113" s="315"/>
      <c r="T113" s="315"/>
      <c r="U113" s="315"/>
      <c r="V113" s="315"/>
      <c r="W113" s="315"/>
      <c r="X113" s="315"/>
      <c r="Y113" s="315"/>
      <c r="Z113" s="315"/>
    </row>
    <row r="114" spans="1:26" ht="14.25" customHeight="1">
      <c r="A114" s="316"/>
      <c r="B114" s="317"/>
      <c r="C114" s="313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5"/>
      <c r="O114" s="315"/>
      <c r="P114" s="315"/>
      <c r="Q114" s="315"/>
      <c r="R114" s="315"/>
      <c r="S114" s="315"/>
      <c r="T114" s="315"/>
      <c r="U114" s="315"/>
      <c r="V114" s="315"/>
      <c r="W114" s="315"/>
      <c r="X114" s="315"/>
      <c r="Y114" s="315"/>
      <c r="Z114" s="315"/>
    </row>
    <row r="115" spans="1:26" ht="14.25" customHeight="1">
      <c r="A115" s="316"/>
      <c r="B115" s="317"/>
      <c r="C115" s="313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5"/>
      <c r="O115" s="315"/>
      <c r="P115" s="315"/>
      <c r="Q115" s="315"/>
      <c r="R115" s="315"/>
      <c r="S115" s="315"/>
      <c r="T115" s="315"/>
      <c r="U115" s="315"/>
      <c r="V115" s="315"/>
      <c r="W115" s="315"/>
      <c r="X115" s="315"/>
      <c r="Y115" s="315"/>
      <c r="Z115" s="315"/>
    </row>
    <row r="116" spans="1:26" ht="14.25" customHeight="1">
      <c r="A116" s="316"/>
      <c r="B116" s="317"/>
      <c r="C116" s="313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5"/>
      <c r="O116" s="315"/>
      <c r="P116" s="315"/>
      <c r="Q116" s="315"/>
      <c r="R116" s="315"/>
      <c r="S116" s="315"/>
      <c r="T116" s="315"/>
      <c r="U116" s="315"/>
      <c r="V116" s="315"/>
      <c r="W116" s="315"/>
      <c r="X116" s="315"/>
      <c r="Y116" s="315"/>
      <c r="Z116" s="315"/>
    </row>
    <row r="117" spans="1:26" ht="14.25" customHeight="1">
      <c r="A117" s="316"/>
      <c r="B117" s="317"/>
      <c r="C117" s="313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5"/>
      <c r="O117" s="315"/>
      <c r="P117" s="315"/>
      <c r="Q117" s="315"/>
      <c r="R117" s="315"/>
      <c r="S117" s="315"/>
      <c r="T117" s="315"/>
      <c r="U117" s="315"/>
      <c r="V117" s="315"/>
      <c r="W117" s="315"/>
      <c r="X117" s="315"/>
      <c r="Y117" s="315"/>
      <c r="Z117" s="315"/>
    </row>
    <row r="118" spans="1:26" ht="14.25" customHeight="1">
      <c r="A118" s="316"/>
      <c r="B118" s="317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5"/>
      <c r="O118" s="315"/>
      <c r="P118" s="315"/>
      <c r="Q118" s="315"/>
      <c r="R118" s="315"/>
      <c r="S118" s="315"/>
      <c r="T118" s="315"/>
      <c r="U118" s="315"/>
      <c r="V118" s="315"/>
      <c r="W118" s="315"/>
      <c r="X118" s="315"/>
      <c r="Y118" s="315"/>
      <c r="Z118" s="315"/>
    </row>
    <row r="119" spans="1:26" ht="14.25" customHeight="1">
      <c r="A119" s="316"/>
      <c r="B119" s="317"/>
      <c r="C119" s="313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5"/>
      <c r="O119" s="315"/>
      <c r="P119" s="315"/>
      <c r="Q119" s="315"/>
      <c r="R119" s="315"/>
      <c r="S119" s="315"/>
      <c r="T119" s="315"/>
      <c r="U119" s="315"/>
      <c r="V119" s="315"/>
      <c r="W119" s="315"/>
      <c r="X119" s="315"/>
      <c r="Y119" s="315"/>
      <c r="Z119" s="315"/>
    </row>
    <row r="120" spans="1:26" ht="14.25" customHeight="1">
      <c r="A120" s="316"/>
      <c r="B120" s="317"/>
      <c r="C120" s="313"/>
      <c r="D120" s="313"/>
      <c r="E120" s="313"/>
      <c r="F120" s="313"/>
      <c r="G120" s="313"/>
      <c r="H120" s="313"/>
      <c r="I120" s="313"/>
      <c r="J120" s="313"/>
      <c r="K120" s="313"/>
      <c r="L120" s="313"/>
      <c r="M120" s="313"/>
      <c r="N120" s="315"/>
      <c r="O120" s="315"/>
      <c r="P120" s="315"/>
      <c r="Q120" s="315"/>
      <c r="R120" s="315"/>
      <c r="S120" s="315"/>
      <c r="T120" s="315"/>
      <c r="U120" s="315"/>
      <c r="V120" s="315"/>
      <c r="W120" s="315"/>
      <c r="X120" s="315"/>
      <c r="Y120" s="315"/>
      <c r="Z120" s="315"/>
    </row>
    <row r="121" spans="1:26" ht="14.25" customHeight="1">
      <c r="A121" s="316"/>
      <c r="B121" s="317"/>
      <c r="C121" s="313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5"/>
      <c r="O121" s="315"/>
      <c r="P121" s="315"/>
      <c r="Q121" s="315"/>
      <c r="R121" s="315"/>
      <c r="S121" s="315"/>
      <c r="T121" s="315"/>
      <c r="U121" s="315"/>
      <c r="V121" s="315"/>
      <c r="W121" s="315"/>
      <c r="X121" s="315"/>
      <c r="Y121" s="315"/>
      <c r="Z121" s="315"/>
    </row>
    <row r="122" spans="1:26" ht="14.25" customHeight="1">
      <c r="A122" s="316"/>
      <c r="B122" s="317"/>
      <c r="C122" s="313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5"/>
      <c r="O122" s="315"/>
      <c r="P122" s="315"/>
      <c r="Q122" s="315"/>
      <c r="R122" s="315"/>
      <c r="S122" s="315"/>
      <c r="T122" s="315"/>
      <c r="U122" s="315"/>
      <c r="V122" s="315"/>
      <c r="W122" s="315"/>
      <c r="X122" s="315"/>
      <c r="Y122" s="315"/>
      <c r="Z122" s="315"/>
    </row>
    <row r="123" spans="1:26" ht="14.25" customHeight="1">
      <c r="A123" s="316"/>
      <c r="B123" s="317"/>
      <c r="C123" s="313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</row>
    <row r="124" spans="1:26" ht="14.25" customHeight="1">
      <c r="A124" s="316"/>
      <c r="B124" s="317"/>
      <c r="C124" s="313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5"/>
      <c r="O124" s="315"/>
      <c r="P124" s="315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</row>
    <row r="125" spans="1:26" ht="14.25" customHeight="1">
      <c r="A125" s="316"/>
      <c r="B125" s="317"/>
      <c r="C125" s="313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5"/>
      <c r="O125" s="315"/>
      <c r="P125" s="315"/>
      <c r="Q125" s="315"/>
      <c r="R125" s="315"/>
      <c r="S125" s="315"/>
      <c r="T125" s="315"/>
      <c r="U125" s="315"/>
      <c r="V125" s="315"/>
      <c r="W125" s="315"/>
      <c r="X125" s="315"/>
      <c r="Y125" s="315"/>
      <c r="Z125" s="315"/>
    </row>
    <row r="126" spans="1:26" ht="14.25" customHeight="1">
      <c r="A126" s="316"/>
      <c r="B126" s="317"/>
      <c r="C126" s="313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</row>
    <row r="127" spans="1:26" ht="14.25" customHeight="1">
      <c r="A127" s="316"/>
      <c r="B127" s="317"/>
      <c r="C127" s="313"/>
      <c r="D127" s="313"/>
      <c r="E127" s="313"/>
      <c r="F127" s="313"/>
      <c r="G127" s="313"/>
      <c r="H127" s="313"/>
      <c r="I127" s="313"/>
      <c r="J127" s="313"/>
      <c r="K127" s="313"/>
      <c r="L127" s="313"/>
      <c r="M127" s="313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</row>
    <row r="128" spans="1:26" ht="14.25" customHeight="1">
      <c r="A128" s="316"/>
      <c r="B128" s="317"/>
      <c r="C128" s="313"/>
      <c r="D128" s="313"/>
      <c r="E128" s="313"/>
      <c r="F128" s="313"/>
      <c r="G128" s="313"/>
      <c r="H128" s="313"/>
      <c r="I128" s="313"/>
      <c r="J128" s="313"/>
      <c r="K128" s="313"/>
      <c r="L128" s="313"/>
      <c r="M128" s="313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</row>
    <row r="129" spans="1:26" ht="14.25" customHeight="1">
      <c r="A129" s="316"/>
      <c r="B129" s="317"/>
      <c r="C129" s="313"/>
      <c r="D129" s="313"/>
      <c r="E129" s="313"/>
      <c r="F129" s="313"/>
      <c r="G129" s="313"/>
      <c r="H129" s="313"/>
      <c r="I129" s="313"/>
      <c r="J129" s="313"/>
      <c r="K129" s="313"/>
      <c r="L129" s="313"/>
      <c r="M129" s="313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</row>
    <row r="130" spans="1:26" ht="14.25" customHeight="1">
      <c r="A130" s="316"/>
      <c r="B130" s="317"/>
      <c r="C130" s="313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5"/>
      <c r="O130" s="315"/>
      <c r="P130" s="315"/>
      <c r="Q130" s="315"/>
      <c r="R130" s="315"/>
      <c r="S130" s="315"/>
      <c r="T130" s="315"/>
      <c r="U130" s="315"/>
      <c r="V130" s="315"/>
      <c r="W130" s="315"/>
      <c r="X130" s="315"/>
      <c r="Y130" s="315"/>
      <c r="Z130" s="315"/>
    </row>
    <row r="131" spans="1:26" ht="14.25" customHeight="1">
      <c r="A131" s="316"/>
      <c r="B131" s="317"/>
      <c r="C131" s="313"/>
      <c r="D131" s="313"/>
      <c r="E131" s="313"/>
      <c r="F131" s="313"/>
      <c r="G131" s="313"/>
      <c r="H131" s="313"/>
      <c r="I131" s="313"/>
      <c r="J131" s="313"/>
      <c r="K131" s="313"/>
      <c r="L131" s="313"/>
      <c r="M131" s="313"/>
      <c r="N131" s="315"/>
      <c r="O131" s="315"/>
      <c r="P131" s="315"/>
      <c r="Q131" s="315"/>
      <c r="R131" s="315"/>
      <c r="S131" s="315"/>
      <c r="T131" s="315"/>
      <c r="U131" s="315"/>
      <c r="V131" s="315"/>
      <c r="W131" s="315"/>
      <c r="X131" s="315"/>
      <c r="Y131" s="315"/>
      <c r="Z131" s="315"/>
    </row>
    <row r="132" spans="1:26" ht="14.25" customHeight="1">
      <c r="A132" s="316"/>
      <c r="B132" s="317"/>
      <c r="C132" s="313"/>
      <c r="D132" s="313"/>
      <c r="E132" s="313"/>
      <c r="F132" s="313"/>
      <c r="G132" s="313"/>
      <c r="H132" s="313"/>
      <c r="I132" s="313"/>
      <c r="J132" s="313"/>
      <c r="K132" s="313"/>
      <c r="L132" s="313"/>
      <c r="M132" s="313"/>
      <c r="N132" s="315"/>
      <c r="O132" s="315"/>
      <c r="P132" s="315"/>
      <c r="Q132" s="315"/>
      <c r="R132" s="315"/>
      <c r="S132" s="315"/>
      <c r="T132" s="315"/>
      <c r="U132" s="315"/>
      <c r="V132" s="315"/>
      <c r="W132" s="315"/>
      <c r="X132" s="315"/>
      <c r="Y132" s="315"/>
      <c r="Z132" s="315"/>
    </row>
    <row r="133" spans="1:26" ht="14.25" customHeight="1">
      <c r="A133" s="316"/>
      <c r="B133" s="317"/>
      <c r="C133" s="313"/>
      <c r="D133" s="313"/>
      <c r="E133" s="313"/>
      <c r="F133" s="313"/>
      <c r="G133" s="313"/>
      <c r="H133" s="313"/>
      <c r="I133" s="313"/>
      <c r="J133" s="313"/>
      <c r="K133" s="313"/>
      <c r="L133" s="313"/>
      <c r="M133" s="313"/>
      <c r="N133" s="315"/>
      <c r="O133" s="315"/>
      <c r="P133" s="315"/>
      <c r="Q133" s="315"/>
      <c r="R133" s="315"/>
      <c r="S133" s="315"/>
      <c r="T133" s="315"/>
      <c r="U133" s="315"/>
      <c r="V133" s="315"/>
      <c r="W133" s="315"/>
      <c r="X133" s="315"/>
      <c r="Y133" s="315"/>
      <c r="Z133" s="315"/>
    </row>
    <row r="134" spans="1:26" ht="14.25" customHeight="1">
      <c r="A134" s="316"/>
      <c r="B134" s="317"/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5"/>
      <c r="O134" s="315"/>
      <c r="P134" s="315"/>
      <c r="Q134" s="315"/>
      <c r="R134" s="315"/>
      <c r="S134" s="315"/>
      <c r="T134" s="315"/>
      <c r="U134" s="315"/>
      <c r="V134" s="315"/>
      <c r="W134" s="315"/>
      <c r="X134" s="315"/>
      <c r="Y134" s="315"/>
      <c r="Z134" s="315"/>
    </row>
    <row r="135" spans="1:26" ht="14.25" customHeight="1">
      <c r="A135" s="316"/>
      <c r="B135" s="317"/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5"/>
      <c r="O135" s="315"/>
      <c r="P135" s="315"/>
      <c r="Q135" s="315"/>
      <c r="R135" s="315"/>
      <c r="S135" s="315"/>
      <c r="T135" s="315"/>
      <c r="U135" s="315"/>
      <c r="V135" s="315"/>
      <c r="W135" s="315"/>
      <c r="X135" s="315"/>
      <c r="Y135" s="315"/>
      <c r="Z135" s="315"/>
    </row>
    <row r="136" spans="1:26" ht="14.25" customHeight="1">
      <c r="A136" s="316"/>
      <c r="B136" s="317"/>
      <c r="C136" s="313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5"/>
      <c r="O136" s="315"/>
      <c r="P136" s="315"/>
      <c r="Q136" s="315"/>
      <c r="R136" s="315"/>
      <c r="S136" s="315"/>
      <c r="T136" s="315"/>
      <c r="U136" s="315"/>
      <c r="V136" s="315"/>
      <c r="W136" s="315"/>
      <c r="X136" s="315"/>
      <c r="Y136" s="315"/>
      <c r="Z136" s="315"/>
    </row>
    <row r="137" spans="1:26" ht="14.25" customHeight="1">
      <c r="A137" s="316"/>
      <c r="B137" s="317"/>
      <c r="C137" s="313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5"/>
      <c r="O137" s="315"/>
      <c r="P137" s="315"/>
      <c r="Q137" s="315"/>
      <c r="R137" s="315"/>
      <c r="S137" s="315"/>
      <c r="T137" s="315"/>
      <c r="U137" s="315"/>
      <c r="V137" s="315"/>
      <c r="W137" s="315"/>
      <c r="X137" s="315"/>
      <c r="Y137" s="315"/>
      <c r="Z137" s="315"/>
    </row>
    <row r="138" spans="1:26" ht="14.25" customHeight="1">
      <c r="A138" s="316"/>
      <c r="B138" s="317"/>
      <c r="C138" s="313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5"/>
      <c r="O138" s="315"/>
      <c r="P138" s="315"/>
      <c r="Q138" s="315"/>
      <c r="R138" s="315"/>
      <c r="S138" s="315"/>
      <c r="T138" s="315"/>
      <c r="U138" s="315"/>
      <c r="V138" s="315"/>
      <c r="W138" s="315"/>
      <c r="X138" s="315"/>
      <c r="Y138" s="315"/>
      <c r="Z138" s="315"/>
    </row>
    <row r="139" spans="1:26" ht="14.25" customHeight="1">
      <c r="A139" s="316"/>
      <c r="B139" s="317"/>
      <c r="C139" s="313"/>
      <c r="D139" s="313"/>
      <c r="E139" s="313"/>
      <c r="F139" s="313"/>
      <c r="G139" s="313"/>
      <c r="H139" s="313"/>
      <c r="I139" s="313"/>
      <c r="J139" s="313"/>
      <c r="K139" s="313"/>
      <c r="L139" s="313"/>
      <c r="M139" s="313"/>
      <c r="N139" s="315"/>
      <c r="O139" s="315"/>
      <c r="P139" s="315"/>
      <c r="Q139" s="315"/>
      <c r="R139" s="315"/>
      <c r="S139" s="315"/>
      <c r="T139" s="315"/>
      <c r="U139" s="315"/>
      <c r="V139" s="315"/>
      <c r="W139" s="315"/>
      <c r="X139" s="315"/>
      <c r="Y139" s="315"/>
      <c r="Z139" s="315"/>
    </row>
    <row r="140" spans="1:26" ht="14.25" customHeight="1">
      <c r="A140" s="316"/>
      <c r="B140" s="317"/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5"/>
      <c r="Z140" s="315"/>
    </row>
    <row r="141" spans="1:26" ht="14.25" customHeight="1">
      <c r="A141" s="316"/>
      <c r="B141" s="317"/>
      <c r="C141" s="313"/>
      <c r="D141" s="313"/>
      <c r="E141" s="313"/>
      <c r="F141" s="313"/>
      <c r="G141" s="313"/>
      <c r="H141" s="313"/>
      <c r="I141" s="313"/>
      <c r="J141" s="313"/>
      <c r="K141" s="313"/>
      <c r="L141" s="313"/>
      <c r="M141" s="313"/>
      <c r="N141" s="315"/>
      <c r="O141" s="315"/>
      <c r="P141" s="315"/>
      <c r="Q141" s="315"/>
      <c r="R141" s="315"/>
      <c r="S141" s="315"/>
      <c r="T141" s="315"/>
      <c r="U141" s="315"/>
      <c r="V141" s="315"/>
      <c r="W141" s="315"/>
      <c r="X141" s="315"/>
      <c r="Y141" s="315"/>
      <c r="Z141" s="315"/>
    </row>
    <row r="142" spans="1:26" ht="14.25" customHeight="1">
      <c r="A142" s="316"/>
      <c r="B142" s="317"/>
      <c r="C142" s="313"/>
      <c r="D142" s="313"/>
      <c r="E142" s="313"/>
      <c r="F142" s="313"/>
      <c r="G142" s="313"/>
      <c r="H142" s="313"/>
      <c r="I142" s="313"/>
      <c r="J142" s="313"/>
      <c r="K142" s="313"/>
      <c r="L142" s="313"/>
      <c r="M142" s="313"/>
      <c r="N142" s="315"/>
      <c r="O142" s="315"/>
      <c r="P142" s="315"/>
      <c r="Q142" s="315"/>
      <c r="R142" s="315"/>
      <c r="S142" s="315"/>
      <c r="T142" s="315"/>
      <c r="U142" s="315"/>
      <c r="V142" s="315"/>
      <c r="W142" s="315"/>
      <c r="X142" s="315"/>
      <c r="Y142" s="315"/>
      <c r="Z142" s="315"/>
    </row>
    <row r="143" spans="1:26" ht="14.25" customHeight="1">
      <c r="A143" s="316"/>
      <c r="B143" s="317"/>
      <c r="C143" s="313"/>
      <c r="D143" s="313"/>
      <c r="E143" s="313"/>
      <c r="F143" s="313"/>
      <c r="G143" s="313"/>
      <c r="H143" s="313"/>
      <c r="I143" s="313"/>
      <c r="J143" s="313"/>
      <c r="K143" s="313"/>
      <c r="L143" s="313"/>
      <c r="M143" s="313"/>
      <c r="N143" s="315"/>
      <c r="O143" s="315"/>
      <c r="P143" s="315"/>
      <c r="Q143" s="315"/>
      <c r="R143" s="315"/>
      <c r="S143" s="315"/>
      <c r="T143" s="315"/>
      <c r="U143" s="315"/>
      <c r="V143" s="315"/>
      <c r="W143" s="315"/>
      <c r="X143" s="315"/>
      <c r="Y143" s="315"/>
      <c r="Z143" s="315"/>
    </row>
    <row r="144" spans="1:26" ht="14.25" customHeight="1">
      <c r="A144" s="316"/>
      <c r="B144" s="317"/>
      <c r="C144" s="313"/>
      <c r="D144" s="313"/>
      <c r="E144" s="313"/>
      <c r="F144" s="313"/>
      <c r="G144" s="313"/>
      <c r="H144" s="313"/>
      <c r="I144" s="313"/>
      <c r="J144" s="313"/>
      <c r="K144" s="313"/>
      <c r="L144" s="313"/>
      <c r="M144" s="313"/>
      <c r="N144" s="315"/>
      <c r="O144" s="315"/>
      <c r="P144" s="315"/>
      <c r="Q144" s="315"/>
      <c r="R144" s="315"/>
      <c r="S144" s="315"/>
      <c r="T144" s="315"/>
      <c r="U144" s="315"/>
      <c r="V144" s="315"/>
      <c r="W144" s="315"/>
      <c r="X144" s="315"/>
      <c r="Y144" s="315"/>
      <c r="Z144" s="315"/>
    </row>
    <row r="145" spans="1:26" ht="14.25" customHeight="1">
      <c r="A145" s="316"/>
      <c r="B145" s="317"/>
      <c r="C145" s="313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5"/>
      <c r="O145" s="315"/>
      <c r="P145" s="315"/>
      <c r="Q145" s="315"/>
      <c r="R145" s="315"/>
      <c r="S145" s="315"/>
      <c r="T145" s="315"/>
      <c r="U145" s="315"/>
      <c r="V145" s="315"/>
      <c r="W145" s="315"/>
      <c r="X145" s="315"/>
      <c r="Y145" s="315"/>
      <c r="Z145" s="315"/>
    </row>
    <row r="146" spans="1:26" ht="14.25" customHeight="1">
      <c r="A146" s="316"/>
      <c r="B146" s="317"/>
      <c r="C146" s="313"/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5"/>
      <c r="O146" s="315"/>
      <c r="P146" s="315"/>
      <c r="Q146" s="315"/>
      <c r="R146" s="315"/>
      <c r="S146" s="315"/>
      <c r="T146" s="315"/>
      <c r="U146" s="315"/>
      <c r="V146" s="315"/>
      <c r="W146" s="315"/>
      <c r="X146" s="315"/>
      <c r="Y146" s="315"/>
      <c r="Z146" s="315"/>
    </row>
    <row r="147" spans="1:26" ht="14.25" customHeight="1">
      <c r="A147" s="316"/>
      <c r="B147" s="317"/>
      <c r="C147" s="313"/>
      <c r="D147" s="313"/>
      <c r="E147" s="313"/>
      <c r="F147" s="313"/>
      <c r="G147" s="313"/>
      <c r="H147" s="313"/>
      <c r="I147" s="313"/>
      <c r="J147" s="313"/>
      <c r="K147" s="313"/>
      <c r="L147" s="313"/>
      <c r="M147" s="313"/>
      <c r="N147" s="315"/>
      <c r="O147" s="315"/>
      <c r="P147" s="315"/>
      <c r="Q147" s="315"/>
      <c r="R147" s="315"/>
      <c r="S147" s="315"/>
      <c r="T147" s="315"/>
      <c r="U147" s="315"/>
      <c r="V147" s="315"/>
      <c r="W147" s="315"/>
      <c r="X147" s="315"/>
      <c r="Y147" s="315"/>
      <c r="Z147" s="315"/>
    </row>
    <row r="148" spans="1:26" ht="14.25" customHeight="1">
      <c r="A148" s="316"/>
      <c r="B148" s="317"/>
      <c r="C148" s="313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5"/>
      <c r="O148" s="315"/>
      <c r="P148" s="315"/>
      <c r="Q148" s="315"/>
      <c r="R148" s="315"/>
      <c r="S148" s="315"/>
      <c r="T148" s="315"/>
      <c r="U148" s="315"/>
      <c r="V148" s="315"/>
      <c r="W148" s="315"/>
      <c r="X148" s="315"/>
      <c r="Y148" s="315"/>
      <c r="Z148" s="315"/>
    </row>
    <row r="149" spans="1:26" ht="14.25" customHeight="1">
      <c r="A149" s="316"/>
      <c r="B149" s="317"/>
      <c r="C149" s="313"/>
      <c r="D149" s="313"/>
      <c r="E149" s="313"/>
      <c r="F149" s="313"/>
      <c r="G149" s="313"/>
      <c r="H149" s="313"/>
      <c r="I149" s="313"/>
      <c r="J149" s="313"/>
      <c r="K149" s="313"/>
      <c r="L149" s="313"/>
      <c r="M149" s="313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315"/>
    </row>
    <row r="150" spans="1:26" ht="14.25" customHeight="1">
      <c r="A150" s="316"/>
      <c r="B150" s="317"/>
      <c r="C150" s="313"/>
      <c r="D150" s="313"/>
      <c r="E150" s="313"/>
      <c r="F150" s="313"/>
      <c r="G150" s="313"/>
      <c r="H150" s="313"/>
      <c r="I150" s="313"/>
      <c r="J150" s="313"/>
      <c r="K150" s="313"/>
      <c r="L150" s="313"/>
      <c r="M150" s="313"/>
      <c r="N150" s="315"/>
      <c r="O150" s="315"/>
      <c r="P150" s="315"/>
      <c r="Q150" s="315"/>
      <c r="R150" s="315"/>
      <c r="S150" s="315"/>
      <c r="T150" s="315"/>
      <c r="U150" s="315"/>
      <c r="V150" s="315"/>
      <c r="W150" s="315"/>
      <c r="X150" s="315"/>
      <c r="Y150" s="315"/>
      <c r="Z150" s="315"/>
    </row>
    <row r="151" spans="1:26" ht="14.25" customHeight="1">
      <c r="A151" s="316"/>
      <c r="B151" s="317"/>
      <c r="C151" s="313"/>
      <c r="D151" s="313"/>
      <c r="E151" s="313"/>
      <c r="F151" s="313"/>
      <c r="G151" s="313"/>
      <c r="H151" s="313"/>
      <c r="I151" s="313"/>
      <c r="J151" s="313"/>
      <c r="K151" s="313"/>
      <c r="L151" s="313"/>
      <c r="M151" s="313"/>
      <c r="N151" s="315"/>
      <c r="O151" s="315"/>
      <c r="P151" s="315"/>
      <c r="Q151" s="315"/>
      <c r="R151" s="315"/>
      <c r="S151" s="315"/>
      <c r="T151" s="315"/>
      <c r="U151" s="315"/>
      <c r="V151" s="315"/>
      <c r="W151" s="315"/>
      <c r="X151" s="315"/>
      <c r="Y151" s="315"/>
      <c r="Z151" s="315"/>
    </row>
    <row r="152" spans="1:26" ht="14.25" customHeight="1">
      <c r="A152" s="316"/>
      <c r="B152" s="317"/>
      <c r="C152" s="313"/>
      <c r="D152" s="313"/>
      <c r="E152" s="313"/>
      <c r="F152" s="313"/>
      <c r="G152" s="313"/>
      <c r="H152" s="313"/>
      <c r="I152" s="313"/>
      <c r="J152" s="313"/>
      <c r="K152" s="313"/>
      <c r="L152" s="313"/>
      <c r="M152" s="313"/>
      <c r="N152" s="315"/>
      <c r="O152" s="315"/>
      <c r="P152" s="315"/>
      <c r="Q152" s="315"/>
      <c r="R152" s="315"/>
      <c r="S152" s="315"/>
      <c r="T152" s="315"/>
      <c r="U152" s="315"/>
      <c r="V152" s="315"/>
      <c r="W152" s="315"/>
      <c r="X152" s="315"/>
      <c r="Y152" s="315"/>
      <c r="Z152" s="315"/>
    </row>
    <row r="153" spans="1:26" ht="14.25" customHeight="1">
      <c r="A153" s="316"/>
      <c r="B153" s="317"/>
      <c r="C153" s="313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5"/>
      <c r="O153" s="315"/>
      <c r="P153" s="315"/>
      <c r="Q153" s="315"/>
      <c r="R153" s="315"/>
      <c r="S153" s="315"/>
      <c r="T153" s="315"/>
      <c r="U153" s="315"/>
      <c r="V153" s="315"/>
      <c r="W153" s="315"/>
      <c r="X153" s="315"/>
      <c r="Y153" s="315"/>
      <c r="Z153" s="315"/>
    </row>
    <row r="154" spans="1:26" ht="14.25" customHeight="1">
      <c r="A154" s="316"/>
      <c r="B154" s="317"/>
      <c r="C154" s="313"/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5"/>
      <c r="O154" s="315"/>
      <c r="P154" s="315"/>
      <c r="Q154" s="315"/>
      <c r="R154" s="315"/>
      <c r="S154" s="315"/>
      <c r="T154" s="315"/>
      <c r="U154" s="315"/>
      <c r="V154" s="315"/>
      <c r="W154" s="315"/>
      <c r="X154" s="315"/>
      <c r="Y154" s="315"/>
      <c r="Z154" s="315"/>
    </row>
    <row r="155" spans="1:26" ht="14.25" customHeight="1">
      <c r="A155" s="316"/>
      <c r="B155" s="317"/>
      <c r="C155" s="313"/>
      <c r="D155" s="313"/>
      <c r="E155" s="313"/>
      <c r="F155" s="313"/>
      <c r="G155" s="313"/>
      <c r="H155" s="313"/>
      <c r="I155" s="313"/>
      <c r="J155" s="313"/>
      <c r="K155" s="313"/>
      <c r="L155" s="313"/>
      <c r="M155" s="313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</row>
    <row r="156" spans="1:26" ht="14.25" customHeight="1">
      <c r="A156" s="316"/>
      <c r="B156" s="317"/>
      <c r="C156" s="313"/>
      <c r="D156" s="313"/>
      <c r="E156" s="313"/>
      <c r="F156" s="313"/>
      <c r="G156" s="313"/>
      <c r="H156" s="313"/>
      <c r="I156" s="313"/>
      <c r="J156" s="313"/>
      <c r="K156" s="313"/>
      <c r="L156" s="313"/>
      <c r="M156" s="313"/>
      <c r="N156" s="315"/>
      <c r="O156" s="315"/>
      <c r="P156" s="315"/>
      <c r="Q156" s="315"/>
      <c r="R156" s="315"/>
      <c r="S156" s="315"/>
      <c r="T156" s="315"/>
      <c r="U156" s="315"/>
      <c r="V156" s="315"/>
      <c r="W156" s="315"/>
      <c r="X156" s="315"/>
      <c r="Y156" s="315"/>
      <c r="Z156" s="315"/>
    </row>
    <row r="157" spans="1:26" ht="14.25" customHeight="1">
      <c r="A157" s="316"/>
      <c r="B157" s="317"/>
      <c r="C157" s="313"/>
      <c r="D157" s="313"/>
      <c r="E157" s="313"/>
      <c r="F157" s="313"/>
      <c r="G157" s="313"/>
      <c r="H157" s="313"/>
      <c r="I157" s="313"/>
      <c r="J157" s="313"/>
      <c r="K157" s="313"/>
      <c r="L157" s="313"/>
      <c r="M157" s="313"/>
      <c r="N157" s="315"/>
      <c r="O157" s="315"/>
      <c r="P157" s="315"/>
      <c r="Q157" s="315"/>
      <c r="R157" s="315"/>
      <c r="S157" s="315"/>
      <c r="T157" s="315"/>
      <c r="U157" s="315"/>
      <c r="V157" s="315"/>
      <c r="W157" s="315"/>
      <c r="X157" s="315"/>
      <c r="Y157" s="315"/>
      <c r="Z157" s="315"/>
    </row>
    <row r="158" spans="1:26" ht="14.25" customHeight="1">
      <c r="A158" s="316"/>
      <c r="B158" s="317"/>
      <c r="C158" s="313"/>
      <c r="D158" s="313"/>
      <c r="E158" s="313"/>
      <c r="F158" s="313"/>
      <c r="G158" s="313"/>
      <c r="H158" s="313"/>
      <c r="I158" s="313"/>
      <c r="J158" s="313"/>
      <c r="K158" s="313"/>
      <c r="L158" s="313"/>
      <c r="M158" s="313"/>
      <c r="N158" s="315"/>
      <c r="O158" s="315"/>
      <c r="P158" s="315"/>
      <c r="Q158" s="315"/>
      <c r="R158" s="315"/>
      <c r="S158" s="315"/>
      <c r="T158" s="315"/>
      <c r="U158" s="315"/>
      <c r="V158" s="315"/>
      <c r="W158" s="315"/>
      <c r="X158" s="315"/>
      <c r="Y158" s="315"/>
      <c r="Z158" s="315"/>
    </row>
    <row r="159" spans="1:26" ht="14.25" customHeight="1">
      <c r="A159" s="316"/>
      <c r="B159" s="317"/>
      <c r="C159" s="313"/>
      <c r="D159" s="313"/>
      <c r="E159" s="313"/>
      <c r="F159" s="313"/>
      <c r="G159" s="313"/>
      <c r="H159" s="313"/>
      <c r="I159" s="313"/>
      <c r="J159" s="313"/>
      <c r="K159" s="313"/>
      <c r="L159" s="313"/>
      <c r="M159" s="313"/>
      <c r="N159" s="315"/>
      <c r="O159" s="315"/>
      <c r="P159" s="315"/>
      <c r="Q159" s="315"/>
      <c r="R159" s="315"/>
      <c r="S159" s="315"/>
      <c r="T159" s="315"/>
      <c r="U159" s="315"/>
      <c r="V159" s="315"/>
      <c r="W159" s="315"/>
      <c r="X159" s="315"/>
      <c r="Y159" s="315"/>
      <c r="Z159" s="315"/>
    </row>
    <row r="160" spans="1:26" ht="14.25" customHeight="1">
      <c r="A160" s="316"/>
      <c r="B160" s="317"/>
      <c r="C160" s="313"/>
      <c r="D160" s="313"/>
      <c r="E160" s="313"/>
      <c r="F160" s="313"/>
      <c r="G160" s="313"/>
      <c r="H160" s="313"/>
      <c r="I160" s="313"/>
      <c r="J160" s="313"/>
      <c r="K160" s="313"/>
      <c r="L160" s="313"/>
      <c r="M160" s="313"/>
      <c r="N160" s="315"/>
      <c r="O160" s="315"/>
      <c r="P160" s="315"/>
      <c r="Q160" s="315"/>
      <c r="R160" s="315"/>
      <c r="S160" s="315"/>
      <c r="T160" s="315"/>
      <c r="U160" s="315"/>
      <c r="V160" s="315"/>
      <c r="W160" s="315"/>
      <c r="X160" s="315"/>
      <c r="Y160" s="315"/>
      <c r="Z160" s="315"/>
    </row>
    <row r="161" spans="1:26" ht="14.25" customHeight="1">
      <c r="A161" s="316"/>
      <c r="B161" s="317"/>
      <c r="C161" s="313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5"/>
      <c r="O161" s="315"/>
      <c r="P161" s="315"/>
      <c r="Q161" s="315"/>
      <c r="R161" s="315"/>
      <c r="S161" s="315"/>
      <c r="T161" s="315"/>
      <c r="U161" s="315"/>
      <c r="V161" s="315"/>
      <c r="W161" s="315"/>
      <c r="X161" s="315"/>
      <c r="Y161" s="315"/>
      <c r="Z161" s="315"/>
    </row>
    <row r="162" spans="1:26" ht="14.25" customHeight="1">
      <c r="A162" s="316"/>
      <c r="B162" s="317"/>
      <c r="C162" s="313"/>
      <c r="D162" s="313"/>
      <c r="E162" s="313"/>
      <c r="F162" s="313"/>
      <c r="G162" s="313"/>
      <c r="H162" s="313"/>
      <c r="I162" s="313"/>
      <c r="J162" s="313"/>
      <c r="K162" s="313"/>
      <c r="L162" s="313"/>
      <c r="M162" s="313"/>
      <c r="N162" s="315"/>
      <c r="O162" s="315"/>
      <c r="P162" s="315"/>
      <c r="Q162" s="315"/>
      <c r="R162" s="315"/>
      <c r="S162" s="315"/>
      <c r="T162" s="315"/>
      <c r="U162" s="315"/>
      <c r="V162" s="315"/>
      <c r="W162" s="315"/>
      <c r="X162" s="315"/>
      <c r="Y162" s="315"/>
      <c r="Z162" s="315"/>
    </row>
    <row r="163" spans="1:26" ht="14.25" customHeight="1">
      <c r="A163" s="316"/>
      <c r="B163" s="317"/>
      <c r="C163" s="313"/>
      <c r="D163" s="313"/>
      <c r="E163" s="313"/>
      <c r="F163" s="313"/>
      <c r="G163" s="313"/>
      <c r="H163" s="313"/>
      <c r="I163" s="313"/>
      <c r="J163" s="313"/>
      <c r="K163" s="313"/>
      <c r="L163" s="313"/>
      <c r="M163" s="313"/>
      <c r="N163" s="315"/>
      <c r="O163" s="315"/>
      <c r="P163" s="315"/>
      <c r="Q163" s="315"/>
      <c r="R163" s="315"/>
      <c r="S163" s="315"/>
      <c r="T163" s="315"/>
      <c r="U163" s="315"/>
      <c r="V163" s="315"/>
      <c r="W163" s="315"/>
      <c r="X163" s="315"/>
      <c r="Y163" s="315"/>
      <c r="Z163" s="315"/>
    </row>
    <row r="164" spans="1:26" ht="14.25" customHeight="1">
      <c r="A164" s="316"/>
      <c r="B164" s="317"/>
      <c r="C164" s="313"/>
      <c r="D164" s="313"/>
      <c r="E164" s="313"/>
      <c r="F164" s="313"/>
      <c r="G164" s="313"/>
      <c r="H164" s="313"/>
      <c r="I164" s="313"/>
      <c r="J164" s="313"/>
      <c r="K164" s="313"/>
      <c r="L164" s="313"/>
      <c r="M164" s="313"/>
      <c r="N164" s="315"/>
      <c r="O164" s="315"/>
      <c r="P164" s="315"/>
      <c r="Q164" s="315"/>
      <c r="R164" s="315"/>
      <c r="S164" s="315"/>
      <c r="T164" s="315"/>
      <c r="U164" s="315"/>
      <c r="V164" s="315"/>
      <c r="W164" s="315"/>
      <c r="X164" s="315"/>
      <c r="Y164" s="315"/>
      <c r="Z164" s="315"/>
    </row>
    <row r="165" spans="1:26" ht="14.25" customHeight="1">
      <c r="A165" s="316"/>
      <c r="B165" s="317"/>
      <c r="C165" s="313"/>
      <c r="D165" s="313"/>
      <c r="E165" s="313"/>
      <c r="F165" s="313"/>
      <c r="G165" s="313"/>
      <c r="H165" s="313"/>
      <c r="I165" s="313"/>
      <c r="J165" s="313"/>
      <c r="K165" s="313"/>
      <c r="L165" s="313"/>
      <c r="M165" s="313"/>
      <c r="N165" s="315"/>
      <c r="O165" s="315"/>
      <c r="P165" s="315"/>
      <c r="Q165" s="315"/>
      <c r="R165" s="315"/>
      <c r="S165" s="315"/>
      <c r="T165" s="315"/>
      <c r="U165" s="315"/>
      <c r="V165" s="315"/>
      <c r="W165" s="315"/>
      <c r="X165" s="315"/>
      <c r="Y165" s="315"/>
      <c r="Z165" s="315"/>
    </row>
    <row r="166" spans="1:26" ht="14.25" customHeight="1">
      <c r="A166" s="316"/>
      <c r="B166" s="317"/>
      <c r="C166" s="313"/>
      <c r="D166" s="313"/>
      <c r="E166" s="313"/>
      <c r="F166" s="313"/>
      <c r="G166" s="313"/>
      <c r="H166" s="313"/>
      <c r="I166" s="313"/>
      <c r="J166" s="313"/>
      <c r="K166" s="313"/>
      <c r="L166" s="313"/>
      <c r="M166" s="313"/>
      <c r="N166" s="315"/>
      <c r="O166" s="315"/>
      <c r="P166" s="315"/>
      <c r="Q166" s="315"/>
      <c r="R166" s="315"/>
      <c r="S166" s="315"/>
      <c r="T166" s="315"/>
      <c r="U166" s="315"/>
      <c r="V166" s="315"/>
      <c r="W166" s="315"/>
      <c r="X166" s="315"/>
      <c r="Y166" s="315"/>
      <c r="Z166" s="315"/>
    </row>
    <row r="167" spans="1:26" ht="14.25" customHeight="1">
      <c r="A167" s="316"/>
      <c r="B167" s="317"/>
      <c r="C167" s="313"/>
      <c r="D167" s="313"/>
      <c r="E167" s="313"/>
      <c r="F167" s="313"/>
      <c r="G167" s="313"/>
      <c r="H167" s="313"/>
      <c r="I167" s="313"/>
      <c r="J167" s="313"/>
      <c r="K167" s="313"/>
      <c r="L167" s="313"/>
      <c r="M167" s="313"/>
      <c r="N167" s="315"/>
      <c r="O167" s="315"/>
      <c r="P167" s="315"/>
      <c r="Q167" s="315"/>
      <c r="R167" s="315"/>
      <c r="S167" s="315"/>
      <c r="T167" s="315"/>
      <c r="U167" s="315"/>
      <c r="V167" s="315"/>
      <c r="W167" s="315"/>
      <c r="X167" s="315"/>
      <c r="Y167" s="315"/>
      <c r="Z167" s="315"/>
    </row>
    <row r="168" spans="1:26" ht="14.25" customHeight="1">
      <c r="A168" s="316"/>
      <c r="B168" s="317"/>
      <c r="C168" s="313"/>
      <c r="D168" s="313"/>
      <c r="E168" s="313"/>
      <c r="F168" s="313"/>
      <c r="G168" s="313"/>
      <c r="H168" s="313"/>
      <c r="I168" s="313"/>
      <c r="J168" s="313"/>
      <c r="K168" s="313"/>
      <c r="L168" s="313"/>
      <c r="M168" s="313"/>
      <c r="N168" s="315"/>
      <c r="O168" s="315"/>
      <c r="P168" s="315"/>
      <c r="Q168" s="315"/>
      <c r="R168" s="315"/>
      <c r="S168" s="315"/>
      <c r="T168" s="315"/>
      <c r="U168" s="315"/>
      <c r="V168" s="315"/>
      <c r="W168" s="315"/>
      <c r="X168" s="315"/>
      <c r="Y168" s="315"/>
      <c r="Z168" s="315"/>
    </row>
    <row r="169" spans="1:26" ht="14.25" customHeight="1">
      <c r="A169" s="316"/>
      <c r="B169" s="317"/>
      <c r="C169" s="313"/>
      <c r="D169" s="313"/>
      <c r="E169" s="313"/>
      <c r="F169" s="313"/>
      <c r="G169" s="313"/>
      <c r="H169" s="313"/>
      <c r="I169" s="313"/>
      <c r="J169" s="313"/>
      <c r="K169" s="313"/>
      <c r="L169" s="313"/>
      <c r="M169" s="313"/>
      <c r="N169" s="315"/>
      <c r="O169" s="315"/>
      <c r="P169" s="315"/>
      <c r="Q169" s="315"/>
      <c r="R169" s="315"/>
      <c r="S169" s="315"/>
      <c r="T169" s="315"/>
      <c r="U169" s="315"/>
      <c r="V169" s="315"/>
      <c r="W169" s="315"/>
      <c r="X169" s="315"/>
      <c r="Y169" s="315"/>
      <c r="Z169" s="315"/>
    </row>
    <row r="170" spans="1:26" ht="14.25" customHeight="1">
      <c r="A170" s="316"/>
      <c r="B170" s="317"/>
      <c r="C170" s="313"/>
      <c r="D170" s="313"/>
      <c r="E170" s="313"/>
      <c r="F170" s="313"/>
      <c r="G170" s="313"/>
      <c r="H170" s="313"/>
      <c r="I170" s="313"/>
      <c r="J170" s="313"/>
      <c r="K170" s="313"/>
      <c r="L170" s="313"/>
      <c r="M170" s="313"/>
      <c r="N170" s="315"/>
      <c r="O170" s="315"/>
      <c r="P170" s="315"/>
      <c r="Q170" s="315"/>
      <c r="R170" s="315"/>
      <c r="S170" s="315"/>
      <c r="T170" s="315"/>
      <c r="U170" s="315"/>
      <c r="V170" s="315"/>
      <c r="W170" s="315"/>
      <c r="X170" s="315"/>
      <c r="Y170" s="315"/>
      <c r="Z170" s="315"/>
    </row>
    <row r="171" spans="1:26" ht="14.25" customHeight="1">
      <c r="A171" s="316"/>
      <c r="B171" s="317"/>
      <c r="C171" s="313"/>
      <c r="D171" s="313"/>
      <c r="E171" s="313"/>
      <c r="F171" s="313"/>
      <c r="G171" s="313"/>
      <c r="H171" s="313"/>
      <c r="I171" s="313"/>
      <c r="J171" s="313"/>
      <c r="K171" s="313"/>
      <c r="L171" s="313"/>
      <c r="M171" s="313"/>
      <c r="N171" s="315"/>
      <c r="O171" s="315"/>
      <c r="P171" s="315"/>
      <c r="Q171" s="315"/>
      <c r="R171" s="315"/>
      <c r="S171" s="315"/>
      <c r="T171" s="315"/>
      <c r="U171" s="315"/>
      <c r="V171" s="315"/>
      <c r="W171" s="315"/>
      <c r="X171" s="315"/>
      <c r="Y171" s="315"/>
      <c r="Z171" s="315"/>
    </row>
    <row r="172" spans="1:26" ht="14.25" customHeight="1">
      <c r="A172" s="316"/>
      <c r="B172" s="317"/>
      <c r="C172" s="313"/>
      <c r="D172" s="313"/>
      <c r="E172" s="313"/>
      <c r="F172" s="313"/>
      <c r="G172" s="313"/>
      <c r="H172" s="313"/>
      <c r="I172" s="313"/>
      <c r="J172" s="313"/>
      <c r="K172" s="313"/>
      <c r="L172" s="313"/>
      <c r="M172" s="313"/>
      <c r="N172" s="315"/>
      <c r="O172" s="315"/>
      <c r="P172" s="315"/>
      <c r="Q172" s="315"/>
      <c r="R172" s="315"/>
      <c r="S172" s="315"/>
      <c r="T172" s="315"/>
      <c r="U172" s="315"/>
      <c r="V172" s="315"/>
      <c r="W172" s="315"/>
      <c r="X172" s="315"/>
      <c r="Y172" s="315"/>
      <c r="Z172" s="315"/>
    </row>
    <row r="173" spans="1:26" ht="14.25" customHeight="1">
      <c r="A173" s="316"/>
      <c r="B173" s="317"/>
      <c r="C173" s="313"/>
      <c r="D173" s="313"/>
      <c r="E173" s="313"/>
      <c r="F173" s="313"/>
      <c r="G173" s="313"/>
      <c r="H173" s="313"/>
      <c r="I173" s="313"/>
      <c r="J173" s="313"/>
      <c r="K173" s="313"/>
      <c r="L173" s="313"/>
      <c r="M173" s="313"/>
      <c r="N173" s="315"/>
      <c r="O173" s="315"/>
      <c r="P173" s="315"/>
      <c r="Q173" s="315"/>
      <c r="R173" s="315"/>
      <c r="S173" s="315"/>
      <c r="T173" s="315"/>
      <c r="U173" s="315"/>
      <c r="V173" s="315"/>
      <c r="W173" s="315"/>
      <c r="X173" s="315"/>
      <c r="Y173" s="315"/>
      <c r="Z173" s="315"/>
    </row>
    <row r="174" spans="1:26" ht="14.25" customHeight="1">
      <c r="A174" s="316"/>
      <c r="B174" s="317"/>
      <c r="C174" s="313"/>
      <c r="D174" s="313"/>
      <c r="E174" s="313"/>
      <c r="F174" s="313"/>
      <c r="G174" s="313"/>
      <c r="H174" s="313"/>
      <c r="I174" s="313"/>
      <c r="J174" s="313"/>
      <c r="K174" s="313"/>
      <c r="L174" s="313"/>
      <c r="M174" s="313"/>
      <c r="N174" s="315"/>
      <c r="O174" s="315"/>
      <c r="P174" s="315"/>
      <c r="Q174" s="315"/>
      <c r="R174" s="315"/>
      <c r="S174" s="315"/>
      <c r="T174" s="315"/>
      <c r="U174" s="315"/>
      <c r="V174" s="315"/>
      <c r="W174" s="315"/>
      <c r="X174" s="315"/>
      <c r="Y174" s="315"/>
      <c r="Z174" s="315"/>
    </row>
    <row r="175" spans="1:26" ht="14.25" customHeight="1">
      <c r="A175" s="316"/>
      <c r="B175" s="317"/>
      <c r="C175" s="313"/>
      <c r="D175" s="313"/>
      <c r="E175" s="313"/>
      <c r="F175" s="313"/>
      <c r="G175" s="313"/>
      <c r="H175" s="313"/>
      <c r="I175" s="313"/>
      <c r="J175" s="313"/>
      <c r="K175" s="313"/>
      <c r="L175" s="313"/>
      <c r="M175" s="313"/>
      <c r="N175" s="315"/>
      <c r="O175" s="315"/>
      <c r="P175" s="315"/>
      <c r="Q175" s="315"/>
      <c r="R175" s="315"/>
      <c r="S175" s="315"/>
      <c r="T175" s="315"/>
      <c r="U175" s="315"/>
      <c r="V175" s="315"/>
      <c r="W175" s="315"/>
      <c r="X175" s="315"/>
      <c r="Y175" s="315"/>
      <c r="Z175" s="315"/>
    </row>
    <row r="176" spans="1:26" ht="14.25" customHeight="1">
      <c r="A176" s="316"/>
      <c r="B176" s="317"/>
      <c r="C176" s="313"/>
      <c r="D176" s="313"/>
      <c r="E176" s="313"/>
      <c r="F176" s="313"/>
      <c r="G176" s="313"/>
      <c r="H176" s="313"/>
      <c r="I176" s="313"/>
      <c r="J176" s="313"/>
      <c r="K176" s="313"/>
      <c r="L176" s="313"/>
      <c r="M176" s="313"/>
      <c r="N176" s="315"/>
      <c r="O176" s="315"/>
      <c r="P176" s="315"/>
      <c r="Q176" s="315"/>
      <c r="R176" s="315"/>
      <c r="S176" s="315"/>
      <c r="T176" s="315"/>
      <c r="U176" s="315"/>
      <c r="V176" s="315"/>
      <c r="W176" s="315"/>
      <c r="X176" s="315"/>
      <c r="Y176" s="315"/>
      <c r="Z176" s="315"/>
    </row>
    <row r="177" spans="1:26" ht="14.25" customHeight="1">
      <c r="A177" s="316"/>
      <c r="B177" s="317"/>
      <c r="C177" s="313"/>
      <c r="D177" s="313"/>
      <c r="E177" s="313"/>
      <c r="F177" s="313"/>
      <c r="G177" s="313"/>
      <c r="H177" s="313"/>
      <c r="I177" s="313"/>
      <c r="J177" s="313"/>
      <c r="K177" s="313"/>
      <c r="L177" s="313"/>
      <c r="M177" s="313"/>
      <c r="N177" s="315"/>
      <c r="O177" s="315"/>
      <c r="P177" s="315"/>
      <c r="Q177" s="315"/>
      <c r="R177" s="315"/>
      <c r="S177" s="315"/>
      <c r="T177" s="315"/>
      <c r="U177" s="315"/>
      <c r="V177" s="315"/>
      <c r="W177" s="315"/>
      <c r="X177" s="315"/>
      <c r="Y177" s="315"/>
      <c r="Z177" s="315"/>
    </row>
    <row r="178" spans="1:26" ht="14.25" customHeight="1">
      <c r="A178" s="316"/>
      <c r="B178" s="317"/>
      <c r="C178" s="313"/>
      <c r="D178" s="313"/>
      <c r="E178" s="313"/>
      <c r="F178" s="313"/>
      <c r="G178" s="313"/>
      <c r="H178" s="313"/>
      <c r="I178" s="313"/>
      <c r="J178" s="313"/>
      <c r="K178" s="313"/>
      <c r="L178" s="313"/>
      <c r="M178" s="313"/>
      <c r="N178" s="315"/>
      <c r="O178" s="315"/>
      <c r="P178" s="315"/>
      <c r="Q178" s="315"/>
      <c r="R178" s="315"/>
      <c r="S178" s="315"/>
      <c r="T178" s="315"/>
      <c r="U178" s="315"/>
      <c r="V178" s="315"/>
      <c r="W178" s="315"/>
      <c r="X178" s="315"/>
      <c r="Y178" s="315"/>
      <c r="Z178" s="315"/>
    </row>
    <row r="179" spans="1:26" ht="14.25" customHeight="1">
      <c r="A179" s="316"/>
      <c r="B179" s="317"/>
      <c r="C179" s="313"/>
      <c r="D179" s="313"/>
      <c r="E179" s="313"/>
      <c r="F179" s="313"/>
      <c r="G179" s="313"/>
      <c r="H179" s="313"/>
      <c r="I179" s="313"/>
      <c r="J179" s="313"/>
      <c r="K179" s="313"/>
      <c r="L179" s="313"/>
      <c r="M179" s="313"/>
      <c r="N179" s="315"/>
      <c r="O179" s="315"/>
      <c r="P179" s="315"/>
      <c r="Q179" s="315"/>
      <c r="R179" s="315"/>
      <c r="S179" s="315"/>
      <c r="T179" s="315"/>
      <c r="U179" s="315"/>
      <c r="V179" s="315"/>
      <c r="W179" s="315"/>
      <c r="X179" s="315"/>
      <c r="Y179" s="315"/>
      <c r="Z179" s="315"/>
    </row>
    <row r="180" spans="1:26" ht="14.25" customHeight="1">
      <c r="A180" s="316"/>
      <c r="B180" s="317"/>
      <c r="C180" s="313"/>
      <c r="D180" s="313"/>
      <c r="E180" s="313"/>
      <c r="F180" s="313"/>
      <c r="G180" s="313"/>
      <c r="H180" s="313"/>
      <c r="I180" s="313"/>
      <c r="J180" s="313"/>
      <c r="K180" s="313"/>
      <c r="L180" s="313"/>
      <c r="M180" s="313"/>
      <c r="N180" s="315"/>
      <c r="O180" s="315"/>
      <c r="P180" s="315"/>
      <c r="Q180" s="315"/>
      <c r="R180" s="315"/>
      <c r="S180" s="315"/>
      <c r="T180" s="315"/>
      <c r="U180" s="315"/>
      <c r="V180" s="315"/>
      <c r="W180" s="315"/>
      <c r="X180" s="315"/>
      <c r="Y180" s="315"/>
      <c r="Z180" s="315"/>
    </row>
    <row r="181" spans="1:26" ht="14.25" customHeight="1">
      <c r="A181" s="316"/>
      <c r="B181" s="317"/>
      <c r="C181" s="313"/>
      <c r="D181" s="313"/>
      <c r="E181" s="313"/>
      <c r="F181" s="313"/>
      <c r="G181" s="313"/>
      <c r="H181" s="313"/>
      <c r="I181" s="313"/>
      <c r="J181" s="313"/>
      <c r="K181" s="313"/>
      <c r="L181" s="313"/>
      <c r="M181" s="313"/>
      <c r="N181" s="315"/>
      <c r="O181" s="315"/>
      <c r="P181" s="315"/>
      <c r="Q181" s="315"/>
      <c r="R181" s="315"/>
      <c r="S181" s="315"/>
      <c r="T181" s="315"/>
      <c r="U181" s="315"/>
      <c r="V181" s="315"/>
      <c r="W181" s="315"/>
      <c r="X181" s="315"/>
      <c r="Y181" s="315"/>
      <c r="Z181" s="315"/>
    </row>
    <row r="182" spans="1:26" ht="14.25" customHeight="1">
      <c r="A182" s="316"/>
      <c r="B182" s="317"/>
      <c r="C182" s="313"/>
      <c r="D182" s="313"/>
      <c r="E182" s="313"/>
      <c r="F182" s="313"/>
      <c r="G182" s="313"/>
      <c r="H182" s="313"/>
      <c r="I182" s="313"/>
      <c r="J182" s="313"/>
      <c r="K182" s="313"/>
      <c r="L182" s="313"/>
      <c r="M182" s="313"/>
      <c r="N182" s="315"/>
      <c r="O182" s="315"/>
      <c r="P182" s="315"/>
      <c r="Q182" s="315"/>
      <c r="R182" s="315"/>
      <c r="S182" s="315"/>
      <c r="T182" s="315"/>
      <c r="U182" s="315"/>
      <c r="V182" s="315"/>
      <c r="W182" s="315"/>
      <c r="X182" s="315"/>
      <c r="Y182" s="315"/>
      <c r="Z182" s="315"/>
    </row>
    <row r="183" spans="1:26" ht="14.25" customHeight="1">
      <c r="A183" s="316"/>
      <c r="B183" s="317"/>
      <c r="C183" s="313"/>
      <c r="D183" s="313"/>
      <c r="E183" s="313"/>
      <c r="F183" s="313"/>
      <c r="G183" s="313"/>
      <c r="H183" s="313"/>
      <c r="I183" s="313"/>
      <c r="J183" s="313"/>
      <c r="K183" s="313"/>
      <c r="L183" s="313"/>
      <c r="M183" s="313"/>
      <c r="N183" s="315"/>
      <c r="O183" s="315"/>
      <c r="P183" s="315"/>
      <c r="Q183" s="315"/>
      <c r="R183" s="315"/>
      <c r="S183" s="315"/>
      <c r="T183" s="315"/>
      <c r="U183" s="315"/>
      <c r="V183" s="315"/>
      <c r="W183" s="315"/>
      <c r="X183" s="315"/>
      <c r="Y183" s="315"/>
      <c r="Z183" s="315"/>
    </row>
    <row r="184" spans="1:26" ht="14.25" customHeight="1">
      <c r="A184" s="316"/>
      <c r="B184" s="317"/>
      <c r="C184" s="313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5"/>
      <c r="O184" s="315"/>
      <c r="P184" s="315"/>
      <c r="Q184" s="315"/>
      <c r="R184" s="315"/>
      <c r="S184" s="315"/>
      <c r="T184" s="315"/>
      <c r="U184" s="315"/>
      <c r="V184" s="315"/>
      <c r="W184" s="315"/>
      <c r="X184" s="315"/>
      <c r="Y184" s="315"/>
      <c r="Z184" s="315"/>
    </row>
    <row r="185" spans="1:26" ht="14.25" customHeight="1">
      <c r="A185" s="316"/>
      <c r="B185" s="317"/>
      <c r="C185" s="313"/>
      <c r="D185" s="313"/>
      <c r="E185" s="313"/>
      <c r="F185" s="313"/>
      <c r="G185" s="313"/>
      <c r="H185" s="313"/>
      <c r="I185" s="313"/>
      <c r="J185" s="313"/>
      <c r="K185" s="313"/>
      <c r="L185" s="313"/>
      <c r="M185" s="313"/>
      <c r="N185" s="315"/>
      <c r="O185" s="315"/>
      <c r="P185" s="315"/>
      <c r="Q185" s="315"/>
      <c r="R185" s="315"/>
      <c r="S185" s="315"/>
      <c r="T185" s="315"/>
      <c r="U185" s="315"/>
      <c r="V185" s="315"/>
      <c r="W185" s="315"/>
      <c r="X185" s="315"/>
      <c r="Y185" s="315"/>
      <c r="Z185" s="315"/>
    </row>
    <row r="186" spans="1:26" ht="14.25" customHeight="1">
      <c r="A186" s="316"/>
      <c r="B186" s="317"/>
      <c r="C186" s="313"/>
      <c r="D186" s="313"/>
      <c r="E186" s="313"/>
      <c r="F186" s="313"/>
      <c r="G186" s="313"/>
      <c r="H186" s="313"/>
      <c r="I186" s="313"/>
      <c r="J186" s="313"/>
      <c r="K186" s="313"/>
      <c r="L186" s="313"/>
      <c r="M186" s="313"/>
      <c r="N186" s="315"/>
      <c r="O186" s="315"/>
      <c r="P186" s="315"/>
      <c r="Q186" s="315"/>
      <c r="R186" s="315"/>
      <c r="S186" s="315"/>
      <c r="T186" s="315"/>
      <c r="U186" s="315"/>
      <c r="V186" s="315"/>
      <c r="W186" s="315"/>
      <c r="X186" s="315"/>
      <c r="Y186" s="315"/>
      <c r="Z186" s="315"/>
    </row>
    <row r="187" spans="1:26" ht="14.25" customHeight="1">
      <c r="A187" s="316"/>
      <c r="B187" s="317"/>
      <c r="C187" s="313"/>
      <c r="D187" s="313"/>
      <c r="E187" s="313"/>
      <c r="F187" s="313"/>
      <c r="G187" s="313"/>
      <c r="H187" s="313"/>
      <c r="I187" s="313"/>
      <c r="J187" s="313"/>
      <c r="K187" s="313"/>
      <c r="L187" s="313"/>
      <c r="M187" s="313"/>
      <c r="N187" s="315"/>
      <c r="O187" s="315"/>
      <c r="P187" s="315"/>
      <c r="Q187" s="315"/>
      <c r="R187" s="315"/>
      <c r="S187" s="315"/>
      <c r="T187" s="315"/>
      <c r="U187" s="315"/>
      <c r="V187" s="315"/>
      <c r="W187" s="315"/>
      <c r="X187" s="315"/>
      <c r="Y187" s="315"/>
      <c r="Z187" s="315"/>
    </row>
    <row r="188" spans="1:26" ht="14.25" customHeight="1">
      <c r="A188" s="316"/>
      <c r="B188" s="317"/>
      <c r="C188" s="313"/>
      <c r="D188" s="313"/>
      <c r="E188" s="313"/>
      <c r="F188" s="313"/>
      <c r="G188" s="313"/>
      <c r="H188" s="313"/>
      <c r="I188" s="313"/>
      <c r="J188" s="313"/>
      <c r="K188" s="313"/>
      <c r="L188" s="313"/>
      <c r="M188" s="313"/>
      <c r="N188" s="315"/>
      <c r="O188" s="315"/>
      <c r="P188" s="315"/>
      <c r="Q188" s="315"/>
      <c r="R188" s="315"/>
      <c r="S188" s="315"/>
      <c r="T188" s="315"/>
      <c r="U188" s="315"/>
      <c r="V188" s="315"/>
      <c r="W188" s="315"/>
      <c r="X188" s="315"/>
      <c r="Y188" s="315"/>
      <c r="Z188" s="315"/>
    </row>
    <row r="189" spans="1:26" ht="14.25" customHeight="1">
      <c r="A189" s="316"/>
      <c r="B189" s="317"/>
      <c r="C189" s="313"/>
      <c r="D189" s="313"/>
      <c r="E189" s="313"/>
      <c r="F189" s="313"/>
      <c r="G189" s="313"/>
      <c r="H189" s="313"/>
      <c r="I189" s="313"/>
      <c r="J189" s="313"/>
      <c r="K189" s="313"/>
      <c r="L189" s="313"/>
      <c r="M189" s="313"/>
      <c r="N189" s="315"/>
      <c r="O189" s="315"/>
      <c r="P189" s="315"/>
      <c r="Q189" s="315"/>
      <c r="R189" s="315"/>
      <c r="S189" s="315"/>
      <c r="T189" s="315"/>
      <c r="U189" s="315"/>
      <c r="V189" s="315"/>
      <c r="W189" s="315"/>
      <c r="X189" s="315"/>
      <c r="Y189" s="315"/>
      <c r="Z189" s="315"/>
    </row>
    <row r="190" spans="1:26" ht="14.25" customHeight="1">
      <c r="A190" s="316"/>
      <c r="B190" s="317"/>
      <c r="C190" s="313"/>
      <c r="D190" s="313"/>
      <c r="E190" s="313"/>
      <c r="F190" s="313"/>
      <c r="G190" s="313"/>
      <c r="H190" s="313"/>
      <c r="I190" s="313"/>
      <c r="J190" s="313"/>
      <c r="K190" s="313"/>
      <c r="L190" s="313"/>
      <c r="M190" s="313"/>
      <c r="N190" s="315"/>
      <c r="O190" s="315"/>
      <c r="P190" s="315"/>
      <c r="Q190" s="315"/>
      <c r="R190" s="315"/>
      <c r="S190" s="315"/>
      <c r="T190" s="315"/>
      <c r="U190" s="315"/>
      <c r="V190" s="315"/>
      <c r="W190" s="315"/>
      <c r="X190" s="315"/>
      <c r="Y190" s="315"/>
      <c r="Z190" s="315"/>
    </row>
    <row r="191" spans="1:26" ht="14.25" customHeight="1">
      <c r="A191" s="316"/>
      <c r="B191" s="317"/>
      <c r="C191" s="313"/>
      <c r="D191" s="313"/>
      <c r="E191" s="313"/>
      <c r="F191" s="313"/>
      <c r="G191" s="313"/>
      <c r="H191" s="313"/>
      <c r="I191" s="313"/>
      <c r="J191" s="313"/>
      <c r="K191" s="313"/>
      <c r="L191" s="313"/>
      <c r="M191" s="313"/>
      <c r="N191" s="315"/>
      <c r="O191" s="315"/>
      <c r="P191" s="315"/>
      <c r="Q191" s="315"/>
      <c r="R191" s="315"/>
      <c r="S191" s="315"/>
      <c r="T191" s="315"/>
      <c r="U191" s="315"/>
      <c r="V191" s="315"/>
      <c r="W191" s="315"/>
      <c r="X191" s="315"/>
      <c r="Y191" s="315"/>
      <c r="Z191" s="315"/>
    </row>
    <row r="192" spans="1:26" ht="14.25" customHeight="1">
      <c r="A192" s="316"/>
      <c r="B192" s="317"/>
      <c r="C192" s="313"/>
      <c r="D192" s="313"/>
      <c r="E192" s="313"/>
      <c r="F192" s="313"/>
      <c r="G192" s="313"/>
      <c r="H192" s="313"/>
      <c r="I192" s="313"/>
      <c r="J192" s="313"/>
      <c r="K192" s="313"/>
      <c r="L192" s="313"/>
      <c r="M192" s="313"/>
      <c r="N192" s="315"/>
      <c r="O192" s="315"/>
      <c r="P192" s="315"/>
      <c r="Q192" s="315"/>
      <c r="R192" s="315"/>
      <c r="S192" s="315"/>
      <c r="T192" s="315"/>
      <c r="U192" s="315"/>
      <c r="V192" s="315"/>
      <c r="W192" s="315"/>
      <c r="X192" s="315"/>
      <c r="Y192" s="315"/>
      <c r="Z192" s="315"/>
    </row>
    <row r="193" spans="1:26" ht="14.25" customHeight="1">
      <c r="A193" s="316"/>
      <c r="B193" s="317"/>
      <c r="C193" s="313"/>
      <c r="D193" s="313"/>
      <c r="E193" s="313"/>
      <c r="F193" s="313"/>
      <c r="G193" s="313"/>
      <c r="H193" s="313"/>
      <c r="I193" s="313"/>
      <c r="J193" s="313"/>
      <c r="K193" s="313"/>
      <c r="L193" s="313"/>
      <c r="M193" s="313"/>
      <c r="N193" s="315"/>
      <c r="O193" s="315"/>
      <c r="P193" s="315"/>
      <c r="Q193" s="315"/>
      <c r="R193" s="315"/>
      <c r="S193" s="315"/>
      <c r="T193" s="315"/>
      <c r="U193" s="315"/>
      <c r="V193" s="315"/>
      <c r="W193" s="315"/>
      <c r="X193" s="315"/>
      <c r="Y193" s="315"/>
      <c r="Z193" s="315"/>
    </row>
    <row r="194" spans="1:26" ht="14.25" customHeight="1">
      <c r="A194" s="316"/>
      <c r="B194" s="317"/>
      <c r="C194" s="313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5"/>
      <c r="O194" s="315"/>
      <c r="P194" s="315"/>
      <c r="Q194" s="315"/>
      <c r="R194" s="315"/>
      <c r="S194" s="315"/>
      <c r="T194" s="315"/>
      <c r="U194" s="315"/>
      <c r="V194" s="315"/>
      <c r="W194" s="315"/>
      <c r="X194" s="315"/>
      <c r="Y194" s="315"/>
      <c r="Z194" s="315"/>
    </row>
    <row r="195" spans="1:26" ht="14.25" customHeight="1">
      <c r="A195" s="316"/>
      <c r="B195" s="317"/>
      <c r="C195" s="313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5"/>
      <c r="O195" s="315"/>
      <c r="P195" s="315"/>
      <c r="Q195" s="315"/>
      <c r="R195" s="315"/>
      <c r="S195" s="315"/>
      <c r="T195" s="315"/>
      <c r="U195" s="315"/>
      <c r="V195" s="315"/>
      <c r="W195" s="315"/>
      <c r="X195" s="315"/>
      <c r="Y195" s="315"/>
      <c r="Z195" s="315"/>
    </row>
    <row r="196" spans="1:26" ht="14.25" customHeight="1">
      <c r="A196" s="316"/>
      <c r="B196" s="317"/>
      <c r="C196" s="313"/>
      <c r="D196" s="313"/>
      <c r="E196" s="313"/>
      <c r="F196" s="313"/>
      <c r="G196" s="313"/>
      <c r="H196" s="313"/>
      <c r="I196" s="313"/>
      <c r="J196" s="313"/>
      <c r="K196" s="313"/>
      <c r="L196" s="313"/>
      <c r="M196" s="313"/>
      <c r="N196" s="315"/>
      <c r="O196" s="315"/>
      <c r="P196" s="315"/>
      <c r="Q196" s="315"/>
      <c r="R196" s="315"/>
      <c r="S196" s="315"/>
      <c r="T196" s="315"/>
      <c r="U196" s="315"/>
      <c r="V196" s="315"/>
      <c r="W196" s="315"/>
      <c r="X196" s="315"/>
      <c r="Y196" s="315"/>
      <c r="Z196" s="315"/>
    </row>
    <row r="197" spans="1:26" ht="14.25" customHeight="1">
      <c r="A197" s="316"/>
      <c r="B197" s="317"/>
      <c r="C197" s="313"/>
      <c r="D197" s="313"/>
      <c r="E197" s="313"/>
      <c r="F197" s="313"/>
      <c r="G197" s="313"/>
      <c r="H197" s="313"/>
      <c r="I197" s="313"/>
      <c r="J197" s="313"/>
      <c r="K197" s="313"/>
      <c r="L197" s="313"/>
      <c r="M197" s="313"/>
      <c r="N197" s="315"/>
      <c r="O197" s="315"/>
      <c r="P197" s="315"/>
      <c r="Q197" s="315"/>
      <c r="R197" s="315"/>
      <c r="S197" s="315"/>
      <c r="T197" s="315"/>
      <c r="U197" s="315"/>
      <c r="V197" s="315"/>
      <c r="W197" s="315"/>
      <c r="X197" s="315"/>
      <c r="Y197" s="315"/>
      <c r="Z197" s="315"/>
    </row>
    <row r="198" spans="1:26" ht="14.25" customHeight="1">
      <c r="A198" s="316"/>
      <c r="B198" s="317"/>
      <c r="C198" s="313"/>
      <c r="D198" s="31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5"/>
      <c r="O198" s="315"/>
      <c r="P198" s="315"/>
      <c r="Q198" s="315"/>
      <c r="R198" s="315"/>
      <c r="S198" s="315"/>
      <c r="T198" s="315"/>
      <c r="U198" s="315"/>
      <c r="V198" s="315"/>
      <c r="W198" s="315"/>
      <c r="X198" s="315"/>
      <c r="Y198" s="315"/>
      <c r="Z198" s="315"/>
    </row>
    <row r="199" spans="1:26" ht="14.25" customHeight="1">
      <c r="A199" s="316"/>
      <c r="B199" s="317"/>
      <c r="C199" s="313"/>
      <c r="D199" s="31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5"/>
      <c r="O199" s="315"/>
      <c r="P199" s="315"/>
      <c r="Q199" s="315"/>
      <c r="R199" s="315"/>
      <c r="S199" s="315"/>
      <c r="T199" s="315"/>
      <c r="U199" s="315"/>
      <c r="V199" s="315"/>
      <c r="W199" s="315"/>
      <c r="X199" s="315"/>
      <c r="Y199" s="315"/>
      <c r="Z199" s="315"/>
    </row>
    <row r="200" spans="1:26" ht="14.25" customHeight="1">
      <c r="A200" s="316"/>
      <c r="B200" s="317"/>
      <c r="C200" s="313"/>
      <c r="D200" s="31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5"/>
      <c r="O200" s="315"/>
      <c r="P200" s="315"/>
      <c r="Q200" s="315"/>
      <c r="R200" s="315"/>
      <c r="S200" s="315"/>
      <c r="T200" s="315"/>
      <c r="U200" s="315"/>
      <c r="V200" s="315"/>
      <c r="W200" s="315"/>
      <c r="X200" s="315"/>
      <c r="Y200" s="315"/>
      <c r="Z200" s="315"/>
    </row>
    <row r="201" spans="1:26" ht="14.25" customHeight="1">
      <c r="A201" s="316"/>
      <c r="B201" s="317"/>
      <c r="C201" s="313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5"/>
      <c r="O201" s="315"/>
      <c r="P201" s="315"/>
      <c r="Q201" s="315"/>
      <c r="R201" s="315"/>
      <c r="S201" s="315"/>
      <c r="T201" s="315"/>
      <c r="U201" s="315"/>
      <c r="V201" s="315"/>
      <c r="W201" s="315"/>
      <c r="X201" s="315"/>
      <c r="Y201" s="315"/>
      <c r="Z201" s="315"/>
    </row>
    <row r="202" spans="1:26" ht="14.25" customHeight="1">
      <c r="A202" s="316"/>
      <c r="B202" s="317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315"/>
      <c r="O202" s="315"/>
      <c r="P202" s="315"/>
      <c r="Q202" s="315"/>
      <c r="R202" s="315"/>
      <c r="S202" s="315"/>
      <c r="T202" s="315"/>
      <c r="U202" s="315"/>
      <c r="V202" s="315"/>
      <c r="W202" s="315"/>
      <c r="X202" s="315"/>
      <c r="Y202" s="315"/>
      <c r="Z202" s="315"/>
    </row>
    <row r="203" spans="1:26" ht="14.25" customHeight="1">
      <c r="A203" s="316"/>
      <c r="B203" s="317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315"/>
      <c r="O203" s="315"/>
      <c r="P203" s="315"/>
      <c r="Q203" s="315"/>
      <c r="R203" s="315"/>
      <c r="S203" s="315"/>
      <c r="T203" s="315"/>
      <c r="U203" s="315"/>
      <c r="V203" s="315"/>
      <c r="W203" s="315"/>
      <c r="X203" s="315"/>
      <c r="Y203" s="315"/>
      <c r="Z203" s="315"/>
    </row>
    <row r="204" spans="1:26" ht="14.25" customHeight="1">
      <c r="A204" s="316"/>
      <c r="B204" s="317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5"/>
      <c r="O204" s="315"/>
      <c r="P204" s="315"/>
      <c r="Q204" s="315"/>
      <c r="R204" s="315"/>
      <c r="S204" s="315"/>
      <c r="T204" s="315"/>
      <c r="U204" s="315"/>
      <c r="V204" s="315"/>
      <c r="W204" s="315"/>
      <c r="X204" s="315"/>
      <c r="Y204" s="315"/>
      <c r="Z204" s="315"/>
    </row>
    <row r="205" spans="1:26" ht="14.25" customHeight="1">
      <c r="A205" s="316"/>
      <c r="B205" s="317"/>
      <c r="C205" s="313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315"/>
      <c r="O205" s="315"/>
      <c r="P205" s="315"/>
      <c r="Q205" s="315"/>
      <c r="R205" s="315"/>
      <c r="S205" s="315"/>
      <c r="T205" s="315"/>
      <c r="U205" s="315"/>
      <c r="V205" s="315"/>
      <c r="W205" s="315"/>
      <c r="X205" s="315"/>
      <c r="Y205" s="315"/>
      <c r="Z205" s="315"/>
    </row>
    <row r="206" spans="1:26" ht="14.25" customHeight="1">
      <c r="A206" s="316"/>
      <c r="B206" s="317"/>
      <c r="C206" s="313"/>
      <c r="D206" s="313"/>
      <c r="E206" s="313"/>
      <c r="F206" s="313"/>
      <c r="G206" s="313"/>
      <c r="H206" s="313"/>
      <c r="I206" s="313"/>
      <c r="J206" s="313"/>
      <c r="K206" s="313"/>
      <c r="L206" s="313"/>
      <c r="M206" s="313"/>
      <c r="N206" s="315"/>
      <c r="O206" s="315"/>
      <c r="P206" s="315"/>
      <c r="Q206" s="315"/>
      <c r="R206" s="315"/>
      <c r="S206" s="315"/>
      <c r="T206" s="315"/>
      <c r="U206" s="315"/>
      <c r="V206" s="315"/>
      <c r="W206" s="315"/>
      <c r="X206" s="315"/>
      <c r="Y206" s="315"/>
      <c r="Z206" s="315"/>
    </row>
    <row r="207" spans="1:26" ht="14.25" customHeight="1">
      <c r="A207" s="316"/>
      <c r="B207" s="317"/>
      <c r="C207" s="313"/>
      <c r="D207" s="313"/>
      <c r="E207" s="313"/>
      <c r="F207" s="313"/>
      <c r="G207" s="313"/>
      <c r="H207" s="313"/>
      <c r="I207" s="313"/>
      <c r="J207" s="313"/>
      <c r="K207" s="313"/>
      <c r="L207" s="313"/>
      <c r="M207" s="313"/>
      <c r="N207" s="315"/>
      <c r="O207" s="315"/>
      <c r="P207" s="315"/>
      <c r="Q207" s="315"/>
      <c r="R207" s="315"/>
      <c r="S207" s="315"/>
      <c r="T207" s="315"/>
      <c r="U207" s="315"/>
      <c r="V207" s="315"/>
      <c r="W207" s="315"/>
      <c r="X207" s="315"/>
      <c r="Y207" s="315"/>
      <c r="Z207" s="315"/>
    </row>
    <row r="208" spans="1:26" ht="14.25" customHeight="1">
      <c r="A208" s="316"/>
      <c r="B208" s="317"/>
      <c r="C208" s="313"/>
      <c r="D208" s="313"/>
      <c r="E208" s="313"/>
      <c r="F208" s="313"/>
      <c r="G208" s="313"/>
      <c r="H208" s="313"/>
      <c r="I208" s="313"/>
      <c r="J208" s="313"/>
      <c r="K208" s="313"/>
      <c r="L208" s="313"/>
      <c r="M208" s="313"/>
      <c r="N208" s="315"/>
      <c r="O208" s="315"/>
      <c r="P208" s="315"/>
      <c r="Q208" s="315"/>
      <c r="R208" s="315"/>
      <c r="S208" s="315"/>
      <c r="T208" s="315"/>
      <c r="U208" s="315"/>
      <c r="V208" s="315"/>
      <c r="W208" s="315"/>
      <c r="X208" s="315"/>
      <c r="Y208" s="315"/>
      <c r="Z208" s="315"/>
    </row>
    <row r="209" spans="1:26" ht="14.25" customHeight="1">
      <c r="A209" s="316"/>
      <c r="B209" s="317"/>
      <c r="C209" s="313"/>
      <c r="D209" s="313"/>
      <c r="E209" s="313"/>
      <c r="F209" s="313"/>
      <c r="G209" s="313"/>
      <c r="H209" s="313"/>
      <c r="I209" s="313"/>
      <c r="J209" s="313"/>
      <c r="K209" s="313"/>
      <c r="L209" s="313"/>
      <c r="M209" s="313"/>
      <c r="N209" s="315"/>
      <c r="O209" s="315"/>
      <c r="P209" s="315"/>
      <c r="Q209" s="315"/>
      <c r="R209" s="315"/>
      <c r="S209" s="315"/>
      <c r="T209" s="315"/>
      <c r="U209" s="315"/>
      <c r="V209" s="315"/>
      <c r="W209" s="315"/>
      <c r="X209" s="315"/>
      <c r="Y209" s="315"/>
      <c r="Z209" s="315"/>
    </row>
    <row r="210" spans="1:26" ht="14.25" customHeight="1">
      <c r="A210" s="316"/>
      <c r="B210" s="317"/>
      <c r="C210" s="313"/>
      <c r="D210" s="313"/>
      <c r="E210" s="313"/>
      <c r="F210" s="313"/>
      <c r="G210" s="313"/>
      <c r="H210" s="313"/>
      <c r="I210" s="313"/>
      <c r="J210" s="313"/>
      <c r="K210" s="313"/>
      <c r="L210" s="313"/>
      <c r="M210" s="313"/>
      <c r="N210" s="315"/>
      <c r="O210" s="315"/>
      <c r="P210" s="315"/>
      <c r="Q210" s="315"/>
      <c r="R210" s="315"/>
      <c r="S210" s="315"/>
      <c r="T210" s="315"/>
      <c r="U210" s="315"/>
      <c r="V210" s="315"/>
      <c r="W210" s="315"/>
      <c r="X210" s="315"/>
      <c r="Y210" s="315"/>
      <c r="Z210" s="315"/>
    </row>
    <row r="211" spans="1:26" ht="14.25" customHeight="1">
      <c r="A211" s="316"/>
      <c r="B211" s="317"/>
      <c r="C211" s="313"/>
      <c r="D211" s="313"/>
      <c r="E211" s="313"/>
      <c r="F211" s="313"/>
      <c r="G211" s="313"/>
      <c r="H211" s="313"/>
      <c r="I211" s="313"/>
      <c r="J211" s="313"/>
      <c r="K211" s="313"/>
      <c r="L211" s="313"/>
      <c r="M211" s="313"/>
      <c r="N211" s="315"/>
      <c r="O211" s="315"/>
      <c r="P211" s="315"/>
      <c r="Q211" s="315"/>
      <c r="R211" s="315"/>
      <c r="S211" s="315"/>
      <c r="T211" s="315"/>
      <c r="U211" s="315"/>
      <c r="V211" s="315"/>
      <c r="W211" s="315"/>
      <c r="X211" s="315"/>
      <c r="Y211" s="315"/>
      <c r="Z211" s="315"/>
    </row>
    <row r="212" spans="1:26" ht="14.25" customHeight="1">
      <c r="A212" s="316"/>
      <c r="B212" s="317"/>
      <c r="C212" s="313"/>
      <c r="D212" s="313"/>
      <c r="E212" s="313"/>
      <c r="F212" s="313"/>
      <c r="G212" s="313"/>
      <c r="H212" s="313"/>
      <c r="I212" s="313"/>
      <c r="J212" s="313"/>
      <c r="K212" s="313"/>
      <c r="L212" s="313"/>
      <c r="M212" s="313"/>
      <c r="N212" s="315"/>
      <c r="O212" s="315"/>
      <c r="P212" s="315"/>
      <c r="Q212" s="315"/>
      <c r="R212" s="315"/>
      <c r="S212" s="315"/>
      <c r="T212" s="315"/>
      <c r="U212" s="315"/>
      <c r="V212" s="315"/>
      <c r="W212" s="315"/>
      <c r="X212" s="315"/>
      <c r="Y212" s="315"/>
      <c r="Z212" s="315"/>
    </row>
    <row r="213" spans="1:26" ht="14.25" customHeight="1">
      <c r="A213" s="316"/>
      <c r="B213" s="317"/>
      <c r="C213" s="313"/>
      <c r="D213" s="313"/>
      <c r="E213" s="313"/>
      <c r="F213" s="313"/>
      <c r="G213" s="313"/>
      <c r="H213" s="313"/>
      <c r="I213" s="313"/>
      <c r="J213" s="313"/>
      <c r="K213" s="313"/>
      <c r="L213" s="313"/>
      <c r="M213" s="313"/>
      <c r="N213" s="315"/>
      <c r="O213" s="315"/>
      <c r="P213" s="315"/>
      <c r="Q213" s="315"/>
      <c r="R213" s="315"/>
      <c r="S213" s="315"/>
      <c r="T213" s="315"/>
      <c r="U213" s="315"/>
      <c r="V213" s="315"/>
      <c r="W213" s="315"/>
      <c r="X213" s="315"/>
      <c r="Y213" s="315"/>
      <c r="Z213" s="315"/>
    </row>
    <row r="214" spans="1:26" ht="14.25" customHeight="1">
      <c r="A214" s="316"/>
      <c r="B214" s="317"/>
      <c r="C214" s="313"/>
      <c r="D214" s="313"/>
      <c r="E214" s="313"/>
      <c r="F214" s="313"/>
      <c r="G214" s="313"/>
      <c r="H214" s="313"/>
      <c r="I214" s="313"/>
      <c r="J214" s="313"/>
      <c r="K214" s="313"/>
      <c r="L214" s="313"/>
      <c r="M214" s="313"/>
      <c r="N214" s="315"/>
      <c r="O214" s="315"/>
      <c r="P214" s="315"/>
      <c r="Q214" s="315"/>
      <c r="R214" s="315"/>
      <c r="S214" s="315"/>
      <c r="T214" s="315"/>
      <c r="U214" s="315"/>
      <c r="V214" s="315"/>
      <c r="W214" s="315"/>
      <c r="X214" s="315"/>
      <c r="Y214" s="315"/>
      <c r="Z214" s="315"/>
    </row>
    <row r="215" spans="1:26" ht="14.25" customHeight="1">
      <c r="A215" s="316"/>
      <c r="B215" s="317"/>
      <c r="C215" s="313"/>
      <c r="D215" s="313"/>
      <c r="E215" s="313"/>
      <c r="F215" s="313"/>
      <c r="G215" s="313"/>
      <c r="H215" s="313"/>
      <c r="I215" s="313"/>
      <c r="J215" s="313"/>
      <c r="K215" s="313"/>
      <c r="L215" s="313"/>
      <c r="M215" s="313"/>
      <c r="N215" s="315"/>
      <c r="O215" s="315"/>
      <c r="P215" s="315"/>
      <c r="Q215" s="315"/>
      <c r="R215" s="315"/>
      <c r="S215" s="315"/>
      <c r="T215" s="315"/>
      <c r="U215" s="315"/>
      <c r="V215" s="315"/>
      <c r="W215" s="315"/>
      <c r="X215" s="315"/>
      <c r="Y215" s="315"/>
      <c r="Z215" s="315"/>
    </row>
    <row r="216" spans="1:26" ht="14.25" customHeight="1">
      <c r="A216" s="316"/>
      <c r="B216" s="317"/>
      <c r="C216" s="313"/>
      <c r="D216" s="313"/>
      <c r="E216" s="313"/>
      <c r="F216" s="313"/>
      <c r="G216" s="313"/>
      <c r="H216" s="313"/>
      <c r="I216" s="313"/>
      <c r="J216" s="313"/>
      <c r="K216" s="313"/>
      <c r="L216" s="313"/>
      <c r="M216" s="313"/>
      <c r="N216" s="315"/>
      <c r="O216" s="315"/>
      <c r="P216" s="315"/>
      <c r="Q216" s="315"/>
      <c r="R216" s="315"/>
      <c r="S216" s="315"/>
      <c r="T216" s="315"/>
      <c r="U216" s="315"/>
      <c r="V216" s="315"/>
      <c r="W216" s="315"/>
      <c r="X216" s="315"/>
      <c r="Y216" s="315"/>
      <c r="Z216" s="315"/>
    </row>
    <row r="217" spans="1:26" ht="14.25" customHeight="1">
      <c r="A217" s="316"/>
      <c r="B217" s="317"/>
      <c r="C217" s="313"/>
      <c r="D217" s="313"/>
      <c r="E217" s="313"/>
      <c r="F217" s="313"/>
      <c r="G217" s="313"/>
      <c r="H217" s="313"/>
      <c r="I217" s="313"/>
      <c r="J217" s="313"/>
      <c r="K217" s="313"/>
      <c r="L217" s="313"/>
      <c r="M217" s="313"/>
      <c r="N217" s="315"/>
      <c r="O217" s="315"/>
      <c r="P217" s="315"/>
      <c r="Q217" s="315"/>
      <c r="R217" s="315"/>
      <c r="S217" s="315"/>
      <c r="T217" s="315"/>
      <c r="U217" s="315"/>
      <c r="V217" s="315"/>
      <c r="W217" s="315"/>
      <c r="X217" s="315"/>
      <c r="Y217" s="315"/>
      <c r="Z217" s="315"/>
    </row>
    <row r="218" spans="1:26" ht="14.25" customHeight="1">
      <c r="A218" s="316"/>
      <c r="B218" s="317"/>
      <c r="C218" s="313"/>
      <c r="D218" s="313"/>
      <c r="E218" s="313"/>
      <c r="F218" s="313"/>
      <c r="G218" s="313"/>
      <c r="H218" s="313"/>
      <c r="I218" s="313"/>
      <c r="J218" s="313"/>
      <c r="K218" s="313"/>
      <c r="L218" s="313"/>
      <c r="M218" s="313"/>
      <c r="N218" s="315"/>
      <c r="O218" s="315"/>
      <c r="P218" s="315"/>
      <c r="Q218" s="315"/>
      <c r="R218" s="315"/>
      <c r="S218" s="315"/>
      <c r="T218" s="315"/>
      <c r="U218" s="315"/>
      <c r="V218" s="315"/>
      <c r="W218" s="315"/>
      <c r="X218" s="315"/>
      <c r="Y218" s="315"/>
      <c r="Z218" s="315"/>
    </row>
    <row r="219" spans="1:26" ht="14.25" customHeight="1">
      <c r="A219" s="316"/>
      <c r="B219" s="317"/>
      <c r="C219" s="313"/>
      <c r="D219" s="313"/>
      <c r="E219" s="313"/>
      <c r="F219" s="313"/>
      <c r="G219" s="313"/>
      <c r="H219" s="313"/>
      <c r="I219" s="313"/>
      <c r="J219" s="313"/>
      <c r="K219" s="313"/>
      <c r="L219" s="313"/>
      <c r="M219" s="313"/>
      <c r="N219" s="315"/>
      <c r="O219" s="315"/>
      <c r="P219" s="315"/>
      <c r="Q219" s="315"/>
      <c r="R219" s="315"/>
      <c r="S219" s="315"/>
      <c r="T219" s="315"/>
      <c r="U219" s="315"/>
      <c r="V219" s="315"/>
      <c r="W219" s="315"/>
      <c r="X219" s="315"/>
      <c r="Y219" s="315"/>
      <c r="Z219" s="315"/>
    </row>
    <row r="220" spans="1:26" ht="14.25" customHeight="1">
      <c r="A220" s="316"/>
      <c r="B220" s="317"/>
      <c r="C220" s="313"/>
      <c r="D220" s="313"/>
      <c r="E220" s="313"/>
      <c r="F220" s="313"/>
      <c r="G220" s="313"/>
      <c r="H220" s="313"/>
      <c r="I220" s="313"/>
      <c r="J220" s="313"/>
      <c r="K220" s="313"/>
      <c r="L220" s="313"/>
      <c r="M220" s="313"/>
      <c r="N220" s="315"/>
      <c r="O220" s="315"/>
      <c r="P220" s="315"/>
      <c r="Q220" s="315"/>
      <c r="R220" s="315"/>
      <c r="S220" s="315"/>
      <c r="T220" s="315"/>
      <c r="U220" s="315"/>
      <c r="V220" s="315"/>
      <c r="W220" s="315"/>
      <c r="X220" s="315"/>
      <c r="Y220" s="315"/>
      <c r="Z220" s="315"/>
    </row>
    <row r="221" spans="1:26" ht="14.25" customHeight="1">
      <c r="A221" s="316"/>
      <c r="B221" s="317"/>
      <c r="C221" s="313"/>
      <c r="D221" s="313"/>
      <c r="E221" s="313"/>
      <c r="F221" s="313"/>
      <c r="G221" s="313"/>
      <c r="H221" s="313"/>
      <c r="I221" s="313"/>
      <c r="J221" s="313"/>
      <c r="K221" s="313"/>
      <c r="L221" s="313"/>
      <c r="M221" s="313"/>
      <c r="N221" s="315"/>
      <c r="O221" s="315"/>
      <c r="P221" s="315"/>
      <c r="Q221" s="315"/>
      <c r="R221" s="315"/>
      <c r="S221" s="315"/>
      <c r="T221" s="315"/>
      <c r="U221" s="315"/>
      <c r="V221" s="315"/>
      <c r="W221" s="315"/>
      <c r="X221" s="315"/>
      <c r="Y221" s="315"/>
      <c r="Z221" s="315"/>
    </row>
    <row r="222" spans="1:26" ht="14.25" customHeight="1">
      <c r="A222" s="316"/>
      <c r="B222" s="317"/>
      <c r="C222" s="313"/>
      <c r="D222" s="313"/>
      <c r="E222" s="313"/>
      <c r="F222" s="313"/>
      <c r="G222" s="313"/>
      <c r="H222" s="313"/>
      <c r="I222" s="313"/>
      <c r="J222" s="313"/>
      <c r="K222" s="313"/>
      <c r="L222" s="313"/>
      <c r="M222" s="313"/>
      <c r="N222" s="315"/>
      <c r="O222" s="315"/>
      <c r="P222" s="315"/>
      <c r="Q222" s="315"/>
      <c r="R222" s="315"/>
      <c r="S222" s="315"/>
      <c r="T222" s="315"/>
      <c r="U222" s="315"/>
      <c r="V222" s="315"/>
      <c r="W222" s="315"/>
      <c r="X222" s="315"/>
      <c r="Y222" s="315"/>
      <c r="Z222" s="315"/>
    </row>
    <row r="223" spans="1:26" ht="14.25" customHeight="1">
      <c r="A223" s="316"/>
      <c r="B223" s="317"/>
      <c r="C223" s="313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5"/>
      <c r="O223" s="315"/>
      <c r="P223" s="315"/>
      <c r="Q223" s="315"/>
      <c r="R223" s="315"/>
      <c r="S223" s="315"/>
      <c r="T223" s="315"/>
      <c r="U223" s="315"/>
      <c r="V223" s="315"/>
      <c r="W223" s="315"/>
      <c r="X223" s="315"/>
      <c r="Y223" s="315"/>
      <c r="Z223" s="315"/>
    </row>
    <row r="224" spans="1:26" ht="14.25" customHeight="1">
      <c r="A224" s="316"/>
      <c r="B224" s="317"/>
      <c r="C224" s="313"/>
      <c r="D224" s="313"/>
      <c r="E224" s="313"/>
      <c r="F224" s="313"/>
      <c r="G224" s="313"/>
      <c r="H224" s="313"/>
      <c r="I224" s="313"/>
      <c r="J224" s="313"/>
      <c r="K224" s="313"/>
      <c r="L224" s="313"/>
      <c r="M224" s="313"/>
      <c r="N224" s="315"/>
      <c r="O224" s="315"/>
      <c r="P224" s="315"/>
      <c r="Q224" s="315"/>
      <c r="R224" s="315"/>
      <c r="S224" s="315"/>
      <c r="T224" s="315"/>
      <c r="U224" s="315"/>
      <c r="V224" s="315"/>
      <c r="W224" s="315"/>
      <c r="X224" s="315"/>
      <c r="Y224" s="315"/>
      <c r="Z224" s="315"/>
    </row>
    <row r="225" spans="1:26" ht="14.25" customHeight="1">
      <c r="A225" s="316"/>
      <c r="B225" s="317"/>
      <c r="C225" s="313"/>
      <c r="D225" s="313"/>
      <c r="E225" s="313"/>
      <c r="F225" s="313"/>
      <c r="G225" s="313"/>
      <c r="H225" s="313"/>
      <c r="I225" s="313"/>
      <c r="J225" s="313"/>
      <c r="K225" s="313"/>
      <c r="L225" s="313"/>
      <c r="M225" s="313"/>
      <c r="N225" s="315"/>
      <c r="O225" s="315"/>
      <c r="P225" s="315"/>
      <c r="Q225" s="315"/>
      <c r="R225" s="315"/>
      <c r="S225" s="315"/>
      <c r="T225" s="315"/>
      <c r="U225" s="315"/>
      <c r="V225" s="315"/>
      <c r="W225" s="315"/>
      <c r="X225" s="315"/>
      <c r="Y225" s="315"/>
      <c r="Z225" s="315"/>
    </row>
    <row r="226" spans="1:26" ht="14.25" customHeight="1">
      <c r="A226" s="316"/>
      <c r="B226" s="317"/>
      <c r="C226" s="313"/>
      <c r="D226" s="313"/>
      <c r="E226" s="313"/>
      <c r="F226" s="313"/>
      <c r="G226" s="313"/>
      <c r="H226" s="313"/>
      <c r="I226" s="313"/>
      <c r="J226" s="313"/>
      <c r="K226" s="313"/>
      <c r="L226" s="313"/>
      <c r="M226" s="313"/>
      <c r="N226" s="315"/>
      <c r="O226" s="315"/>
      <c r="P226" s="315"/>
      <c r="Q226" s="315"/>
      <c r="R226" s="315"/>
      <c r="S226" s="315"/>
      <c r="T226" s="315"/>
      <c r="U226" s="315"/>
      <c r="V226" s="315"/>
      <c r="W226" s="315"/>
      <c r="X226" s="315"/>
      <c r="Y226" s="315"/>
      <c r="Z226" s="315"/>
    </row>
    <row r="227" spans="1:26" ht="14.25" customHeight="1">
      <c r="A227" s="316"/>
      <c r="B227" s="317"/>
      <c r="C227" s="313"/>
      <c r="D227" s="313"/>
      <c r="E227" s="313"/>
      <c r="F227" s="313"/>
      <c r="G227" s="313"/>
      <c r="H227" s="313"/>
      <c r="I227" s="313"/>
      <c r="J227" s="313"/>
      <c r="K227" s="313"/>
      <c r="L227" s="313"/>
      <c r="M227" s="313"/>
      <c r="N227" s="315"/>
      <c r="O227" s="315"/>
      <c r="P227" s="315"/>
      <c r="Q227" s="315"/>
      <c r="R227" s="315"/>
      <c r="S227" s="315"/>
      <c r="T227" s="315"/>
      <c r="U227" s="315"/>
      <c r="V227" s="315"/>
      <c r="W227" s="315"/>
      <c r="X227" s="315"/>
      <c r="Y227" s="315"/>
      <c r="Z227" s="315"/>
    </row>
    <row r="228" spans="1:26" ht="14.25" customHeight="1">
      <c r="A228" s="316"/>
      <c r="B228" s="317"/>
      <c r="C228" s="313"/>
      <c r="D228" s="313"/>
      <c r="E228" s="313"/>
      <c r="F228" s="313"/>
      <c r="G228" s="313"/>
      <c r="H228" s="313"/>
      <c r="I228" s="313"/>
      <c r="J228" s="313"/>
      <c r="K228" s="313"/>
      <c r="L228" s="313"/>
      <c r="M228" s="313"/>
      <c r="N228" s="315"/>
      <c r="O228" s="315"/>
      <c r="P228" s="315"/>
      <c r="Q228" s="315"/>
      <c r="R228" s="315"/>
      <c r="S228" s="315"/>
      <c r="T228" s="315"/>
      <c r="U228" s="315"/>
      <c r="V228" s="315"/>
      <c r="W228" s="315"/>
      <c r="X228" s="315"/>
      <c r="Y228" s="315"/>
      <c r="Z228" s="315"/>
    </row>
    <row r="229" spans="1:26" ht="14.25" customHeight="1">
      <c r="A229" s="316"/>
      <c r="B229" s="317"/>
      <c r="C229" s="313"/>
      <c r="D229" s="313"/>
      <c r="E229" s="313"/>
      <c r="F229" s="313"/>
      <c r="G229" s="313"/>
      <c r="H229" s="313"/>
      <c r="I229" s="313"/>
      <c r="J229" s="313"/>
      <c r="K229" s="313"/>
      <c r="L229" s="313"/>
      <c r="M229" s="313"/>
      <c r="N229" s="315"/>
      <c r="O229" s="315"/>
      <c r="P229" s="315"/>
      <c r="Q229" s="315"/>
      <c r="R229" s="315"/>
      <c r="S229" s="315"/>
      <c r="T229" s="315"/>
      <c r="U229" s="315"/>
      <c r="V229" s="315"/>
      <c r="W229" s="315"/>
      <c r="X229" s="315"/>
      <c r="Y229" s="315"/>
      <c r="Z229" s="315"/>
    </row>
    <row r="230" spans="1:26" ht="14.25" customHeight="1">
      <c r="A230" s="316"/>
      <c r="B230" s="317"/>
      <c r="C230" s="313"/>
      <c r="D230" s="313"/>
      <c r="E230" s="313"/>
      <c r="F230" s="313"/>
      <c r="G230" s="313"/>
      <c r="H230" s="313"/>
      <c r="I230" s="313"/>
      <c r="J230" s="313"/>
      <c r="K230" s="313"/>
      <c r="L230" s="313"/>
      <c r="M230" s="313"/>
      <c r="N230" s="315"/>
      <c r="O230" s="315"/>
      <c r="P230" s="315"/>
      <c r="Q230" s="315"/>
      <c r="R230" s="315"/>
      <c r="S230" s="315"/>
      <c r="T230" s="315"/>
      <c r="U230" s="315"/>
      <c r="V230" s="315"/>
      <c r="W230" s="315"/>
      <c r="X230" s="315"/>
      <c r="Y230" s="315"/>
      <c r="Z230" s="315"/>
    </row>
    <row r="231" spans="1:26" ht="14.25" customHeight="1">
      <c r="A231" s="316"/>
      <c r="B231" s="317"/>
      <c r="C231" s="313"/>
      <c r="D231" s="313"/>
      <c r="E231" s="313"/>
      <c r="F231" s="313"/>
      <c r="G231" s="313"/>
      <c r="H231" s="313"/>
      <c r="I231" s="313"/>
      <c r="J231" s="313"/>
      <c r="K231" s="313"/>
      <c r="L231" s="313"/>
      <c r="M231" s="313"/>
      <c r="N231" s="315"/>
      <c r="O231" s="315"/>
      <c r="P231" s="315"/>
      <c r="Q231" s="315"/>
      <c r="R231" s="315"/>
      <c r="S231" s="315"/>
      <c r="T231" s="315"/>
      <c r="U231" s="315"/>
      <c r="V231" s="315"/>
      <c r="W231" s="315"/>
      <c r="X231" s="315"/>
      <c r="Y231" s="315"/>
      <c r="Z231" s="315"/>
    </row>
    <row r="232" spans="1:26" ht="14.25" customHeight="1">
      <c r="A232" s="316"/>
      <c r="B232" s="317"/>
      <c r="C232" s="313"/>
      <c r="D232" s="313"/>
      <c r="E232" s="313"/>
      <c r="F232" s="313"/>
      <c r="G232" s="313"/>
      <c r="H232" s="313"/>
      <c r="I232" s="313"/>
      <c r="J232" s="313"/>
      <c r="K232" s="313"/>
      <c r="L232" s="313"/>
      <c r="M232" s="313"/>
      <c r="N232" s="315"/>
      <c r="O232" s="315"/>
      <c r="P232" s="315"/>
      <c r="Q232" s="315"/>
      <c r="R232" s="315"/>
      <c r="S232" s="315"/>
      <c r="T232" s="315"/>
      <c r="U232" s="315"/>
      <c r="V232" s="315"/>
      <c r="W232" s="315"/>
      <c r="X232" s="315"/>
      <c r="Y232" s="315"/>
      <c r="Z232" s="315"/>
    </row>
    <row r="233" spans="1:26" ht="14.25" customHeight="1">
      <c r="A233" s="316"/>
      <c r="B233" s="317"/>
      <c r="C233" s="313"/>
      <c r="D233" s="313"/>
      <c r="E233" s="313"/>
      <c r="F233" s="313"/>
      <c r="G233" s="313"/>
      <c r="H233" s="313"/>
      <c r="I233" s="313"/>
      <c r="J233" s="313"/>
      <c r="K233" s="313"/>
      <c r="L233" s="313"/>
      <c r="M233" s="313"/>
      <c r="N233" s="315"/>
      <c r="O233" s="315"/>
      <c r="P233" s="315"/>
      <c r="Q233" s="315"/>
      <c r="R233" s="315"/>
      <c r="S233" s="315"/>
      <c r="T233" s="315"/>
      <c r="U233" s="315"/>
      <c r="V233" s="315"/>
      <c r="W233" s="315"/>
      <c r="X233" s="315"/>
      <c r="Y233" s="315"/>
      <c r="Z233" s="315"/>
    </row>
    <row r="234" spans="1:26" ht="14.25" customHeight="1">
      <c r="A234" s="316"/>
      <c r="B234" s="317"/>
      <c r="C234" s="313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5"/>
      <c r="O234" s="315"/>
      <c r="P234" s="315"/>
      <c r="Q234" s="315"/>
      <c r="R234" s="315"/>
      <c r="S234" s="315"/>
      <c r="T234" s="315"/>
      <c r="U234" s="315"/>
      <c r="V234" s="315"/>
      <c r="W234" s="315"/>
      <c r="X234" s="315"/>
      <c r="Y234" s="315"/>
      <c r="Z234" s="315"/>
    </row>
    <row r="235" spans="1:26" ht="14.25" customHeight="1">
      <c r="A235" s="316"/>
      <c r="B235" s="317"/>
      <c r="C235" s="313"/>
      <c r="D235" s="313"/>
      <c r="E235" s="313"/>
      <c r="F235" s="313"/>
      <c r="G235" s="313"/>
      <c r="H235" s="313"/>
      <c r="I235" s="313"/>
      <c r="J235" s="313"/>
      <c r="K235" s="313"/>
      <c r="L235" s="313"/>
      <c r="M235" s="313"/>
      <c r="N235" s="315"/>
      <c r="O235" s="315"/>
      <c r="P235" s="315"/>
      <c r="Q235" s="315"/>
      <c r="R235" s="315"/>
      <c r="S235" s="315"/>
      <c r="T235" s="315"/>
      <c r="U235" s="315"/>
      <c r="V235" s="315"/>
      <c r="W235" s="315"/>
      <c r="X235" s="315"/>
      <c r="Y235" s="315"/>
      <c r="Z235" s="315"/>
    </row>
    <row r="236" spans="1:26" ht="14.25" customHeight="1">
      <c r="A236" s="316"/>
      <c r="B236" s="317"/>
      <c r="C236" s="313"/>
      <c r="D236" s="313"/>
      <c r="E236" s="313"/>
      <c r="F236" s="313"/>
      <c r="G236" s="313"/>
      <c r="H236" s="313"/>
      <c r="I236" s="313"/>
      <c r="J236" s="313"/>
      <c r="K236" s="313"/>
      <c r="L236" s="313"/>
      <c r="M236" s="313"/>
      <c r="N236" s="315"/>
      <c r="O236" s="315"/>
      <c r="P236" s="315"/>
      <c r="Q236" s="315"/>
      <c r="R236" s="315"/>
      <c r="S236" s="315"/>
      <c r="T236" s="315"/>
      <c r="U236" s="315"/>
      <c r="V236" s="315"/>
      <c r="W236" s="315"/>
      <c r="X236" s="315"/>
      <c r="Y236" s="315"/>
      <c r="Z236" s="315"/>
    </row>
    <row r="237" spans="1:26" ht="14.25" customHeight="1">
      <c r="A237" s="316"/>
      <c r="B237" s="317"/>
      <c r="C237" s="313"/>
      <c r="D237" s="313"/>
      <c r="E237" s="313"/>
      <c r="F237" s="313"/>
      <c r="G237" s="313"/>
      <c r="H237" s="313"/>
      <c r="I237" s="313"/>
      <c r="J237" s="313"/>
      <c r="K237" s="313"/>
      <c r="L237" s="313"/>
      <c r="M237" s="313"/>
      <c r="N237" s="315"/>
      <c r="O237" s="315"/>
      <c r="P237" s="315"/>
      <c r="Q237" s="315"/>
      <c r="R237" s="315"/>
      <c r="S237" s="315"/>
      <c r="T237" s="315"/>
      <c r="U237" s="315"/>
      <c r="V237" s="315"/>
      <c r="W237" s="315"/>
      <c r="X237" s="315"/>
      <c r="Y237" s="315"/>
      <c r="Z237" s="315"/>
    </row>
    <row r="238" spans="1:26" ht="14.25" customHeight="1">
      <c r="A238" s="316"/>
      <c r="B238" s="317"/>
      <c r="C238" s="313"/>
      <c r="D238" s="313"/>
      <c r="E238" s="313"/>
      <c r="F238" s="313"/>
      <c r="G238" s="313"/>
      <c r="H238" s="313"/>
      <c r="I238" s="313"/>
      <c r="J238" s="313"/>
      <c r="K238" s="313"/>
      <c r="L238" s="313"/>
      <c r="M238" s="313"/>
      <c r="N238" s="315"/>
      <c r="O238" s="315"/>
      <c r="P238" s="315"/>
      <c r="Q238" s="315"/>
      <c r="R238" s="315"/>
      <c r="S238" s="315"/>
      <c r="T238" s="315"/>
      <c r="U238" s="315"/>
      <c r="V238" s="315"/>
      <c r="W238" s="315"/>
      <c r="X238" s="315"/>
      <c r="Y238" s="315"/>
      <c r="Z238" s="315"/>
    </row>
    <row r="239" spans="1:26" ht="14.25" customHeight="1">
      <c r="A239" s="316"/>
      <c r="B239" s="317"/>
      <c r="C239" s="313"/>
      <c r="D239" s="313"/>
      <c r="E239" s="313"/>
      <c r="F239" s="313"/>
      <c r="G239" s="313"/>
      <c r="H239" s="313"/>
      <c r="I239" s="313"/>
      <c r="J239" s="313"/>
      <c r="K239" s="313"/>
      <c r="L239" s="313"/>
      <c r="M239" s="313"/>
      <c r="N239" s="315"/>
      <c r="O239" s="315"/>
      <c r="P239" s="315"/>
      <c r="Q239" s="315"/>
      <c r="R239" s="315"/>
      <c r="S239" s="315"/>
      <c r="T239" s="315"/>
      <c r="U239" s="315"/>
      <c r="V239" s="315"/>
      <c r="W239" s="315"/>
      <c r="X239" s="315"/>
      <c r="Y239" s="315"/>
      <c r="Z239" s="315"/>
    </row>
    <row r="240" spans="1:26" ht="14.25" customHeight="1">
      <c r="A240" s="316"/>
      <c r="B240" s="317"/>
      <c r="C240" s="313"/>
      <c r="D240" s="313"/>
      <c r="E240" s="313"/>
      <c r="F240" s="313"/>
      <c r="G240" s="313"/>
      <c r="H240" s="313"/>
      <c r="I240" s="313"/>
      <c r="J240" s="313"/>
      <c r="K240" s="313"/>
      <c r="L240" s="313"/>
      <c r="M240" s="313"/>
      <c r="N240" s="315"/>
      <c r="O240" s="315"/>
      <c r="P240" s="315"/>
      <c r="Q240" s="315"/>
      <c r="R240" s="315"/>
      <c r="S240" s="315"/>
      <c r="T240" s="315"/>
      <c r="U240" s="315"/>
      <c r="V240" s="315"/>
      <c r="W240" s="315"/>
      <c r="X240" s="315"/>
      <c r="Y240" s="315"/>
      <c r="Z240" s="315"/>
    </row>
    <row r="241" spans="1:26" ht="14.25" customHeight="1">
      <c r="A241" s="316"/>
      <c r="B241" s="317"/>
      <c r="C241" s="313"/>
      <c r="D241" s="313"/>
      <c r="E241" s="313"/>
      <c r="F241" s="313"/>
      <c r="G241" s="313"/>
      <c r="H241" s="313"/>
      <c r="I241" s="313"/>
      <c r="J241" s="313"/>
      <c r="K241" s="313"/>
      <c r="L241" s="313"/>
      <c r="M241" s="313"/>
      <c r="N241" s="315"/>
      <c r="O241" s="315"/>
      <c r="P241" s="315"/>
      <c r="Q241" s="315"/>
      <c r="R241" s="315"/>
      <c r="S241" s="315"/>
      <c r="T241" s="315"/>
      <c r="U241" s="315"/>
      <c r="V241" s="315"/>
      <c r="W241" s="315"/>
      <c r="X241" s="315"/>
      <c r="Y241" s="315"/>
      <c r="Z241" s="315"/>
    </row>
    <row r="242" spans="1:26" ht="14.25" customHeight="1">
      <c r="A242" s="316"/>
      <c r="B242" s="317"/>
      <c r="C242" s="313"/>
      <c r="D242" s="313"/>
      <c r="E242" s="313"/>
      <c r="F242" s="313"/>
      <c r="G242" s="313"/>
      <c r="H242" s="313"/>
      <c r="I242" s="313"/>
      <c r="J242" s="313"/>
      <c r="K242" s="313"/>
      <c r="L242" s="313"/>
      <c r="M242" s="313"/>
      <c r="N242" s="315"/>
      <c r="O242" s="315"/>
      <c r="P242" s="315"/>
      <c r="Q242" s="315"/>
      <c r="R242" s="315"/>
      <c r="S242" s="315"/>
      <c r="T242" s="315"/>
      <c r="U242" s="315"/>
      <c r="V242" s="315"/>
      <c r="W242" s="315"/>
      <c r="X242" s="315"/>
      <c r="Y242" s="315"/>
      <c r="Z242" s="315"/>
    </row>
    <row r="243" spans="1:26" ht="14.25" customHeight="1">
      <c r="A243" s="316"/>
      <c r="B243" s="317"/>
      <c r="C243" s="313"/>
      <c r="D243" s="313"/>
      <c r="E243" s="313"/>
      <c r="F243" s="313"/>
      <c r="G243" s="313"/>
      <c r="H243" s="313"/>
      <c r="I243" s="313"/>
      <c r="J243" s="313"/>
      <c r="K243" s="313"/>
      <c r="L243" s="313"/>
      <c r="M243" s="313"/>
      <c r="N243" s="315"/>
      <c r="O243" s="315"/>
      <c r="P243" s="315"/>
      <c r="Q243" s="315"/>
      <c r="R243" s="315"/>
      <c r="S243" s="315"/>
      <c r="T243" s="315"/>
      <c r="U243" s="315"/>
      <c r="V243" s="315"/>
      <c r="W243" s="315"/>
      <c r="X243" s="315"/>
      <c r="Y243" s="315"/>
      <c r="Z243" s="315"/>
    </row>
    <row r="244" spans="1:26" ht="14.25" customHeight="1">
      <c r="A244" s="316"/>
      <c r="B244" s="317"/>
      <c r="C244" s="313"/>
      <c r="D244" s="313"/>
      <c r="E244" s="313"/>
      <c r="F244" s="313"/>
      <c r="G244" s="313"/>
      <c r="H244" s="313"/>
      <c r="I244" s="313"/>
      <c r="J244" s="313"/>
      <c r="K244" s="313"/>
      <c r="L244" s="313"/>
      <c r="M244" s="313"/>
      <c r="N244" s="315"/>
      <c r="O244" s="315"/>
      <c r="P244" s="315"/>
      <c r="Q244" s="315"/>
      <c r="R244" s="315"/>
      <c r="S244" s="315"/>
      <c r="T244" s="315"/>
      <c r="U244" s="315"/>
      <c r="V244" s="315"/>
      <c r="W244" s="315"/>
      <c r="X244" s="315"/>
      <c r="Y244" s="315"/>
      <c r="Z244" s="315"/>
    </row>
    <row r="245" spans="1:26" ht="14.25" customHeight="1">
      <c r="A245" s="316"/>
      <c r="B245" s="317"/>
      <c r="C245" s="313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5"/>
      <c r="O245" s="315"/>
      <c r="P245" s="315"/>
      <c r="Q245" s="315"/>
      <c r="R245" s="315"/>
      <c r="S245" s="315"/>
      <c r="T245" s="315"/>
      <c r="U245" s="315"/>
      <c r="V245" s="315"/>
      <c r="W245" s="315"/>
      <c r="X245" s="315"/>
      <c r="Y245" s="315"/>
      <c r="Z245" s="315"/>
    </row>
    <row r="246" spans="1:26" ht="14.25" customHeight="1">
      <c r="A246" s="316"/>
      <c r="B246" s="317"/>
      <c r="C246" s="313"/>
      <c r="D246" s="313"/>
      <c r="E246" s="313"/>
      <c r="F246" s="313"/>
      <c r="G246" s="313"/>
      <c r="H246" s="313"/>
      <c r="I246" s="313"/>
      <c r="J246" s="313"/>
      <c r="K246" s="313"/>
      <c r="L246" s="313"/>
      <c r="M246" s="313"/>
      <c r="N246" s="315"/>
      <c r="O246" s="315"/>
      <c r="P246" s="315"/>
      <c r="Q246" s="315"/>
      <c r="R246" s="315"/>
      <c r="S246" s="315"/>
      <c r="T246" s="315"/>
      <c r="U246" s="315"/>
      <c r="V246" s="315"/>
      <c r="W246" s="315"/>
      <c r="X246" s="315"/>
      <c r="Y246" s="315"/>
      <c r="Z246" s="315"/>
    </row>
    <row r="247" spans="1:26" ht="14.25" customHeight="1">
      <c r="A247" s="316"/>
      <c r="B247" s="317"/>
      <c r="C247" s="313"/>
      <c r="D247" s="313"/>
      <c r="E247" s="313"/>
      <c r="F247" s="313"/>
      <c r="G247" s="313"/>
      <c r="H247" s="313"/>
      <c r="I247" s="313"/>
      <c r="J247" s="313"/>
      <c r="K247" s="313"/>
      <c r="L247" s="313"/>
      <c r="M247" s="313"/>
      <c r="N247" s="315"/>
      <c r="O247" s="315"/>
      <c r="P247" s="315"/>
      <c r="Q247" s="315"/>
      <c r="R247" s="315"/>
      <c r="S247" s="315"/>
      <c r="T247" s="315"/>
      <c r="U247" s="315"/>
      <c r="V247" s="315"/>
      <c r="W247" s="315"/>
      <c r="X247" s="315"/>
      <c r="Y247" s="315"/>
      <c r="Z247" s="315"/>
    </row>
    <row r="248" spans="1:26" ht="14.25" customHeight="1">
      <c r="A248" s="316"/>
      <c r="B248" s="317"/>
      <c r="C248" s="313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5"/>
      <c r="O248" s="315"/>
      <c r="P248" s="315"/>
      <c r="Q248" s="315"/>
      <c r="R248" s="315"/>
      <c r="S248" s="315"/>
      <c r="T248" s="315"/>
      <c r="U248" s="315"/>
      <c r="V248" s="315"/>
      <c r="W248" s="315"/>
      <c r="X248" s="315"/>
      <c r="Y248" s="315"/>
      <c r="Z248" s="315"/>
    </row>
    <row r="249" spans="1:26" ht="14.25" customHeight="1">
      <c r="A249" s="316"/>
      <c r="B249" s="317"/>
      <c r="C249" s="313"/>
      <c r="D249" s="313"/>
      <c r="E249" s="313"/>
      <c r="F249" s="313"/>
      <c r="G249" s="313"/>
      <c r="H249" s="313"/>
      <c r="I249" s="313"/>
      <c r="J249" s="313"/>
      <c r="K249" s="313"/>
      <c r="L249" s="313"/>
      <c r="M249" s="313"/>
      <c r="N249" s="315"/>
      <c r="O249" s="315"/>
      <c r="P249" s="315"/>
      <c r="Q249" s="315"/>
      <c r="R249" s="315"/>
      <c r="S249" s="315"/>
      <c r="T249" s="315"/>
      <c r="U249" s="315"/>
      <c r="V249" s="315"/>
      <c r="W249" s="315"/>
      <c r="X249" s="315"/>
      <c r="Y249" s="315"/>
      <c r="Z249" s="315"/>
    </row>
    <row r="250" spans="1:26" ht="14.25" customHeight="1">
      <c r="A250" s="316"/>
      <c r="B250" s="317"/>
      <c r="C250" s="313"/>
      <c r="D250" s="313"/>
      <c r="E250" s="313"/>
      <c r="F250" s="313"/>
      <c r="G250" s="313"/>
      <c r="H250" s="313"/>
      <c r="I250" s="313"/>
      <c r="J250" s="313"/>
      <c r="K250" s="313"/>
      <c r="L250" s="313"/>
      <c r="M250" s="313"/>
      <c r="N250" s="315"/>
      <c r="O250" s="315"/>
      <c r="P250" s="315"/>
      <c r="Q250" s="315"/>
      <c r="R250" s="315"/>
      <c r="S250" s="315"/>
      <c r="T250" s="315"/>
      <c r="U250" s="315"/>
      <c r="V250" s="315"/>
      <c r="W250" s="315"/>
      <c r="X250" s="315"/>
      <c r="Y250" s="315"/>
      <c r="Z250" s="315"/>
    </row>
    <row r="251" spans="1:26" ht="14.25" customHeight="1">
      <c r="A251" s="316"/>
      <c r="B251" s="317"/>
      <c r="C251" s="313"/>
      <c r="D251" s="313"/>
      <c r="E251" s="313"/>
      <c r="F251" s="313"/>
      <c r="G251" s="313"/>
      <c r="H251" s="313"/>
      <c r="I251" s="313"/>
      <c r="J251" s="313"/>
      <c r="K251" s="313"/>
      <c r="L251" s="313"/>
      <c r="M251" s="313"/>
      <c r="N251" s="315"/>
      <c r="O251" s="315"/>
      <c r="P251" s="315"/>
      <c r="Q251" s="315"/>
      <c r="R251" s="315"/>
      <c r="S251" s="315"/>
      <c r="T251" s="315"/>
      <c r="U251" s="315"/>
      <c r="V251" s="315"/>
      <c r="W251" s="315"/>
      <c r="X251" s="315"/>
      <c r="Y251" s="315"/>
      <c r="Z251" s="315"/>
    </row>
    <row r="252" spans="1:26" ht="14.25" customHeight="1">
      <c r="A252" s="316"/>
      <c r="B252" s="317"/>
      <c r="C252" s="313"/>
      <c r="D252" s="313"/>
      <c r="E252" s="313"/>
      <c r="F252" s="313"/>
      <c r="G252" s="313"/>
      <c r="H252" s="313"/>
      <c r="I252" s="313"/>
      <c r="J252" s="313"/>
      <c r="K252" s="313"/>
      <c r="L252" s="313"/>
      <c r="M252" s="313"/>
      <c r="N252" s="315"/>
      <c r="O252" s="315"/>
      <c r="P252" s="315"/>
      <c r="Q252" s="315"/>
      <c r="R252" s="315"/>
      <c r="S252" s="315"/>
      <c r="T252" s="315"/>
      <c r="U252" s="315"/>
      <c r="V252" s="315"/>
      <c r="W252" s="315"/>
      <c r="X252" s="315"/>
      <c r="Y252" s="315"/>
      <c r="Z252" s="315"/>
    </row>
    <row r="253" spans="1:26" ht="14.25" customHeight="1">
      <c r="A253" s="316"/>
      <c r="B253" s="317"/>
      <c r="C253" s="313"/>
      <c r="D253" s="313"/>
      <c r="E253" s="313"/>
      <c r="F253" s="313"/>
      <c r="G253" s="313"/>
      <c r="H253" s="313"/>
      <c r="I253" s="313"/>
      <c r="J253" s="313"/>
      <c r="K253" s="313"/>
      <c r="L253" s="313"/>
      <c r="M253" s="313"/>
      <c r="N253" s="315"/>
      <c r="O253" s="315"/>
      <c r="P253" s="315"/>
      <c r="Q253" s="315"/>
      <c r="R253" s="315"/>
      <c r="S253" s="315"/>
      <c r="T253" s="315"/>
      <c r="U253" s="315"/>
      <c r="V253" s="315"/>
      <c r="W253" s="315"/>
      <c r="X253" s="315"/>
      <c r="Y253" s="315"/>
      <c r="Z253" s="315"/>
    </row>
    <row r="254" spans="1:26" ht="14.25" customHeight="1">
      <c r="A254" s="316"/>
      <c r="B254" s="317"/>
      <c r="C254" s="313"/>
      <c r="D254" s="313"/>
      <c r="E254" s="313"/>
      <c r="F254" s="313"/>
      <c r="G254" s="313"/>
      <c r="H254" s="313"/>
      <c r="I254" s="313"/>
      <c r="J254" s="313"/>
      <c r="K254" s="313"/>
      <c r="L254" s="313"/>
      <c r="M254" s="313"/>
      <c r="N254" s="315"/>
      <c r="O254" s="315"/>
      <c r="P254" s="315"/>
      <c r="Q254" s="315"/>
      <c r="R254" s="315"/>
      <c r="S254" s="315"/>
      <c r="T254" s="315"/>
      <c r="U254" s="315"/>
      <c r="V254" s="315"/>
      <c r="W254" s="315"/>
      <c r="X254" s="315"/>
      <c r="Y254" s="315"/>
      <c r="Z254" s="315"/>
    </row>
    <row r="255" spans="1:26" ht="14.25" customHeight="1">
      <c r="A255" s="316"/>
      <c r="B255" s="317"/>
      <c r="C255" s="313"/>
      <c r="D255" s="313"/>
      <c r="E255" s="313"/>
      <c r="F255" s="313"/>
      <c r="G255" s="313"/>
      <c r="H255" s="313"/>
      <c r="I255" s="313"/>
      <c r="J255" s="313"/>
      <c r="K255" s="313"/>
      <c r="L255" s="313"/>
      <c r="M255" s="313"/>
      <c r="N255" s="315"/>
      <c r="O255" s="315"/>
      <c r="P255" s="315"/>
      <c r="Q255" s="315"/>
      <c r="R255" s="315"/>
      <c r="S255" s="315"/>
      <c r="T255" s="315"/>
      <c r="U255" s="315"/>
      <c r="V255" s="315"/>
      <c r="W255" s="315"/>
      <c r="X255" s="315"/>
      <c r="Y255" s="315"/>
      <c r="Z255" s="315"/>
    </row>
    <row r="256" spans="1:26" ht="14.25" customHeight="1">
      <c r="A256" s="316"/>
      <c r="B256" s="317"/>
      <c r="C256" s="313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5"/>
      <c r="O256" s="315"/>
      <c r="P256" s="315"/>
      <c r="Q256" s="315"/>
      <c r="R256" s="315"/>
      <c r="S256" s="315"/>
      <c r="T256" s="315"/>
      <c r="U256" s="315"/>
      <c r="V256" s="315"/>
      <c r="W256" s="315"/>
      <c r="X256" s="315"/>
      <c r="Y256" s="315"/>
      <c r="Z256" s="315"/>
    </row>
    <row r="257" spans="1:26" ht="14.25" customHeight="1">
      <c r="A257" s="316"/>
      <c r="B257" s="317"/>
      <c r="C257" s="313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5"/>
      <c r="O257" s="315"/>
      <c r="P257" s="315"/>
      <c r="Q257" s="315"/>
      <c r="R257" s="315"/>
      <c r="S257" s="315"/>
      <c r="T257" s="315"/>
      <c r="U257" s="315"/>
      <c r="V257" s="315"/>
      <c r="W257" s="315"/>
      <c r="X257" s="315"/>
      <c r="Y257" s="315"/>
      <c r="Z257" s="315"/>
    </row>
    <row r="258" spans="1:26" ht="14.25" customHeight="1">
      <c r="A258" s="316"/>
      <c r="B258" s="317"/>
      <c r="C258" s="313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5"/>
      <c r="O258" s="315"/>
      <c r="P258" s="315"/>
      <c r="Q258" s="315"/>
      <c r="R258" s="315"/>
      <c r="S258" s="315"/>
      <c r="T258" s="315"/>
      <c r="U258" s="315"/>
      <c r="V258" s="315"/>
      <c r="W258" s="315"/>
      <c r="X258" s="315"/>
      <c r="Y258" s="315"/>
      <c r="Z258" s="315"/>
    </row>
    <row r="259" spans="1:26" ht="14.25" customHeight="1">
      <c r="A259" s="316"/>
      <c r="B259" s="317"/>
      <c r="C259" s="313"/>
      <c r="D259" s="313"/>
      <c r="E259" s="313"/>
      <c r="F259" s="313"/>
      <c r="G259" s="313"/>
      <c r="H259" s="313"/>
      <c r="I259" s="313"/>
      <c r="J259" s="313"/>
      <c r="K259" s="313"/>
      <c r="L259" s="313"/>
      <c r="M259" s="313"/>
      <c r="N259" s="315"/>
      <c r="O259" s="315"/>
      <c r="P259" s="315"/>
      <c r="Q259" s="315"/>
      <c r="R259" s="315"/>
      <c r="S259" s="315"/>
      <c r="T259" s="315"/>
      <c r="U259" s="315"/>
      <c r="V259" s="315"/>
      <c r="W259" s="315"/>
      <c r="X259" s="315"/>
      <c r="Y259" s="315"/>
      <c r="Z259" s="315"/>
    </row>
    <row r="260" spans="1:26" ht="14.25" customHeight="1">
      <c r="A260" s="316"/>
      <c r="B260" s="317"/>
      <c r="C260" s="313"/>
      <c r="D260" s="313"/>
      <c r="E260" s="313"/>
      <c r="F260" s="313"/>
      <c r="G260" s="313"/>
      <c r="H260" s="313"/>
      <c r="I260" s="313"/>
      <c r="J260" s="313"/>
      <c r="K260" s="313"/>
      <c r="L260" s="313"/>
      <c r="M260" s="313"/>
      <c r="N260" s="315"/>
      <c r="O260" s="315"/>
      <c r="P260" s="315"/>
      <c r="Q260" s="315"/>
      <c r="R260" s="315"/>
      <c r="S260" s="315"/>
      <c r="T260" s="315"/>
      <c r="U260" s="315"/>
      <c r="V260" s="315"/>
      <c r="W260" s="315"/>
      <c r="X260" s="315"/>
      <c r="Y260" s="315"/>
      <c r="Z260" s="315"/>
    </row>
    <row r="261" spans="1:26" ht="14.25" customHeight="1">
      <c r="A261" s="316"/>
      <c r="B261" s="317"/>
      <c r="C261" s="313"/>
      <c r="D261" s="313"/>
      <c r="E261" s="313"/>
      <c r="F261" s="313"/>
      <c r="G261" s="313"/>
      <c r="H261" s="313"/>
      <c r="I261" s="313"/>
      <c r="J261" s="313"/>
      <c r="K261" s="313"/>
      <c r="L261" s="313"/>
      <c r="M261" s="313"/>
      <c r="N261" s="315"/>
      <c r="O261" s="315"/>
      <c r="P261" s="315"/>
      <c r="Q261" s="315"/>
      <c r="R261" s="315"/>
      <c r="S261" s="315"/>
      <c r="T261" s="315"/>
      <c r="U261" s="315"/>
      <c r="V261" s="315"/>
      <c r="W261" s="315"/>
      <c r="X261" s="315"/>
      <c r="Y261" s="315"/>
      <c r="Z261" s="315"/>
    </row>
    <row r="262" spans="1:26" ht="14.25" customHeight="1">
      <c r="A262" s="316"/>
      <c r="B262" s="317"/>
      <c r="C262" s="313"/>
      <c r="D262" s="313"/>
      <c r="E262" s="313"/>
      <c r="F262" s="313"/>
      <c r="G262" s="313"/>
      <c r="H262" s="313"/>
      <c r="I262" s="313"/>
      <c r="J262" s="313"/>
      <c r="K262" s="313"/>
      <c r="L262" s="313"/>
      <c r="M262" s="313"/>
      <c r="N262" s="315"/>
      <c r="O262" s="315"/>
      <c r="P262" s="315"/>
      <c r="Q262" s="315"/>
      <c r="R262" s="315"/>
      <c r="S262" s="315"/>
      <c r="T262" s="315"/>
      <c r="U262" s="315"/>
      <c r="V262" s="315"/>
      <c r="W262" s="315"/>
      <c r="X262" s="315"/>
      <c r="Y262" s="315"/>
      <c r="Z262" s="315"/>
    </row>
    <row r="263" spans="1:26" ht="14.25" customHeight="1">
      <c r="A263" s="316"/>
      <c r="B263" s="317"/>
      <c r="C263" s="313"/>
      <c r="D263" s="313"/>
      <c r="E263" s="313"/>
      <c r="F263" s="313"/>
      <c r="G263" s="313"/>
      <c r="H263" s="313"/>
      <c r="I263" s="313"/>
      <c r="J263" s="313"/>
      <c r="K263" s="313"/>
      <c r="L263" s="313"/>
      <c r="M263" s="313"/>
      <c r="N263" s="315"/>
      <c r="O263" s="315"/>
      <c r="P263" s="315"/>
      <c r="Q263" s="315"/>
      <c r="R263" s="315"/>
      <c r="S263" s="315"/>
      <c r="T263" s="315"/>
      <c r="U263" s="315"/>
      <c r="V263" s="315"/>
      <c r="W263" s="315"/>
      <c r="X263" s="315"/>
      <c r="Y263" s="315"/>
      <c r="Z263" s="315"/>
    </row>
    <row r="264" spans="1:26" ht="14.25" customHeight="1">
      <c r="A264" s="316"/>
      <c r="B264" s="317"/>
      <c r="C264" s="313"/>
      <c r="D264" s="313"/>
      <c r="E264" s="313"/>
      <c r="F264" s="313"/>
      <c r="G264" s="313"/>
      <c r="H264" s="313"/>
      <c r="I264" s="313"/>
      <c r="J264" s="313"/>
      <c r="K264" s="313"/>
      <c r="L264" s="313"/>
      <c r="M264" s="313"/>
      <c r="N264" s="315"/>
      <c r="O264" s="315"/>
      <c r="P264" s="315"/>
      <c r="Q264" s="315"/>
      <c r="R264" s="315"/>
      <c r="S264" s="315"/>
      <c r="T264" s="315"/>
      <c r="U264" s="315"/>
      <c r="V264" s="315"/>
      <c r="W264" s="315"/>
      <c r="X264" s="315"/>
      <c r="Y264" s="315"/>
      <c r="Z264" s="315"/>
    </row>
    <row r="265" spans="1:26" ht="14.25" customHeight="1">
      <c r="A265" s="316"/>
      <c r="B265" s="317"/>
      <c r="C265" s="313"/>
      <c r="D265" s="313"/>
      <c r="E265" s="313"/>
      <c r="F265" s="313"/>
      <c r="G265" s="313"/>
      <c r="H265" s="313"/>
      <c r="I265" s="313"/>
      <c r="J265" s="313"/>
      <c r="K265" s="313"/>
      <c r="L265" s="313"/>
      <c r="M265" s="313"/>
      <c r="N265" s="315"/>
      <c r="O265" s="315"/>
      <c r="P265" s="315"/>
      <c r="Q265" s="315"/>
      <c r="R265" s="315"/>
      <c r="S265" s="315"/>
      <c r="T265" s="315"/>
      <c r="U265" s="315"/>
      <c r="V265" s="315"/>
      <c r="W265" s="315"/>
      <c r="X265" s="315"/>
      <c r="Y265" s="315"/>
      <c r="Z265" s="315"/>
    </row>
    <row r="266" spans="1:26" ht="14.25" customHeight="1">
      <c r="A266" s="316"/>
      <c r="B266" s="317"/>
      <c r="C266" s="313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5"/>
      <c r="O266" s="315"/>
      <c r="P266" s="315"/>
      <c r="Q266" s="315"/>
      <c r="R266" s="315"/>
      <c r="S266" s="315"/>
      <c r="T266" s="315"/>
      <c r="U266" s="315"/>
      <c r="V266" s="315"/>
      <c r="W266" s="315"/>
      <c r="X266" s="315"/>
      <c r="Y266" s="315"/>
      <c r="Z266" s="315"/>
    </row>
    <row r="267" spans="1:26" ht="14.25" customHeight="1">
      <c r="A267" s="316"/>
      <c r="B267" s="317"/>
      <c r="C267" s="313"/>
      <c r="D267" s="313"/>
      <c r="E267" s="313"/>
      <c r="F267" s="313"/>
      <c r="G267" s="313"/>
      <c r="H267" s="313"/>
      <c r="I267" s="313"/>
      <c r="J267" s="313"/>
      <c r="K267" s="313"/>
      <c r="L267" s="313"/>
      <c r="M267" s="313"/>
      <c r="N267" s="315"/>
      <c r="O267" s="315"/>
      <c r="P267" s="315"/>
      <c r="Q267" s="315"/>
      <c r="R267" s="315"/>
      <c r="S267" s="315"/>
      <c r="T267" s="315"/>
      <c r="U267" s="315"/>
      <c r="V267" s="315"/>
      <c r="W267" s="315"/>
      <c r="X267" s="315"/>
      <c r="Y267" s="315"/>
      <c r="Z267" s="315"/>
    </row>
    <row r="268" spans="1:26" ht="14.25" customHeight="1">
      <c r="A268" s="316"/>
      <c r="B268" s="317"/>
      <c r="C268" s="313"/>
      <c r="D268" s="313"/>
      <c r="E268" s="313"/>
      <c r="F268" s="313"/>
      <c r="G268" s="313"/>
      <c r="H268" s="313"/>
      <c r="I268" s="313"/>
      <c r="J268" s="313"/>
      <c r="K268" s="313"/>
      <c r="L268" s="313"/>
      <c r="M268" s="313"/>
      <c r="N268" s="315"/>
      <c r="O268" s="315"/>
      <c r="P268" s="315"/>
      <c r="Q268" s="315"/>
      <c r="R268" s="315"/>
      <c r="S268" s="315"/>
      <c r="T268" s="315"/>
      <c r="U268" s="315"/>
      <c r="V268" s="315"/>
      <c r="W268" s="315"/>
      <c r="X268" s="315"/>
      <c r="Y268" s="315"/>
      <c r="Z268" s="315"/>
    </row>
    <row r="269" spans="1:26" ht="14.25" customHeight="1">
      <c r="A269" s="316"/>
      <c r="B269" s="317"/>
      <c r="C269" s="313"/>
      <c r="D269" s="313"/>
      <c r="E269" s="313"/>
      <c r="F269" s="313"/>
      <c r="G269" s="313"/>
      <c r="H269" s="313"/>
      <c r="I269" s="313"/>
      <c r="J269" s="313"/>
      <c r="K269" s="313"/>
      <c r="L269" s="313"/>
      <c r="M269" s="313"/>
      <c r="N269" s="315"/>
      <c r="O269" s="315"/>
      <c r="P269" s="315"/>
      <c r="Q269" s="315"/>
      <c r="R269" s="315"/>
      <c r="S269" s="315"/>
      <c r="T269" s="315"/>
      <c r="U269" s="315"/>
      <c r="V269" s="315"/>
      <c r="W269" s="315"/>
      <c r="X269" s="315"/>
      <c r="Y269" s="315"/>
      <c r="Z269" s="315"/>
    </row>
    <row r="270" spans="1:26" ht="14.25" customHeight="1">
      <c r="A270" s="316"/>
      <c r="B270" s="317"/>
      <c r="C270" s="313"/>
      <c r="D270" s="313"/>
      <c r="E270" s="313"/>
      <c r="F270" s="313"/>
      <c r="G270" s="313"/>
      <c r="H270" s="313"/>
      <c r="I270" s="313"/>
      <c r="J270" s="313"/>
      <c r="K270" s="313"/>
      <c r="L270" s="313"/>
      <c r="M270" s="313"/>
      <c r="N270" s="315"/>
      <c r="O270" s="315"/>
      <c r="P270" s="315"/>
      <c r="Q270" s="315"/>
      <c r="R270" s="315"/>
      <c r="S270" s="315"/>
      <c r="T270" s="315"/>
      <c r="U270" s="315"/>
      <c r="V270" s="315"/>
      <c r="W270" s="315"/>
      <c r="X270" s="315"/>
      <c r="Y270" s="315"/>
      <c r="Z270" s="315"/>
    </row>
    <row r="271" spans="1:26" ht="14.25" customHeight="1">
      <c r="A271" s="316"/>
      <c r="B271" s="317"/>
      <c r="C271" s="313"/>
      <c r="D271" s="313"/>
      <c r="E271" s="313"/>
      <c r="F271" s="313"/>
      <c r="G271" s="313"/>
      <c r="H271" s="313"/>
      <c r="I271" s="313"/>
      <c r="J271" s="313"/>
      <c r="K271" s="313"/>
      <c r="L271" s="313"/>
      <c r="M271" s="313"/>
      <c r="N271" s="315"/>
      <c r="O271" s="315"/>
      <c r="P271" s="315"/>
      <c r="Q271" s="315"/>
      <c r="R271" s="315"/>
      <c r="S271" s="315"/>
      <c r="T271" s="315"/>
      <c r="U271" s="315"/>
      <c r="V271" s="315"/>
      <c r="W271" s="315"/>
      <c r="X271" s="315"/>
      <c r="Y271" s="315"/>
      <c r="Z271" s="315"/>
    </row>
    <row r="272" spans="1:26" ht="14.25" customHeight="1">
      <c r="A272" s="316"/>
      <c r="B272" s="317"/>
      <c r="C272" s="313"/>
      <c r="D272" s="313"/>
      <c r="E272" s="313"/>
      <c r="F272" s="313"/>
      <c r="G272" s="313"/>
      <c r="H272" s="313"/>
      <c r="I272" s="313"/>
      <c r="J272" s="313"/>
      <c r="K272" s="313"/>
      <c r="L272" s="313"/>
      <c r="M272" s="313"/>
      <c r="N272" s="315"/>
      <c r="O272" s="315"/>
      <c r="P272" s="315"/>
      <c r="Q272" s="315"/>
      <c r="R272" s="315"/>
      <c r="S272" s="315"/>
      <c r="T272" s="315"/>
      <c r="U272" s="315"/>
      <c r="V272" s="315"/>
      <c r="W272" s="315"/>
      <c r="X272" s="315"/>
      <c r="Y272" s="315"/>
      <c r="Z272" s="315"/>
    </row>
    <row r="273" spans="1:26" ht="14.25" customHeight="1">
      <c r="A273" s="316"/>
      <c r="B273" s="317"/>
      <c r="C273" s="313"/>
      <c r="D273" s="313"/>
      <c r="E273" s="313"/>
      <c r="F273" s="313"/>
      <c r="G273" s="313"/>
      <c r="H273" s="313"/>
      <c r="I273" s="313"/>
      <c r="J273" s="313"/>
      <c r="K273" s="313"/>
      <c r="L273" s="313"/>
      <c r="M273" s="313"/>
      <c r="N273" s="315"/>
      <c r="O273" s="315"/>
      <c r="P273" s="315"/>
      <c r="Q273" s="315"/>
      <c r="R273" s="315"/>
      <c r="S273" s="315"/>
      <c r="T273" s="315"/>
      <c r="U273" s="315"/>
      <c r="V273" s="315"/>
      <c r="W273" s="315"/>
      <c r="X273" s="315"/>
      <c r="Y273" s="315"/>
      <c r="Z273" s="315"/>
    </row>
    <row r="274" spans="1:26" ht="14.25" customHeight="1">
      <c r="A274" s="316"/>
      <c r="B274" s="317"/>
      <c r="C274" s="313"/>
      <c r="D274" s="313"/>
      <c r="E274" s="313"/>
      <c r="F274" s="313"/>
      <c r="G274" s="313"/>
      <c r="H274" s="313"/>
      <c r="I274" s="313"/>
      <c r="J274" s="313"/>
      <c r="K274" s="313"/>
      <c r="L274" s="313"/>
      <c r="M274" s="313"/>
      <c r="N274" s="315"/>
      <c r="O274" s="315"/>
      <c r="P274" s="315"/>
      <c r="Q274" s="315"/>
      <c r="R274" s="315"/>
      <c r="S274" s="315"/>
      <c r="T274" s="315"/>
      <c r="U274" s="315"/>
      <c r="V274" s="315"/>
      <c r="W274" s="315"/>
      <c r="X274" s="315"/>
      <c r="Y274" s="315"/>
      <c r="Z274" s="315"/>
    </row>
    <row r="275" spans="1:26" ht="14.25" customHeight="1">
      <c r="A275" s="316"/>
      <c r="B275" s="317"/>
      <c r="C275" s="313"/>
      <c r="D275" s="313"/>
      <c r="E275" s="313"/>
      <c r="F275" s="313"/>
      <c r="G275" s="313"/>
      <c r="H275" s="313"/>
      <c r="I275" s="313"/>
      <c r="J275" s="313"/>
      <c r="K275" s="313"/>
      <c r="L275" s="313"/>
      <c r="M275" s="313"/>
      <c r="N275" s="315"/>
      <c r="O275" s="315"/>
      <c r="P275" s="315"/>
      <c r="Q275" s="315"/>
      <c r="R275" s="315"/>
      <c r="S275" s="315"/>
      <c r="T275" s="315"/>
      <c r="U275" s="315"/>
      <c r="V275" s="315"/>
      <c r="W275" s="315"/>
      <c r="X275" s="315"/>
      <c r="Y275" s="315"/>
      <c r="Z275" s="315"/>
    </row>
    <row r="276" spans="1:26" ht="14.25" customHeight="1">
      <c r="A276" s="316"/>
      <c r="B276" s="317"/>
      <c r="C276" s="313"/>
      <c r="D276" s="313"/>
      <c r="E276" s="313"/>
      <c r="F276" s="313"/>
      <c r="G276" s="313"/>
      <c r="H276" s="313"/>
      <c r="I276" s="313"/>
      <c r="J276" s="313"/>
      <c r="K276" s="313"/>
      <c r="L276" s="313"/>
      <c r="M276" s="313"/>
      <c r="N276" s="315"/>
      <c r="O276" s="315"/>
      <c r="P276" s="315"/>
      <c r="Q276" s="315"/>
      <c r="R276" s="315"/>
      <c r="S276" s="315"/>
      <c r="T276" s="315"/>
      <c r="U276" s="315"/>
      <c r="V276" s="315"/>
      <c r="W276" s="315"/>
      <c r="X276" s="315"/>
      <c r="Y276" s="315"/>
      <c r="Z276" s="315"/>
    </row>
    <row r="277" spans="1:26" ht="14.25" customHeight="1">
      <c r="A277" s="316"/>
      <c r="B277" s="317"/>
      <c r="C277" s="313"/>
      <c r="D277" s="313"/>
      <c r="E277" s="313"/>
      <c r="F277" s="313"/>
      <c r="G277" s="313"/>
      <c r="H277" s="313"/>
      <c r="I277" s="313"/>
      <c r="J277" s="313"/>
      <c r="K277" s="313"/>
      <c r="L277" s="313"/>
      <c r="M277" s="313"/>
      <c r="N277" s="315"/>
      <c r="O277" s="315"/>
      <c r="P277" s="315"/>
      <c r="Q277" s="315"/>
      <c r="R277" s="315"/>
      <c r="S277" s="315"/>
      <c r="T277" s="315"/>
      <c r="U277" s="315"/>
      <c r="V277" s="315"/>
      <c r="W277" s="315"/>
      <c r="X277" s="315"/>
      <c r="Y277" s="315"/>
      <c r="Z277" s="315"/>
    </row>
    <row r="278" spans="1:26" ht="14.25" customHeight="1">
      <c r="A278" s="316"/>
      <c r="B278" s="317"/>
      <c r="C278" s="313"/>
      <c r="D278" s="313"/>
      <c r="E278" s="313"/>
      <c r="F278" s="313"/>
      <c r="G278" s="313"/>
      <c r="H278" s="313"/>
      <c r="I278" s="313"/>
      <c r="J278" s="313"/>
      <c r="K278" s="313"/>
      <c r="L278" s="313"/>
      <c r="M278" s="313"/>
      <c r="N278" s="315"/>
      <c r="O278" s="315"/>
      <c r="P278" s="315"/>
      <c r="Q278" s="315"/>
      <c r="R278" s="315"/>
      <c r="S278" s="315"/>
      <c r="T278" s="315"/>
      <c r="U278" s="315"/>
      <c r="V278" s="315"/>
      <c r="W278" s="315"/>
      <c r="X278" s="315"/>
      <c r="Y278" s="315"/>
      <c r="Z278" s="315"/>
    </row>
    <row r="279" spans="1:26" ht="14.25" customHeight="1">
      <c r="A279" s="316"/>
      <c r="B279" s="317"/>
      <c r="C279" s="313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5"/>
      <c r="O279" s="315"/>
      <c r="P279" s="315"/>
      <c r="Q279" s="315"/>
      <c r="R279" s="315"/>
      <c r="S279" s="315"/>
      <c r="T279" s="315"/>
      <c r="U279" s="315"/>
      <c r="V279" s="315"/>
      <c r="W279" s="315"/>
      <c r="X279" s="315"/>
      <c r="Y279" s="315"/>
      <c r="Z279" s="315"/>
    </row>
    <row r="280" spans="1:26" ht="14.25" customHeight="1">
      <c r="A280" s="316"/>
      <c r="B280" s="317"/>
      <c r="C280" s="313"/>
      <c r="D280" s="313"/>
      <c r="E280" s="313"/>
      <c r="F280" s="313"/>
      <c r="G280" s="313"/>
      <c r="H280" s="313"/>
      <c r="I280" s="313"/>
      <c r="J280" s="313"/>
      <c r="K280" s="313"/>
      <c r="L280" s="313"/>
      <c r="M280" s="313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</row>
    <row r="281" spans="1:26" ht="14.25" customHeight="1">
      <c r="A281" s="316"/>
      <c r="B281" s="317"/>
      <c r="C281" s="313"/>
      <c r="D281" s="313"/>
      <c r="E281" s="313"/>
      <c r="F281" s="313"/>
      <c r="G281" s="313"/>
      <c r="H281" s="313"/>
      <c r="I281" s="313"/>
      <c r="J281" s="313"/>
      <c r="K281" s="313"/>
      <c r="L281" s="313"/>
      <c r="M281" s="313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15"/>
      <c r="Y281" s="315"/>
      <c r="Z281" s="315"/>
    </row>
    <row r="282" spans="1:26" ht="14.25" customHeight="1">
      <c r="A282" s="316"/>
      <c r="B282" s="317"/>
      <c r="C282" s="313"/>
      <c r="D282" s="313"/>
      <c r="E282" s="313"/>
      <c r="F282" s="313"/>
      <c r="G282" s="313"/>
      <c r="H282" s="313"/>
      <c r="I282" s="313"/>
      <c r="J282" s="313"/>
      <c r="K282" s="313"/>
      <c r="L282" s="313"/>
      <c r="M282" s="313"/>
      <c r="N282" s="315"/>
      <c r="O282" s="315"/>
      <c r="P282" s="315"/>
      <c r="Q282" s="315"/>
      <c r="R282" s="315"/>
      <c r="S282" s="315"/>
      <c r="T282" s="315"/>
      <c r="U282" s="315"/>
      <c r="V282" s="315"/>
      <c r="W282" s="315"/>
      <c r="X282" s="315"/>
      <c r="Y282" s="315"/>
      <c r="Z282" s="315"/>
    </row>
    <row r="283" spans="1:26" ht="14.25" customHeight="1">
      <c r="A283" s="316"/>
      <c r="B283" s="317"/>
      <c r="C283" s="313"/>
      <c r="D283" s="313"/>
      <c r="E283" s="313"/>
      <c r="F283" s="313"/>
      <c r="G283" s="313"/>
      <c r="H283" s="313"/>
      <c r="I283" s="313"/>
      <c r="J283" s="313"/>
      <c r="K283" s="313"/>
      <c r="L283" s="313"/>
      <c r="M283" s="313"/>
      <c r="N283" s="315"/>
      <c r="O283" s="315"/>
      <c r="P283" s="315"/>
      <c r="Q283" s="315"/>
      <c r="R283" s="315"/>
      <c r="S283" s="315"/>
      <c r="T283" s="315"/>
      <c r="U283" s="315"/>
      <c r="V283" s="315"/>
      <c r="W283" s="315"/>
      <c r="X283" s="315"/>
      <c r="Y283" s="315"/>
      <c r="Z283" s="315"/>
    </row>
    <row r="284" spans="1:26" ht="14.25" customHeight="1">
      <c r="A284" s="316"/>
      <c r="B284" s="317"/>
      <c r="C284" s="313"/>
      <c r="D284" s="313"/>
      <c r="E284" s="313"/>
      <c r="F284" s="313"/>
      <c r="G284" s="313"/>
      <c r="H284" s="313"/>
      <c r="I284" s="313"/>
      <c r="J284" s="313"/>
      <c r="K284" s="313"/>
      <c r="L284" s="313"/>
      <c r="M284" s="313"/>
      <c r="N284" s="315"/>
      <c r="O284" s="315"/>
      <c r="P284" s="315"/>
      <c r="Q284" s="315"/>
      <c r="R284" s="315"/>
      <c r="S284" s="315"/>
      <c r="T284" s="315"/>
      <c r="U284" s="315"/>
      <c r="V284" s="315"/>
      <c r="W284" s="315"/>
      <c r="X284" s="315"/>
      <c r="Y284" s="315"/>
      <c r="Z284" s="315"/>
    </row>
    <row r="285" spans="1:26" ht="14.25" customHeight="1">
      <c r="A285" s="316"/>
      <c r="B285" s="317"/>
      <c r="C285" s="313"/>
      <c r="D285" s="313"/>
      <c r="E285" s="313"/>
      <c r="F285" s="313"/>
      <c r="G285" s="313"/>
      <c r="H285" s="313"/>
      <c r="I285" s="313"/>
      <c r="J285" s="313"/>
      <c r="K285" s="313"/>
      <c r="L285" s="313"/>
      <c r="M285" s="313"/>
      <c r="N285" s="315"/>
      <c r="O285" s="315"/>
      <c r="P285" s="315"/>
      <c r="Q285" s="315"/>
      <c r="R285" s="315"/>
      <c r="S285" s="315"/>
      <c r="T285" s="315"/>
      <c r="U285" s="315"/>
      <c r="V285" s="315"/>
      <c r="W285" s="315"/>
      <c r="X285" s="315"/>
      <c r="Y285" s="315"/>
      <c r="Z285" s="315"/>
    </row>
    <row r="286" spans="1:26" ht="14.25" customHeight="1">
      <c r="A286" s="316"/>
      <c r="B286" s="317"/>
      <c r="C286" s="313"/>
      <c r="D286" s="313"/>
      <c r="E286" s="313"/>
      <c r="F286" s="313"/>
      <c r="G286" s="313"/>
      <c r="H286" s="313"/>
      <c r="I286" s="313"/>
      <c r="J286" s="313"/>
      <c r="K286" s="313"/>
      <c r="L286" s="313"/>
      <c r="M286" s="313"/>
      <c r="N286" s="315"/>
      <c r="O286" s="315"/>
      <c r="P286" s="315"/>
      <c r="Q286" s="315"/>
      <c r="R286" s="315"/>
      <c r="S286" s="315"/>
      <c r="T286" s="315"/>
      <c r="U286" s="315"/>
      <c r="V286" s="315"/>
      <c r="W286" s="315"/>
      <c r="X286" s="315"/>
      <c r="Y286" s="315"/>
      <c r="Z286" s="315"/>
    </row>
    <row r="287" spans="1:26" ht="14.25" customHeight="1">
      <c r="A287" s="316"/>
      <c r="B287" s="317"/>
      <c r="C287" s="313"/>
      <c r="D287" s="313"/>
      <c r="E287" s="313"/>
      <c r="F287" s="313"/>
      <c r="G287" s="313"/>
      <c r="H287" s="313"/>
      <c r="I287" s="313"/>
      <c r="J287" s="313"/>
      <c r="K287" s="313"/>
      <c r="L287" s="313"/>
      <c r="M287" s="313"/>
      <c r="N287" s="315"/>
      <c r="O287" s="315"/>
      <c r="P287" s="315"/>
      <c r="Q287" s="315"/>
      <c r="R287" s="315"/>
      <c r="S287" s="315"/>
      <c r="T287" s="315"/>
      <c r="U287" s="315"/>
      <c r="V287" s="315"/>
      <c r="W287" s="315"/>
      <c r="X287" s="315"/>
      <c r="Y287" s="315"/>
      <c r="Z287" s="315"/>
    </row>
    <row r="288" spans="1:26" ht="14.25" customHeight="1">
      <c r="A288" s="316"/>
      <c r="B288" s="317"/>
      <c r="C288" s="313"/>
      <c r="D288" s="313"/>
      <c r="E288" s="313"/>
      <c r="F288" s="313"/>
      <c r="G288" s="313"/>
      <c r="H288" s="313"/>
      <c r="I288" s="313"/>
      <c r="J288" s="313"/>
      <c r="K288" s="313"/>
      <c r="L288" s="313"/>
      <c r="M288" s="313"/>
      <c r="N288" s="315"/>
      <c r="O288" s="315"/>
      <c r="P288" s="315"/>
      <c r="Q288" s="315"/>
      <c r="R288" s="315"/>
      <c r="S288" s="315"/>
      <c r="T288" s="315"/>
      <c r="U288" s="315"/>
      <c r="V288" s="315"/>
      <c r="W288" s="315"/>
      <c r="X288" s="315"/>
      <c r="Y288" s="315"/>
      <c r="Z288" s="315"/>
    </row>
    <row r="289" spans="1:26" ht="14.25" customHeight="1">
      <c r="A289" s="316"/>
      <c r="B289" s="317"/>
      <c r="C289" s="313"/>
      <c r="D289" s="313"/>
      <c r="E289" s="313"/>
      <c r="F289" s="313"/>
      <c r="G289" s="313"/>
      <c r="H289" s="313"/>
      <c r="I289" s="313"/>
      <c r="J289" s="313"/>
      <c r="K289" s="313"/>
      <c r="L289" s="313"/>
      <c r="M289" s="313"/>
      <c r="N289" s="315"/>
      <c r="O289" s="315"/>
      <c r="P289" s="315"/>
      <c r="Q289" s="315"/>
      <c r="R289" s="315"/>
      <c r="S289" s="315"/>
      <c r="T289" s="315"/>
      <c r="U289" s="315"/>
      <c r="V289" s="315"/>
      <c r="W289" s="315"/>
      <c r="X289" s="315"/>
      <c r="Y289" s="315"/>
      <c r="Z289" s="315"/>
    </row>
    <row r="290" spans="1:26" ht="14.25" customHeight="1">
      <c r="A290" s="316"/>
      <c r="B290" s="317"/>
      <c r="C290" s="313"/>
      <c r="D290" s="313"/>
      <c r="E290" s="313"/>
      <c r="F290" s="313"/>
      <c r="G290" s="313"/>
      <c r="H290" s="313"/>
      <c r="I290" s="313"/>
      <c r="J290" s="313"/>
      <c r="K290" s="313"/>
      <c r="L290" s="313"/>
      <c r="M290" s="313"/>
      <c r="N290" s="315"/>
      <c r="O290" s="315"/>
      <c r="P290" s="315"/>
      <c r="Q290" s="315"/>
      <c r="R290" s="315"/>
      <c r="S290" s="315"/>
      <c r="T290" s="315"/>
      <c r="U290" s="315"/>
      <c r="V290" s="315"/>
      <c r="W290" s="315"/>
      <c r="X290" s="315"/>
      <c r="Y290" s="315"/>
      <c r="Z290" s="315"/>
    </row>
    <row r="291" spans="1:26" ht="14.25" customHeight="1">
      <c r="A291" s="316"/>
      <c r="B291" s="317"/>
      <c r="C291" s="313"/>
      <c r="D291" s="313"/>
      <c r="E291" s="313"/>
      <c r="F291" s="313"/>
      <c r="G291" s="313"/>
      <c r="H291" s="313"/>
      <c r="I291" s="313"/>
      <c r="J291" s="313"/>
      <c r="K291" s="313"/>
      <c r="L291" s="313"/>
      <c r="M291" s="313"/>
      <c r="N291" s="315"/>
      <c r="O291" s="315"/>
      <c r="P291" s="315"/>
      <c r="Q291" s="315"/>
      <c r="R291" s="315"/>
      <c r="S291" s="315"/>
      <c r="T291" s="315"/>
      <c r="U291" s="315"/>
      <c r="V291" s="315"/>
      <c r="W291" s="315"/>
      <c r="X291" s="315"/>
      <c r="Y291" s="315"/>
      <c r="Z291" s="315"/>
    </row>
    <row r="292" spans="1:26" ht="14.25" customHeight="1">
      <c r="A292" s="316"/>
      <c r="B292" s="317"/>
      <c r="C292" s="313"/>
      <c r="D292" s="313"/>
      <c r="E292" s="313"/>
      <c r="F292" s="313"/>
      <c r="G292" s="313"/>
      <c r="H292" s="313"/>
      <c r="I292" s="313"/>
      <c r="J292" s="313"/>
      <c r="K292" s="313"/>
      <c r="L292" s="313"/>
      <c r="M292" s="313"/>
      <c r="N292" s="315"/>
      <c r="O292" s="315"/>
      <c r="P292" s="315"/>
      <c r="Q292" s="315"/>
      <c r="R292" s="315"/>
      <c r="S292" s="315"/>
      <c r="T292" s="315"/>
      <c r="U292" s="315"/>
      <c r="V292" s="315"/>
      <c r="W292" s="315"/>
      <c r="X292" s="315"/>
      <c r="Y292" s="315"/>
      <c r="Z292" s="315"/>
    </row>
    <row r="293" spans="1:26" ht="14.25" customHeight="1">
      <c r="A293" s="316"/>
      <c r="B293" s="317"/>
      <c r="C293" s="313"/>
      <c r="D293" s="313"/>
      <c r="E293" s="313"/>
      <c r="F293" s="313"/>
      <c r="G293" s="313"/>
      <c r="H293" s="313"/>
      <c r="I293" s="313"/>
      <c r="J293" s="313"/>
      <c r="K293" s="313"/>
      <c r="L293" s="313"/>
      <c r="M293" s="313"/>
      <c r="N293" s="315"/>
      <c r="O293" s="315"/>
      <c r="P293" s="315"/>
      <c r="Q293" s="315"/>
      <c r="R293" s="315"/>
      <c r="S293" s="315"/>
      <c r="T293" s="315"/>
      <c r="U293" s="315"/>
      <c r="V293" s="315"/>
      <c r="W293" s="315"/>
      <c r="X293" s="315"/>
      <c r="Y293" s="315"/>
      <c r="Z293" s="315"/>
    </row>
    <row r="294" spans="1:26" ht="14.25" customHeight="1">
      <c r="A294" s="316"/>
      <c r="B294" s="317"/>
      <c r="C294" s="313"/>
      <c r="D294" s="313"/>
      <c r="E294" s="313"/>
      <c r="F294" s="313"/>
      <c r="G294" s="313"/>
      <c r="H294" s="313"/>
      <c r="I294" s="313"/>
      <c r="J294" s="313"/>
      <c r="K294" s="313"/>
      <c r="L294" s="313"/>
      <c r="M294" s="313"/>
      <c r="N294" s="315"/>
      <c r="O294" s="315"/>
      <c r="P294" s="315"/>
      <c r="Q294" s="315"/>
      <c r="R294" s="315"/>
      <c r="S294" s="315"/>
      <c r="T294" s="315"/>
      <c r="U294" s="315"/>
      <c r="V294" s="315"/>
      <c r="W294" s="315"/>
      <c r="X294" s="315"/>
      <c r="Y294" s="315"/>
      <c r="Z294" s="315"/>
    </row>
    <row r="295" spans="1:26" ht="14.25" customHeight="1">
      <c r="A295" s="316"/>
      <c r="B295" s="317"/>
      <c r="C295" s="313"/>
      <c r="D295" s="313"/>
      <c r="E295" s="313"/>
      <c r="F295" s="313"/>
      <c r="G295" s="313"/>
      <c r="H295" s="313"/>
      <c r="I295" s="313"/>
      <c r="J295" s="313"/>
      <c r="K295" s="313"/>
      <c r="L295" s="313"/>
      <c r="M295" s="313"/>
      <c r="N295" s="315"/>
      <c r="O295" s="315"/>
      <c r="P295" s="315"/>
      <c r="Q295" s="315"/>
      <c r="R295" s="315"/>
      <c r="S295" s="315"/>
      <c r="T295" s="315"/>
      <c r="U295" s="315"/>
      <c r="V295" s="315"/>
      <c r="W295" s="315"/>
      <c r="X295" s="315"/>
      <c r="Y295" s="315"/>
      <c r="Z295" s="315"/>
    </row>
    <row r="296" spans="1:26" ht="14.25" customHeight="1">
      <c r="A296" s="316"/>
      <c r="B296" s="317"/>
      <c r="C296" s="313"/>
      <c r="D296" s="313"/>
      <c r="E296" s="313"/>
      <c r="F296" s="313"/>
      <c r="G296" s="313"/>
      <c r="H296" s="313"/>
      <c r="I296" s="313"/>
      <c r="J296" s="313"/>
      <c r="K296" s="313"/>
      <c r="L296" s="313"/>
      <c r="M296" s="313"/>
      <c r="N296" s="315"/>
      <c r="O296" s="315"/>
      <c r="P296" s="315"/>
      <c r="Q296" s="315"/>
      <c r="R296" s="315"/>
      <c r="S296" s="315"/>
      <c r="T296" s="315"/>
      <c r="U296" s="315"/>
      <c r="V296" s="315"/>
      <c r="W296" s="315"/>
      <c r="X296" s="315"/>
      <c r="Y296" s="315"/>
      <c r="Z296" s="315"/>
    </row>
    <row r="297" spans="1:26" ht="14.25" customHeight="1">
      <c r="A297" s="316"/>
      <c r="B297" s="317"/>
      <c r="C297" s="313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315"/>
      <c r="O297" s="315"/>
      <c r="P297" s="315"/>
      <c r="Q297" s="315"/>
      <c r="R297" s="315"/>
      <c r="S297" s="315"/>
      <c r="T297" s="315"/>
      <c r="U297" s="315"/>
      <c r="V297" s="315"/>
      <c r="W297" s="315"/>
      <c r="X297" s="315"/>
      <c r="Y297" s="315"/>
      <c r="Z297" s="315"/>
    </row>
    <row r="298" spans="1:26" ht="14.25" customHeight="1">
      <c r="A298" s="316"/>
      <c r="B298" s="317"/>
      <c r="C298" s="313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315"/>
      <c r="O298" s="315"/>
      <c r="P298" s="315"/>
      <c r="Q298" s="315"/>
      <c r="R298" s="315"/>
      <c r="S298" s="315"/>
      <c r="T298" s="315"/>
      <c r="U298" s="315"/>
      <c r="V298" s="315"/>
      <c r="W298" s="315"/>
      <c r="X298" s="315"/>
      <c r="Y298" s="315"/>
      <c r="Z298" s="315"/>
    </row>
    <row r="299" spans="1:26" ht="14.25" customHeight="1">
      <c r="A299" s="316"/>
      <c r="B299" s="317"/>
      <c r="C299" s="313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5"/>
      <c r="O299" s="315"/>
      <c r="P299" s="315"/>
      <c r="Q299" s="315"/>
      <c r="R299" s="315"/>
      <c r="S299" s="315"/>
      <c r="T299" s="315"/>
      <c r="U299" s="315"/>
      <c r="V299" s="315"/>
      <c r="W299" s="315"/>
      <c r="X299" s="315"/>
      <c r="Y299" s="315"/>
      <c r="Z299" s="315"/>
    </row>
    <row r="300" spans="1:26" ht="14.25" customHeight="1">
      <c r="A300" s="316"/>
      <c r="B300" s="317"/>
      <c r="C300" s="313"/>
      <c r="D300" s="313"/>
      <c r="E300" s="313"/>
      <c r="F300" s="313"/>
      <c r="G300" s="313"/>
      <c r="H300" s="313"/>
      <c r="I300" s="313"/>
      <c r="J300" s="313"/>
      <c r="K300" s="313"/>
      <c r="L300" s="313"/>
      <c r="M300" s="313"/>
      <c r="N300" s="315"/>
      <c r="O300" s="315"/>
      <c r="P300" s="315"/>
      <c r="Q300" s="315"/>
      <c r="R300" s="315"/>
      <c r="S300" s="315"/>
      <c r="T300" s="315"/>
      <c r="U300" s="315"/>
      <c r="V300" s="315"/>
      <c r="W300" s="315"/>
      <c r="X300" s="315"/>
      <c r="Y300" s="315"/>
      <c r="Z300" s="315"/>
    </row>
    <row r="301" spans="1:26" ht="14.25" customHeight="1">
      <c r="A301" s="316"/>
      <c r="B301" s="317"/>
      <c r="C301" s="313"/>
      <c r="D301" s="313"/>
      <c r="E301" s="313"/>
      <c r="F301" s="313"/>
      <c r="G301" s="313"/>
      <c r="H301" s="313"/>
      <c r="I301" s="313"/>
      <c r="J301" s="313"/>
      <c r="K301" s="313"/>
      <c r="L301" s="313"/>
      <c r="M301" s="313"/>
      <c r="N301" s="315"/>
      <c r="O301" s="315"/>
      <c r="P301" s="315"/>
      <c r="Q301" s="315"/>
      <c r="R301" s="315"/>
      <c r="S301" s="315"/>
      <c r="T301" s="315"/>
      <c r="U301" s="315"/>
      <c r="V301" s="315"/>
      <c r="W301" s="315"/>
      <c r="X301" s="315"/>
      <c r="Y301" s="315"/>
      <c r="Z301" s="315"/>
    </row>
    <row r="302" spans="1:26" ht="14.25" customHeight="1">
      <c r="A302" s="316"/>
      <c r="B302" s="317"/>
      <c r="C302" s="313"/>
      <c r="D302" s="313"/>
      <c r="E302" s="313"/>
      <c r="F302" s="313"/>
      <c r="G302" s="313"/>
      <c r="H302" s="313"/>
      <c r="I302" s="313"/>
      <c r="J302" s="313"/>
      <c r="K302" s="313"/>
      <c r="L302" s="313"/>
      <c r="M302" s="313"/>
      <c r="N302" s="315"/>
      <c r="O302" s="315"/>
      <c r="P302" s="315"/>
      <c r="Q302" s="315"/>
      <c r="R302" s="315"/>
      <c r="S302" s="315"/>
      <c r="T302" s="315"/>
      <c r="U302" s="315"/>
      <c r="V302" s="315"/>
      <c r="W302" s="315"/>
      <c r="X302" s="315"/>
      <c r="Y302" s="315"/>
      <c r="Z302" s="315"/>
    </row>
    <row r="303" spans="1:26" ht="14.25" customHeight="1">
      <c r="A303" s="316"/>
      <c r="B303" s="317"/>
      <c r="C303" s="313"/>
      <c r="D303" s="313"/>
      <c r="E303" s="313"/>
      <c r="F303" s="313"/>
      <c r="G303" s="313"/>
      <c r="H303" s="313"/>
      <c r="I303" s="313"/>
      <c r="J303" s="313"/>
      <c r="K303" s="313"/>
      <c r="L303" s="313"/>
      <c r="M303" s="313"/>
      <c r="N303" s="315"/>
      <c r="O303" s="315"/>
      <c r="P303" s="315"/>
      <c r="Q303" s="315"/>
      <c r="R303" s="315"/>
      <c r="S303" s="315"/>
      <c r="T303" s="315"/>
      <c r="U303" s="315"/>
      <c r="V303" s="315"/>
      <c r="W303" s="315"/>
      <c r="X303" s="315"/>
      <c r="Y303" s="315"/>
      <c r="Z303" s="315"/>
    </row>
    <row r="304" spans="1:26" ht="14.25" customHeight="1">
      <c r="A304" s="316"/>
      <c r="B304" s="317"/>
      <c r="C304" s="313"/>
      <c r="D304" s="313"/>
      <c r="E304" s="313"/>
      <c r="F304" s="313"/>
      <c r="G304" s="313"/>
      <c r="H304" s="313"/>
      <c r="I304" s="313"/>
      <c r="J304" s="313"/>
      <c r="K304" s="313"/>
      <c r="L304" s="313"/>
      <c r="M304" s="313"/>
      <c r="N304" s="315"/>
      <c r="O304" s="315"/>
      <c r="P304" s="315"/>
      <c r="Q304" s="315"/>
      <c r="R304" s="315"/>
      <c r="S304" s="315"/>
      <c r="T304" s="315"/>
      <c r="U304" s="315"/>
      <c r="V304" s="315"/>
      <c r="W304" s="315"/>
      <c r="X304" s="315"/>
      <c r="Y304" s="315"/>
      <c r="Z304" s="315"/>
    </row>
    <row r="305" spans="1:26" ht="14.25" customHeight="1">
      <c r="A305" s="316"/>
      <c r="B305" s="317"/>
      <c r="C305" s="313"/>
      <c r="D305" s="313"/>
      <c r="E305" s="313"/>
      <c r="F305" s="313"/>
      <c r="G305" s="313"/>
      <c r="H305" s="313"/>
      <c r="I305" s="313"/>
      <c r="J305" s="313"/>
      <c r="K305" s="313"/>
      <c r="L305" s="313"/>
      <c r="M305" s="313"/>
      <c r="N305" s="315"/>
      <c r="O305" s="315"/>
      <c r="P305" s="315"/>
      <c r="Q305" s="315"/>
      <c r="R305" s="315"/>
      <c r="S305" s="315"/>
      <c r="T305" s="315"/>
      <c r="U305" s="315"/>
      <c r="V305" s="315"/>
      <c r="W305" s="315"/>
      <c r="X305" s="315"/>
      <c r="Y305" s="315"/>
      <c r="Z305" s="315"/>
    </row>
    <row r="306" spans="1:26" ht="14.25" customHeight="1">
      <c r="A306" s="316"/>
      <c r="B306" s="317"/>
      <c r="C306" s="313"/>
      <c r="D306" s="313"/>
      <c r="E306" s="313"/>
      <c r="F306" s="313"/>
      <c r="G306" s="313"/>
      <c r="H306" s="313"/>
      <c r="I306" s="313"/>
      <c r="J306" s="313"/>
      <c r="K306" s="313"/>
      <c r="L306" s="313"/>
      <c r="M306" s="313"/>
      <c r="N306" s="315"/>
      <c r="O306" s="315"/>
      <c r="P306" s="315"/>
      <c r="Q306" s="315"/>
      <c r="R306" s="315"/>
      <c r="S306" s="315"/>
      <c r="T306" s="315"/>
      <c r="U306" s="315"/>
      <c r="V306" s="315"/>
      <c r="W306" s="315"/>
      <c r="X306" s="315"/>
      <c r="Y306" s="315"/>
      <c r="Z306" s="315"/>
    </row>
    <row r="307" spans="1:26" ht="14.25" customHeight="1">
      <c r="A307" s="316"/>
      <c r="B307" s="317"/>
      <c r="C307" s="313"/>
      <c r="D307" s="313"/>
      <c r="E307" s="313"/>
      <c r="F307" s="313"/>
      <c r="G307" s="313"/>
      <c r="H307" s="313"/>
      <c r="I307" s="313"/>
      <c r="J307" s="313"/>
      <c r="K307" s="313"/>
      <c r="L307" s="313"/>
      <c r="M307" s="313"/>
      <c r="N307" s="315"/>
      <c r="O307" s="315"/>
      <c r="P307" s="315"/>
      <c r="Q307" s="315"/>
      <c r="R307" s="315"/>
      <c r="S307" s="315"/>
      <c r="T307" s="315"/>
      <c r="U307" s="315"/>
      <c r="V307" s="315"/>
      <c r="W307" s="315"/>
      <c r="X307" s="315"/>
      <c r="Y307" s="315"/>
      <c r="Z307" s="315"/>
    </row>
    <row r="308" spans="1:26" ht="14.25" customHeight="1">
      <c r="A308" s="316"/>
      <c r="B308" s="317"/>
      <c r="C308" s="313"/>
      <c r="D308" s="313"/>
      <c r="E308" s="313"/>
      <c r="F308" s="313"/>
      <c r="G308" s="313"/>
      <c r="H308" s="313"/>
      <c r="I308" s="313"/>
      <c r="J308" s="313"/>
      <c r="K308" s="313"/>
      <c r="L308" s="313"/>
      <c r="M308" s="313"/>
      <c r="N308" s="315"/>
      <c r="O308" s="315"/>
      <c r="P308" s="315"/>
      <c r="Q308" s="315"/>
      <c r="R308" s="315"/>
      <c r="S308" s="315"/>
      <c r="T308" s="315"/>
      <c r="U308" s="315"/>
      <c r="V308" s="315"/>
      <c r="W308" s="315"/>
      <c r="X308" s="315"/>
      <c r="Y308" s="315"/>
      <c r="Z308" s="315"/>
    </row>
    <row r="309" spans="1:26" ht="14.25" customHeight="1">
      <c r="A309" s="316"/>
      <c r="B309" s="317"/>
      <c r="C309" s="313"/>
      <c r="D309" s="313"/>
      <c r="E309" s="313"/>
      <c r="F309" s="313"/>
      <c r="G309" s="313"/>
      <c r="H309" s="313"/>
      <c r="I309" s="313"/>
      <c r="J309" s="313"/>
      <c r="K309" s="313"/>
      <c r="L309" s="313"/>
      <c r="M309" s="313"/>
      <c r="N309" s="315"/>
      <c r="O309" s="315"/>
      <c r="P309" s="315"/>
      <c r="Q309" s="315"/>
      <c r="R309" s="315"/>
      <c r="S309" s="315"/>
      <c r="T309" s="315"/>
      <c r="U309" s="315"/>
      <c r="V309" s="315"/>
      <c r="W309" s="315"/>
      <c r="X309" s="315"/>
      <c r="Y309" s="315"/>
      <c r="Z309" s="315"/>
    </row>
    <row r="310" spans="1:26" ht="14.25" customHeight="1">
      <c r="A310" s="316"/>
      <c r="B310" s="317"/>
      <c r="C310" s="313"/>
      <c r="D310" s="313"/>
      <c r="E310" s="313"/>
      <c r="F310" s="313"/>
      <c r="G310" s="313"/>
      <c r="H310" s="313"/>
      <c r="I310" s="313"/>
      <c r="J310" s="313"/>
      <c r="K310" s="313"/>
      <c r="L310" s="313"/>
      <c r="M310" s="313"/>
      <c r="N310" s="315"/>
      <c r="O310" s="315"/>
      <c r="P310" s="315"/>
      <c r="Q310" s="315"/>
      <c r="R310" s="315"/>
      <c r="S310" s="315"/>
      <c r="T310" s="315"/>
      <c r="U310" s="315"/>
      <c r="V310" s="315"/>
      <c r="W310" s="315"/>
      <c r="X310" s="315"/>
      <c r="Y310" s="315"/>
      <c r="Z310" s="315"/>
    </row>
    <row r="311" spans="1:26" ht="14.25" customHeight="1">
      <c r="A311" s="316"/>
      <c r="B311" s="317"/>
      <c r="C311" s="313"/>
      <c r="D311" s="313"/>
      <c r="E311" s="313"/>
      <c r="F311" s="313"/>
      <c r="G311" s="313"/>
      <c r="H311" s="313"/>
      <c r="I311" s="313"/>
      <c r="J311" s="313"/>
      <c r="K311" s="313"/>
      <c r="L311" s="313"/>
      <c r="M311" s="313"/>
      <c r="N311" s="315"/>
      <c r="O311" s="315"/>
      <c r="P311" s="315"/>
      <c r="Q311" s="315"/>
      <c r="R311" s="315"/>
      <c r="S311" s="315"/>
      <c r="T311" s="315"/>
      <c r="U311" s="315"/>
      <c r="V311" s="315"/>
      <c r="W311" s="315"/>
      <c r="X311" s="315"/>
      <c r="Y311" s="315"/>
      <c r="Z311" s="315"/>
    </row>
    <row r="312" spans="1:26" ht="14.25" customHeight="1">
      <c r="A312" s="316"/>
      <c r="B312" s="317"/>
      <c r="C312" s="313"/>
      <c r="D312" s="313"/>
      <c r="E312" s="313"/>
      <c r="F312" s="313"/>
      <c r="G312" s="313"/>
      <c r="H312" s="313"/>
      <c r="I312" s="313"/>
      <c r="J312" s="313"/>
      <c r="K312" s="313"/>
      <c r="L312" s="313"/>
      <c r="M312" s="313"/>
      <c r="N312" s="315"/>
      <c r="O312" s="315"/>
      <c r="P312" s="315"/>
      <c r="Q312" s="315"/>
      <c r="R312" s="315"/>
      <c r="S312" s="315"/>
      <c r="T312" s="315"/>
      <c r="U312" s="315"/>
      <c r="V312" s="315"/>
      <c r="W312" s="315"/>
      <c r="X312" s="315"/>
      <c r="Y312" s="315"/>
      <c r="Z312" s="315"/>
    </row>
    <row r="313" spans="1:26" ht="14.25" customHeight="1">
      <c r="A313" s="316"/>
      <c r="B313" s="317"/>
      <c r="C313" s="313"/>
      <c r="D313" s="313"/>
      <c r="E313" s="313"/>
      <c r="F313" s="313"/>
      <c r="G313" s="313"/>
      <c r="H313" s="313"/>
      <c r="I313" s="313"/>
      <c r="J313" s="313"/>
      <c r="K313" s="313"/>
      <c r="L313" s="313"/>
      <c r="M313" s="313"/>
      <c r="N313" s="315"/>
      <c r="O313" s="315"/>
      <c r="P313" s="315"/>
      <c r="Q313" s="315"/>
      <c r="R313" s="315"/>
      <c r="S313" s="315"/>
      <c r="T313" s="315"/>
      <c r="U313" s="315"/>
      <c r="V313" s="315"/>
      <c r="W313" s="315"/>
      <c r="X313" s="315"/>
      <c r="Y313" s="315"/>
      <c r="Z313" s="315"/>
    </row>
    <row r="314" spans="1:26" ht="14.25" customHeight="1">
      <c r="A314" s="316"/>
      <c r="B314" s="317"/>
      <c r="C314" s="313"/>
      <c r="D314" s="313"/>
      <c r="E314" s="313"/>
      <c r="F314" s="313"/>
      <c r="G314" s="313"/>
      <c r="H314" s="313"/>
      <c r="I314" s="313"/>
      <c r="J314" s="313"/>
      <c r="K314" s="313"/>
      <c r="L314" s="313"/>
      <c r="M314" s="313"/>
      <c r="N314" s="315"/>
      <c r="O314" s="315"/>
      <c r="P314" s="315"/>
      <c r="Q314" s="315"/>
      <c r="R314" s="315"/>
      <c r="S314" s="315"/>
      <c r="T314" s="315"/>
      <c r="U314" s="315"/>
      <c r="V314" s="315"/>
      <c r="W314" s="315"/>
      <c r="X314" s="315"/>
      <c r="Y314" s="315"/>
      <c r="Z314" s="315"/>
    </row>
    <row r="315" spans="1:26" ht="14.25" customHeight="1">
      <c r="A315" s="316"/>
      <c r="B315" s="317"/>
      <c r="C315" s="313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5"/>
      <c r="O315" s="315"/>
      <c r="P315" s="315"/>
      <c r="Q315" s="315"/>
      <c r="R315" s="315"/>
      <c r="S315" s="315"/>
      <c r="T315" s="315"/>
      <c r="U315" s="315"/>
      <c r="V315" s="315"/>
      <c r="W315" s="315"/>
      <c r="X315" s="315"/>
      <c r="Y315" s="315"/>
      <c r="Z315" s="315"/>
    </row>
    <row r="316" spans="1:26" ht="14.25" customHeight="1">
      <c r="A316" s="316"/>
      <c r="B316" s="317"/>
      <c r="C316" s="313"/>
      <c r="D316" s="313"/>
      <c r="E316" s="313"/>
      <c r="F316" s="313"/>
      <c r="G316" s="313"/>
      <c r="H316" s="313"/>
      <c r="I316" s="313"/>
      <c r="J316" s="313"/>
      <c r="K316" s="313"/>
      <c r="L316" s="313"/>
      <c r="M316" s="313"/>
      <c r="N316" s="315"/>
      <c r="O316" s="315"/>
      <c r="P316" s="315"/>
      <c r="Q316" s="315"/>
      <c r="R316" s="315"/>
      <c r="S316" s="315"/>
      <c r="T316" s="315"/>
      <c r="U316" s="315"/>
      <c r="V316" s="315"/>
      <c r="W316" s="315"/>
      <c r="X316" s="315"/>
      <c r="Y316" s="315"/>
      <c r="Z316" s="315"/>
    </row>
    <row r="317" spans="1:26" ht="14.25" customHeight="1">
      <c r="A317" s="316"/>
      <c r="B317" s="317"/>
      <c r="C317" s="313"/>
      <c r="D317" s="313"/>
      <c r="E317" s="313"/>
      <c r="F317" s="313"/>
      <c r="G317" s="313"/>
      <c r="H317" s="313"/>
      <c r="I317" s="313"/>
      <c r="J317" s="313"/>
      <c r="K317" s="313"/>
      <c r="L317" s="313"/>
      <c r="M317" s="313"/>
      <c r="N317" s="315"/>
      <c r="O317" s="315"/>
      <c r="P317" s="315"/>
      <c r="Q317" s="315"/>
      <c r="R317" s="315"/>
      <c r="S317" s="315"/>
      <c r="T317" s="315"/>
      <c r="U317" s="315"/>
      <c r="V317" s="315"/>
      <c r="W317" s="315"/>
      <c r="X317" s="315"/>
      <c r="Y317" s="315"/>
      <c r="Z317" s="315"/>
    </row>
    <row r="318" spans="1:26" ht="14.25" customHeight="1">
      <c r="A318" s="316"/>
      <c r="B318" s="317"/>
      <c r="C318" s="313"/>
      <c r="D318" s="313"/>
      <c r="E318" s="313"/>
      <c r="F318" s="313"/>
      <c r="G318" s="313"/>
      <c r="H318" s="313"/>
      <c r="I318" s="313"/>
      <c r="J318" s="313"/>
      <c r="K318" s="313"/>
      <c r="L318" s="313"/>
      <c r="M318" s="313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</row>
    <row r="319" spans="1:26" ht="14.25" customHeight="1">
      <c r="A319" s="316"/>
      <c r="B319" s="317"/>
      <c r="C319" s="313"/>
      <c r="D319" s="313"/>
      <c r="E319" s="313"/>
      <c r="F319" s="313"/>
      <c r="G319" s="313"/>
      <c r="H319" s="313"/>
      <c r="I319" s="313"/>
      <c r="J319" s="313"/>
      <c r="K319" s="313"/>
      <c r="L319" s="313"/>
      <c r="M319" s="313"/>
      <c r="N319" s="315"/>
      <c r="O319" s="315"/>
      <c r="P319" s="315"/>
      <c r="Q319" s="315"/>
      <c r="R319" s="315"/>
      <c r="S319" s="315"/>
      <c r="T319" s="315"/>
      <c r="U319" s="315"/>
      <c r="V319" s="315"/>
      <c r="W319" s="315"/>
      <c r="X319" s="315"/>
      <c r="Y319" s="315"/>
      <c r="Z319" s="315"/>
    </row>
    <row r="320" spans="1:26" ht="14.25" customHeight="1">
      <c r="A320" s="316"/>
      <c r="B320" s="317"/>
      <c r="C320" s="313"/>
      <c r="D320" s="313"/>
      <c r="E320" s="313"/>
      <c r="F320" s="313"/>
      <c r="G320" s="313"/>
      <c r="H320" s="313"/>
      <c r="I320" s="313"/>
      <c r="J320" s="313"/>
      <c r="K320" s="313"/>
      <c r="L320" s="313"/>
      <c r="M320" s="313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</row>
    <row r="321" spans="1:26" ht="14.25" customHeight="1">
      <c r="A321" s="316"/>
      <c r="B321" s="317"/>
      <c r="C321" s="313"/>
      <c r="D321" s="313"/>
      <c r="E321" s="313"/>
      <c r="F321" s="313"/>
      <c r="G321" s="313"/>
      <c r="H321" s="313"/>
      <c r="I321" s="313"/>
      <c r="J321" s="313"/>
      <c r="K321" s="313"/>
      <c r="L321" s="313"/>
      <c r="M321" s="313"/>
      <c r="N321" s="315"/>
      <c r="O321" s="315"/>
      <c r="P321" s="315"/>
      <c r="Q321" s="315"/>
      <c r="R321" s="315"/>
      <c r="S321" s="315"/>
      <c r="T321" s="315"/>
      <c r="U321" s="315"/>
      <c r="V321" s="315"/>
      <c r="W321" s="315"/>
      <c r="X321" s="315"/>
      <c r="Y321" s="315"/>
      <c r="Z321" s="315"/>
    </row>
    <row r="322" spans="1:26" ht="14.25" customHeight="1">
      <c r="A322" s="316"/>
      <c r="B322" s="317"/>
      <c r="C322" s="313"/>
      <c r="D322" s="313"/>
      <c r="E322" s="313"/>
      <c r="F322" s="313"/>
      <c r="G322" s="313"/>
      <c r="H322" s="313"/>
      <c r="I322" s="313"/>
      <c r="J322" s="313"/>
      <c r="K322" s="313"/>
      <c r="L322" s="313"/>
      <c r="M322" s="313"/>
      <c r="N322" s="315"/>
      <c r="O322" s="315"/>
      <c r="P322" s="315"/>
      <c r="Q322" s="315"/>
      <c r="R322" s="315"/>
      <c r="S322" s="315"/>
      <c r="T322" s="315"/>
      <c r="U322" s="315"/>
      <c r="V322" s="315"/>
      <c r="W322" s="315"/>
      <c r="X322" s="315"/>
      <c r="Y322" s="315"/>
      <c r="Z322" s="315"/>
    </row>
    <row r="323" spans="1:26" ht="14.25" customHeight="1">
      <c r="A323" s="316"/>
      <c r="B323" s="317"/>
      <c r="C323" s="313"/>
      <c r="D323" s="313"/>
      <c r="E323" s="313"/>
      <c r="F323" s="313"/>
      <c r="G323" s="313"/>
      <c r="H323" s="313"/>
      <c r="I323" s="313"/>
      <c r="J323" s="313"/>
      <c r="K323" s="313"/>
      <c r="L323" s="313"/>
      <c r="M323" s="313"/>
      <c r="N323" s="315"/>
      <c r="O323" s="315"/>
      <c r="P323" s="315"/>
      <c r="Q323" s="315"/>
      <c r="R323" s="315"/>
      <c r="S323" s="315"/>
      <c r="T323" s="315"/>
      <c r="U323" s="315"/>
      <c r="V323" s="315"/>
      <c r="W323" s="315"/>
      <c r="X323" s="315"/>
      <c r="Y323" s="315"/>
      <c r="Z323" s="315"/>
    </row>
    <row r="324" spans="1:26" ht="14.25" customHeight="1">
      <c r="A324" s="316"/>
      <c r="B324" s="317"/>
      <c r="C324" s="313"/>
      <c r="D324" s="313"/>
      <c r="E324" s="313"/>
      <c r="F324" s="313"/>
      <c r="G324" s="313"/>
      <c r="H324" s="313"/>
      <c r="I324" s="313"/>
      <c r="J324" s="313"/>
      <c r="K324" s="313"/>
      <c r="L324" s="313"/>
      <c r="M324" s="313"/>
      <c r="N324" s="315"/>
      <c r="O324" s="315"/>
      <c r="P324" s="315"/>
      <c r="Q324" s="315"/>
      <c r="R324" s="315"/>
      <c r="S324" s="315"/>
      <c r="T324" s="315"/>
      <c r="U324" s="315"/>
      <c r="V324" s="315"/>
      <c r="W324" s="315"/>
      <c r="X324" s="315"/>
      <c r="Y324" s="315"/>
      <c r="Z324" s="315"/>
    </row>
    <row r="325" spans="1:26" ht="14.25" customHeight="1">
      <c r="A325" s="316"/>
      <c r="B325" s="317"/>
      <c r="C325" s="313"/>
      <c r="D325" s="313"/>
      <c r="E325" s="313"/>
      <c r="F325" s="313"/>
      <c r="G325" s="313"/>
      <c r="H325" s="313"/>
      <c r="I325" s="313"/>
      <c r="J325" s="313"/>
      <c r="K325" s="313"/>
      <c r="L325" s="313"/>
      <c r="M325" s="313"/>
      <c r="N325" s="315"/>
      <c r="O325" s="315"/>
      <c r="P325" s="315"/>
      <c r="Q325" s="315"/>
      <c r="R325" s="315"/>
      <c r="S325" s="315"/>
      <c r="T325" s="315"/>
      <c r="U325" s="315"/>
      <c r="V325" s="315"/>
      <c r="W325" s="315"/>
      <c r="X325" s="315"/>
      <c r="Y325" s="315"/>
      <c r="Z325" s="315"/>
    </row>
    <row r="326" spans="1:26" ht="14.25" customHeight="1">
      <c r="A326" s="316"/>
      <c r="B326" s="317"/>
      <c r="C326" s="313"/>
      <c r="D326" s="313"/>
      <c r="E326" s="313"/>
      <c r="F326" s="313"/>
      <c r="G326" s="313"/>
      <c r="H326" s="313"/>
      <c r="I326" s="313"/>
      <c r="J326" s="313"/>
      <c r="K326" s="313"/>
      <c r="L326" s="313"/>
      <c r="M326" s="313"/>
      <c r="N326" s="315"/>
      <c r="O326" s="315"/>
      <c r="P326" s="315"/>
      <c r="Q326" s="315"/>
      <c r="R326" s="315"/>
      <c r="S326" s="315"/>
      <c r="T326" s="315"/>
      <c r="U326" s="315"/>
      <c r="V326" s="315"/>
      <c r="W326" s="315"/>
      <c r="X326" s="315"/>
      <c r="Y326" s="315"/>
      <c r="Z326" s="315"/>
    </row>
    <row r="327" spans="1:26" ht="14.25" customHeight="1">
      <c r="A327" s="316"/>
      <c r="B327" s="317"/>
      <c r="C327" s="313"/>
      <c r="D327" s="313"/>
      <c r="E327" s="313"/>
      <c r="F327" s="313"/>
      <c r="G327" s="313"/>
      <c r="H327" s="313"/>
      <c r="I327" s="313"/>
      <c r="J327" s="313"/>
      <c r="K327" s="313"/>
      <c r="L327" s="313"/>
      <c r="M327" s="313"/>
      <c r="N327" s="315"/>
      <c r="O327" s="315"/>
      <c r="P327" s="315"/>
      <c r="Q327" s="315"/>
      <c r="R327" s="315"/>
      <c r="S327" s="315"/>
      <c r="T327" s="315"/>
      <c r="U327" s="315"/>
      <c r="V327" s="315"/>
      <c r="W327" s="315"/>
      <c r="X327" s="315"/>
      <c r="Y327" s="315"/>
      <c r="Z327" s="315"/>
    </row>
    <row r="328" spans="1:26" ht="14.25" customHeight="1">
      <c r="A328" s="316"/>
      <c r="B328" s="317"/>
      <c r="C328" s="313"/>
      <c r="D328" s="313"/>
      <c r="E328" s="313"/>
      <c r="F328" s="313"/>
      <c r="G328" s="313"/>
      <c r="H328" s="313"/>
      <c r="I328" s="313"/>
      <c r="J328" s="313"/>
      <c r="K328" s="313"/>
      <c r="L328" s="313"/>
      <c r="M328" s="313"/>
      <c r="N328" s="315"/>
      <c r="O328" s="315"/>
      <c r="P328" s="315"/>
      <c r="Q328" s="315"/>
      <c r="R328" s="315"/>
      <c r="S328" s="315"/>
      <c r="T328" s="315"/>
      <c r="U328" s="315"/>
      <c r="V328" s="315"/>
      <c r="W328" s="315"/>
      <c r="X328" s="315"/>
      <c r="Y328" s="315"/>
      <c r="Z328" s="315"/>
    </row>
    <row r="329" spans="1:26" ht="14.25" customHeight="1">
      <c r="A329" s="316"/>
      <c r="B329" s="317"/>
      <c r="C329" s="313"/>
      <c r="D329" s="313"/>
      <c r="E329" s="313"/>
      <c r="F329" s="313"/>
      <c r="G329" s="313"/>
      <c r="H329" s="313"/>
      <c r="I329" s="313"/>
      <c r="J329" s="313"/>
      <c r="K329" s="313"/>
      <c r="L329" s="313"/>
      <c r="M329" s="313"/>
      <c r="N329" s="315"/>
      <c r="O329" s="315"/>
      <c r="P329" s="315"/>
      <c r="Q329" s="315"/>
      <c r="R329" s="315"/>
      <c r="S329" s="315"/>
      <c r="T329" s="315"/>
      <c r="U329" s="315"/>
      <c r="V329" s="315"/>
      <c r="W329" s="315"/>
      <c r="X329" s="315"/>
      <c r="Y329" s="315"/>
      <c r="Z329" s="315"/>
    </row>
    <row r="330" spans="1:26" ht="14.25" customHeight="1">
      <c r="A330" s="316"/>
      <c r="B330" s="317"/>
      <c r="C330" s="313"/>
      <c r="D330" s="313"/>
      <c r="E330" s="313"/>
      <c r="F330" s="313"/>
      <c r="G330" s="313"/>
      <c r="H330" s="313"/>
      <c r="I330" s="313"/>
      <c r="J330" s="313"/>
      <c r="K330" s="313"/>
      <c r="L330" s="313"/>
      <c r="M330" s="313"/>
      <c r="N330" s="315"/>
      <c r="O330" s="315"/>
      <c r="P330" s="315"/>
      <c r="Q330" s="315"/>
      <c r="R330" s="315"/>
      <c r="S330" s="315"/>
      <c r="T330" s="315"/>
      <c r="U330" s="315"/>
      <c r="V330" s="315"/>
      <c r="W330" s="315"/>
      <c r="X330" s="315"/>
      <c r="Y330" s="315"/>
      <c r="Z330" s="315"/>
    </row>
    <row r="331" spans="1:26" ht="14.25" customHeight="1">
      <c r="A331" s="316"/>
      <c r="B331" s="317"/>
      <c r="C331" s="313"/>
      <c r="D331" s="313"/>
      <c r="E331" s="313"/>
      <c r="F331" s="313"/>
      <c r="G331" s="313"/>
      <c r="H331" s="313"/>
      <c r="I331" s="313"/>
      <c r="J331" s="313"/>
      <c r="K331" s="313"/>
      <c r="L331" s="313"/>
      <c r="M331" s="313"/>
      <c r="N331" s="315"/>
      <c r="O331" s="315"/>
      <c r="P331" s="315"/>
      <c r="Q331" s="315"/>
      <c r="R331" s="315"/>
      <c r="S331" s="315"/>
      <c r="T331" s="315"/>
      <c r="U331" s="315"/>
      <c r="V331" s="315"/>
      <c r="W331" s="315"/>
      <c r="X331" s="315"/>
      <c r="Y331" s="315"/>
      <c r="Z331" s="315"/>
    </row>
    <row r="332" spans="1:26" ht="14.25" customHeight="1">
      <c r="A332" s="316"/>
      <c r="B332" s="317"/>
      <c r="C332" s="313"/>
      <c r="D332" s="313"/>
      <c r="E332" s="313"/>
      <c r="F332" s="313"/>
      <c r="G332" s="313"/>
      <c r="H332" s="313"/>
      <c r="I332" s="313"/>
      <c r="J332" s="313"/>
      <c r="K332" s="313"/>
      <c r="L332" s="313"/>
      <c r="M332" s="313"/>
      <c r="N332" s="315"/>
      <c r="O332" s="315"/>
      <c r="P332" s="315"/>
      <c r="Q332" s="315"/>
      <c r="R332" s="315"/>
      <c r="S332" s="315"/>
      <c r="T332" s="315"/>
      <c r="U332" s="315"/>
      <c r="V332" s="315"/>
      <c r="W332" s="315"/>
      <c r="X332" s="315"/>
      <c r="Y332" s="315"/>
      <c r="Z332" s="315"/>
    </row>
    <row r="333" spans="1:26" ht="14.25" customHeight="1">
      <c r="A333" s="316"/>
      <c r="B333" s="317"/>
      <c r="C333" s="313"/>
      <c r="D333" s="313"/>
      <c r="E333" s="313"/>
      <c r="F333" s="313"/>
      <c r="G333" s="313"/>
      <c r="H333" s="313"/>
      <c r="I333" s="313"/>
      <c r="J333" s="313"/>
      <c r="K333" s="313"/>
      <c r="L333" s="313"/>
      <c r="M333" s="313"/>
      <c r="N333" s="315"/>
      <c r="O333" s="315"/>
      <c r="P333" s="315"/>
      <c r="Q333" s="315"/>
      <c r="R333" s="315"/>
      <c r="S333" s="315"/>
      <c r="T333" s="315"/>
      <c r="U333" s="315"/>
      <c r="V333" s="315"/>
      <c r="W333" s="315"/>
      <c r="X333" s="315"/>
      <c r="Y333" s="315"/>
      <c r="Z333" s="315"/>
    </row>
    <row r="334" spans="1:26" ht="14.25" customHeight="1">
      <c r="A334" s="316"/>
      <c r="B334" s="317"/>
      <c r="C334" s="313"/>
      <c r="D334" s="313"/>
      <c r="E334" s="313"/>
      <c r="F334" s="313"/>
      <c r="G334" s="313"/>
      <c r="H334" s="313"/>
      <c r="I334" s="313"/>
      <c r="J334" s="313"/>
      <c r="K334" s="313"/>
      <c r="L334" s="313"/>
      <c r="M334" s="313"/>
      <c r="N334" s="315"/>
      <c r="O334" s="315"/>
      <c r="P334" s="315"/>
      <c r="Q334" s="315"/>
      <c r="R334" s="315"/>
      <c r="S334" s="315"/>
      <c r="T334" s="315"/>
      <c r="U334" s="315"/>
      <c r="V334" s="315"/>
      <c r="W334" s="315"/>
      <c r="X334" s="315"/>
      <c r="Y334" s="315"/>
      <c r="Z334" s="315"/>
    </row>
    <row r="335" spans="1:26" ht="14.25" customHeight="1">
      <c r="A335" s="316"/>
      <c r="B335" s="317"/>
      <c r="C335" s="313"/>
      <c r="D335" s="313"/>
      <c r="E335" s="313"/>
      <c r="F335" s="313"/>
      <c r="G335" s="313"/>
      <c r="H335" s="313"/>
      <c r="I335" s="313"/>
      <c r="J335" s="313"/>
      <c r="K335" s="313"/>
      <c r="L335" s="313"/>
      <c r="M335" s="313"/>
      <c r="N335" s="315"/>
      <c r="O335" s="315"/>
      <c r="P335" s="315"/>
      <c r="Q335" s="315"/>
      <c r="R335" s="315"/>
      <c r="S335" s="315"/>
      <c r="T335" s="315"/>
      <c r="U335" s="315"/>
      <c r="V335" s="315"/>
      <c r="W335" s="315"/>
      <c r="X335" s="315"/>
      <c r="Y335" s="315"/>
      <c r="Z335" s="315"/>
    </row>
    <row r="336" spans="1:26" ht="14.25" customHeight="1">
      <c r="A336" s="316"/>
      <c r="B336" s="317"/>
      <c r="C336" s="313"/>
      <c r="D336" s="313"/>
      <c r="E336" s="313"/>
      <c r="F336" s="313"/>
      <c r="G336" s="313"/>
      <c r="H336" s="313"/>
      <c r="I336" s="313"/>
      <c r="J336" s="313"/>
      <c r="K336" s="313"/>
      <c r="L336" s="313"/>
      <c r="M336" s="313"/>
      <c r="N336" s="315"/>
      <c r="O336" s="315"/>
      <c r="P336" s="315"/>
      <c r="Q336" s="315"/>
      <c r="R336" s="315"/>
      <c r="S336" s="315"/>
      <c r="T336" s="315"/>
      <c r="U336" s="315"/>
      <c r="V336" s="315"/>
      <c r="W336" s="315"/>
      <c r="X336" s="315"/>
      <c r="Y336" s="315"/>
      <c r="Z336" s="315"/>
    </row>
    <row r="337" spans="1:26" ht="14.25" customHeight="1">
      <c r="A337" s="316"/>
      <c r="B337" s="317"/>
      <c r="C337" s="313"/>
      <c r="D337" s="313"/>
      <c r="E337" s="313"/>
      <c r="F337" s="313"/>
      <c r="G337" s="313"/>
      <c r="H337" s="313"/>
      <c r="I337" s="313"/>
      <c r="J337" s="313"/>
      <c r="K337" s="313"/>
      <c r="L337" s="313"/>
      <c r="M337" s="313"/>
      <c r="N337" s="315"/>
      <c r="O337" s="315"/>
      <c r="P337" s="315"/>
      <c r="Q337" s="315"/>
      <c r="R337" s="315"/>
      <c r="S337" s="315"/>
      <c r="T337" s="315"/>
      <c r="U337" s="315"/>
      <c r="V337" s="315"/>
      <c r="W337" s="315"/>
      <c r="X337" s="315"/>
      <c r="Y337" s="315"/>
      <c r="Z337" s="315"/>
    </row>
    <row r="338" spans="1:26" ht="14.25" customHeight="1">
      <c r="A338" s="316"/>
      <c r="B338" s="317"/>
      <c r="C338" s="313"/>
      <c r="D338" s="313"/>
      <c r="E338" s="313"/>
      <c r="F338" s="313"/>
      <c r="G338" s="313"/>
      <c r="H338" s="313"/>
      <c r="I338" s="313"/>
      <c r="J338" s="313"/>
      <c r="K338" s="313"/>
      <c r="L338" s="313"/>
      <c r="M338" s="313"/>
      <c r="N338" s="315"/>
      <c r="O338" s="315"/>
      <c r="P338" s="315"/>
      <c r="Q338" s="315"/>
      <c r="R338" s="315"/>
      <c r="S338" s="315"/>
      <c r="T338" s="315"/>
      <c r="U338" s="315"/>
      <c r="V338" s="315"/>
      <c r="W338" s="315"/>
      <c r="X338" s="315"/>
      <c r="Y338" s="315"/>
      <c r="Z338" s="315"/>
    </row>
    <row r="339" spans="1:26" ht="14.25" customHeight="1">
      <c r="A339" s="316"/>
      <c r="B339" s="317"/>
      <c r="C339" s="313"/>
      <c r="D339" s="313"/>
      <c r="E339" s="313"/>
      <c r="F339" s="313"/>
      <c r="G339" s="313"/>
      <c r="H339" s="313"/>
      <c r="I339" s="313"/>
      <c r="J339" s="313"/>
      <c r="K339" s="313"/>
      <c r="L339" s="313"/>
      <c r="M339" s="313"/>
      <c r="N339" s="315"/>
      <c r="O339" s="315"/>
      <c r="P339" s="315"/>
      <c r="Q339" s="315"/>
      <c r="R339" s="315"/>
      <c r="S339" s="315"/>
      <c r="T339" s="315"/>
      <c r="U339" s="315"/>
      <c r="V339" s="315"/>
      <c r="W339" s="315"/>
      <c r="X339" s="315"/>
      <c r="Y339" s="315"/>
      <c r="Z339" s="315"/>
    </row>
    <row r="340" spans="1:26" ht="14.25" customHeight="1">
      <c r="A340" s="316"/>
      <c r="B340" s="317"/>
      <c r="C340" s="313"/>
      <c r="D340" s="313"/>
      <c r="E340" s="313"/>
      <c r="F340" s="313"/>
      <c r="G340" s="313"/>
      <c r="H340" s="313"/>
      <c r="I340" s="313"/>
      <c r="J340" s="313"/>
      <c r="K340" s="313"/>
      <c r="L340" s="313"/>
      <c r="M340" s="313"/>
      <c r="N340" s="315"/>
      <c r="O340" s="315"/>
      <c r="P340" s="315"/>
      <c r="Q340" s="315"/>
      <c r="R340" s="315"/>
      <c r="S340" s="315"/>
      <c r="T340" s="315"/>
      <c r="U340" s="315"/>
      <c r="V340" s="315"/>
      <c r="W340" s="315"/>
      <c r="X340" s="315"/>
      <c r="Y340" s="315"/>
      <c r="Z340" s="315"/>
    </row>
    <row r="341" spans="1:26" ht="14.25" customHeight="1">
      <c r="A341" s="316"/>
      <c r="B341" s="317"/>
      <c r="C341" s="313"/>
      <c r="D341" s="313"/>
      <c r="E341" s="313"/>
      <c r="F341" s="313"/>
      <c r="G341" s="313"/>
      <c r="H341" s="313"/>
      <c r="I341" s="313"/>
      <c r="J341" s="313"/>
      <c r="K341" s="313"/>
      <c r="L341" s="313"/>
      <c r="M341" s="313"/>
      <c r="N341" s="315"/>
      <c r="O341" s="315"/>
      <c r="P341" s="315"/>
      <c r="Q341" s="315"/>
      <c r="R341" s="315"/>
      <c r="S341" s="315"/>
      <c r="T341" s="315"/>
      <c r="U341" s="315"/>
      <c r="V341" s="315"/>
      <c r="W341" s="315"/>
      <c r="X341" s="315"/>
      <c r="Y341" s="315"/>
      <c r="Z341" s="315"/>
    </row>
    <row r="342" spans="1:26" ht="14.25" customHeight="1">
      <c r="A342" s="316"/>
      <c r="B342" s="317"/>
      <c r="C342" s="313"/>
      <c r="D342" s="313"/>
      <c r="E342" s="313"/>
      <c r="F342" s="313"/>
      <c r="G342" s="313"/>
      <c r="H342" s="313"/>
      <c r="I342" s="313"/>
      <c r="J342" s="313"/>
      <c r="K342" s="313"/>
      <c r="L342" s="313"/>
      <c r="M342" s="313"/>
      <c r="N342" s="315"/>
      <c r="O342" s="315"/>
      <c r="P342" s="315"/>
      <c r="Q342" s="315"/>
      <c r="R342" s="315"/>
      <c r="S342" s="315"/>
      <c r="T342" s="315"/>
      <c r="U342" s="315"/>
      <c r="V342" s="315"/>
      <c r="W342" s="315"/>
      <c r="X342" s="315"/>
      <c r="Y342" s="315"/>
      <c r="Z342" s="315"/>
    </row>
    <row r="343" spans="1:26" ht="14.25" customHeight="1">
      <c r="A343" s="316"/>
      <c r="B343" s="317"/>
      <c r="C343" s="313"/>
      <c r="D343" s="313"/>
      <c r="E343" s="313"/>
      <c r="F343" s="313"/>
      <c r="G343" s="313"/>
      <c r="H343" s="313"/>
      <c r="I343" s="313"/>
      <c r="J343" s="313"/>
      <c r="K343" s="313"/>
      <c r="L343" s="313"/>
      <c r="M343" s="313"/>
      <c r="N343" s="315"/>
      <c r="O343" s="315"/>
      <c r="P343" s="315"/>
      <c r="Q343" s="315"/>
      <c r="R343" s="315"/>
      <c r="S343" s="315"/>
      <c r="T343" s="315"/>
      <c r="U343" s="315"/>
      <c r="V343" s="315"/>
      <c r="W343" s="315"/>
      <c r="X343" s="315"/>
      <c r="Y343" s="315"/>
      <c r="Z343" s="315"/>
    </row>
    <row r="344" spans="1:26" ht="14.25" customHeight="1">
      <c r="A344" s="316"/>
      <c r="B344" s="317"/>
      <c r="C344" s="313"/>
      <c r="D344" s="313"/>
      <c r="E344" s="313"/>
      <c r="F344" s="313"/>
      <c r="G344" s="313"/>
      <c r="H344" s="313"/>
      <c r="I344" s="313"/>
      <c r="J344" s="313"/>
      <c r="K344" s="313"/>
      <c r="L344" s="313"/>
      <c r="M344" s="313"/>
      <c r="N344" s="315"/>
      <c r="O344" s="315"/>
      <c r="P344" s="315"/>
      <c r="Q344" s="315"/>
      <c r="R344" s="315"/>
      <c r="S344" s="315"/>
      <c r="T344" s="315"/>
      <c r="U344" s="315"/>
      <c r="V344" s="315"/>
      <c r="W344" s="315"/>
      <c r="X344" s="315"/>
      <c r="Y344" s="315"/>
      <c r="Z344" s="315"/>
    </row>
    <row r="345" spans="1:26" ht="14.25" customHeight="1">
      <c r="A345" s="316"/>
      <c r="B345" s="317"/>
      <c r="C345" s="313"/>
      <c r="D345" s="313"/>
      <c r="E345" s="313"/>
      <c r="F345" s="313"/>
      <c r="G345" s="313"/>
      <c r="H345" s="313"/>
      <c r="I345" s="313"/>
      <c r="J345" s="313"/>
      <c r="K345" s="313"/>
      <c r="L345" s="313"/>
      <c r="M345" s="313"/>
      <c r="N345" s="315"/>
      <c r="O345" s="315"/>
      <c r="P345" s="315"/>
      <c r="Q345" s="315"/>
      <c r="R345" s="315"/>
      <c r="S345" s="315"/>
      <c r="T345" s="315"/>
      <c r="U345" s="315"/>
      <c r="V345" s="315"/>
      <c r="W345" s="315"/>
      <c r="X345" s="315"/>
      <c r="Y345" s="315"/>
      <c r="Z345" s="315"/>
    </row>
    <row r="346" spans="1:26" ht="14.25" customHeight="1">
      <c r="A346" s="316"/>
      <c r="B346" s="317"/>
      <c r="C346" s="313"/>
      <c r="D346" s="313"/>
      <c r="E346" s="313"/>
      <c r="F346" s="313"/>
      <c r="G346" s="313"/>
      <c r="H346" s="313"/>
      <c r="I346" s="313"/>
      <c r="J346" s="313"/>
      <c r="K346" s="313"/>
      <c r="L346" s="313"/>
      <c r="M346" s="313"/>
      <c r="N346" s="315"/>
      <c r="O346" s="315"/>
      <c r="P346" s="315"/>
      <c r="Q346" s="315"/>
      <c r="R346" s="315"/>
      <c r="S346" s="315"/>
      <c r="T346" s="315"/>
      <c r="U346" s="315"/>
      <c r="V346" s="315"/>
      <c r="W346" s="315"/>
      <c r="X346" s="315"/>
      <c r="Y346" s="315"/>
      <c r="Z346" s="315"/>
    </row>
    <row r="347" spans="1:26" ht="14.25" customHeight="1">
      <c r="A347" s="316"/>
      <c r="B347" s="317"/>
      <c r="C347" s="313"/>
      <c r="D347" s="313"/>
      <c r="E347" s="313"/>
      <c r="F347" s="313"/>
      <c r="G347" s="313"/>
      <c r="H347" s="313"/>
      <c r="I347" s="313"/>
      <c r="J347" s="313"/>
      <c r="K347" s="313"/>
      <c r="L347" s="313"/>
      <c r="M347" s="313"/>
      <c r="N347" s="315"/>
      <c r="O347" s="315"/>
      <c r="P347" s="315"/>
      <c r="Q347" s="315"/>
      <c r="R347" s="315"/>
      <c r="S347" s="315"/>
      <c r="T347" s="315"/>
      <c r="U347" s="315"/>
      <c r="V347" s="315"/>
      <c r="W347" s="315"/>
      <c r="X347" s="315"/>
      <c r="Y347" s="315"/>
      <c r="Z347" s="315"/>
    </row>
    <row r="348" spans="1:26" ht="14.25" customHeight="1">
      <c r="A348" s="316"/>
      <c r="B348" s="317"/>
      <c r="C348" s="313"/>
      <c r="D348" s="313"/>
      <c r="E348" s="313"/>
      <c r="F348" s="313"/>
      <c r="G348" s="313"/>
      <c r="H348" s="313"/>
      <c r="I348" s="313"/>
      <c r="J348" s="313"/>
      <c r="K348" s="313"/>
      <c r="L348" s="313"/>
      <c r="M348" s="313"/>
      <c r="N348" s="315"/>
      <c r="O348" s="315"/>
      <c r="P348" s="315"/>
      <c r="Q348" s="315"/>
      <c r="R348" s="315"/>
      <c r="S348" s="315"/>
      <c r="T348" s="315"/>
      <c r="U348" s="315"/>
      <c r="V348" s="315"/>
      <c r="W348" s="315"/>
      <c r="X348" s="315"/>
      <c r="Y348" s="315"/>
      <c r="Z348" s="315"/>
    </row>
    <row r="349" spans="1:26" ht="14.25" customHeight="1">
      <c r="A349" s="316"/>
      <c r="B349" s="317"/>
      <c r="C349" s="313"/>
      <c r="D349" s="313"/>
      <c r="E349" s="313"/>
      <c r="F349" s="313"/>
      <c r="G349" s="313"/>
      <c r="H349" s="313"/>
      <c r="I349" s="313"/>
      <c r="J349" s="313"/>
      <c r="K349" s="313"/>
      <c r="L349" s="313"/>
      <c r="M349" s="313"/>
      <c r="N349" s="315"/>
      <c r="O349" s="315"/>
      <c r="P349" s="315"/>
      <c r="Q349" s="315"/>
      <c r="R349" s="315"/>
      <c r="S349" s="315"/>
      <c r="T349" s="315"/>
      <c r="U349" s="315"/>
      <c r="V349" s="315"/>
      <c r="W349" s="315"/>
      <c r="X349" s="315"/>
      <c r="Y349" s="315"/>
      <c r="Z349" s="315"/>
    </row>
    <row r="350" spans="1:26" ht="14.25" customHeight="1">
      <c r="A350" s="316"/>
      <c r="B350" s="317"/>
      <c r="C350" s="313"/>
      <c r="D350" s="313"/>
      <c r="E350" s="313"/>
      <c r="F350" s="313"/>
      <c r="G350" s="313"/>
      <c r="H350" s="313"/>
      <c r="I350" s="313"/>
      <c r="J350" s="313"/>
      <c r="K350" s="313"/>
      <c r="L350" s="313"/>
      <c r="M350" s="313"/>
      <c r="N350" s="315"/>
      <c r="O350" s="315"/>
      <c r="P350" s="315"/>
      <c r="Q350" s="315"/>
      <c r="R350" s="315"/>
      <c r="S350" s="315"/>
      <c r="T350" s="315"/>
      <c r="U350" s="315"/>
      <c r="V350" s="315"/>
      <c r="W350" s="315"/>
      <c r="X350" s="315"/>
      <c r="Y350" s="315"/>
      <c r="Z350" s="315"/>
    </row>
    <row r="351" spans="1:26" ht="14.25" customHeight="1">
      <c r="A351" s="316"/>
      <c r="B351" s="317"/>
      <c r="C351" s="313"/>
      <c r="D351" s="313"/>
      <c r="E351" s="313"/>
      <c r="F351" s="313"/>
      <c r="G351" s="313"/>
      <c r="H351" s="313"/>
      <c r="I351" s="313"/>
      <c r="J351" s="313"/>
      <c r="K351" s="313"/>
      <c r="L351" s="313"/>
      <c r="M351" s="313"/>
      <c r="N351" s="315"/>
      <c r="O351" s="315"/>
      <c r="P351" s="315"/>
      <c r="Q351" s="315"/>
      <c r="R351" s="315"/>
      <c r="S351" s="315"/>
      <c r="T351" s="315"/>
      <c r="U351" s="315"/>
      <c r="V351" s="315"/>
      <c r="W351" s="315"/>
      <c r="X351" s="315"/>
      <c r="Y351" s="315"/>
      <c r="Z351" s="315"/>
    </row>
    <row r="352" spans="1:26" ht="14.25" customHeight="1">
      <c r="A352" s="316"/>
      <c r="B352" s="317"/>
      <c r="C352" s="313"/>
      <c r="D352" s="313"/>
      <c r="E352" s="313"/>
      <c r="F352" s="313"/>
      <c r="G352" s="313"/>
      <c r="H352" s="313"/>
      <c r="I352" s="313"/>
      <c r="J352" s="313"/>
      <c r="K352" s="313"/>
      <c r="L352" s="313"/>
      <c r="M352" s="313"/>
      <c r="N352" s="315"/>
      <c r="O352" s="315"/>
      <c r="P352" s="315"/>
      <c r="Q352" s="315"/>
      <c r="R352" s="315"/>
      <c r="S352" s="315"/>
      <c r="T352" s="315"/>
      <c r="U352" s="315"/>
      <c r="V352" s="315"/>
      <c r="W352" s="315"/>
      <c r="X352" s="315"/>
      <c r="Y352" s="315"/>
      <c r="Z352" s="315"/>
    </row>
    <row r="353" spans="1:26" ht="14.25" customHeight="1">
      <c r="A353" s="316"/>
      <c r="B353" s="317"/>
      <c r="C353" s="313"/>
      <c r="D353" s="313"/>
      <c r="E353" s="313"/>
      <c r="F353" s="313"/>
      <c r="G353" s="313"/>
      <c r="H353" s="313"/>
      <c r="I353" s="313"/>
      <c r="J353" s="313"/>
      <c r="K353" s="313"/>
      <c r="L353" s="313"/>
      <c r="M353" s="313"/>
      <c r="N353" s="315"/>
      <c r="O353" s="315"/>
      <c r="P353" s="315"/>
      <c r="Q353" s="315"/>
      <c r="R353" s="315"/>
      <c r="S353" s="315"/>
      <c r="T353" s="315"/>
      <c r="U353" s="315"/>
      <c r="V353" s="315"/>
      <c r="W353" s="315"/>
      <c r="X353" s="315"/>
      <c r="Y353" s="315"/>
      <c r="Z353" s="315"/>
    </row>
    <row r="354" spans="1:26" ht="14.25" customHeight="1">
      <c r="A354" s="316"/>
      <c r="B354" s="317"/>
      <c r="C354" s="313"/>
      <c r="D354" s="313"/>
      <c r="E354" s="313"/>
      <c r="F354" s="313"/>
      <c r="G354" s="313"/>
      <c r="H354" s="313"/>
      <c r="I354" s="313"/>
      <c r="J354" s="313"/>
      <c r="K354" s="313"/>
      <c r="L354" s="313"/>
      <c r="M354" s="313"/>
      <c r="N354" s="315"/>
      <c r="O354" s="315"/>
      <c r="P354" s="315"/>
      <c r="Q354" s="315"/>
      <c r="R354" s="315"/>
      <c r="S354" s="315"/>
      <c r="T354" s="315"/>
      <c r="U354" s="315"/>
      <c r="V354" s="315"/>
      <c r="W354" s="315"/>
      <c r="X354" s="315"/>
      <c r="Y354" s="315"/>
      <c r="Z354" s="315"/>
    </row>
    <row r="355" spans="1:26" ht="14.25" customHeight="1">
      <c r="A355" s="316"/>
      <c r="B355" s="317"/>
      <c r="C355" s="313"/>
      <c r="D355" s="313"/>
      <c r="E355" s="313"/>
      <c r="F355" s="313"/>
      <c r="G355" s="313"/>
      <c r="H355" s="313"/>
      <c r="I355" s="313"/>
      <c r="J355" s="313"/>
      <c r="K355" s="313"/>
      <c r="L355" s="313"/>
      <c r="M355" s="313"/>
      <c r="N355" s="315"/>
      <c r="O355" s="315"/>
      <c r="P355" s="315"/>
      <c r="Q355" s="315"/>
      <c r="R355" s="315"/>
      <c r="S355" s="315"/>
      <c r="T355" s="315"/>
      <c r="U355" s="315"/>
      <c r="V355" s="315"/>
      <c r="W355" s="315"/>
      <c r="X355" s="315"/>
      <c r="Y355" s="315"/>
      <c r="Z355" s="315"/>
    </row>
    <row r="356" spans="1:26" ht="14.25" customHeight="1">
      <c r="A356" s="316"/>
      <c r="B356" s="317"/>
      <c r="C356" s="313"/>
      <c r="D356" s="313"/>
      <c r="E356" s="313"/>
      <c r="F356" s="313"/>
      <c r="G356" s="313"/>
      <c r="H356" s="313"/>
      <c r="I356" s="313"/>
      <c r="J356" s="313"/>
      <c r="K356" s="313"/>
      <c r="L356" s="313"/>
      <c r="M356" s="313"/>
      <c r="N356" s="315"/>
      <c r="O356" s="315"/>
      <c r="P356" s="315"/>
      <c r="Q356" s="315"/>
      <c r="R356" s="315"/>
      <c r="S356" s="315"/>
      <c r="T356" s="315"/>
      <c r="U356" s="315"/>
      <c r="V356" s="315"/>
      <c r="W356" s="315"/>
      <c r="X356" s="315"/>
      <c r="Y356" s="315"/>
      <c r="Z356" s="315"/>
    </row>
    <row r="357" spans="1:26" ht="14.25" customHeight="1">
      <c r="A357" s="316"/>
      <c r="B357" s="317"/>
      <c r="C357" s="313"/>
      <c r="D357" s="313"/>
      <c r="E357" s="313"/>
      <c r="F357" s="313"/>
      <c r="G357" s="313"/>
      <c r="H357" s="313"/>
      <c r="I357" s="313"/>
      <c r="J357" s="313"/>
      <c r="K357" s="313"/>
      <c r="L357" s="313"/>
      <c r="M357" s="313"/>
      <c r="N357" s="315"/>
      <c r="O357" s="315"/>
      <c r="P357" s="315"/>
      <c r="Q357" s="315"/>
      <c r="R357" s="315"/>
      <c r="S357" s="315"/>
      <c r="T357" s="315"/>
      <c r="U357" s="315"/>
      <c r="V357" s="315"/>
      <c r="W357" s="315"/>
      <c r="X357" s="315"/>
      <c r="Y357" s="315"/>
      <c r="Z357" s="315"/>
    </row>
    <row r="358" spans="1:26" ht="14.25" customHeight="1">
      <c r="A358" s="316"/>
      <c r="B358" s="317"/>
      <c r="C358" s="313"/>
      <c r="D358" s="313"/>
      <c r="E358" s="313"/>
      <c r="F358" s="313"/>
      <c r="G358" s="313"/>
      <c r="H358" s="313"/>
      <c r="I358" s="313"/>
      <c r="J358" s="313"/>
      <c r="K358" s="313"/>
      <c r="L358" s="313"/>
      <c r="M358" s="313"/>
      <c r="N358" s="315"/>
      <c r="O358" s="315"/>
      <c r="P358" s="315"/>
      <c r="Q358" s="315"/>
      <c r="R358" s="315"/>
      <c r="S358" s="315"/>
      <c r="T358" s="315"/>
      <c r="U358" s="315"/>
      <c r="V358" s="315"/>
      <c r="W358" s="315"/>
      <c r="X358" s="315"/>
      <c r="Y358" s="315"/>
      <c r="Z358" s="315"/>
    </row>
    <row r="359" spans="1:26" ht="14.25" customHeight="1">
      <c r="A359" s="316"/>
      <c r="B359" s="317"/>
      <c r="C359" s="313"/>
      <c r="D359" s="313"/>
      <c r="E359" s="313"/>
      <c r="F359" s="313"/>
      <c r="G359" s="313"/>
      <c r="H359" s="313"/>
      <c r="I359" s="313"/>
      <c r="J359" s="313"/>
      <c r="K359" s="313"/>
      <c r="L359" s="313"/>
      <c r="M359" s="313"/>
      <c r="N359" s="315"/>
      <c r="O359" s="315"/>
      <c r="P359" s="315"/>
      <c r="Q359" s="315"/>
      <c r="R359" s="315"/>
      <c r="S359" s="315"/>
      <c r="T359" s="315"/>
      <c r="U359" s="315"/>
      <c r="V359" s="315"/>
      <c r="W359" s="315"/>
      <c r="X359" s="315"/>
      <c r="Y359" s="315"/>
      <c r="Z359" s="315"/>
    </row>
    <row r="360" spans="1:26" ht="14.25" customHeight="1">
      <c r="A360" s="316"/>
      <c r="B360" s="317"/>
      <c r="C360" s="313"/>
      <c r="D360" s="313"/>
      <c r="E360" s="313"/>
      <c r="F360" s="313"/>
      <c r="G360" s="313"/>
      <c r="H360" s="313"/>
      <c r="I360" s="313"/>
      <c r="J360" s="313"/>
      <c r="K360" s="313"/>
      <c r="L360" s="313"/>
      <c r="M360" s="313"/>
      <c r="N360" s="315"/>
      <c r="O360" s="315"/>
      <c r="P360" s="315"/>
      <c r="Q360" s="315"/>
      <c r="R360" s="315"/>
      <c r="S360" s="315"/>
      <c r="T360" s="315"/>
      <c r="U360" s="315"/>
      <c r="V360" s="315"/>
      <c r="W360" s="315"/>
      <c r="X360" s="315"/>
      <c r="Y360" s="315"/>
      <c r="Z360" s="315"/>
    </row>
    <row r="361" spans="1:26" ht="14.25" customHeight="1">
      <c r="A361" s="316"/>
      <c r="B361" s="317"/>
      <c r="C361" s="313"/>
      <c r="D361" s="313"/>
      <c r="E361" s="313"/>
      <c r="F361" s="313"/>
      <c r="G361" s="313"/>
      <c r="H361" s="313"/>
      <c r="I361" s="313"/>
      <c r="J361" s="313"/>
      <c r="K361" s="313"/>
      <c r="L361" s="313"/>
      <c r="M361" s="313"/>
      <c r="N361" s="315"/>
      <c r="O361" s="315"/>
      <c r="P361" s="315"/>
      <c r="Q361" s="315"/>
      <c r="R361" s="315"/>
      <c r="S361" s="315"/>
      <c r="T361" s="315"/>
      <c r="U361" s="315"/>
      <c r="V361" s="315"/>
      <c r="W361" s="315"/>
      <c r="X361" s="315"/>
      <c r="Y361" s="315"/>
      <c r="Z361" s="315"/>
    </row>
    <row r="362" spans="1:26" ht="14.25" customHeight="1">
      <c r="A362" s="316"/>
      <c r="B362" s="317"/>
      <c r="C362" s="313"/>
      <c r="D362" s="313"/>
      <c r="E362" s="313"/>
      <c r="F362" s="313"/>
      <c r="G362" s="313"/>
      <c r="H362" s="313"/>
      <c r="I362" s="313"/>
      <c r="J362" s="313"/>
      <c r="K362" s="313"/>
      <c r="L362" s="313"/>
      <c r="M362" s="313"/>
      <c r="N362" s="315"/>
      <c r="O362" s="315"/>
      <c r="P362" s="315"/>
      <c r="Q362" s="315"/>
      <c r="R362" s="315"/>
      <c r="S362" s="315"/>
      <c r="T362" s="315"/>
      <c r="U362" s="315"/>
      <c r="V362" s="315"/>
      <c r="W362" s="315"/>
      <c r="X362" s="315"/>
      <c r="Y362" s="315"/>
      <c r="Z362" s="315"/>
    </row>
    <row r="363" spans="1:26" ht="14.25" customHeight="1">
      <c r="A363" s="316"/>
      <c r="B363" s="317"/>
      <c r="C363" s="313"/>
      <c r="D363" s="313"/>
      <c r="E363" s="313"/>
      <c r="F363" s="313"/>
      <c r="G363" s="313"/>
      <c r="H363" s="313"/>
      <c r="I363" s="313"/>
      <c r="J363" s="313"/>
      <c r="K363" s="313"/>
      <c r="L363" s="313"/>
      <c r="M363" s="313"/>
      <c r="N363" s="315"/>
      <c r="O363" s="315"/>
      <c r="P363" s="315"/>
      <c r="Q363" s="315"/>
      <c r="R363" s="315"/>
      <c r="S363" s="315"/>
      <c r="T363" s="315"/>
      <c r="U363" s="315"/>
      <c r="V363" s="315"/>
      <c r="W363" s="315"/>
      <c r="X363" s="315"/>
      <c r="Y363" s="315"/>
      <c r="Z363" s="315"/>
    </row>
    <row r="364" spans="1:26" ht="14.25" customHeight="1">
      <c r="A364" s="316"/>
      <c r="B364" s="317"/>
      <c r="C364" s="313"/>
      <c r="D364" s="313"/>
      <c r="E364" s="313"/>
      <c r="F364" s="313"/>
      <c r="G364" s="313"/>
      <c r="H364" s="313"/>
      <c r="I364" s="313"/>
      <c r="J364" s="313"/>
      <c r="K364" s="313"/>
      <c r="L364" s="313"/>
      <c r="M364" s="313"/>
      <c r="N364" s="315"/>
      <c r="O364" s="315"/>
      <c r="P364" s="315"/>
      <c r="Q364" s="315"/>
      <c r="R364" s="315"/>
      <c r="S364" s="315"/>
      <c r="T364" s="315"/>
      <c r="U364" s="315"/>
      <c r="V364" s="315"/>
      <c r="W364" s="315"/>
      <c r="X364" s="315"/>
      <c r="Y364" s="315"/>
      <c r="Z364" s="315"/>
    </row>
    <row r="365" spans="1:26" ht="14.25" customHeight="1">
      <c r="A365" s="316"/>
      <c r="B365" s="317"/>
      <c r="C365" s="313"/>
      <c r="D365" s="313"/>
      <c r="E365" s="313"/>
      <c r="F365" s="313"/>
      <c r="G365" s="313"/>
      <c r="H365" s="313"/>
      <c r="I365" s="313"/>
      <c r="J365" s="313"/>
      <c r="K365" s="313"/>
      <c r="L365" s="313"/>
      <c r="M365" s="313"/>
      <c r="N365" s="315"/>
      <c r="O365" s="315"/>
      <c r="P365" s="315"/>
      <c r="Q365" s="315"/>
      <c r="R365" s="315"/>
      <c r="S365" s="315"/>
      <c r="T365" s="315"/>
      <c r="U365" s="315"/>
      <c r="V365" s="315"/>
      <c r="W365" s="315"/>
      <c r="X365" s="315"/>
      <c r="Y365" s="315"/>
      <c r="Z365" s="315"/>
    </row>
    <row r="366" spans="1:26" ht="14.25" customHeight="1">
      <c r="A366" s="316"/>
      <c r="B366" s="317"/>
      <c r="C366" s="313"/>
      <c r="D366" s="313"/>
      <c r="E366" s="313"/>
      <c r="F366" s="313"/>
      <c r="G366" s="313"/>
      <c r="H366" s="313"/>
      <c r="I366" s="313"/>
      <c r="J366" s="313"/>
      <c r="K366" s="313"/>
      <c r="L366" s="313"/>
      <c r="M366" s="313"/>
      <c r="N366" s="315"/>
      <c r="O366" s="315"/>
      <c r="P366" s="315"/>
      <c r="Q366" s="315"/>
      <c r="R366" s="315"/>
      <c r="S366" s="315"/>
      <c r="T366" s="315"/>
      <c r="U366" s="315"/>
      <c r="V366" s="315"/>
      <c r="W366" s="315"/>
      <c r="X366" s="315"/>
      <c r="Y366" s="315"/>
      <c r="Z366" s="315"/>
    </row>
    <row r="367" spans="1:26" ht="14.25" customHeight="1">
      <c r="A367" s="316"/>
      <c r="B367" s="317"/>
      <c r="C367" s="313"/>
      <c r="D367" s="313"/>
      <c r="E367" s="313"/>
      <c r="F367" s="313"/>
      <c r="G367" s="313"/>
      <c r="H367" s="313"/>
      <c r="I367" s="313"/>
      <c r="J367" s="313"/>
      <c r="K367" s="313"/>
      <c r="L367" s="313"/>
      <c r="M367" s="313"/>
      <c r="N367" s="315"/>
      <c r="O367" s="315"/>
      <c r="P367" s="315"/>
      <c r="Q367" s="315"/>
      <c r="R367" s="315"/>
      <c r="S367" s="315"/>
      <c r="T367" s="315"/>
      <c r="U367" s="315"/>
      <c r="V367" s="315"/>
      <c r="W367" s="315"/>
      <c r="X367" s="315"/>
      <c r="Y367" s="315"/>
      <c r="Z367" s="315"/>
    </row>
    <row r="368" spans="1:26" ht="14.25" customHeight="1">
      <c r="A368" s="316"/>
      <c r="B368" s="317"/>
      <c r="C368" s="313"/>
      <c r="D368" s="313"/>
      <c r="E368" s="313"/>
      <c r="F368" s="313"/>
      <c r="G368" s="313"/>
      <c r="H368" s="313"/>
      <c r="I368" s="313"/>
      <c r="J368" s="313"/>
      <c r="K368" s="313"/>
      <c r="L368" s="313"/>
      <c r="M368" s="313"/>
      <c r="N368" s="315"/>
      <c r="O368" s="315"/>
      <c r="P368" s="315"/>
      <c r="Q368" s="315"/>
      <c r="R368" s="315"/>
      <c r="S368" s="315"/>
      <c r="T368" s="315"/>
      <c r="U368" s="315"/>
      <c r="V368" s="315"/>
      <c r="W368" s="315"/>
      <c r="X368" s="315"/>
      <c r="Y368" s="315"/>
      <c r="Z368" s="315"/>
    </row>
    <row r="369" spans="1:26" ht="14.25" customHeight="1">
      <c r="A369" s="316"/>
      <c r="B369" s="317"/>
      <c r="C369" s="313"/>
      <c r="D369" s="313"/>
      <c r="E369" s="313"/>
      <c r="F369" s="313"/>
      <c r="G369" s="313"/>
      <c r="H369" s="313"/>
      <c r="I369" s="313"/>
      <c r="J369" s="313"/>
      <c r="K369" s="313"/>
      <c r="L369" s="313"/>
      <c r="M369" s="313"/>
      <c r="N369" s="315"/>
      <c r="O369" s="315"/>
      <c r="P369" s="315"/>
      <c r="Q369" s="315"/>
      <c r="R369" s="315"/>
      <c r="S369" s="315"/>
      <c r="T369" s="315"/>
      <c r="U369" s="315"/>
      <c r="V369" s="315"/>
      <c r="W369" s="315"/>
      <c r="X369" s="315"/>
      <c r="Y369" s="315"/>
      <c r="Z369" s="315"/>
    </row>
    <row r="370" spans="1:26" ht="14.25" customHeight="1">
      <c r="A370" s="316"/>
      <c r="B370" s="317"/>
      <c r="C370" s="313"/>
      <c r="D370" s="313"/>
      <c r="E370" s="313"/>
      <c r="F370" s="313"/>
      <c r="G370" s="313"/>
      <c r="H370" s="313"/>
      <c r="I370" s="313"/>
      <c r="J370" s="313"/>
      <c r="K370" s="313"/>
      <c r="L370" s="313"/>
      <c r="M370" s="313"/>
      <c r="N370" s="315"/>
      <c r="O370" s="315"/>
      <c r="P370" s="315"/>
      <c r="Q370" s="315"/>
      <c r="R370" s="315"/>
      <c r="S370" s="315"/>
      <c r="T370" s="315"/>
      <c r="U370" s="315"/>
      <c r="V370" s="315"/>
      <c r="W370" s="315"/>
      <c r="X370" s="315"/>
      <c r="Y370" s="315"/>
      <c r="Z370" s="315"/>
    </row>
    <row r="371" spans="1:26" ht="14.25" customHeight="1">
      <c r="A371" s="316"/>
      <c r="B371" s="317"/>
      <c r="C371" s="313"/>
      <c r="D371" s="313"/>
      <c r="E371" s="313"/>
      <c r="F371" s="313"/>
      <c r="G371" s="313"/>
      <c r="H371" s="313"/>
      <c r="I371" s="313"/>
      <c r="J371" s="313"/>
      <c r="K371" s="313"/>
      <c r="L371" s="313"/>
      <c r="M371" s="313"/>
      <c r="N371" s="315"/>
      <c r="O371" s="315"/>
      <c r="P371" s="315"/>
      <c r="Q371" s="315"/>
      <c r="R371" s="315"/>
      <c r="S371" s="315"/>
      <c r="T371" s="315"/>
      <c r="U371" s="315"/>
      <c r="V371" s="315"/>
      <c r="W371" s="315"/>
      <c r="X371" s="315"/>
      <c r="Y371" s="315"/>
      <c r="Z371" s="315"/>
    </row>
    <row r="372" spans="1:26" ht="14.25" customHeight="1">
      <c r="A372" s="316"/>
      <c r="B372" s="317"/>
      <c r="C372" s="313"/>
      <c r="D372" s="313"/>
      <c r="E372" s="313"/>
      <c r="F372" s="313"/>
      <c r="G372" s="313"/>
      <c r="H372" s="313"/>
      <c r="I372" s="313"/>
      <c r="J372" s="313"/>
      <c r="K372" s="313"/>
      <c r="L372" s="313"/>
      <c r="M372" s="313"/>
      <c r="N372" s="315"/>
      <c r="O372" s="315"/>
      <c r="P372" s="315"/>
      <c r="Q372" s="315"/>
      <c r="R372" s="315"/>
      <c r="S372" s="315"/>
      <c r="T372" s="315"/>
      <c r="U372" s="315"/>
      <c r="V372" s="315"/>
      <c r="W372" s="315"/>
      <c r="X372" s="315"/>
      <c r="Y372" s="315"/>
      <c r="Z372" s="315"/>
    </row>
    <row r="373" spans="1:26" ht="14.25" customHeight="1">
      <c r="A373" s="316"/>
      <c r="B373" s="317"/>
      <c r="C373" s="313"/>
      <c r="D373" s="313"/>
      <c r="E373" s="313"/>
      <c r="F373" s="313"/>
      <c r="G373" s="313"/>
      <c r="H373" s="313"/>
      <c r="I373" s="313"/>
      <c r="J373" s="313"/>
      <c r="K373" s="313"/>
      <c r="L373" s="313"/>
      <c r="M373" s="313"/>
      <c r="N373" s="315"/>
      <c r="O373" s="315"/>
      <c r="P373" s="315"/>
      <c r="Q373" s="315"/>
      <c r="R373" s="315"/>
      <c r="S373" s="315"/>
      <c r="T373" s="315"/>
      <c r="U373" s="315"/>
      <c r="V373" s="315"/>
      <c r="W373" s="315"/>
      <c r="X373" s="315"/>
      <c r="Y373" s="315"/>
      <c r="Z373" s="315"/>
    </row>
    <row r="374" spans="1:26" ht="14.25" customHeight="1">
      <c r="A374" s="316"/>
      <c r="B374" s="317"/>
      <c r="C374" s="313"/>
      <c r="D374" s="313"/>
      <c r="E374" s="313"/>
      <c r="F374" s="313"/>
      <c r="G374" s="313"/>
      <c r="H374" s="313"/>
      <c r="I374" s="313"/>
      <c r="J374" s="313"/>
      <c r="K374" s="313"/>
      <c r="L374" s="313"/>
      <c r="M374" s="313"/>
      <c r="N374" s="315"/>
      <c r="O374" s="315"/>
      <c r="P374" s="315"/>
      <c r="Q374" s="315"/>
      <c r="R374" s="315"/>
      <c r="S374" s="315"/>
      <c r="T374" s="315"/>
      <c r="U374" s="315"/>
      <c r="V374" s="315"/>
      <c r="W374" s="315"/>
      <c r="X374" s="315"/>
      <c r="Y374" s="315"/>
      <c r="Z374" s="315"/>
    </row>
    <row r="375" spans="1:26" ht="14.25" customHeight="1">
      <c r="A375" s="316"/>
      <c r="B375" s="317"/>
      <c r="C375" s="313"/>
      <c r="D375" s="313"/>
      <c r="E375" s="313"/>
      <c r="F375" s="313"/>
      <c r="G375" s="313"/>
      <c r="H375" s="313"/>
      <c r="I375" s="313"/>
      <c r="J375" s="313"/>
      <c r="K375" s="313"/>
      <c r="L375" s="313"/>
      <c r="M375" s="313"/>
      <c r="N375" s="315"/>
      <c r="O375" s="315"/>
      <c r="P375" s="315"/>
      <c r="Q375" s="315"/>
      <c r="R375" s="315"/>
      <c r="S375" s="315"/>
      <c r="T375" s="315"/>
      <c r="U375" s="315"/>
      <c r="V375" s="315"/>
      <c r="W375" s="315"/>
      <c r="X375" s="315"/>
      <c r="Y375" s="315"/>
      <c r="Z375" s="315"/>
    </row>
    <row r="376" spans="1:26" ht="14.25" customHeight="1">
      <c r="A376" s="316"/>
      <c r="B376" s="317"/>
      <c r="C376" s="313"/>
      <c r="D376" s="313"/>
      <c r="E376" s="313"/>
      <c r="F376" s="313"/>
      <c r="G376" s="313"/>
      <c r="H376" s="313"/>
      <c r="I376" s="313"/>
      <c r="J376" s="313"/>
      <c r="K376" s="313"/>
      <c r="L376" s="313"/>
      <c r="M376" s="313"/>
      <c r="N376" s="315"/>
      <c r="O376" s="315"/>
      <c r="P376" s="315"/>
      <c r="Q376" s="315"/>
      <c r="R376" s="315"/>
      <c r="S376" s="315"/>
      <c r="T376" s="315"/>
      <c r="U376" s="315"/>
      <c r="V376" s="315"/>
      <c r="W376" s="315"/>
      <c r="X376" s="315"/>
      <c r="Y376" s="315"/>
      <c r="Z376" s="315"/>
    </row>
    <row r="377" spans="1:26" ht="14.25" customHeight="1">
      <c r="A377" s="316"/>
      <c r="B377" s="317"/>
      <c r="C377" s="313"/>
      <c r="D377" s="313"/>
      <c r="E377" s="313"/>
      <c r="F377" s="313"/>
      <c r="G377" s="313"/>
      <c r="H377" s="313"/>
      <c r="I377" s="313"/>
      <c r="J377" s="313"/>
      <c r="K377" s="313"/>
      <c r="L377" s="313"/>
      <c r="M377" s="313"/>
      <c r="N377" s="315"/>
      <c r="O377" s="315"/>
      <c r="P377" s="315"/>
      <c r="Q377" s="315"/>
      <c r="R377" s="315"/>
      <c r="S377" s="315"/>
      <c r="T377" s="315"/>
      <c r="U377" s="315"/>
      <c r="V377" s="315"/>
      <c r="W377" s="315"/>
      <c r="X377" s="315"/>
      <c r="Y377" s="315"/>
      <c r="Z377" s="315"/>
    </row>
    <row r="378" spans="1:26" ht="14.25" customHeight="1">
      <c r="A378" s="316"/>
      <c r="B378" s="317"/>
      <c r="C378" s="313"/>
      <c r="D378" s="313"/>
      <c r="E378" s="313"/>
      <c r="F378" s="313"/>
      <c r="G378" s="313"/>
      <c r="H378" s="313"/>
      <c r="I378" s="313"/>
      <c r="J378" s="313"/>
      <c r="K378" s="313"/>
      <c r="L378" s="313"/>
      <c r="M378" s="313"/>
      <c r="N378" s="315"/>
      <c r="O378" s="315"/>
      <c r="P378" s="315"/>
      <c r="Q378" s="315"/>
      <c r="R378" s="315"/>
      <c r="S378" s="315"/>
      <c r="T378" s="315"/>
      <c r="U378" s="315"/>
      <c r="V378" s="315"/>
      <c r="W378" s="315"/>
      <c r="X378" s="315"/>
      <c r="Y378" s="315"/>
      <c r="Z378" s="315"/>
    </row>
    <row r="379" spans="1:26" ht="14.25" customHeight="1">
      <c r="A379" s="316"/>
      <c r="B379" s="317"/>
      <c r="C379" s="313"/>
      <c r="D379" s="313"/>
      <c r="E379" s="313"/>
      <c r="F379" s="313"/>
      <c r="G379" s="313"/>
      <c r="H379" s="313"/>
      <c r="I379" s="313"/>
      <c r="J379" s="313"/>
      <c r="K379" s="313"/>
      <c r="L379" s="313"/>
      <c r="M379" s="313"/>
      <c r="N379" s="315"/>
      <c r="O379" s="315"/>
      <c r="P379" s="315"/>
      <c r="Q379" s="315"/>
      <c r="R379" s="315"/>
      <c r="S379" s="315"/>
      <c r="T379" s="315"/>
      <c r="U379" s="315"/>
      <c r="V379" s="315"/>
      <c r="W379" s="315"/>
      <c r="X379" s="315"/>
      <c r="Y379" s="315"/>
      <c r="Z379" s="315"/>
    </row>
    <row r="380" spans="1:26" ht="14.25" customHeight="1">
      <c r="A380" s="316"/>
      <c r="B380" s="317"/>
      <c r="C380" s="313"/>
      <c r="D380" s="313"/>
      <c r="E380" s="313"/>
      <c r="F380" s="313"/>
      <c r="G380" s="313"/>
      <c r="H380" s="313"/>
      <c r="I380" s="313"/>
      <c r="J380" s="313"/>
      <c r="K380" s="313"/>
      <c r="L380" s="313"/>
      <c r="M380" s="313"/>
      <c r="N380" s="315"/>
      <c r="O380" s="315"/>
      <c r="P380" s="315"/>
      <c r="Q380" s="315"/>
      <c r="R380" s="315"/>
      <c r="S380" s="315"/>
      <c r="T380" s="315"/>
      <c r="U380" s="315"/>
      <c r="V380" s="315"/>
      <c r="W380" s="315"/>
      <c r="X380" s="315"/>
      <c r="Y380" s="315"/>
      <c r="Z380" s="315"/>
    </row>
    <row r="381" spans="1:26" ht="14.25" customHeight="1">
      <c r="A381" s="316"/>
      <c r="B381" s="317"/>
      <c r="C381" s="313"/>
      <c r="D381" s="313"/>
      <c r="E381" s="313"/>
      <c r="F381" s="313"/>
      <c r="G381" s="313"/>
      <c r="H381" s="313"/>
      <c r="I381" s="313"/>
      <c r="J381" s="313"/>
      <c r="K381" s="313"/>
      <c r="L381" s="313"/>
      <c r="M381" s="313"/>
      <c r="N381" s="315"/>
      <c r="O381" s="315"/>
      <c r="P381" s="315"/>
      <c r="Q381" s="315"/>
      <c r="R381" s="315"/>
      <c r="S381" s="315"/>
      <c r="T381" s="315"/>
      <c r="U381" s="315"/>
      <c r="V381" s="315"/>
      <c r="W381" s="315"/>
      <c r="X381" s="315"/>
      <c r="Y381" s="315"/>
      <c r="Z381" s="315"/>
    </row>
    <row r="382" spans="1:26" ht="14.25" customHeight="1">
      <c r="A382" s="316"/>
      <c r="B382" s="317"/>
      <c r="C382" s="313"/>
      <c r="D382" s="313"/>
      <c r="E382" s="313"/>
      <c r="F382" s="313"/>
      <c r="G382" s="313"/>
      <c r="H382" s="313"/>
      <c r="I382" s="313"/>
      <c r="J382" s="313"/>
      <c r="K382" s="313"/>
      <c r="L382" s="313"/>
      <c r="M382" s="313"/>
      <c r="N382" s="315"/>
      <c r="O382" s="315"/>
      <c r="P382" s="315"/>
      <c r="Q382" s="315"/>
      <c r="R382" s="315"/>
      <c r="S382" s="315"/>
      <c r="T382" s="315"/>
      <c r="U382" s="315"/>
      <c r="V382" s="315"/>
      <c r="W382" s="315"/>
      <c r="X382" s="315"/>
      <c r="Y382" s="315"/>
      <c r="Z382" s="315"/>
    </row>
    <row r="383" spans="1:26" ht="14.25" customHeight="1">
      <c r="A383" s="316"/>
      <c r="B383" s="317"/>
      <c r="C383" s="313"/>
      <c r="D383" s="313"/>
      <c r="E383" s="313"/>
      <c r="F383" s="313"/>
      <c r="G383" s="313"/>
      <c r="H383" s="313"/>
      <c r="I383" s="313"/>
      <c r="J383" s="313"/>
      <c r="K383" s="313"/>
      <c r="L383" s="313"/>
      <c r="M383" s="313"/>
      <c r="N383" s="315"/>
      <c r="O383" s="315"/>
      <c r="P383" s="315"/>
      <c r="Q383" s="315"/>
      <c r="R383" s="315"/>
      <c r="S383" s="315"/>
      <c r="T383" s="315"/>
      <c r="U383" s="315"/>
      <c r="V383" s="315"/>
      <c r="W383" s="315"/>
      <c r="X383" s="315"/>
      <c r="Y383" s="315"/>
      <c r="Z383" s="315"/>
    </row>
    <row r="384" spans="1:26" ht="14.25" customHeight="1">
      <c r="A384" s="316"/>
      <c r="B384" s="317"/>
      <c r="C384" s="313"/>
      <c r="D384" s="313"/>
      <c r="E384" s="313"/>
      <c r="F384" s="313"/>
      <c r="G384" s="313"/>
      <c r="H384" s="313"/>
      <c r="I384" s="313"/>
      <c r="J384" s="313"/>
      <c r="K384" s="313"/>
      <c r="L384" s="313"/>
      <c r="M384" s="313"/>
      <c r="N384" s="315"/>
      <c r="O384" s="315"/>
      <c r="P384" s="315"/>
      <c r="Q384" s="315"/>
      <c r="R384" s="315"/>
      <c r="S384" s="315"/>
      <c r="T384" s="315"/>
      <c r="U384" s="315"/>
      <c r="V384" s="315"/>
      <c r="W384" s="315"/>
      <c r="X384" s="315"/>
      <c r="Y384" s="315"/>
      <c r="Z384" s="315"/>
    </row>
    <row r="385" spans="1:26" ht="14.25" customHeight="1">
      <c r="A385" s="316"/>
      <c r="B385" s="317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5"/>
      <c r="O385" s="315"/>
      <c r="P385" s="315"/>
      <c r="Q385" s="315"/>
      <c r="R385" s="315"/>
      <c r="S385" s="315"/>
      <c r="T385" s="315"/>
      <c r="U385" s="315"/>
      <c r="V385" s="315"/>
      <c r="W385" s="315"/>
      <c r="X385" s="315"/>
      <c r="Y385" s="315"/>
      <c r="Z385" s="315"/>
    </row>
    <row r="386" spans="1:26" ht="14.25" customHeight="1">
      <c r="A386" s="316"/>
      <c r="B386" s="317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5"/>
      <c r="O386" s="315"/>
      <c r="P386" s="315"/>
      <c r="Q386" s="315"/>
      <c r="R386" s="315"/>
      <c r="S386" s="315"/>
      <c r="T386" s="315"/>
      <c r="U386" s="315"/>
      <c r="V386" s="315"/>
      <c r="W386" s="315"/>
      <c r="X386" s="315"/>
      <c r="Y386" s="315"/>
      <c r="Z386" s="315"/>
    </row>
    <row r="387" spans="1:26" ht="14.25" customHeight="1">
      <c r="A387" s="316"/>
      <c r="B387" s="317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5"/>
      <c r="O387" s="315"/>
      <c r="P387" s="315"/>
      <c r="Q387" s="315"/>
      <c r="R387" s="315"/>
      <c r="S387" s="315"/>
      <c r="T387" s="315"/>
      <c r="U387" s="315"/>
      <c r="V387" s="315"/>
      <c r="W387" s="315"/>
      <c r="X387" s="315"/>
      <c r="Y387" s="315"/>
      <c r="Z387" s="315"/>
    </row>
    <row r="388" spans="1:26" ht="14.25" customHeight="1">
      <c r="A388" s="316"/>
      <c r="B388" s="317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5"/>
      <c r="O388" s="315"/>
      <c r="P388" s="315"/>
      <c r="Q388" s="315"/>
      <c r="R388" s="315"/>
      <c r="S388" s="315"/>
      <c r="T388" s="315"/>
      <c r="U388" s="315"/>
      <c r="V388" s="315"/>
      <c r="W388" s="315"/>
      <c r="X388" s="315"/>
      <c r="Y388" s="315"/>
      <c r="Z388" s="315"/>
    </row>
    <row r="389" spans="1:26" ht="14.25" customHeight="1">
      <c r="A389" s="316"/>
      <c r="B389" s="317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5"/>
      <c r="O389" s="315"/>
      <c r="P389" s="315"/>
      <c r="Q389" s="315"/>
      <c r="R389" s="315"/>
      <c r="S389" s="315"/>
      <c r="T389" s="315"/>
      <c r="U389" s="315"/>
      <c r="V389" s="315"/>
      <c r="W389" s="315"/>
      <c r="X389" s="315"/>
      <c r="Y389" s="315"/>
      <c r="Z389" s="315"/>
    </row>
    <row r="390" spans="1:26" ht="14.25" customHeight="1">
      <c r="A390" s="316"/>
      <c r="B390" s="317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5"/>
      <c r="O390" s="315"/>
      <c r="P390" s="315"/>
      <c r="Q390" s="315"/>
      <c r="R390" s="315"/>
      <c r="S390" s="315"/>
      <c r="T390" s="315"/>
      <c r="U390" s="315"/>
      <c r="V390" s="315"/>
      <c r="W390" s="315"/>
      <c r="X390" s="315"/>
      <c r="Y390" s="315"/>
      <c r="Z390" s="315"/>
    </row>
    <row r="391" spans="1:26" ht="14.25" customHeight="1">
      <c r="A391" s="316"/>
      <c r="B391" s="317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5"/>
      <c r="O391" s="315"/>
      <c r="P391" s="315"/>
      <c r="Q391" s="315"/>
      <c r="R391" s="315"/>
      <c r="S391" s="315"/>
      <c r="T391" s="315"/>
      <c r="U391" s="315"/>
      <c r="V391" s="315"/>
      <c r="W391" s="315"/>
      <c r="X391" s="315"/>
      <c r="Y391" s="315"/>
      <c r="Z391" s="315"/>
    </row>
    <row r="392" spans="1:26" ht="14.25" customHeight="1">
      <c r="A392" s="316"/>
      <c r="B392" s="317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5"/>
      <c r="O392" s="315"/>
      <c r="P392" s="315"/>
      <c r="Q392" s="315"/>
      <c r="R392" s="315"/>
      <c r="S392" s="315"/>
      <c r="T392" s="315"/>
      <c r="U392" s="315"/>
      <c r="V392" s="315"/>
      <c r="W392" s="315"/>
      <c r="X392" s="315"/>
      <c r="Y392" s="315"/>
      <c r="Z392" s="315"/>
    </row>
    <row r="393" spans="1:26" ht="14.25" customHeight="1">
      <c r="A393" s="316"/>
      <c r="B393" s="317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5"/>
      <c r="O393" s="315"/>
      <c r="P393" s="315"/>
      <c r="Q393" s="315"/>
      <c r="R393" s="315"/>
      <c r="S393" s="315"/>
      <c r="T393" s="315"/>
      <c r="U393" s="315"/>
      <c r="V393" s="315"/>
      <c r="W393" s="315"/>
      <c r="X393" s="315"/>
      <c r="Y393" s="315"/>
      <c r="Z393" s="315"/>
    </row>
    <row r="394" spans="1:26" ht="14.25" customHeight="1">
      <c r="A394" s="316"/>
      <c r="B394" s="317"/>
      <c r="C394" s="313"/>
      <c r="D394" s="313"/>
      <c r="E394" s="313"/>
      <c r="F394" s="313"/>
      <c r="G394" s="313"/>
      <c r="H394" s="313"/>
      <c r="I394" s="313"/>
      <c r="J394" s="313"/>
      <c r="K394" s="313"/>
      <c r="L394" s="313"/>
      <c r="M394" s="313"/>
      <c r="N394" s="315"/>
      <c r="O394" s="315"/>
      <c r="P394" s="315"/>
      <c r="Q394" s="315"/>
      <c r="R394" s="315"/>
      <c r="S394" s="315"/>
      <c r="T394" s="315"/>
      <c r="U394" s="315"/>
      <c r="V394" s="315"/>
      <c r="W394" s="315"/>
      <c r="X394" s="315"/>
      <c r="Y394" s="315"/>
      <c r="Z394" s="315"/>
    </row>
    <row r="395" spans="1:26" ht="14.25" customHeight="1">
      <c r="A395" s="316"/>
      <c r="B395" s="317"/>
      <c r="C395" s="313"/>
      <c r="D395" s="313"/>
      <c r="E395" s="313"/>
      <c r="F395" s="313"/>
      <c r="G395" s="313"/>
      <c r="H395" s="313"/>
      <c r="I395" s="313"/>
      <c r="J395" s="313"/>
      <c r="K395" s="313"/>
      <c r="L395" s="313"/>
      <c r="M395" s="313"/>
      <c r="N395" s="315"/>
      <c r="O395" s="315"/>
      <c r="P395" s="315"/>
      <c r="Q395" s="315"/>
      <c r="R395" s="315"/>
      <c r="S395" s="315"/>
      <c r="T395" s="315"/>
      <c r="U395" s="315"/>
      <c r="V395" s="315"/>
      <c r="W395" s="315"/>
      <c r="X395" s="315"/>
      <c r="Y395" s="315"/>
      <c r="Z395" s="315"/>
    </row>
    <row r="396" spans="1:26" ht="14.25" customHeight="1">
      <c r="A396" s="316"/>
      <c r="B396" s="317"/>
      <c r="C396" s="313"/>
      <c r="D396" s="313"/>
      <c r="E396" s="313"/>
      <c r="F396" s="313"/>
      <c r="G396" s="313"/>
      <c r="H396" s="313"/>
      <c r="I396" s="313"/>
      <c r="J396" s="313"/>
      <c r="K396" s="313"/>
      <c r="L396" s="313"/>
      <c r="M396" s="313"/>
      <c r="N396" s="315"/>
      <c r="O396" s="315"/>
      <c r="P396" s="315"/>
      <c r="Q396" s="315"/>
      <c r="R396" s="315"/>
      <c r="S396" s="315"/>
      <c r="T396" s="315"/>
      <c r="U396" s="315"/>
      <c r="V396" s="315"/>
      <c r="W396" s="315"/>
      <c r="X396" s="315"/>
      <c r="Y396" s="315"/>
      <c r="Z396" s="315"/>
    </row>
    <row r="397" spans="1:26" ht="14.25" customHeight="1">
      <c r="A397" s="316"/>
      <c r="B397" s="317"/>
      <c r="C397" s="313"/>
      <c r="D397" s="313"/>
      <c r="E397" s="313"/>
      <c r="F397" s="313"/>
      <c r="G397" s="313"/>
      <c r="H397" s="313"/>
      <c r="I397" s="313"/>
      <c r="J397" s="313"/>
      <c r="K397" s="313"/>
      <c r="L397" s="313"/>
      <c r="M397" s="313"/>
      <c r="N397" s="315"/>
      <c r="O397" s="315"/>
      <c r="P397" s="315"/>
      <c r="Q397" s="315"/>
      <c r="R397" s="315"/>
      <c r="S397" s="315"/>
      <c r="T397" s="315"/>
      <c r="U397" s="315"/>
      <c r="V397" s="315"/>
      <c r="W397" s="315"/>
      <c r="X397" s="315"/>
      <c r="Y397" s="315"/>
      <c r="Z397" s="315"/>
    </row>
    <row r="398" spans="1:26" ht="14.25" customHeight="1">
      <c r="A398" s="316"/>
      <c r="B398" s="317"/>
      <c r="C398" s="313"/>
      <c r="D398" s="313"/>
      <c r="E398" s="313"/>
      <c r="F398" s="313"/>
      <c r="G398" s="313"/>
      <c r="H398" s="313"/>
      <c r="I398" s="313"/>
      <c r="J398" s="313"/>
      <c r="K398" s="313"/>
      <c r="L398" s="313"/>
      <c r="M398" s="313"/>
      <c r="N398" s="315"/>
      <c r="O398" s="315"/>
      <c r="P398" s="315"/>
      <c r="Q398" s="315"/>
      <c r="R398" s="315"/>
      <c r="S398" s="315"/>
      <c r="T398" s="315"/>
      <c r="U398" s="315"/>
      <c r="V398" s="315"/>
      <c r="W398" s="315"/>
      <c r="X398" s="315"/>
      <c r="Y398" s="315"/>
      <c r="Z398" s="315"/>
    </row>
    <row r="399" spans="1:26" ht="14.25" customHeight="1">
      <c r="A399" s="316"/>
      <c r="B399" s="317"/>
      <c r="C399" s="313"/>
      <c r="D399" s="313"/>
      <c r="E399" s="313"/>
      <c r="F399" s="313"/>
      <c r="G399" s="313"/>
      <c r="H399" s="313"/>
      <c r="I399" s="313"/>
      <c r="J399" s="313"/>
      <c r="K399" s="313"/>
      <c r="L399" s="313"/>
      <c r="M399" s="313"/>
      <c r="N399" s="315"/>
      <c r="O399" s="315"/>
      <c r="P399" s="315"/>
      <c r="Q399" s="315"/>
      <c r="R399" s="315"/>
      <c r="S399" s="315"/>
      <c r="T399" s="315"/>
      <c r="U399" s="315"/>
      <c r="V399" s="315"/>
      <c r="W399" s="315"/>
      <c r="X399" s="315"/>
      <c r="Y399" s="315"/>
      <c r="Z399" s="315"/>
    </row>
    <row r="400" spans="1:26" ht="14.25" customHeight="1">
      <c r="A400" s="316"/>
      <c r="B400" s="317"/>
      <c r="C400" s="313"/>
      <c r="D400" s="313"/>
      <c r="E400" s="313"/>
      <c r="F400" s="313"/>
      <c r="G400" s="313"/>
      <c r="H400" s="313"/>
      <c r="I400" s="313"/>
      <c r="J400" s="313"/>
      <c r="K400" s="313"/>
      <c r="L400" s="313"/>
      <c r="M400" s="313"/>
      <c r="N400" s="315"/>
      <c r="O400" s="315"/>
      <c r="P400" s="315"/>
      <c r="Q400" s="315"/>
      <c r="R400" s="315"/>
      <c r="S400" s="315"/>
      <c r="T400" s="315"/>
      <c r="U400" s="315"/>
      <c r="V400" s="315"/>
      <c r="W400" s="315"/>
      <c r="X400" s="315"/>
      <c r="Y400" s="315"/>
      <c r="Z400" s="315"/>
    </row>
    <row r="401" spans="1:26" ht="14.25" customHeight="1">
      <c r="A401" s="316"/>
      <c r="B401" s="317"/>
      <c r="C401" s="313"/>
      <c r="D401" s="313"/>
      <c r="E401" s="313"/>
      <c r="F401" s="313"/>
      <c r="G401" s="313"/>
      <c r="H401" s="313"/>
      <c r="I401" s="313"/>
      <c r="J401" s="313"/>
      <c r="K401" s="313"/>
      <c r="L401" s="313"/>
      <c r="M401" s="313"/>
      <c r="N401" s="315"/>
      <c r="O401" s="315"/>
      <c r="P401" s="315"/>
      <c r="Q401" s="315"/>
      <c r="R401" s="315"/>
      <c r="S401" s="315"/>
      <c r="T401" s="315"/>
      <c r="U401" s="315"/>
      <c r="V401" s="315"/>
      <c r="W401" s="315"/>
      <c r="X401" s="315"/>
      <c r="Y401" s="315"/>
      <c r="Z401" s="315"/>
    </row>
    <row r="402" spans="1:26" ht="14.25" customHeight="1">
      <c r="A402" s="316"/>
      <c r="B402" s="317"/>
      <c r="C402" s="313"/>
      <c r="D402" s="313"/>
      <c r="E402" s="313"/>
      <c r="F402" s="313"/>
      <c r="G402" s="313"/>
      <c r="H402" s="313"/>
      <c r="I402" s="313"/>
      <c r="J402" s="313"/>
      <c r="K402" s="313"/>
      <c r="L402" s="313"/>
      <c r="M402" s="313"/>
      <c r="N402" s="315"/>
      <c r="O402" s="315"/>
      <c r="P402" s="315"/>
      <c r="Q402" s="315"/>
      <c r="R402" s="315"/>
      <c r="S402" s="315"/>
      <c r="T402" s="315"/>
      <c r="U402" s="315"/>
      <c r="V402" s="315"/>
      <c r="W402" s="315"/>
      <c r="X402" s="315"/>
      <c r="Y402" s="315"/>
      <c r="Z402" s="315"/>
    </row>
    <row r="403" spans="1:26" ht="14.25" customHeight="1">
      <c r="A403" s="316"/>
      <c r="B403" s="317"/>
      <c r="C403" s="313"/>
      <c r="D403" s="313"/>
      <c r="E403" s="313"/>
      <c r="F403" s="313"/>
      <c r="G403" s="313"/>
      <c r="H403" s="313"/>
      <c r="I403" s="313"/>
      <c r="J403" s="313"/>
      <c r="K403" s="313"/>
      <c r="L403" s="313"/>
      <c r="M403" s="313"/>
      <c r="N403" s="315"/>
      <c r="O403" s="315"/>
      <c r="P403" s="315"/>
      <c r="Q403" s="315"/>
      <c r="R403" s="315"/>
      <c r="S403" s="315"/>
      <c r="T403" s="315"/>
      <c r="U403" s="315"/>
      <c r="V403" s="315"/>
      <c r="W403" s="315"/>
      <c r="X403" s="315"/>
      <c r="Y403" s="315"/>
      <c r="Z403" s="315"/>
    </row>
    <row r="404" spans="1:26" ht="14.25" customHeight="1">
      <c r="A404" s="316"/>
      <c r="B404" s="317"/>
      <c r="C404" s="313"/>
      <c r="D404" s="313"/>
      <c r="E404" s="313"/>
      <c r="F404" s="313"/>
      <c r="G404" s="313"/>
      <c r="H404" s="313"/>
      <c r="I404" s="313"/>
      <c r="J404" s="313"/>
      <c r="K404" s="313"/>
      <c r="L404" s="313"/>
      <c r="M404" s="313"/>
      <c r="N404" s="315"/>
      <c r="O404" s="315"/>
      <c r="P404" s="315"/>
      <c r="Q404" s="315"/>
      <c r="R404" s="315"/>
      <c r="S404" s="315"/>
      <c r="T404" s="315"/>
      <c r="U404" s="315"/>
      <c r="V404" s="315"/>
      <c r="W404" s="315"/>
      <c r="X404" s="315"/>
      <c r="Y404" s="315"/>
      <c r="Z404" s="315"/>
    </row>
    <row r="405" spans="1:26" ht="14.25" customHeight="1">
      <c r="A405" s="316"/>
      <c r="B405" s="317"/>
      <c r="C405" s="313"/>
      <c r="D405" s="313"/>
      <c r="E405" s="313"/>
      <c r="F405" s="313"/>
      <c r="G405" s="313"/>
      <c r="H405" s="313"/>
      <c r="I405" s="313"/>
      <c r="J405" s="313"/>
      <c r="K405" s="313"/>
      <c r="L405" s="313"/>
      <c r="M405" s="313"/>
      <c r="N405" s="315"/>
      <c r="O405" s="315"/>
      <c r="P405" s="315"/>
      <c r="Q405" s="315"/>
      <c r="R405" s="315"/>
      <c r="S405" s="315"/>
      <c r="T405" s="315"/>
      <c r="U405" s="315"/>
      <c r="V405" s="315"/>
      <c r="W405" s="315"/>
      <c r="X405" s="315"/>
      <c r="Y405" s="315"/>
      <c r="Z405" s="315"/>
    </row>
    <row r="406" spans="1:26" ht="14.25" customHeight="1">
      <c r="A406" s="316"/>
      <c r="B406" s="317"/>
      <c r="C406" s="313"/>
      <c r="D406" s="313"/>
      <c r="E406" s="313"/>
      <c r="F406" s="313"/>
      <c r="G406" s="313"/>
      <c r="H406" s="313"/>
      <c r="I406" s="313"/>
      <c r="J406" s="313"/>
      <c r="K406" s="313"/>
      <c r="L406" s="313"/>
      <c r="M406" s="313"/>
      <c r="N406" s="315"/>
      <c r="O406" s="315"/>
      <c r="P406" s="315"/>
      <c r="Q406" s="315"/>
      <c r="R406" s="315"/>
      <c r="S406" s="315"/>
      <c r="T406" s="315"/>
      <c r="U406" s="315"/>
      <c r="V406" s="315"/>
      <c r="W406" s="315"/>
      <c r="X406" s="315"/>
      <c r="Y406" s="315"/>
      <c r="Z406" s="315"/>
    </row>
    <row r="407" spans="1:26" ht="14.25" customHeight="1">
      <c r="A407" s="316"/>
      <c r="B407" s="317"/>
      <c r="C407" s="313"/>
      <c r="D407" s="313"/>
      <c r="E407" s="313"/>
      <c r="F407" s="313"/>
      <c r="G407" s="313"/>
      <c r="H407" s="313"/>
      <c r="I407" s="313"/>
      <c r="J407" s="313"/>
      <c r="K407" s="313"/>
      <c r="L407" s="313"/>
      <c r="M407" s="313"/>
      <c r="N407" s="315"/>
      <c r="O407" s="315"/>
      <c r="P407" s="315"/>
      <c r="Q407" s="315"/>
      <c r="R407" s="315"/>
      <c r="S407" s="315"/>
      <c r="T407" s="315"/>
      <c r="U407" s="315"/>
      <c r="V407" s="315"/>
      <c r="W407" s="315"/>
      <c r="X407" s="315"/>
      <c r="Y407" s="315"/>
      <c r="Z407" s="315"/>
    </row>
    <row r="408" spans="1:26" ht="14.25" customHeight="1">
      <c r="A408" s="316"/>
      <c r="B408" s="317"/>
      <c r="C408" s="313"/>
      <c r="D408" s="313"/>
      <c r="E408" s="313"/>
      <c r="F408" s="313"/>
      <c r="G408" s="313"/>
      <c r="H408" s="313"/>
      <c r="I408" s="313"/>
      <c r="J408" s="313"/>
      <c r="K408" s="313"/>
      <c r="L408" s="313"/>
      <c r="M408" s="313"/>
      <c r="N408" s="315"/>
      <c r="O408" s="315"/>
      <c r="P408" s="315"/>
      <c r="Q408" s="315"/>
      <c r="R408" s="315"/>
      <c r="S408" s="315"/>
      <c r="T408" s="315"/>
      <c r="U408" s="315"/>
      <c r="V408" s="315"/>
      <c r="W408" s="315"/>
      <c r="X408" s="315"/>
      <c r="Y408" s="315"/>
      <c r="Z408" s="315"/>
    </row>
    <row r="409" spans="1:26" ht="14.25" customHeight="1">
      <c r="A409" s="316"/>
      <c r="B409" s="317"/>
      <c r="C409" s="313"/>
      <c r="D409" s="313"/>
      <c r="E409" s="313"/>
      <c r="F409" s="313"/>
      <c r="G409" s="313"/>
      <c r="H409" s="313"/>
      <c r="I409" s="313"/>
      <c r="J409" s="313"/>
      <c r="K409" s="313"/>
      <c r="L409" s="313"/>
      <c r="M409" s="313"/>
      <c r="N409" s="315"/>
      <c r="O409" s="315"/>
      <c r="P409" s="315"/>
      <c r="Q409" s="315"/>
      <c r="R409" s="315"/>
      <c r="S409" s="315"/>
      <c r="T409" s="315"/>
      <c r="U409" s="315"/>
      <c r="V409" s="315"/>
      <c r="W409" s="315"/>
      <c r="X409" s="315"/>
      <c r="Y409" s="315"/>
      <c r="Z409" s="315"/>
    </row>
    <row r="410" spans="1:26" ht="14.25" customHeight="1">
      <c r="A410" s="316"/>
      <c r="B410" s="317"/>
      <c r="C410" s="313"/>
      <c r="D410" s="313"/>
      <c r="E410" s="313"/>
      <c r="F410" s="313"/>
      <c r="G410" s="313"/>
      <c r="H410" s="313"/>
      <c r="I410" s="313"/>
      <c r="J410" s="313"/>
      <c r="K410" s="313"/>
      <c r="L410" s="313"/>
      <c r="M410" s="313"/>
      <c r="N410" s="315"/>
      <c r="O410" s="315"/>
      <c r="P410" s="315"/>
      <c r="Q410" s="315"/>
      <c r="R410" s="315"/>
      <c r="S410" s="315"/>
      <c r="T410" s="315"/>
      <c r="U410" s="315"/>
      <c r="V410" s="315"/>
      <c r="W410" s="315"/>
      <c r="X410" s="315"/>
      <c r="Y410" s="315"/>
      <c r="Z410" s="315"/>
    </row>
    <row r="411" spans="1:26" ht="14.25" customHeight="1">
      <c r="A411" s="316"/>
      <c r="B411" s="317"/>
      <c r="C411" s="313"/>
      <c r="D411" s="313"/>
      <c r="E411" s="313"/>
      <c r="F411" s="313"/>
      <c r="G411" s="313"/>
      <c r="H411" s="313"/>
      <c r="I411" s="313"/>
      <c r="J411" s="313"/>
      <c r="K411" s="313"/>
      <c r="L411" s="313"/>
      <c r="M411" s="313"/>
      <c r="N411" s="315"/>
      <c r="O411" s="315"/>
      <c r="P411" s="315"/>
      <c r="Q411" s="315"/>
      <c r="R411" s="315"/>
      <c r="S411" s="315"/>
      <c r="T411" s="315"/>
      <c r="U411" s="315"/>
      <c r="V411" s="315"/>
      <c r="W411" s="315"/>
      <c r="X411" s="315"/>
      <c r="Y411" s="315"/>
      <c r="Z411" s="315"/>
    </row>
    <row r="412" spans="1:26" ht="14.25" customHeight="1">
      <c r="A412" s="316"/>
      <c r="B412" s="317"/>
      <c r="C412" s="313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315"/>
      <c r="O412" s="315"/>
      <c r="P412" s="315"/>
      <c r="Q412" s="315"/>
      <c r="R412" s="315"/>
      <c r="S412" s="315"/>
      <c r="T412" s="315"/>
      <c r="U412" s="315"/>
      <c r="V412" s="315"/>
      <c r="W412" s="315"/>
      <c r="X412" s="315"/>
      <c r="Y412" s="315"/>
      <c r="Z412" s="315"/>
    </row>
    <row r="413" spans="1:26" ht="14.25" customHeight="1">
      <c r="A413" s="316"/>
      <c r="B413" s="317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5"/>
      <c r="O413" s="315"/>
      <c r="P413" s="315"/>
      <c r="Q413" s="315"/>
      <c r="R413" s="315"/>
      <c r="S413" s="315"/>
      <c r="T413" s="315"/>
      <c r="U413" s="315"/>
      <c r="V413" s="315"/>
      <c r="W413" s="315"/>
      <c r="X413" s="315"/>
      <c r="Y413" s="315"/>
      <c r="Z413" s="315"/>
    </row>
    <row r="414" spans="1:26" ht="14.25" customHeight="1">
      <c r="A414" s="316"/>
      <c r="B414" s="317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5"/>
      <c r="O414" s="315"/>
      <c r="P414" s="315"/>
      <c r="Q414" s="315"/>
      <c r="R414" s="315"/>
      <c r="S414" s="315"/>
      <c r="T414" s="315"/>
      <c r="U414" s="315"/>
      <c r="V414" s="315"/>
      <c r="W414" s="315"/>
      <c r="X414" s="315"/>
      <c r="Y414" s="315"/>
      <c r="Z414" s="315"/>
    </row>
    <row r="415" spans="1:26" ht="14.25" customHeight="1">
      <c r="A415" s="316"/>
      <c r="B415" s="317"/>
      <c r="C415" s="313"/>
      <c r="D415" s="313"/>
      <c r="E415" s="313"/>
      <c r="F415" s="313"/>
      <c r="G415" s="313"/>
      <c r="H415" s="313"/>
      <c r="I415" s="313"/>
      <c r="J415" s="313"/>
      <c r="K415" s="313"/>
      <c r="L415" s="313"/>
      <c r="M415" s="313"/>
      <c r="N415" s="315"/>
      <c r="O415" s="315"/>
      <c r="P415" s="315"/>
      <c r="Q415" s="315"/>
      <c r="R415" s="315"/>
      <c r="S415" s="315"/>
      <c r="T415" s="315"/>
      <c r="U415" s="315"/>
      <c r="V415" s="315"/>
      <c r="W415" s="315"/>
      <c r="X415" s="315"/>
      <c r="Y415" s="315"/>
      <c r="Z415" s="315"/>
    </row>
    <row r="416" spans="1:26" ht="14.25" customHeight="1">
      <c r="A416" s="316"/>
      <c r="B416" s="317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5"/>
      <c r="O416" s="315"/>
      <c r="P416" s="315"/>
      <c r="Q416" s="315"/>
      <c r="R416" s="315"/>
      <c r="S416" s="315"/>
      <c r="T416" s="315"/>
      <c r="U416" s="315"/>
      <c r="V416" s="315"/>
      <c r="W416" s="315"/>
      <c r="X416" s="315"/>
      <c r="Y416" s="315"/>
      <c r="Z416" s="315"/>
    </row>
    <row r="417" spans="1:26" ht="14.25" customHeight="1">
      <c r="A417" s="316"/>
      <c r="B417" s="317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5"/>
      <c r="O417" s="315"/>
      <c r="P417" s="315"/>
      <c r="Q417" s="315"/>
      <c r="R417" s="315"/>
      <c r="S417" s="315"/>
      <c r="T417" s="315"/>
      <c r="U417" s="315"/>
      <c r="V417" s="315"/>
      <c r="W417" s="315"/>
      <c r="X417" s="315"/>
      <c r="Y417" s="315"/>
      <c r="Z417" s="315"/>
    </row>
    <row r="418" spans="1:26" ht="14.25" customHeight="1">
      <c r="A418" s="316"/>
      <c r="B418" s="317"/>
      <c r="C418" s="313"/>
      <c r="D418" s="313"/>
      <c r="E418" s="313"/>
      <c r="F418" s="313"/>
      <c r="G418" s="313"/>
      <c r="H418" s="313"/>
      <c r="I418" s="313"/>
      <c r="J418" s="313"/>
      <c r="K418" s="313"/>
      <c r="L418" s="313"/>
      <c r="M418" s="313"/>
      <c r="N418" s="315"/>
      <c r="O418" s="315"/>
      <c r="P418" s="315"/>
      <c r="Q418" s="315"/>
      <c r="R418" s="315"/>
      <c r="S418" s="315"/>
      <c r="T418" s="315"/>
      <c r="U418" s="315"/>
      <c r="V418" s="315"/>
      <c r="W418" s="315"/>
      <c r="X418" s="315"/>
      <c r="Y418" s="315"/>
      <c r="Z418" s="315"/>
    </row>
    <row r="419" spans="1:26" ht="14.25" customHeight="1">
      <c r="A419" s="316"/>
      <c r="B419" s="317"/>
      <c r="C419" s="313"/>
      <c r="D419" s="313"/>
      <c r="E419" s="313"/>
      <c r="F419" s="313"/>
      <c r="G419" s="313"/>
      <c r="H419" s="313"/>
      <c r="I419" s="313"/>
      <c r="J419" s="313"/>
      <c r="K419" s="313"/>
      <c r="L419" s="313"/>
      <c r="M419" s="313"/>
      <c r="N419" s="315"/>
      <c r="O419" s="315"/>
      <c r="P419" s="315"/>
      <c r="Q419" s="315"/>
      <c r="R419" s="315"/>
      <c r="S419" s="315"/>
      <c r="T419" s="315"/>
      <c r="U419" s="315"/>
      <c r="V419" s="315"/>
      <c r="W419" s="315"/>
      <c r="X419" s="315"/>
      <c r="Y419" s="315"/>
      <c r="Z419" s="315"/>
    </row>
    <row r="420" spans="1:26" ht="14.25" customHeight="1">
      <c r="A420" s="316"/>
      <c r="B420" s="317"/>
      <c r="C420" s="313"/>
      <c r="D420" s="313"/>
      <c r="E420" s="313"/>
      <c r="F420" s="313"/>
      <c r="G420" s="313"/>
      <c r="H420" s="313"/>
      <c r="I420" s="313"/>
      <c r="J420" s="313"/>
      <c r="K420" s="313"/>
      <c r="L420" s="313"/>
      <c r="M420" s="313"/>
      <c r="N420" s="315"/>
      <c r="O420" s="315"/>
      <c r="P420" s="315"/>
      <c r="Q420" s="315"/>
      <c r="R420" s="315"/>
      <c r="S420" s="315"/>
      <c r="T420" s="315"/>
      <c r="U420" s="315"/>
      <c r="V420" s="315"/>
      <c r="W420" s="315"/>
      <c r="X420" s="315"/>
      <c r="Y420" s="315"/>
      <c r="Z420" s="315"/>
    </row>
    <row r="421" spans="1:26" ht="14.25" customHeight="1">
      <c r="A421" s="316"/>
      <c r="B421" s="317"/>
      <c r="C421" s="313"/>
      <c r="D421" s="313"/>
      <c r="E421" s="313"/>
      <c r="F421" s="313"/>
      <c r="G421" s="313"/>
      <c r="H421" s="313"/>
      <c r="I421" s="313"/>
      <c r="J421" s="313"/>
      <c r="K421" s="313"/>
      <c r="L421" s="313"/>
      <c r="M421" s="313"/>
      <c r="N421" s="315"/>
      <c r="O421" s="315"/>
      <c r="P421" s="315"/>
      <c r="Q421" s="315"/>
      <c r="R421" s="315"/>
      <c r="S421" s="315"/>
      <c r="T421" s="315"/>
      <c r="U421" s="315"/>
      <c r="V421" s="315"/>
      <c r="W421" s="315"/>
      <c r="X421" s="315"/>
      <c r="Y421" s="315"/>
      <c r="Z421" s="315"/>
    </row>
    <row r="422" spans="1:26" ht="14.25" customHeight="1">
      <c r="A422" s="316"/>
      <c r="B422" s="317"/>
      <c r="C422" s="313"/>
      <c r="D422" s="313"/>
      <c r="E422" s="313"/>
      <c r="F422" s="313"/>
      <c r="G422" s="313"/>
      <c r="H422" s="313"/>
      <c r="I422" s="313"/>
      <c r="J422" s="313"/>
      <c r="K422" s="313"/>
      <c r="L422" s="313"/>
      <c r="M422" s="313"/>
      <c r="N422" s="315"/>
      <c r="O422" s="315"/>
      <c r="P422" s="315"/>
      <c r="Q422" s="315"/>
      <c r="R422" s="315"/>
      <c r="S422" s="315"/>
      <c r="T422" s="315"/>
      <c r="U422" s="315"/>
      <c r="V422" s="315"/>
      <c r="W422" s="315"/>
      <c r="X422" s="315"/>
      <c r="Y422" s="315"/>
      <c r="Z422" s="315"/>
    </row>
    <row r="423" spans="1:26" ht="14.25" customHeight="1">
      <c r="A423" s="316"/>
      <c r="B423" s="317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5"/>
      <c r="O423" s="315"/>
      <c r="P423" s="315"/>
      <c r="Q423" s="315"/>
      <c r="R423" s="315"/>
      <c r="S423" s="315"/>
      <c r="T423" s="315"/>
      <c r="U423" s="315"/>
      <c r="V423" s="315"/>
      <c r="W423" s="315"/>
      <c r="X423" s="315"/>
      <c r="Y423" s="315"/>
      <c r="Z423" s="315"/>
    </row>
    <row r="424" spans="1:26" ht="14.25" customHeight="1">
      <c r="A424" s="316"/>
      <c r="B424" s="317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5"/>
      <c r="O424" s="315"/>
      <c r="P424" s="315"/>
      <c r="Q424" s="315"/>
      <c r="R424" s="315"/>
      <c r="S424" s="315"/>
      <c r="T424" s="315"/>
      <c r="U424" s="315"/>
      <c r="V424" s="315"/>
      <c r="W424" s="315"/>
      <c r="X424" s="315"/>
      <c r="Y424" s="315"/>
      <c r="Z424" s="315"/>
    </row>
    <row r="425" spans="1:26" ht="14.25" customHeight="1">
      <c r="A425" s="316"/>
      <c r="B425" s="317"/>
      <c r="C425" s="313"/>
      <c r="D425" s="313"/>
      <c r="E425" s="313"/>
      <c r="F425" s="313"/>
      <c r="G425" s="313"/>
      <c r="H425" s="313"/>
      <c r="I425" s="313"/>
      <c r="J425" s="313"/>
      <c r="K425" s="313"/>
      <c r="L425" s="313"/>
      <c r="M425" s="313"/>
      <c r="N425" s="315"/>
      <c r="O425" s="315"/>
      <c r="P425" s="315"/>
      <c r="Q425" s="315"/>
      <c r="R425" s="315"/>
      <c r="S425" s="315"/>
      <c r="T425" s="315"/>
      <c r="U425" s="315"/>
      <c r="V425" s="315"/>
      <c r="W425" s="315"/>
      <c r="X425" s="315"/>
      <c r="Y425" s="315"/>
      <c r="Z425" s="315"/>
    </row>
    <row r="426" spans="1:26" ht="14.25" customHeight="1">
      <c r="A426" s="316"/>
      <c r="B426" s="317"/>
      <c r="C426" s="313"/>
      <c r="D426" s="313"/>
      <c r="E426" s="313"/>
      <c r="F426" s="313"/>
      <c r="G426" s="313"/>
      <c r="H426" s="313"/>
      <c r="I426" s="313"/>
      <c r="J426" s="313"/>
      <c r="K426" s="313"/>
      <c r="L426" s="313"/>
      <c r="M426" s="313"/>
      <c r="N426" s="315"/>
      <c r="O426" s="315"/>
      <c r="P426" s="315"/>
      <c r="Q426" s="315"/>
      <c r="R426" s="315"/>
      <c r="S426" s="315"/>
      <c r="T426" s="315"/>
      <c r="U426" s="315"/>
      <c r="V426" s="315"/>
      <c r="W426" s="315"/>
      <c r="X426" s="315"/>
      <c r="Y426" s="315"/>
      <c r="Z426" s="315"/>
    </row>
    <row r="427" spans="1:26" ht="14.25" customHeight="1">
      <c r="A427" s="316"/>
      <c r="B427" s="317"/>
      <c r="C427" s="313"/>
      <c r="D427" s="313"/>
      <c r="E427" s="313"/>
      <c r="F427" s="313"/>
      <c r="G427" s="313"/>
      <c r="H427" s="313"/>
      <c r="I427" s="313"/>
      <c r="J427" s="313"/>
      <c r="K427" s="313"/>
      <c r="L427" s="313"/>
      <c r="M427" s="313"/>
      <c r="N427" s="315"/>
      <c r="O427" s="315"/>
      <c r="P427" s="315"/>
      <c r="Q427" s="315"/>
      <c r="R427" s="315"/>
      <c r="S427" s="315"/>
      <c r="T427" s="315"/>
      <c r="U427" s="315"/>
      <c r="V427" s="315"/>
      <c r="W427" s="315"/>
      <c r="X427" s="315"/>
      <c r="Y427" s="315"/>
      <c r="Z427" s="315"/>
    </row>
    <row r="428" spans="1:26" ht="14.25" customHeight="1">
      <c r="A428" s="316"/>
      <c r="B428" s="317"/>
      <c r="C428" s="313"/>
      <c r="D428" s="313"/>
      <c r="E428" s="313"/>
      <c r="F428" s="313"/>
      <c r="G428" s="313"/>
      <c r="H428" s="313"/>
      <c r="I428" s="313"/>
      <c r="J428" s="313"/>
      <c r="K428" s="313"/>
      <c r="L428" s="313"/>
      <c r="M428" s="313"/>
      <c r="N428" s="315"/>
      <c r="O428" s="315"/>
      <c r="P428" s="315"/>
      <c r="Q428" s="315"/>
      <c r="R428" s="315"/>
      <c r="S428" s="315"/>
      <c r="T428" s="315"/>
      <c r="U428" s="315"/>
      <c r="V428" s="315"/>
      <c r="W428" s="315"/>
      <c r="X428" s="315"/>
      <c r="Y428" s="315"/>
      <c r="Z428" s="315"/>
    </row>
    <row r="429" spans="1:26" ht="14.25" customHeight="1">
      <c r="A429" s="316"/>
      <c r="B429" s="317"/>
      <c r="C429" s="313"/>
      <c r="D429" s="313"/>
      <c r="E429" s="313"/>
      <c r="F429" s="313"/>
      <c r="G429" s="313"/>
      <c r="H429" s="313"/>
      <c r="I429" s="313"/>
      <c r="J429" s="313"/>
      <c r="K429" s="313"/>
      <c r="L429" s="313"/>
      <c r="M429" s="313"/>
      <c r="N429" s="315"/>
      <c r="O429" s="315"/>
      <c r="P429" s="315"/>
      <c r="Q429" s="315"/>
      <c r="R429" s="315"/>
      <c r="S429" s="315"/>
      <c r="T429" s="315"/>
      <c r="U429" s="315"/>
      <c r="V429" s="315"/>
      <c r="W429" s="315"/>
      <c r="X429" s="315"/>
      <c r="Y429" s="315"/>
      <c r="Z429" s="315"/>
    </row>
    <row r="430" spans="1:26" ht="14.25" customHeight="1">
      <c r="A430" s="316"/>
      <c r="B430" s="317"/>
      <c r="C430" s="313"/>
      <c r="D430" s="313"/>
      <c r="E430" s="313"/>
      <c r="F430" s="313"/>
      <c r="G430" s="313"/>
      <c r="H430" s="313"/>
      <c r="I430" s="313"/>
      <c r="J430" s="313"/>
      <c r="K430" s="313"/>
      <c r="L430" s="313"/>
      <c r="M430" s="313"/>
      <c r="N430" s="315"/>
      <c r="O430" s="315"/>
      <c r="P430" s="315"/>
      <c r="Q430" s="315"/>
      <c r="R430" s="315"/>
      <c r="S430" s="315"/>
      <c r="T430" s="315"/>
      <c r="U430" s="315"/>
      <c r="V430" s="315"/>
      <c r="W430" s="315"/>
      <c r="X430" s="315"/>
      <c r="Y430" s="315"/>
      <c r="Z430" s="315"/>
    </row>
    <row r="431" spans="1:26" ht="14.25" customHeight="1">
      <c r="A431" s="316"/>
      <c r="B431" s="317"/>
      <c r="C431" s="313"/>
      <c r="D431" s="313"/>
      <c r="E431" s="313"/>
      <c r="F431" s="313"/>
      <c r="G431" s="313"/>
      <c r="H431" s="313"/>
      <c r="I431" s="313"/>
      <c r="J431" s="313"/>
      <c r="K431" s="313"/>
      <c r="L431" s="313"/>
      <c r="M431" s="313"/>
      <c r="N431" s="315"/>
      <c r="O431" s="315"/>
      <c r="P431" s="315"/>
      <c r="Q431" s="315"/>
      <c r="R431" s="315"/>
      <c r="S431" s="315"/>
      <c r="T431" s="315"/>
      <c r="U431" s="315"/>
      <c r="V431" s="315"/>
      <c r="W431" s="315"/>
      <c r="X431" s="315"/>
      <c r="Y431" s="315"/>
      <c r="Z431" s="315"/>
    </row>
    <row r="432" spans="1:26" ht="14.25" customHeight="1">
      <c r="A432" s="316"/>
      <c r="B432" s="317"/>
      <c r="C432" s="313"/>
      <c r="D432" s="313"/>
      <c r="E432" s="313"/>
      <c r="F432" s="313"/>
      <c r="G432" s="313"/>
      <c r="H432" s="313"/>
      <c r="I432" s="313"/>
      <c r="J432" s="313"/>
      <c r="K432" s="313"/>
      <c r="L432" s="313"/>
      <c r="M432" s="313"/>
      <c r="N432" s="315"/>
      <c r="O432" s="315"/>
      <c r="P432" s="315"/>
      <c r="Q432" s="315"/>
      <c r="R432" s="315"/>
      <c r="S432" s="315"/>
      <c r="T432" s="315"/>
      <c r="U432" s="315"/>
      <c r="V432" s="315"/>
      <c r="W432" s="315"/>
      <c r="X432" s="315"/>
      <c r="Y432" s="315"/>
      <c r="Z432" s="315"/>
    </row>
    <row r="433" spans="1:26" ht="14.25" customHeight="1">
      <c r="A433" s="316"/>
      <c r="B433" s="317"/>
      <c r="C433" s="313"/>
      <c r="D433" s="313"/>
      <c r="E433" s="313"/>
      <c r="F433" s="313"/>
      <c r="G433" s="313"/>
      <c r="H433" s="313"/>
      <c r="I433" s="313"/>
      <c r="J433" s="313"/>
      <c r="K433" s="313"/>
      <c r="L433" s="313"/>
      <c r="M433" s="313"/>
      <c r="N433" s="315"/>
      <c r="O433" s="315"/>
      <c r="P433" s="315"/>
      <c r="Q433" s="315"/>
      <c r="R433" s="315"/>
      <c r="S433" s="315"/>
      <c r="T433" s="315"/>
      <c r="U433" s="315"/>
      <c r="V433" s="315"/>
      <c r="W433" s="315"/>
      <c r="X433" s="315"/>
      <c r="Y433" s="315"/>
      <c r="Z433" s="315"/>
    </row>
    <row r="434" spans="1:26" ht="14.25" customHeight="1">
      <c r="A434" s="316"/>
      <c r="B434" s="317"/>
      <c r="C434" s="313"/>
      <c r="D434" s="313"/>
      <c r="E434" s="313"/>
      <c r="F434" s="313"/>
      <c r="G434" s="313"/>
      <c r="H434" s="313"/>
      <c r="I434" s="313"/>
      <c r="J434" s="313"/>
      <c r="K434" s="313"/>
      <c r="L434" s="313"/>
      <c r="M434" s="313"/>
      <c r="N434" s="315"/>
      <c r="O434" s="315"/>
      <c r="P434" s="315"/>
      <c r="Q434" s="315"/>
      <c r="R434" s="315"/>
      <c r="S434" s="315"/>
      <c r="T434" s="315"/>
      <c r="U434" s="315"/>
      <c r="V434" s="315"/>
      <c r="W434" s="315"/>
      <c r="X434" s="315"/>
      <c r="Y434" s="315"/>
      <c r="Z434" s="315"/>
    </row>
    <row r="435" spans="1:26" ht="14.25" customHeight="1">
      <c r="A435" s="316"/>
      <c r="B435" s="317"/>
      <c r="C435" s="313"/>
      <c r="D435" s="313"/>
      <c r="E435" s="313"/>
      <c r="F435" s="313"/>
      <c r="G435" s="313"/>
      <c r="H435" s="313"/>
      <c r="I435" s="313"/>
      <c r="J435" s="313"/>
      <c r="K435" s="313"/>
      <c r="L435" s="313"/>
      <c r="M435" s="313"/>
      <c r="N435" s="315"/>
      <c r="O435" s="315"/>
      <c r="P435" s="315"/>
      <c r="Q435" s="315"/>
      <c r="R435" s="315"/>
      <c r="S435" s="315"/>
      <c r="T435" s="315"/>
      <c r="U435" s="315"/>
      <c r="V435" s="315"/>
      <c r="W435" s="315"/>
      <c r="X435" s="315"/>
      <c r="Y435" s="315"/>
      <c r="Z435" s="315"/>
    </row>
    <row r="436" spans="1:26" ht="14.25" customHeight="1">
      <c r="A436" s="316"/>
      <c r="B436" s="317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5"/>
      <c r="O436" s="315"/>
      <c r="P436" s="315"/>
      <c r="Q436" s="315"/>
      <c r="R436" s="315"/>
      <c r="S436" s="315"/>
      <c r="T436" s="315"/>
      <c r="U436" s="315"/>
      <c r="V436" s="315"/>
      <c r="W436" s="315"/>
      <c r="X436" s="315"/>
      <c r="Y436" s="315"/>
      <c r="Z436" s="315"/>
    </row>
    <row r="437" spans="1:26" ht="14.25" customHeight="1">
      <c r="A437" s="316"/>
      <c r="B437" s="317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5"/>
      <c r="O437" s="315"/>
      <c r="P437" s="315"/>
      <c r="Q437" s="315"/>
      <c r="R437" s="315"/>
      <c r="S437" s="315"/>
      <c r="T437" s="315"/>
      <c r="U437" s="315"/>
      <c r="V437" s="315"/>
      <c r="W437" s="315"/>
      <c r="X437" s="315"/>
      <c r="Y437" s="315"/>
      <c r="Z437" s="315"/>
    </row>
    <row r="438" spans="1:26" ht="14.25" customHeight="1">
      <c r="A438" s="316"/>
      <c r="B438" s="317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5"/>
      <c r="O438" s="315"/>
      <c r="P438" s="315"/>
      <c r="Q438" s="315"/>
      <c r="R438" s="315"/>
      <c r="S438" s="315"/>
      <c r="T438" s="315"/>
      <c r="U438" s="315"/>
      <c r="V438" s="315"/>
      <c r="W438" s="315"/>
      <c r="X438" s="315"/>
      <c r="Y438" s="315"/>
      <c r="Z438" s="315"/>
    </row>
    <row r="439" spans="1:26" ht="14.25" customHeight="1">
      <c r="A439" s="316"/>
      <c r="B439" s="317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5"/>
      <c r="O439" s="315"/>
      <c r="P439" s="315"/>
      <c r="Q439" s="315"/>
      <c r="R439" s="315"/>
      <c r="S439" s="315"/>
      <c r="T439" s="315"/>
      <c r="U439" s="315"/>
      <c r="V439" s="315"/>
      <c r="W439" s="315"/>
      <c r="X439" s="315"/>
      <c r="Y439" s="315"/>
      <c r="Z439" s="315"/>
    </row>
    <row r="440" spans="1:26" ht="14.25" customHeight="1">
      <c r="A440" s="316"/>
      <c r="B440" s="317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5"/>
      <c r="O440" s="315"/>
      <c r="P440" s="315"/>
      <c r="Q440" s="315"/>
      <c r="R440" s="315"/>
      <c r="S440" s="315"/>
      <c r="T440" s="315"/>
      <c r="U440" s="315"/>
      <c r="V440" s="315"/>
      <c r="W440" s="315"/>
      <c r="X440" s="315"/>
      <c r="Y440" s="315"/>
      <c r="Z440" s="315"/>
    </row>
    <row r="441" spans="1:26" ht="14.25" customHeight="1">
      <c r="A441" s="316"/>
      <c r="B441" s="317"/>
      <c r="C441" s="313"/>
      <c r="D441" s="313"/>
      <c r="E441" s="313"/>
      <c r="F441" s="313"/>
      <c r="G441" s="313"/>
      <c r="H441" s="313"/>
      <c r="I441" s="313"/>
      <c r="J441" s="313"/>
      <c r="K441" s="313"/>
      <c r="L441" s="313"/>
      <c r="M441" s="313"/>
      <c r="N441" s="315"/>
      <c r="O441" s="315"/>
      <c r="P441" s="315"/>
      <c r="Q441" s="315"/>
      <c r="R441" s="315"/>
      <c r="S441" s="315"/>
      <c r="T441" s="315"/>
      <c r="U441" s="315"/>
      <c r="V441" s="315"/>
      <c r="W441" s="315"/>
      <c r="X441" s="315"/>
      <c r="Y441" s="315"/>
      <c r="Z441" s="315"/>
    </row>
    <row r="442" spans="1:26" ht="14.25" customHeight="1">
      <c r="A442" s="316"/>
      <c r="B442" s="317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5"/>
      <c r="O442" s="315"/>
      <c r="P442" s="315"/>
      <c r="Q442" s="315"/>
      <c r="R442" s="315"/>
      <c r="S442" s="315"/>
      <c r="T442" s="315"/>
      <c r="U442" s="315"/>
      <c r="V442" s="315"/>
      <c r="W442" s="315"/>
      <c r="X442" s="315"/>
      <c r="Y442" s="315"/>
      <c r="Z442" s="315"/>
    </row>
    <row r="443" spans="1:26" ht="14.25" customHeight="1">
      <c r="A443" s="316"/>
      <c r="B443" s="317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5"/>
      <c r="O443" s="315"/>
      <c r="P443" s="315"/>
      <c r="Q443" s="315"/>
      <c r="R443" s="315"/>
      <c r="S443" s="315"/>
      <c r="T443" s="315"/>
      <c r="U443" s="315"/>
      <c r="V443" s="315"/>
      <c r="W443" s="315"/>
      <c r="X443" s="315"/>
      <c r="Y443" s="315"/>
      <c r="Z443" s="315"/>
    </row>
    <row r="444" spans="1:26" ht="14.25" customHeight="1">
      <c r="A444" s="316"/>
      <c r="B444" s="317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5"/>
      <c r="O444" s="315"/>
      <c r="P444" s="315"/>
      <c r="Q444" s="315"/>
      <c r="R444" s="315"/>
      <c r="S444" s="315"/>
      <c r="T444" s="315"/>
      <c r="U444" s="315"/>
      <c r="V444" s="315"/>
      <c r="W444" s="315"/>
      <c r="X444" s="315"/>
      <c r="Y444" s="315"/>
      <c r="Z444" s="315"/>
    </row>
    <row r="445" spans="1:26" ht="14.25" customHeight="1">
      <c r="A445" s="316"/>
      <c r="B445" s="317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5"/>
      <c r="O445" s="315"/>
      <c r="P445" s="315"/>
      <c r="Q445" s="315"/>
      <c r="R445" s="315"/>
      <c r="S445" s="315"/>
      <c r="T445" s="315"/>
      <c r="U445" s="315"/>
      <c r="V445" s="315"/>
      <c r="W445" s="315"/>
      <c r="X445" s="315"/>
      <c r="Y445" s="315"/>
      <c r="Z445" s="315"/>
    </row>
    <row r="446" spans="1:26" ht="14.25" customHeight="1">
      <c r="A446" s="316"/>
      <c r="B446" s="317"/>
      <c r="C446" s="313"/>
      <c r="D446" s="313"/>
      <c r="E446" s="313"/>
      <c r="F446" s="313"/>
      <c r="G446" s="313"/>
      <c r="H446" s="313"/>
      <c r="I446" s="313"/>
      <c r="J446" s="313"/>
      <c r="K446" s="313"/>
      <c r="L446" s="313"/>
      <c r="M446" s="313"/>
      <c r="N446" s="315"/>
      <c r="O446" s="315"/>
      <c r="P446" s="315"/>
      <c r="Q446" s="315"/>
      <c r="R446" s="315"/>
      <c r="S446" s="315"/>
      <c r="T446" s="315"/>
      <c r="U446" s="315"/>
      <c r="V446" s="315"/>
      <c r="W446" s="315"/>
      <c r="X446" s="315"/>
      <c r="Y446" s="315"/>
      <c r="Z446" s="315"/>
    </row>
    <row r="447" spans="1:26" ht="14.25" customHeight="1">
      <c r="A447" s="316"/>
      <c r="B447" s="317"/>
      <c r="C447" s="313"/>
      <c r="D447" s="313"/>
      <c r="E447" s="313"/>
      <c r="F447" s="313"/>
      <c r="G447" s="313"/>
      <c r="H447" s="313"/>
      <c r="I447" s="313"/>
      <c r="J447" s="313"/>
      <c r="K447" s="313"/>
      <c r="L447" s="313"/>
      <c r="M447" s="313"/>
      <c r="N447" s="315"/>
      <c r="O447" s="315"/>
      <c r="P447" s="315"/>
      <c r="Q447" s="315"/>
      <c r="R447" s="315"/>
      <c r="S447" s="315"/>
      <c r="T447" s="315"/>
      <c r="U447" s="315"/>
      <c r="V447" s="315"/>
      <c r="W447" s="315"/>
      <c r="X447" s="315"/>
      <c r="Y447" s="315"/>
      <c r="Z447" s="315"/>
    </row>
    <row r="448" spans="1:26" ht="14.25" customHeight="1">
      <c r="A448" s="316"/>
      <c r="B448" s="317"/>
      <c r="C448" s="313"/>
      <c r="D448" s="313"/>
      <c r="E448" s="313"/>
      <c r="F448" s="313"/>
      <c r="G448" s="313"/>
      <c r="H448" s="313"/>
      <c r="I448" s="313"/>
      <c r="J448" s="313"/>
      <c r="K448" s="313"/>
      <c r="L448" s="313"/>
      <c r="M448" s="313"/>
      <c r="N448" s="315"/>
      <c r="O448" s="315"/>
      <c r="P448" s="315"/>
      <c r="Q448" s="315"/>
      <c r="R448" s="315"/>
      <c r="S448" s="315"/>
      <c r="T448" s="315"/>
      <c r="U448" s="315"/>
      <c r="V448" s="315"/>
      <c r="W448" s="315"/>
      <c r="X448" s="315"/>
      <c r="Y448" s="315"/>
      <c r="Z448" s="315"/>
    </row>
    <row r="449" spans="1:26" ht="14.25" customHeight="1">
      <c r="A449" s="316"/>
      <c r="B449" s="317"/>
      <c r="C449" s="313"/>
      <c r="D449" s="313"/>
      <c r="E449" s="313"/>
      <c r="F449" s="313"/>
      <c r="G449" s="313"/>
      <c r="H449" s="313"/>
      <c r="I449" s="313"/>
      <c r="J449" s="313"/>
      <c r="K449" s="313"/>
      <c r="L449" s="313"/>
      <c r="M449" s="313"/>
      <c r="N449" s="315"/>
      <c r="O449" s="315"/>
      <c r="P449" s="315"/>
      <c r="Q449" s="315"/>
      <c r="R449" s="315"/>
      <c r="S449" s="315"/>
      <c r="T449" s="315"/>
      <c r="U449" s="315"/>
      <c r="V449" s="315"/>
      <c r="W449" s="315"/>
      <c r="X449" s="315"/>
      <c r="Y449" s="315"/>
      <c r="Z449" s="315"/>
    </row>
    <row r="450" spans="1:26" ht="14.25" customHeight="1">
      <c r="A450" s="316"/>
      <c r="B450" s="317"/>
      <c r="C450" s="313"/>
      <c r="D450" s="313"/>
      <c r="E450" s="313"/>
      <c r="F450" s="313"/>
      <c r="G450" s="313"/>
      <c r="H450" s="313"/>
      <c r="I450" s="313"/>
      <c r="J450" s="313"/>
      <c r="K450" s="313"/>
      <c r="L450" s="313"/>
      <c r="M450" s="313"/>
      <c r="N450" s="315"/>
      <c r="O450" s="315"/>
      <c r="P450" s="315"/>
      <c r="Q450" s="315"/>
      <c r="R450" s="315"/>
      <c r="S450" s="315"/>
      <c r="T450" s="315"/>
      <c r="U450" s="315"/>
      <c r="V450" s="315"/>
      <c r="W450" s="315"/>
      <c r="X450" s="315"/>
      <c r="Y450" s="315"/>
      <c r="Z450" s="315"/>
    </row>
    <row r="451" spans="1:26" ht="14.25" customHeight="1">
      <c r="A451" s="316"/>
      <c r="B451" s="317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5"/>
      <c r="O451" s="315"/>
      <c r="P451" s="315"/>
      <c r="Q451" s="315"/>
      <c r="R451" s="315"/>
      <c r="S451" s="315"/>
      <c r="T451" s="315"/>
      <c r="U451" s="315"/>
      <c r="V451" s="315"/>
      <c r="W451" s="315"/>
      <c r="X451" s="315"/>
      <c r="Y451" s="315"/>
      <c r="Z451" s="315"/>
    </row>
    <row r="452" spans="1:26" ht="14.25" customHeight="1">
      <c r="A452" s="316"/>
      <c r="B452" s="317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5"/>
      <c r="O452" s="315"/>
      <c r="P452" s="315"/>
      <c r="Q452" s="315"/>
      <c r="R452" s="315"/>
      <c r="S452" s="315"/>
      <c r="T452" s="315"/>
      <c r="U452" s="315"/>
      <c r="V452" s="315"/>
      <c r="W452" s="315"/>
      <c r="X452" s="315"/>
      <c r="Y452" s="315"/>
      <c r="Z452" s="315"/>
    </row>
    <row r="453" spans="1:26" ht="14.25" customHeight="1">
      <c r="A453" s="316"/>
      <c r="B453" s="317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5"/>
      <c r="O453" s="315"/>
      <c r="P453" s="315"/>
      <c r="Q453" s="315"/>
      <c r="R453" s="315"/>
      <c r="S453" s="315"/>
      <c r="T453" s="315"/>
      <c r="U453" s="315"/>
      <c r="V453" s="315"/>
      <c r="W453" s="315"/>
      <c r="X453" s="315"/>
      <c r="Y453" s="315"/>
      <c r="Z453" s="315"/>
    </row>
    <row r="454" spans="1:26" ht="14.25" customHeight="1">
      <c r="A454" s="316"/>
      <c r="B454" s="317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5"/>
      <c r="O454" s="315"/>
      <c r="P454" s="315"/>
      <c r="Q454" s="315"/>
      <c r="R454" s="315"/>
      <c r="S454" s="315"/>
      <c r="T454" s="315"/>
      <c r="U454" s="315"/>
      <c r="V454" s="315"/>
      <c r="W454" s="315"/>
      <c r="X454" s="315"/>
      <c r="Y454" s="315"/>
      <c r="Z454" s="315"/>
    </row>
    <row r="455" spans="1:26" ht="14.25" customHeight="1">
      <c r="A455" s="316"/>
      <c r="B455" s="317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5"/>
      <c r="O455" s="315"/>
      <c r="P455" s="315"/>
      <c r="Q455" s="315"/>
      <c r="R455" s="315"/>
      <c r="S455" s="315"/>
      <c r="T455" s="315"/>
      <c r="U455" s="315"/>
      <c r="V455" s="315"/>
      <c r="W455" s="315"/>
      <c r="X455" s="315"/>
      <c r="Y455" s="315"/>
      <c r="Z455" s="315"/>
    </row>
    <row r="456" spans="1:26" ht="14.25" customHeight="1">
      <c r="A456" s="316"/>
      <c r="B456" s="317"/>
      <c r="C456" s="313"/>
      <c r="D456" s="313"/>
      <c r="E456" s="313"/>
      <c r="F456" s="313"/>
      <c r="G456" s="313"/>
      <c r="H456" s="313"/>
      <c r="I456" s="313"/>
      <c r="J456" s="313"/>
      <c r="K456" s="313"/>
      <c r="L456" s="313"/>
      <c r="M456" s="313"/>
      <c r="N456" s="315"/>
      <c r="O456" s="315"/>
      <c r="P456" s="315"/>
      <c r="Q456" s="315"/>
      <c r="R456" s="315"/>
      <c r="S456" s="315"/>
      <c r="T456" s="315"/>
      <c r="U456" s="315"/>
      <c r="V456" s="315"/>
      <c r="W456" s="315"/>
      <c r="X456" s="315"/>
      <c r="Y456" s="315"/>
      <c r="Z456" s="315"/>
    </row>
    <row r="457" spans="1:26" ht="14.25" customHeight="1">
      <c r="A457" s="316"/>
      <c r="B457" s="317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5"/>
      <c r="O457" s="315"/>
      <c r="P457" s="315"/>
      <c r="Q457" s="315"/>
      <c r="R457" s="315"/>
      <c r="S457" s="315"/>
      <c r="T457" s="315"/>
      <c r="U457" s="315"/>
      <c r="V457" s="315"/>
      <c r="W457" s="315"/>
      <c r="X457" s="315"/>
      <c r="Y457" s="315"/>
      <c r="Z457" s="315"/>
    </row>
    <row r="458" spans="1:26" ht="14.25" customHeight="1">
      <c r="A458" s="316"/>
      <c r="B458" s="317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5"/>
      <c r="O458" s="315"/>
      <c r="P458" s="315"/>
      <c r="Q458" s="315"/>
      <c r="R458" s="315"/>
      <c r="S458" s="315"/>
      <c r="T458" s="315"/>
      <c r="U458" s="315"/>
      <c r="V458" s="315"/>
      <c r="W458" s="315"/>
      <c r="X458" s="315"/>
      <c r="Y458" s="315"/>
      <c r="Z458" s="315"/>
    </row>
    <row r="459" spans="1:26" ht="14.25" customHeight="1">
      <c r="A459" s="316"/>
      <c r="B459" s="317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5"/>
      <c r="O459" s="315"/>
      <c r="P459" s="315"/>
      <c r="Q459" s="315"/>
      <c r="R459" s="315"/>
      <c r="S459" s="315"/>
      <c r="T459" s="315"/>
      <c r="U459" s="315"/>
      <c r="V459" s="315"/>
      <c r="W459" s="315"/>
      <c r="X459" s="315"/>
      <c r="Y459" s="315"/>
      <c r="Z459" s="315"/>
    </row>
    <row r="460" spans="1:26" ht="14.25" customHeight="1">
      <c r="A460" s="316"/>
      <c r="B460" s="317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5"/>
      <c r="O460" s="315"/>
      <c r="P460" s="315"/>
      <c r="Q460" s="315"/>
      <c r="R460" s="315"/>
      <c r="S460" s="315"/>
      <c r="T460" s="315"/>
      <c r="U460" s="315"/>
      <c r="V460" s="315"/>
      <c r="W460" s="315"/>
      <c r="X460" s="315"/>
      <c r="Y460" s="315"/>
      <c r="Z460" s="315"/>
    </row>
    <row r="461" spans="1:26" ht="14.25" customHeight="1">
      <c r="A461" s="316"/>
      <c r="B461" s="317"/>
      <c r="C461" s="313"/>
      <c r="D461" s="313"/>
      <c r="E461" s="313"/>
      <c r="F461" s="313"/>
      <c r="G461" s="313"/>
      <c r="H461" s="313"/>
      <c r="I461" s="313"/>
      <c r="J461" s="313"/>
      <c r="K461" s="313"/>
      <c r="L461" s="313"/>
      <c r="M461" s="313"/>
      <c r="N461" s="315"/>
      <c r="O461" s="315"/>
      <c r="P461" s="315"/>
      <c r="Q461" s="315"/>
      <c r="R461" s="315"/>
      <c r="S461" s="315"/>
      <c r="T461" s="315"/>
      <c r="U461" s="315"/>
      <c r="V461" s="315"/>
      <c r="W461" s="315"/>
      <c r="X461" s="315"/>
      <c r="Y461" s="315"/>
      <c r="Z461" s="315"/>
    </row>
    <row r="462" spans="1:26" ht="14.25" customHeight="1">
      <c r="A462" s="316"/>
      <c r="B462" s="317"/>
      <c r="C462" s="313"/>
      <c r="D462" s="313"/>
      <c r="E462" s="313"/>
      <c r="F462" s="313"/>
      <c r="G462" s="313"/>
      <c r="H462" s="313"/>
      <c r="I462" s="313"/>
      <c r="J462" s="313"/>
      <c r="K462" s="313"/>
      <c r="L462" s="313"/>
      <c r="M462" s="313"/>
      <c r="N462" s="315"/>
      <c r="O462" s="315"/>
      <c r="P462" s="315"/>
      <c r="Q462" s="315"/>
      <c r="R462" s="315"/>
      <c r="S462" s="315"/>
      <c r="T462" s="315"/>
      <c r="U462" s="315"/>
      <c r="V462" s="315"/>
      <c r="W462" s="315"/>
      <c r="X462" s="315"/>
      <c r="Y462" s="315"/>
      <c r="Z462" s="315"/>
    </row>
    <row r="463" spans="1:26" ht="14.25" customHeight="1">
      <c r="A463" s="316"/>
      <c r="B463" s="317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5"/>
      <c r="O463" s="315"/>
      <c r="P463" s="315"/>
      <c r="Q463" s="315"/>
      <c r="R463" s="315"/>
      <c r="S463" s="315"/>
      <c r="T463" s="315"/>
      <c r="U463" s="315"/>
      <c r="V463" s="315"/>
      <c r="W463" s="315"/>
      <c r="X463" s="315"/>
      <c r="Y463" s="315"/>
      <c r="Z463" s="315"/>
    </row>
    <row r="464" spans="1:26" ht="14.25" customHeight="1">
      <c r="A464" s="316"/>
      <c r="B464" s="317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5"/>
      <c r="O464" s="315"/>
      <c r="P464" s="315"/>
      <c r="Q464" s="315"/>
      <c r="R464" s="315"/>
      <c r="S464" s="315"/>
      <c r="T464" s="315"/>
      <c r="U464" s="315"/>
      <c r="V464" s="315"/>
      <c r="W464" s="315"/>
      <c r="X464" s="315"/>
      <c r="Y464" s="315"/>
      <c r="Z464" s="315"/>
    </row>
    <row r="465" spans="1:26" ht="14.25" customHeight="1">
      <c r="A465" s="316"/>
      <c r="B465" s="317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5"/>
      <c r="O465" s="315"/>
      <c r="P465" s="315"/>
      <c r="Q465" s="315"/>
      <c r="R465" s="315"/>
      <c r="S465" s="315"/>
      <c r="T465" s="315"/>
      <c r="U465" s="315"/>
      <c r="V465" s="315"/>
      <c r="W465" s="315"/>
      <c r="X465" s="315"/>
      <c r="Y465" s="315"/>
      <c r="Z465" s="315"/>
    </row>
    <row r="466" spans="1:26" ht="14.25" customHeight="1">
      <c r="A466" s="316"/>
      <c r="B466" s="317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5"/>
      <c r="O466" s="315"/>
      <c r="P466" s="315"/>
      <c r="Q466" s="315"/>
      <c r="R466" s="315"/>
      <c r="S466" s="315"/>
      <c r="T466" s="315"/>
      <c r="U466" s="315"/>
      <c r="V466" s="315"/>
      <c r="W466" s="315"/>
      <c r="X466" s="315"/>
      <c r="Y466" s="315"/>
      <c r="Z466" s="315"/>
    </row>
    <row r="467" spans="1:26" ht="14.25" customHeight="1">
      <c r="A467" s="316"/>
      <c r="B467" s="317"/>
      <c r="C467" s="313"/>
      <c r="D467" s="313"/>
      <c r="E467" s="313"/>
      <c r="F467" s="313"/>
      <c r="G467" s="313"/>
      <c r="H467" s="313"/>
      <c r="I467" s="313"/>
      <c r="J467" s="313"/>
      <c r="K467" s="313"/>
      <c r="L467" s="313"/>
      <c r="M467" s="313"/>
      <c r="N467" s="315"/>
      <c r="O467" s="315"/>
      <c r="P467" s="315"/>
      <c r="Q467" s="315"/>
      <c r="R467" s="315"/>
      <c r="S467" s="315"/>
      <c r="T467" s="315"/>
      <c r="U467" s="315"/>
      <c r="V467" s="315"/>
      <c r="W467" s="315"/>
      <c r="X467" s="315"/>
      <c r="Y467" s="315"/>
      <c r="Z467" s="315"/>
    </row>
    <row r="468" spans="1:26" ht="14.25" customHeight="1">
      <c r="A468" s="316"/>
      <c r="B468" s="317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5"/>
      <c r="O468" s="315"/>
      <c r="P468" s="315"/>
      <c r="Q468" s="315"/>
      <c r="R468" s="315"/>
      <c r="S468" s="315"/>
      <c r="T468" s="315"/>
      <c r="U468" s="315"/>
      <c r="V468" s="315"/>
      <c r="W468" s="315"/>
      <c r="X468" s="315"/>
      <c r="Y468" s="315"/>
      <c r="Z468" s="315"/>
    </row>
    <row r="469" spans="1:26" ht="14.25" customHeight="1">
      <c r="A469" s="316"/>
      <c r="B469" s="317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5"/>
      <c r="O469" s="315"/>
      <c r="P469" s="315"/>
      <c r="Q469" s="315"/>
      <c r="R469" s="315"/>
      <c r="S469" s="315"/>
      <c r="T469" s="315"/>
      <c r="U469" s="315"/>
      <c r="V469" s="315"/>
      <c r="W469" s="315"/>
      <c r="X469" s="315"/>
      <c r="Y469" s="315"/>
      <c r="Z469" s="315"/>
    </row>
    <row r="470" spans="1:26" ht="14.25" customHeight="1">
      <c r="A470" s="316"/>
      <c r="B470" s="317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5"/>
      <c r="O470" s="315"/>
      <c r="P470" s="315"/>
      <c r="Q470" s="315"/>
      <c r="R470" s="315"/>
      <c r="S470" s="315"/>
      <c r="T470" s="315"/>
      <c r="U470" s="315"/>
      <c r="V470" s="315"/>
      <c r="W470" s="315"/>
      <c r="X470" s="315"/>
      <c r="Y470" s="315"/>
      <c r="Z470" s="315"/>
    </row>
    <row r="471" spans="1:26" ht="14.25" customHeight="1">
      <c r="A471" s="316"/>
      <c r="B471" s="317"/>
      <c r="C471" s="313"/>
      <c r="D471" s="313"/>
      <c r="E471" s="313"/>
      <c r="F471" s="313"/>
      <c r="G471" s="313"/>
      <c r="H471" s="313"/>
      <c r="I471" s="313"/>
      <c r="J471" s="313"/>
      <c r="K471" s="313"/>
      <c r="L471" s="313"/>
      <c r="M471" s="313"/>
      <c r="N471" s="315"/>
      <c r="O471" s="315"/>
      <c r="P471" s="315"/>
      <c r="Q471" s="315"/>
      <c r="R471" s="315"/>
      <c r="S471" s="315"/>
      <c r="T471" s="315"/>
      <c r="U471" s="315"/>
      <c r="V471" s="315"/>
      <c r="W471" s="315"/>
      <c r="X471" s="315"/>
      <c r="Y471" s="315"/>
      <c r="Z471" s="315"/>
    </row>
    <row r="472" spans="1:26" ht="14.25" customHeight="1">
      <c r="A472" s="316"/>
      <c r="B472" s="317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5"/>
      <c r="O472" s="315"/>
      <c r="P472" s="315"/>
      <c r="Q472" s="315"/>
      <c r="R472" s="315"/>
      <c r="S472" s="315"/>
      <c r="T472" s="315"/>
      <c r="U472" s="315"/>
      <c r="V472" s="315"/>
      <c r="W472" s="315"/>
      <c r="X472" s="315"/>
      <c r="Y472" s="315"/>
      <c r="Z472" s="315"/>
    </row>
    <row r="473" spans="1:26" ht="14.25" customHeight="1">
      <c r="A473" s="316"/>
      <c r="B473" s="317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5"/>
      <c r="O473" s="315"/>
      <c r="P473" s="315"/>
      <c r="Q473" s="315"/>
      <c r="R473" s="315"/>
      <c r="S473" s="315"/>
      <c r="T473" s="315"/>
      <c r="U473" s="315"/>
      <c r="V473" s="315"/>
      <c r="W473" s="315"/>
      <c r="X473" s="315"/>
      <c r="Y473" s="315"/>
      <c r="Z473" s="315"/>
    </row>
    <row r="474" spans="1:26" ht="14.25" customHeight="1">
      <c r="A474" s="316"/>
      <c r="B474" s="317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5"/>
      <c r="O474" s="315"/>
      <c r="P474" s="315"/>
      <c r="Q474" s="315"/>
      <c r="R474" s="315"/>
      <c r="S474" s="315"/>
      <c r="T474" s="315"/>
      <c r="U474" s="315"/>
      <c r="V474" s="315"/>
      <c r="W474" s="315"/>
      <c r="X474" s="315"/>
      <c r="Y474" s="315"/>
      <c r="Z474" s="315"/>
    </row>
    <row r="475" spans="1:26" ht="14.25" customHeight="1">
      <c r="A475" s="316"/>
      <c r="B475" s="317"/>
      <c r="C475" s="313"/>
      <c r="D475" s="313"/>
      <c r="E475" s="313"/>
      <c r="F475" s="313"/>
      <c r="G475" s="313"/>
      <c r="H475" s="313"/>
      <c r="I475" s="313"/>
      <c r="J475" s="313"/>
      <c r="K475" s="313"/>
      <c r="L475" s="313"/>
      <c r="M475" s="313"/>
      <c r="N475" s="315"/>
      <c r="O475" s="315"/>
      <c r="P475" s="315"/>
      <c r="Q475" s="315"/>
      <c r="R475" s="315"/>
      <c r="S475" s="315"/>
      <c r="T475" s="315"/>
      <c r="U475" s="315"/>
      <c r="V475" s="315"/>
      <c r="W475" s="315"/>
      <c r="X475" s="315"/>
      <c r="Y475" s="315"/>
      <c r="Z475" s="315"/>
    </row>
    <row r="476" spans="1:26" ht="14.25" customHeight="1">
      <c r="A476" s="316"/>
      <c r="B476" s="317"/>
      <c r="C476" s="313"/>
      <c r="D476" s="313"/>
      <c r="E476" s="313"/>
      <c r="F476" s="313"/>
      <c r="G476" s="313"/>
      <c r="H476" s="313"/>
      <c r="I476" s="313"/>
      <c r="J476" s="313"/>
      <c r="K476" s="313"/>
      <c r="L476" s="313"/>
      <c r="M476" s="313"/>
      <c r="N476" s="315"/>
      <c r="O476" s="315"/>
      <c r="P476" s="315"/>
      <c r="Q476" s="315"/>
      <c r="R476" s="315"/>
      <c r="S476" s="315"/>
      <c r="T476" s="315"/>
      <c r="U476" s="315"/>
      <c r="V476" s="315"/>
      <c r="W476" s="315"/>
      <c r="X476" s="315"/>
      <c r="Y476" s="315"/>
      <c r="Z476" s="315"/>
    </row>
    <row r="477" spans="1:26" ht="14.25" customHeight="1">
      <c r="A477" s="316"/>
      <c r="B477" s="317"/>
      <c r="C477" s="313"/>
      <c r="D477" s="313"/>
      <c r="E477" s="313"/>
      <c r="F477" s="313"/>
      <c r="G477" s="313"/>
      <c r="H477" s="313"/>
      <c r="I477" s="313"/>
      <c r="J477" s="313"/>
      <c r="K477" s="313"/>
      <c r="L477" s="313"/>
      <c r="M477" s="313"/>
      <c r="N477" s="315"/>
      <c r="O477" s="315"/>
      <c r="P477" s="315"/>
      <c r="Q477" s="315"/>
      <c r="R477" s="315"/>
      <c r="S477" s="315"/>
      <c r="T477" s="315"/>
      <c r="U477" s="315"/>
      <c r="V477" s="315"/>
      <c r="W477" s="315"/>
      <c r="X477" s="315"/>
      <c r="Y477" s="315"/>
      <c r="Z477" s="315"/>
    </row>
    <row r="478" spans="1:26" ht="14.25" customHeight="1">
      <c r="A478" s="316"/>
      <c r="B478" s="317"/>
      <c r="C478" s="313"/>
      <c r="D478" s="313"/>
      <c r="E478" s="313"/>
      <c r="F478" s="313"/>
      <c r="G478" s="313"/>
      <c r="H478" s="313"/>
      <c r="I478" s="313"/>
      <c r="J478" s="313"/>
      <c r="K478" s="313"/>
      <c r="L478" s="313"/>
      <c r="M478" s="313"/>
      <c r="N478" s="315"/>
      <c r="O478" s="315"/>
      <c r="P478" s="315"/>
      <c r="Q478" s="315"/>
      <c r="R478" s="315"/>
      <c r="S478" s="315"/>
      <c r="T478" s="315"/>
      <c r="U478" s="315"/>
      <c r="V478" s="315"/>
      <c r="W478" s="315"/>
      <c r="X478" s="315"/>
      <c r="Y478" s="315"/>
      <c r="Z478" s="315"/>
    </row>
    <row r="479" spans="1:26" ht="14.25" customHeight="1">
      <c r="A479" s="316"/>
      <c r="B479" s="317"/>
      <c r="C479" s="313"/>
      <c r="D479" s="313"/>
      <c r="E479" s="313"/>
      <c r="F479" s="313"/>
      <c r="G479" s="313"/>
      <c r="H479" s="313"/>
      <c r="I479" s="313"/>
      <c r="J479" s="313"/>
      <c r="K479" s="313"/>
      <c r="L479" s="313"/>
      <c r="M479" s="313"/>
      <c r="N479" s="315"/>
      <c r="O479" s="315"/>
      <c r="P479" s="315"/>
      <c r="Q479" s="315"/>
      <c r="R479" s="315"/>
      <c r="S479" s="315"/>
      <c r="T479" s="315"/>
      <c r="U479" s="315"/>
      <c r="V479" s="315"/>
      <c r="W479" s="315"/>
      <c r="X479" s="315"/>
      <c r="Y479" s="315"/>
      <c r="Z479" s="315"/>
    </row>
    <row r="480" spans="1:26" ht="14.25" customHeight="1">
      <c r="A480" s="316"/>
      <c r="B480" s="317"/>
      <c r="C480" s="313"/>
      <c r="D480" s="313"/>
      <c r="E480" s="313"/>
      <c r="F480" s="313"/>
      <c r="G480" s="313"/>
      <c r="H480" s="313"/>
      <c r="I480" s="313"/>
      <c r="J480" s="313"/>
      <c r="K480" s="313"/>
      <c r="L480" s="313"/>
      <c r="M480" s="313"/>
      <c r="N480" s="315"/>
      <c r="O480" s="315"/>
      <c r="P480" s="315"/>
      <c r="Q480" s="315"/>
      <c r="R480" s="315"/>
      <c r="S480" s="315"/>
      <c r="T480" s="315"/>
      <c r="U480" s="315"/>
      <c r="V480" s="315"/>
      <c r="W480" s="315"/>
      <c r="X480" s="315"/>
      <c r="Y480" s="315"/>
      <c r="Z480" s="315"/>
    </row>
    <row r="481" spans="1:26" ht="14.25" customHeight="1">
      <c r="A481" s="316"/>
      <c r="B481" s="317"/>
      <c r="C481" s="313"/>
      <c r="D481" s="313"/>
      <c r="E481" s="313"/>
      <c r="F481" s="313"/>
      <c r="G481" s="313"/>
      <c r="H481" s="313"/>
      <c r="I481" s="313"/>
      <c r="J481" s="313"/>
      <c r="K481" s="313"/>
      <c r="L481" s="313"/>
      <c r="M481" s="313"/>
      <c r="N481" s="315"/>
      <c r="O481" s="315"/>
      <c r="P481" s="315"/>
      <c r="Q481" s="315"/>
      <c r="R481" s="315"/>
      <c r="S481" s="315"/>
      <c r="T481" s="315"/>
      <c r="U481" s="315"/>
      <c r="V481" s="315"/>
      <c r="W481" s="315"/>
      <c r="X481" s="315"/>
      <c r="Y481" s="315"/>
      <c r="Z481" s="315"/>
    </row>
    <row r="482" spans="1:26" ht="14.25" customHeight="1">
      <c r="A482" s="316"/>
      <c r="B482" s="317"/>
      <c r="C482" s="313"/>
      <c r="D482" s="313"/>
      <c r="E482" s="313"/>
      <c r="F482" s="313"/>
      <c r="G482" s="313"/>
      <c r="H482" s="313"/>
      <c r="I482" s="313"/>
      <c r="J482" s="313"/>
      <c r="K482" s="313"/>
      <c r="L482" s="313"/>
      <c r="M482" s="313"/>
      <c r="N482" s="315"/>
      <c r="O482" s="315"/>
      <c r="P482" s="315"/>
      <c r="Q482" s="315"/>
      <c r="R482" s="315"/>
      <c r="S482" s="315"/>
      <c r="T482" s="315"/>
      <c r="U482" s="315"/>
      <c r="V482" s="315"/>
      <c r="W482" s="315"/>
      <c r="X482" s="315"/>
      <c r="Y482" s="315"/>
      <c r="Z482" s="315"/>
    </row>
    <row r="483" spans="1:26" ht="14.25" customHeight="1">
      <c r="A483" s="316"/>
      <c r="B483" s="317"/>
      <c r="C483" s="313"/>
      <c r="D483" s="313"/>
      <c r="E483" s="313"/>
      <c r="F483" s="313"/>
      <c r="G483" s="313"/>
      <c r="H483" s="313"/>
      <c r="I483" s="313"/>
      <c r="J483" s="313"/>
      <c r="K483" s="313"/>
      <c r="L483" s="313"/>
      <c r="M483" s="313"/>
      <c r="N483" s="315"/>
      <c r="O483" s="315"/>
      <c r="P483" s="315"/>
      <c r="Q483" s="315"/>
      <c r="R483" s="315"/>
      <c r="S483" s="315"/>
      <c r="T483" s="315"/>
      <c r="U483" s="315"/>
      <c r="V483" s="315"/>
      <c r="W483" s="315"/>
      <c r="X483" s="315"/>
      <c r="Y483" s="315"/>
      <c r="Z483" s="315"/>
    </row>
    <row r="484" spans="1:26" ht="14.25" customHeight="1">
      <c r="A484" s="316"/>
      <c r="B484" s="317"/>
      <c r="C484" s="313"/>
      <c r="D484" s="313"/>
      <c r="E484" s="313"/>
      <c r="F484" s="313"/>
      <c r="G484" s="313"/>
      <c r="H484" s="313"/>
      <c r="I484" s="313"/>
      <c r="J484" s="313"/>
      <c r="K484" s="313"/>
      <c r="L484" s="313"/>
      <c r="M484" s="313"/>
      <c r="N484" s="315"/>
      <c r="O484" s="315"/>
      <c r="P484" s="315"/>
      <c r="Q484" s="315"/>
      <c r="R484" s="315"/>
      <c r="S484" s="315"/>
      <c r="T484" s="315"/>
      <c r="U484" s="315"/>
      <c r="V484" s="315"/>
      <c r="W484" s="315"/>
      <c r="X484" s="315"/>
      <c r="Y484" s="315"/>
      <c r="Z484" s="315"/>
    </row>
    <row r="485" spans="1:26" ht="14.25" customHeight="1">
      <c r="A485" s="316"/>
      <c r="B485" s="317"/>
      <c r="C485" s="313"/>
      <c r="D485" s="313"/>
      <c r="E485" s="313"/>
      <c r="F485" s="313"/>
      <c r="G485" s="313"/>
      <c r="H485" s="313"/>
      <c r="I485" s="313"/>
      <c r="J485" s="313"/>
      <c r="K485" s="313"/>
      <c r="L485" s="313"/>
      <c r="M485" s="313"/>
      <c r="N485" s="315"/>
      <c r="O485" s="315"/>
      <c r="P485" s="315"/>
      <c r="Q485" s="315"/>
      <c r="R485" s="315"/>
      <c r="S485" s="315"/>
      <c r="T485" s="315"/>
      <c r="U485" s="315"/>
      <c r="V485" s="315"/>
      <c r="W485" s="315"/>
      <c r="X485" s="315"/>
      <c r="Y485" s="315"/>
      <c r="Z485" s="315"/>
    </row>
    <row r="486" spans="1:26" ht="14.25" customHeight="1">
      <c r="A486" s="316"/>
      <c r="B486" s="317"/>
      <c r="C486" s="313"/>
      <c r="D486" s="313"/>
      <c r="E486" s="313"/>
      <c r="F486" s="313"/>
      <c r="G486" s="313"/>
      <c r="H486" s="313"/>
      <c r="I486" s="313"/>
      <c r="J486" s="313"/>
      <c r="K486" s="313"/>
      <c r="L486" s="313"/>
      <c r="M486" s="313"/>
      <c r="N486" s="315"/>
      <c r="O486" s="315"/>
      <c r="P486" s="315"/>
      <c r="Q486" s="315"/>
      <c r="R486" s="315"/>
      <c r="S486" s="315"/>
      <c r="T486" s="315"/>
      <c r="U486" s="315"/>
      <c r="V486" s="315"/>
      <c r="W486" s="315"/>
      <c r="X486" s="315"/>
      <c r="Y486" s="315"/>
      <c r="Z486" s="315"/>
    </row>
    <row r="487" spans="1:26" ht="14.25" customHeight="1">
      <c r="A487" s="316"/>
      <c r="B487" s="317"/>
      <c r="C487" s="313"/>
      <c r="D487" s="313"/>
      <c r="E487" s="313"/>
      <c r="F487" s="313"/>
      <c r="G487" s="313"/>
      <c r="H487" s="313"/>
      <c r="I487" s="313"/>
      <c r="J487" s="313"/>
      <c r="K487" s="313"/>
      <c r="L487" s="313"/>
      <c r="M487" s="313"/>
      <c r="N487" s="315"/>
      <c r="O487" s="315"/>
      <c r="P487" s="315"/>
      <c r="Q487" s="315"/>
      <c r="R487" s="315"/>
      <c r="S487" s="315"/>
      <c r="T487" s="315"/>
      <c r="U487" s="315"/>
      <c r="V487" s="315"/>
      <c r="W487" s="315"/>
      <c r="X487" s="315"/>
      <c r="Y487" s="315"/>
      <c r="Z487" s="315"/>
    </row>
    <row r="488" spans="1:26" ht="14.25" customHeight="1">
      <c r="A488" s="316"/>
      <c r="B488" s="317"/>
      <c r="C488" s="313"/>
      <c r="D488" s="313"/>
      <c r="E488" s="313"/>
      <c r="F488" s="313"/>
      <c r="G488" s="313"/>
      <c r="H488" s="313"/>
      <c r="I488" s="313"/>
      <c r="J488" s="313"/>
      <c r="K488" s="313"/>
      <c r="L488" s="313"/>
      <c r="M488" s="313"/>
      <c r="N488" s="315"/>
      <c r="O488" s="315"/>
      <c r="P488" s="315"/>
      <c r="Q488" s="315"/>
      <c r="R488" s="315"/>
      <c r="S488" s="315"/>
      <c r="T488" s="315"/>
      <c r="U488" s="315"/>
      <c r="V488" s="315"/>
      <c r="W488" s="315"/>
      <c r="X488" s="315"/>
      <c r="Y488" s="315"/>
      <c r="Z488" s="315"/>
    </row>
    <row r="489" spans="1:26" ht="14.25" customHeight="1">
      <c r="A489" s="316"/>
      <c r="B489" s="317"/>
      <c r="C489" s="313"/>
      <c r="D489" s="313"/>
      <c r="E489" s="313"/>
      <c r="F489" s="313"/>
      <c r="G489" s="313"/>
      <c r="H489" s="313"/>
      <c r="I489" s="313"/>
      <c r="J489" s="313"/>
      <c r="K489" s="313"/>
      <c r="L489" s="313"/>
      <c r="M489" s="313"/>
      <c r="N489" s="315"/>
      <c r="O489" s="315"/>
      <c r="P489" s="315"/>
      <c r="Q489" s="315"/>
      <c r="R489" s="315"/>
      <c r="S489" s="315"/>
      <c r="T489" s="315"/>
      <c r="U489" s="315"/>
      <c r="V489" s="315"/>
      <c r="W489" s="315"/>
      <c r="X489" s="315"/>
      <c r="Y489" s="315"/>
      <c r="Z489" s="315"/>
    </row>
    <row r="490" spans="1:26" ht="14.25" customHeight="1">
      <c r="A490" s="316"/>
      <c r="B490" s="317"/>
      <c r="C490" s="313"/>
      <c r="D490" s="313"/>
      <c r="E490" s="313"/>
      <c r="F490" s="313"/>
      <c r="G490" s="313"/>
      <c r="H490" s="313"/>
      <c r="I490" s="313"/>
      <c r="J490" s="313"/>
      <c r="K490" s="313"/>
      <c r="L490" s="313"/>
      <c r="M490" s="313"/>
      <c r="N490" s="315"/>
      <c r="O490" s="315"/>
      <c r="P490" s="315"/>
      <c r="Q490" s="315"/>
      <c r="R490" s="315"/>
      <c r="S490" s="315"/>
      <c r="T490" s="315"/>
      <c r="U490" s="315"/>
      <c r="V490" s="315"/>
      <c r="W490" s="315"/>
      <c r="X490" s="315"/>
      <c r="Y490" s="315"/>
      <c r="Z490" s="315"/>
    </row>
    <row r="491" spans="1:26" ht="14.25" customHeight="1">
      <c r="A491" s="316"/>
      <c r="B491" s="317"/>
      <c r="C491" s="313"/>
      <c r="D491" s="313"/>
      <c r="E491" s="313"/>
      <c r="F491" s="313"/>
      <c r="G491" s="313"/>
      <c r="H491" s="313"/>
      <c r="I491" s="313"/>
      <c r="J491" s="313"/>
      <c r="K491" s="313"/>
      <c r="L491" s="313"/>
      <c r="M491" s="313"/>
      <c r="N491" s="315"/>
      <c r="O491" s="315"/>
      <c r="P491" s="315"/>
      <c r="Q491" s="315"/>
      <c r="R491" s="315"/>
      <c r="S491" s="315"/>
      <c r="T491" s="315"/>
      <c r="U491" s="315"/>
      <c r="V491" s="315"/>
      <c r="W491" s="315"/>
      <c r="X491" s="315"/>
      <c r="Y491" s="315"/>
      <c r="Z491" s="315"/>
    </row>
    <row r="492" spans="1:26" ht="14.25" customHeight="1">
      <c r="A492" s="316"/>
      <c r="B492" s="317"/>
      <c r="C492" s="313"/>
      <c r="D492" s="313"/>
      <c r="E492" s="313"/>
      <c r="F492" s="313"/>
      <c r="G492" s="313"/>
      <c r="H492" s="313"/>
      <c r="I492" s="313"/>
      <c r="J492" s="313"/>
      <c r="K492" s="313"/>
      <c r="L492" s="313"/>
      <c r="M492" s="313"/>
      <c r="N492" s="315"/>
      <c r="O492" s="315"/>
      <c r="P492" s="315"/>
      <c r="Q492" s="315"/>
      <c r="R492" s="315"/>
      <c r="S492" s="315"/>
      <c r="T492" s="315"/>
      <c r="U492" s="315"/>
      <c r="V492" s="315"/>
      <c r="W492" s="315"/>
      <c r="X492" s="315"/>
      <c r="Y492" s="315"/>
      <c r="Z492" s="315"/>
    </row>
    <row r="493" spans="1:26" ht="14.25" customHeight="1">
      <c r="A493" s="316"/>
      <c r="B493" s="317"/>
      <c r="C493" s="313"/>
      <c r="D493" s="313"/>
      <c r="E493" s="313"/>
      <c r="F493" s="313"/>
      <c r="G493" s="313"/>
      <c r="H493" s="313"/>
      <c r="I493" s="313"/>
      <c r="J493" s="313"/>
      <c r="K493" s="313"/>
      <c r="L493" s="313"/>
      <c r="M493" s="313"/>
      <c r="N493" s="315"/>
      <c r="O493" s="315"/>
      <c r="P493" s="315"/>
      <c r="Q493" s="315"/>
      <c r="R493" s="315"/>
      <c r="S493" s="315"/>
      <c r="T493" s="315"/>
      <c r="U493" s="315"/>
      <c r="V493" s="315"/>
      <c r="W493" s="315"/>
      <c r="X493" s="315"/>
      <c r="Y493" s="315"/>
      <c r="Z493" s="315"/>
    </row>
    <row r="494" spans="1:26" ht="14.25" customHeight="1">
      <c r="A494" s="316"/>
      <c r="B494" s="317"/>
      <c r="C494" s="313"/>
      <c r="D494" s="313"/>
      <c r="E494" s="313"/>
      <c r="F494" s="313"/>
      <c r="G494" s="313"/>
      <c r="H494" s="313"/>
      <c r="I494" s="313"/>
      <c r="J494" s="313"/>
      <c r="K494" s="313"/>
      <c r="L494" s="313"/>
      <c r="M494" s="313"/>
      <c r="N494" s="315"/>
      <c r="O494" s="315"/>
      <c r="P494" s="315"/>
      <c r="Q494" s="315"/>
      <c r="R494" s="315"/>
      <c r="S494" s="315"/>
      <c r="T494" s="315"/>
      <c r="U494" s="315"/>
      <c r="V494" s="315"/>
      <c r="W494" s="315"/>
      <c r="X494" s="315"/>
      <c r="Y494" s="315"/>
      <c r="Z494" s="315"/>
    </row>
    <row r="495" spans="1:26" ht="14.25" customHeight="1">
      <c r="A495" s="316"/>
      <c r="B495" s="317"/>
      <c r="C495" s="313"/>
      <c r="D495" s="313"/>
      <c r="E495" s="313"/>
      <c r="F495" s="313"/>
      <c r="G495" s="313"/>
      <c r="H495" s="313"/>
      <c r="I495" s="313"/>
      <c r="J495" s="313"/>
      <c r="K495" s="313"/>
      <c r="L495" s="313"/>
      <c r="M495" s="313"/>
      <c r="N495" s="315"/>
      <c r="O495" s="315"/>
      <c r="P495" s="315"/>
      <c r="Q495" s="315"/>
      <c r="R495" s="315"/>
      <c r="S495" s="315"/>
      <c r="T495" s="315"/>
      <c r="U495" s="315"/>
      <c r="V495" s="315"/>
      <c r="W495" s="315"/>
      <c r="X495" s="315"/>
      <c r="Y495" s="315"/>
      <c r="Z495" s="315"/>
    </row>
    <row r="496" spans="1:26" ht="14.25" customHeight="1">
      <c r="A496" s="316"/>
      <c r="B496" s="317"/>
      <c r="C496" s="313"/>
      <c r="D496" s="313"/>
      <c r="E496" s="313"/>
      <c r="F496" s="313"/>
      <c r="G496" s="313"/>
      <c r="H496" s="313"/>
      <c r="I496" s="313"/>
      <c r="J496" s="313"/>
      <c r="K496" s="313"/>
      <c r="L496" s="313"/>
      <c r="M496" s="313"/>
      <c r="N496" s="315"/>
      <c r="O496" s="315"/>
      <c r="P496" s="315"/>
      <c r="Q496" s="315"/>
      <c r="R496" s="315"/>
      <c r="S496" s="315"/>
      <c r="T496" s="315"/>
      <c r="U496" s="315"/>
      <c r="V496" s="315"/>
      <c r="W496" s="315"/>
      <c r="X496" s="315"/>
      <c r="Y496" s="315"/>
      <c r="Z496" s="315"/>
    </row>
    <row r="497" spans="1:26" ht="14.25" customHeight="1">
      <c r="A497" s="316"/>
      <c r="B497" s="317"/>
      <c r="C497" s="313"/>
      <c r="D497" s="313"/>
      <c r="E497" s="313"/>
      <c r="F497" s="313"/>
      <c r="G497" s="313"/>
      <c r="H497" s="313"/>
      <c r="I497" s="313"/>
      <c r="J497" s="313"/>
      <c r="K497" s="313"/>
      <c r="L497" s="313"/>
      <c r="M497" s="313"/>
      <c r="N497" s="315"/>
      <c r="O497" s="315"/>
      <c r="P497" s="315"/>
      <c r="Q497" s="315"/>
      <c r="R497" s="315"/>
      <c r="S497" s="315"/>
      <c r="T497" s="315"/>
      <c r="U497" s="315"/>
      <c r="V497" s="315"/>
      <c r="W497" s="315"/>
      <c r="X497" s="315"/>
      <c r="Y497" s="315"/>
      <c r="Z497" s="315"/>
    </row>
    <row r="498" spans="1:26" ht="14.25" customHeight="1">
      <c r="A498" s="316"/>
      <c r="B498" s="317"/>
      <c r="C498" s="313"/>
      <c r="D498" s="313"/>
      <c r="E498" s="313"/>
      <c r="F498" s="313"/>
      <c r="G498" s="313"/>
      <c r="H498" s="313"/>
      <c r="I498" s="313"/>
      <c r="J498" s="313"/>
      <c r="K498" s="313"/>
      <c r="L498" s="313"/>
      <c r="M498" s="313"/>
      <c r="N498" s="315"/>
      <c r="O498" s="315"/>
      <c r="P498" s="315"/>
      <c r="Q498" s="315"/>
      <c r="R498" s="315"/>
      <c r="S498" s="315"/>
      <c r="T498" s="315"/>
      <c r="U498" s="315"/>
      <c r="V498" s="315"/>
      <c r="W498" s="315"/>
      <c r="X498" s="315"/>
      <c r="Y498" s="315"/>
      <c r="Z498" s="315"/>
    </row>
    <row r="499" spans="1:26" ht="14.25" customHeight="1">
      <c r="A499" s="316"/>
      <c r="B499" s="317"/>
      <c r="C499" s="313"/>
      <c r="D499" s="313"/>
      <c r="E499" s="313"/>
      <c r="F499" s="313"/>
      <c r="G499" s="313"/>
      <c r="H499" s="313"/>
      <c r="I499" s="313"/>
      <c r="J499" s="313"/>
      <c r="K499" s="313"/>
      <c r="L499" s="313"/>
      <c r="M499" s="313"/>
      <c r="N499" s="315"/>
      <c r="O499" s="315"/>
      <c r="P499" s="315"/>
      <c r="Q499" s="315"/>
      <c r="R499" s="315"/>
      <c r="S499" s="315"/>
      <c r="T499" s="315"/>
      <c r="U499" s="315"/>
      <c r="V499" s="315"/>
      <c r="W499" s="315"/>
      <c r="X499" s="315"/>
      <c r="Y499" s="315"/>
      <c r="Z499" s="315"/>
    </row>
    <row r="500" spans="1:26" ht="14.25" customHeight="1">
      <c r="A500" s="316"/>
      <c r="B500" s="317"/>
      <c r="C500" s="313"/>
      <c r="D500" s="313"/>
      <c r="E500" s="313"/>
      <c r="F500" s="313"/>
      <c r="G500" s="313"/>
      <c r="H500" s="313"/>
      <c r="I500" s="313"/>
      <c r="J500" s="313"/>
      <c r="K500" s="313"/>
      <c r="L500" s="313"/>
      <c r="M500" s="313"/>
      <c r="N500" s="315"/>
      <c r="O500" s="315"/>
      <c r="P500" s="315"/>
      <c r="Q500" s="315"/>
      <c r="R500" s="315"/>
      <c r="S500" s="315"/>
      <c r="T500" s="315"/>
      <c r="U500" s="315"/>
      <c r="V500" s="315"/>
      <c r="W500" s="315"/>
      <c r="X500" s="315"/>
      <c r="Y500" s="315"/>
      <c r="Z500" s="315"/>
    </row>
    <row r="501" spans="1:26" ht="14.25" customHeight="1">
      <c r="A501" s="316"/>
      <c r="B501" s="317"/>
      <c r="C501" s="313"/>
      <c r="D501" s="313"/>
      <c r="E501" s="313"/>
      <c r="F501" s="313"/>
      <c r="G501" s="313"/>
      <c r="H501" s="313"/>
      <c r="I501" s="313"/>
      <c r="J501" s="313"/>
      <c r="K501" s="313"/>
      <c r="L501" s="313"/>
      <c r="M501" s="313"/>
      <c r="N501" s="315"/>
      <c r="O501" s="315"/>
      <c r="P501" s="315"/>
      <c r="Q501" s="315"/>
      <c r="R501" s="315"/>
      <c r="S501" s="315"/>
      <c r="T501" s="315"/>
      <c r="U501" s="315"/>
      <c r="V501" s="315"/>
      <c r="W501" s="315"/>
      <c r="X501" s="315"/>
      <c r="Y501" s="315"/>
      <c r="Z501" s="315"/>
    </row>
    <row r="502" spans="1:26" ht="14.25" customHeight="1">
      <c r="A502" s="316"/>
      <c r="B502" s="317"/>
      <c r="C502" s="313"/>
      <c r="D502" s="313"/>
      <c r="E502" s="313"/>
      <c r="F502" s="313"/>
      <c r="G502" s="313"/>
      <c r="H502" s="313"/>
      <c r="I502" s="313"/>
      <c r="J502" s="313"/>
      <c r="K502" s="313"/>
      <c r="L502" s="313"/>
      <c r="M502" s="313"/>
      <c r="N502" s="315"/>
      <c r="O502" s="315"/>
      <c r="P502" s="315"/>
      <c r="Q502" s="315"/>
      <c r="R502" s="315"/>
      <c r="S502" s="315"/>
      <c r="T502" s="315"/>
      <c r="U502" s="315"/>
      <c r="V502" s="315"/>
      <c r="W502" s="315"/>
      <c r="X502" s="315"/>
      <c r="Y502" s="315"/>
      <c r="Z502" s="315"/>
    </row>
    <row r="503" spans="1:26" ht="14.25" customHeight="1">
      <c r="A503" s="316"/>
      <c r="B503" s="317"/>
      <c r="C503" s="313"/>
      <c r="D503" s="313"/>
      <c r="E503" s="313"/>
      <c r="F503" s="313"/>
      <c r="G503" s="313"/>
      <c r="H503" s="313"/>
      <c r="I503" s="313"/>
      <c r="J503" s="313"/>
      <c r="K503" s="313"/>
      <c r="L503" s="313"/>
      <c r="M503" s="313"/>
      <c r="N503" s="315"/>
      <c r="O503" s="315"/>
      <c r="P503" s="315"/>
      <c r="Q503" s="315"/>
      <c r="R503" s="315"/>
      <c r="S503" s="315"/>
      <c r="T503" s="315"/>
      <c r="U503" s="315"/>
      <c r="V503" s="315"/>
      <c r="W503" s="315"/>
      <c r="X503" s="315"/>
      <c r="Y503" s="315"/>
      <c r="Z503" s="315"/>
    </row>
    <row r="504" spans="1:26" ht="14.25" customHeight="1">
      <c r="A504" s="316"/>
      <c r="B504" s="317"/>
      <c r="C504" s="313"/>
      <c r="D504" s="313"/>
      <c r="E504" s="313"/>
      <c r="F504" s="313"/>
      <c r="G504" s="313"/>
      <c r="H504" s="313"/>
      <c r="I504" s="313"/>
      <c r="J504" s="313"/>
      <c r="K504" s="313"/>
      <c r="L504" s="313"/>
      <c r="M504" s="313"/>
      <c r="N504" s="315"/>
      <c r="O504" s="315"/>
      <c r="P504" s="315"/>
      <c r="Q504" s="315"/>
      <c r="R504" s="315"/>
      <c r="S504" s="315"/>
      <c r="T504" s="315"/>
      <c r="U504" s="315"/>
      <c r="V504" s="315"/>
      <c r="W504" s="315"/>
      <c r="X504" s="315"/>
      <c r="Y504" s="315"/>
      <c r="Z504" s="315"/>
    </row>
    <row r="505" spans="1:26" ht="14.25" customHeight="1">
      <c r="A505" s="316"/>
      <c r="B505" s="317"/>
      <c r="C505" s="313"/>
      <c r="D505" s="313"/>
      <c r="E505" s="313"/>
      <c r="F505" s="313"/>
      <c r="G505" s="313"/>
      <c r="H505" s="313"/>
      <c r="I505" s="313"/>
      <c r="J505" s="313"/>
      <c r="K505" s="313"/>
      <c r="L505" s="313"/>
      <c r="M505" s="313"/>
      <c r="N505" s="315"/>
      <c r="O505" s="315"/>
      <c r="P505" s="315"/>
      <c r="Q505" s="315"/>
      <c r="R505" s="315"/>
      <c r="S505" s="315"/>
      <c r="T505" s="315"/>
      <c r="U505" s="315"/>
      <c r="V505" s="315"/>
      <c r="W505" s="315"/>
      <c r="X505" s="315"/>
      <c r="Y505" s="315"/>
      <c r="Z505" s="315"/>
    </row>
    <row r="506" spans="1:26" ht="14.25" customHeight="1">
      <c r="A506" s="316"/>
      <c r="B506" s="317"/>
      <c r="C506" s="313"/>
      <c r="D506" s="313"/>
      <c r="E506" s="313"/>
      <c r="F506" s="313"/>
      <c r="G506" s="313"/>
      <c r="H506" s="313"/>
      <c r="I506" s="313"/>
      <c r="J506" s="313"/>
      <c r="K506" s="313"/>
      <c r="L506" s="313"/>
      <c r="M506" s="313"/>
      <c r="N506" s="315"/>
      <c r="O506" s="315"/>
      <c r="P506" s="315"/>
      <c r="Q506" s="315"/>
      <c r="R506" s="315"/>
      <c r="S506" s="315"/>
      <c r="T506" s="315"/>
      <c r="U506" s="315"/>
      <c r="V506" s="315"/>
      <c r="W506" s="315"/>
      <c r="X506" s="315"/>
      <c r="Y506" s="315"/>
      <c r="Z506" s="315"/>
    </row>
    <row r="507" spans="1:26" ht="14.25" customHeight="1">
      <c r="A507" s="316"/>
      <c r="B507" s="317"/>
      <c r="C507" s="313"/>
      <c r="D507" s="313"/>
      <c r="E507" s="313"/>
      <c r="F507" s="313"/>
      <c r="G507" s="313"/>
      <c r="H507" s="313"/>
      <c r="I507" s="313"/>
      <c r="J507" s="313"/>
      <c r="K507" s="313"/>
      <c r="L507" s="313"/>
      <c r="M507" s="313"/>
      <c r="N507" s="315"/>
      <c r="O507" s="315"/>
      <c r="P507" s="315"/>
      <c r="Q507" s="315"/>
      <c r="R507" s="315"/>
      <c r="S507" s="315"/>
      <c r="T507" s="315"/>
      <c r="U507" s="315"/>
      <c r="V507" s="315"/>
      <c r="W507" s="315"/>
      <c r="X507" s="315"/>
      <c r="Y507" s="315"/>
      <c r="Z507" s="315"/>
    </row>
    <row r="508" spans="1:26" ht="14.25" customHeight="1">
      <c r="A508" s="316"/>
      <c r="B508" s="317"/>
      <c r="C508" s="313"/>
      <c r="D508" s="313"/>
      <c r="E508" s="313"/>
      <c r="F508" s="313"/>
      <c r="G508" s="313"/>
      <c r="H508" s="313"/>
      <c r="I508" s="313"/>
      <c r="J508" s="313"/>
      <c r="K508" s="313"/>
      <c r="L508" s="313"/>
      <c r="M508" s="313"/>
      <c r="N508" s="315"/>
      <c r="O508" s="315"/>
      <c r="P508" s="315"/>
      <c r="Q508" s="315"/>
      <c r="R508" s="315"/>
      <c r="S508" s="315"/>
      <c r="T508" s="315"/>
      <c r="U508" s="315"/>
      <c r="V508" s="315"/>
      <c r="W508" s="315"/>
      <c r="X508" s="315"/>
      <c r="Y508" s="315"/>
      <c r="Z508" s="315"/>
    </row>
    <row r="509" spans="1:26" ht="14.25" customHeight="1">
      <c r="A509" s="316"/>
      <c r="B509" s="317"/>
      <c r="C509" s="313"/>
      <c r="D509" s="313"/>
      <c r="E509" s="313"/>
      <c r="F509" s="313"/>
      <c r="G509" s="313"/>
      <c r="H509" s="313"/>
      <c r="I509" s="313"/>
      <c r="J509" s="313"/>
      <c r="K509" s="313"/>
      <c r="L509" s="313"/>
      <c r="M509" s="313"/>
      <c r="N509" s="315"/>
      <c r="O509" s="315"/>
      <c r="P509" s="315"/>
      <c r="Q509" s="315"/>
      <c r="R509" s="315"/>
      <c r="S509" s="315"/>
      <c r="T509" s="315"/>
      <c r="U509" s="315"/>
      <c r="V509" s="315"/>
      <c r="W509" s="315"/>
      <c r="X509" s="315"/>
      <c r="Y509" s="315"/>
      <c r="Z509" s="315"/>
    </row>
    <row r="510" spans="1:26" ht="14.25" customHeight="1">
      <c r="A510" s="316"/>
      <c r="B510" s="317"/>
      <c r="C510" s="313"/>
      <c r="D510" s="313"/>
      <c r="E510" s="313"/>
      <c r="F510" s="313"/>
      <c r="G510" s="313"/>
      <c r="H510" s="313"/>
      <c r="I510" s="313"/>
      <c r="J510" s="313"/>
      <c r="K510" s="313"/>
      <c r="L510" s="313"/>
      <c r="M510" s="313"/>
      <c r="N510" s="315"/>
      <c r="O510" s="315"/>
      <c r="P510" s="315"/>
      <c r="Q510" s="315"/>
      <c r="R510" s="315"/>
      <c r="S510" s="315"/>
      <c r="T510" s="315"/>
      <c r="U510" s="315"/>
      <c r="V510" s="315"/>
      <c r="W510" s="315"/>
      <c r="X510" s="315"/>
      <c r="Y510" s="315"/>
      <c r="Z510" s="315"/>
    </row>
    <row r="511" spans="1:26" ht="14.25" customHeight="1">
      <c r="A511" s="316"/>
      <c r="B511" s="317"/>
      <c r="C511" s="313"/>
      <c r="D511" s="313"/>
      <c r="E511" s="313"/>
      <c r="F511" s="313"/>
      <c r="G511" s="313"/>
      <c r="H511" s="313"/>
      <c r="I511" s="313"/>
      <c r="J511" s="313"/>
      <c r="K511" s="313"/>
      <c r="L511" s="313"/>
      <c r="M511" s="313"/>
      <c r="N511" s="315"/>
      <c r="O511" s="315"/>
      <c r="P511" s="315"/>
      <c r="Q511" s="315"/>
      <c r="R511" s="315"/>
      <c r="S511" s="315"/>
      <c r="T511" s="315"/>
      <c r="U511" s="315"/>
      <c r="V511" s="315"/>
      <c r="W511" s="315"/>
      <c r="X511" s="315"/>
      <c r="Y511" s="315"/>
      <c r="Z511" s="315"/>
    </row>
    <row r="512" spans="1:26" ht="14.25" customHeight="1">
      <c r="A512" s="316"/>
      <c r="B512" s="317"/>
      <c r="C512" s="313"/>
      <c r="D512" s="313"/>
      <c r="E512" s="313"/>
      <c r="F512" s="313"/>
      <c r="G512" s="313"/>
      <c r="H512" s="313"/>
      <c r="I512" s="313"/>
      <c r="J512" s="313"/>
      <c r="K512" s="313"/>
      <c r="L512" s="313"/>
      <c r="M512" s="313"/>
      <c r="N512" s="315"/>
      <c r="O512" s="315"/>
      <c r="P512" s="315"/>
      <c r="Q512" s="315"/>
      <c r="R512" s="315"/>
      <c r="S512" s="315"/>
      <c r="T512" s="315"/>
      <c r="U512" s="315"/>
      <c r="V512" s="315"/>
      <c r="W512" s="315"/>
      <c r="X512" s="315"/>
      <c r="Y512" s="315"/>
      <c r="Z512" s="315"/>
    </row>
    <row r="513" spans="1:26" ht="14.25" customHeight="1">
      <c r="A513" s="316"/>
      <c r="B513" s="317"/>
      <c r="C513" s="313"/>
      <c r="D513" s="313"/>
      <c r="E513" s="313"/>
      <c r="F513" s="313"/>
      <c r="G513" s="313"/>
      <c r="H513" s="313"/>
      <c r="I513" s="313"/>
      <c r="J513" s="313"/>
      <c r="K513" s="313"/>
      <c r="L513" s="313"/>
      <c r="M513" s="313"/>
      <c r="N513" s="315"/>
      <c r="O513" s="315"/>
      <c r="P513" s="315"/>
      <c r="Q513" s="315"/>
      <c r="R513" s="315"/>
      <c r="S513" s="315"/>
      <c r="T513" s="315"/>
      <c r="U513" s="315"/>
      <c r="V513" s="315"/>
      <c r="W513" s="315"/>
      <c r="X513" s="315"/>
      <c r="Y513" s="315"/>
      <c r="Z513" s="315"/>
    </row>
    <row r="514" spans="1:26" ht="14.25" customHeight="1">
      <c r="A514" s="316"/>
      <c r="B514" s="317"/>
      <c r="C514" s="313"/>
      <c r="D514" s="313"/>
      <c r="E514" s="313"/>
      <c r="F514" s="313"/>
      <c r="G514" s="313"/>
      <c r="H514" s="313"/>
      <c r="I514" s="313"/>
      <c r="J514" s="313"/>
      <c r="K514" s="313"/>
      <c r="L514" s="313"/>
      <c r="M514" s="313"/>
      <c r="N514" s="315"/>
      <c r="O514" s="315"/>
      <c r="P514" s="315"/>
      <c r="Q514" s="315"/>
      <c r="R514" s="315"/>
      <c r="S514" s="315"/>
      <c r="T514" s="315"/>
      <c r="U514" s="315"/>
      <c r="V514" s="315"/>
      <c r="W514" s="315"/>
      <c r="X514" s="315"/>
      <c r="Y514" s="315"/>
      <c r="Z514" s="315"/>
    </row>
    <row r="515" spans="1:26" ht="14.25" customHeight="1">
      <c r="A515" s="316"/>
      <c r="B515" s="317"/>
      <c r="C515" s="313"/>
      <c r="D515" s="313"/>
      <c r="E515" s="313"/>
      <c r="F515" s="313"/>
      <c r="G515" s="313"/>
      <c r="H515" s="313"/>
      <c r="I515" s="313"/>
      <c r="J515" s="313"/>
      <c r="K515" s="313"/>
      <c r="L515" s="313"/>
      <c r="M515" s="313"/>
      <c r="N515" s="315"/>
      <c r="O515" s="315"/>
      <c r="P515" s="315"/>
      <c r="Q515" s="315"/>
      <c r="R515" s="315"/>
      <c r="S515" s="315"/>
      <c r="T515" s="315"/>
      <c r="U515" s="315"/>
      <c r="V515" s="315"/>
      <c r="W515" s="315"/>
      <c r="X515" s="315"/>
      <c r="Y515" s="315"/>
      <c r="Z515" s="315"/>
    </row>
    <row r="516" spans="1:26" ht="14.25" customHeight="1">
      <c r="A516" s="316"/>
      <c r="B516" s="317"/>
      <c r="C516" s="313"/>
      <c r="D516" s="313"/>
      <c r="E516" s="313"/>
      <c r="F516" s="313"/>
      <c r="G516" s="313"/>
      <c r="H516" s="313"/>
      <c r="I516" s="313"/>
      <c r="J516" s="313"/>
      <c r="K516" s="313"/>
      <c r="L516" s="313"/>
      <c r="M516" s="313"/>
      <c r="N516" s="315"/>
      <c r="O516" s="315"/>
      <c r="P516" s="315"/>
      <c r="Q516" s="315"/>
      <c r="R516" s="315"/>
      <c r="S516" s="315"/>
      <c r="T516" s="315"/>
      <c r="U516" s="315"/>
      <c r="V516" s="315"/>
      <c r="W516" s="315"/>
      <c r="X516" s="315"/>
      <c r="Y516" s="315"/>
      <c r="Z516" s="315"/>
    </row>
    <row r="517" spans="1:26" ht="14.25" customHeight="1">
      <c r="A517" s="316"/>
      <c r="B517" s="317"/>
      <c r="C517" s="313"/>
      <c r="D517" s="313"/>
      <c r="E517" s="313"/>
      <c r="F517" s="313"/>
      <c r="G517" s="313"/>
      <c r="H517" s="313"/>
      <c r="I517" s="313"/>
      <c r="J517" s="313"/>
      <c r="K517" s="313"/>
      <c r="L517" s="313"/>
      <c r="M517" s="313"/>
      <c r="N517" s="315"/>
      <c r="O517" s="315"/>
      <c r="P517" s="315"/>
      <c r="Q517" s="315"/>
      <c r="R517" s="315"/>
      <c r="S517" s="315"/>
      <c r="T517" s="315"/>
      <c r="U517" s="315"/>
      <c r="V517" s="315"/>
      <c r="W517" s="315"/>
      <c r="X517" s="315"/>
      <c r="Y517" s="315"/>
      <c r="Z517" s="315"/>
    </row>
    <row r="518" spans="1:26" ht="14.25" customHeight="1">
      <c r="A518" s="316"/>
      <c r="B518" s="317"/>
      <c r="C518" s="313"/>
      <c r="D518" s="313"/>
      <c r="E518" s="313"/>
      <c r="F518" s="313"/>
      <c r="G518" s="313"/>
      <c r="H518" s="313"/>
      <c r="I518" s="313"/>
      <c r="J518" s="313"/>
      <c r="K518" s="313"/>
      <c r="L518" s="313"/>
      <c r="M518" s="313"/>
      <c r="N518" s="315"/>
      <c r="O518" s="315"/>
      <c r="P518" s="315"/>
      <c r="Q518" s="315"/>
      <c r="R518" s="315"/>
      <c r="S518" s="315"/>
      <c r="T518" s="315"/>
      <c r="U518" s="315"/>
      <c r="V518" s="315"/>
      <c r="W518" s="315"/>
      <c r="X518" s="315"/>
      <c r="Y518" s="315"/>
      <c r="Z518" s="315"/>
    </row>
    <row r="519" spans="1:26" ht="14.25" customHeight="1">
      <c r="A519" s="316"/>
      <c r="B519" s="317"/>
      <c r="C519" s="313"/>
      <c r="D519" s="313"/>
      <c r="E519" s="313"/>
      <c r="F519" s="313"/>
      <c r="G519" s="313"/>
      <c r="H519" s="313"/>
      <c r="I519" s="313"/>
      <c r="J519" s="313"/>
      <c r="K519" s="313"/>
      <c r="L519" s="313"/>
      <c r="M519" s="313"/>
      <c r="N519" s="315"/>
      <c r="O519" s="315"/>
      <c r="P519" s="315"/>
      <c r="Q519" s="315"/>
      <c r="R519" s="315"/>
      <c r="S519" s="315"/>
      <c r="T519" s="315"/>
      <c r="U519" s="315"/>
      <c r="V519" s="315"/>
      <c r="W519" s="315"/>
      <c r="X519" s="315"/>
      <c r="Y519" s="315"/>
      <c r="Z519" s="315"/>
    </row>
    <row r="520" spans="1:26" ht="14.25" customHeight="1">
      <c r="A520" s="316"/>
      <c r="B520" s="317"/>
      <c r="C520" s="313"/>
      <c r="D520" s="313"/>
      <c r="E520" s="313"/>
      <c r="F520" s="313"/>
      <c r="G520" s="313"/>
      <c r="H520" s="313"/>
      <c r="I520" s="313"/>
      <c r="J520" s="313"/>
      <c r="K520" s="313"/>
      <c r="L520" s="313"/>
      <c r="M520" s="313"/>
      <c r="N520" s="315"/>
      <c r="O520" s="315"/>
      <c r="P520" s="315"/>
      <c r="Q520" s="315"/>
      <c r="R520" s="315"/>
      <c r="S520" s="315"/>
      <c r="T520" s="315"/>
      <c r="U520" s="315"/>
      <c r="V520" s="315"/>
      <c r="W520" s="315"/>
      <c r="X520" s="315"/>
      <c r="Y520" s="315"/>
      <c r="Z520" s="315"/>
    </row>
    <row r="521" spans="1:26" ht="14.25" customHeight="1">
      <c r="A521" s="316"/>
      <c r="B521" s="317"/>
      <c r="C521" s="313"/>
      <c r="D521" s="313"/>
      <c r="E521" s="313"/>
      <c r="F521" s="313"/>
      <c r="G521" s="313"/>
      <c r="H521" s="313"/>
      <c r="I521" s="313"/>
      <c r="J521" s="313"/>
      <c r="K521" s="313"/>
      <c r="L521" s="313"/>
      <c r="M521" s="313"/>
      <c r="N521" s="315"/>
      <c r="O521" s="315"/>
      <c r="P521" s="315"/>
      <c r="Q521" s="315"/>
      <c r="R521" s="315"/>
      <c r="S521" s="315"/>
      <c r="T521" s="315"/>
      <c r="U521" s="315"/>
      <c r="V521" s="315"/>
      <c r="W521" s="315"/>
      <c r="X521" s="315"/>
      <c r="Y521" s="315"/>
      <c r="Z521" s="315"/>
    </row>
    <row r="522" spans="1:26" ht="14.25" customHeight="1">
      <c r="A522" s="316"/>
      <c r="B522" s="317"/>
      <c r="C522" s="313"/>
      <c r="D522" s="313"/>
      <c r="E522" s="313"/>
      <c r="F522" s="313"/>
      <c r="G522" s="313"/>
      <c r="H522" s="313"/>
      <c r="I522" s="313"/>
      <c r="J522" s="313"/>
      <c r="K522" s="313"/>
      <c r="L522" s="313"/>
      <c r="M522" s="313"/>
      <c r="N522" s="315"/>
      <c r="O522" s="315"/>
      <c r="P522" s="315"/>
      <c r="Q522" s="315"/>
      <c r="R522" s="315"/>
      <c r="S522" s="315"/>
      <c r="T522" s="315"/>
      <c r="U522" s="315"/>
      <c r="V522" s="315"/>
      <c r="W522" s="315"/>
      <c r="X522" s="315"/>
      <c r="Y522" s="315"/>
      <c r="Z522" s="315"/>
    </row>
    <row r="523" spans="1:26" ht="14.25" customHeight="1">
      <c r="A523" s="316"/>
      <c r="B523" s="317"/>
      <c r="C523" s="313"/>
      <c r="D523" s="313"/>
      <c r="E523" s="313"/>
      <c r="F523" s="313"/>
      <c r="G523" s="313"/>
      <c r="H523" s="313"/>
      <c r="I523" s="313"/>
      <c r="J523" s="313"/>
      <c r="K523" s="313"/>
      <c r="L523" s="313"/>
      <c r="M523" s="313"/>
      <c r="N523" s="315"/>
      <c r="O523" s="315"/>
      <c r="P523" s="315"/>
      <c r="Q523" s="315"/>
      <c r="R523" s="315"/>
      <c r="S523" s="315"/>
      <c r="T523" s="315"/>
      <c r="U523" s="315"/>
      <c r="V523" s="315"/>
      <c r="W523" s="315"/>
      <c r="X523" s="315"/>
      <c r="Y523" s="315"/>
      <c r="Z523" s="315"/>
    </row>
    <row r="524" spans="1:26" ht="14.25" customHeight="1">
      <c r="A524" s="316"/>
      <c r="B524" s="317"/>
      <c r="C524" s="313"/>
      <c r="D524" s="313"/>
      <c r="E524" s="313"/>
      <c r="F524" s="313"/>
      <c r="G524" s="313"/>
      <c r="H524" s="313"/>
      <c r="I524" s="313"/>
      <c r="J524" s="313"/>
      <c r="K524" s="313"/>
      <c r="L524" s="313"/>
      <c r="M524" s="313"/>
      <c r="N524" s="315"/>
      <c r="O524" s="315"/>
      <c r="P524" s="315"/>
      <c r="Q524" s="315"/>
      <c r="R524" s="315"/>
      <c r="S524" s="315"/>
      <c r="T524" s="315"/>
      <c r="U524" s="315"/>
      <c r="V524" s="315"/>
      <c r="W524" s="315"/>
      <c r="X524" s="315"/>
      <c r="Y524" s="315"/>
      <c r="Z524" s="315"/>
    </row>
    <row r="525" spans="1:26" ht="14.25" customHeight="1">
      <c r="A525" s="316"/>
      <c r="B525" s="317"/>
      <c r="C525" s="313"/>
      <c r="D525" s="313"/>
      <c r="E525" s="313"/>
      <c r="F525" s="313"/>
      <c r="G525" s="313"/>
      <c r="H525" s="313"/>
      <c r="I525" s="313"/>
      <c r="J525" s="313"/>
      <c r="K525" s="313"/>
      <c r="L525" s="313"/>
      <c r="M525" s="313"/>
      <c r="N525" s="315"/>
      <c r="O525" s="315"/>
      <c r="P525" s="315"/>
      <c r="Q525" s="315"/>
      <c r="R525" s="315"/>
      <c r="S525" s="315"/>
      <c r="T525" s="315"/>
      <c r="U525" s="315"/>
      <c r="V525" s="315"/>
      <c r="W525" s="315"/>
      <c r="X525" s="315"/>
      <c r="Y525" s="315"/>
      <c r="Z525" s="315"/>
    </row>
    <row r="526" spans="1:26" ht="14.25" customHeight="1">
      <c r="A526" s="316"/>
      <c r="B526" s="317"/>
      <c r="C526" s="313"/>
      <c r="D526" s="313"/>
      <c r="E526" s="313"/>
      <c r="F526" s="313"/>
      <c r="G526" s="313"/>
      <c r="H526" s="313"/>
      <c r="I526" s="313"/>
      <c r="J526" s="313"/>
      <c r="K526" s="313"/>
      <c r="L526" s="313"/>
      <c r="M526" s="313"/>
      <c r="N526" s="315"/>
      <c r="O526" s="315"/>
      <c r="P526" s="315"/>
      <c r="Q526" s="315"/>
      <c r="R526" s="315"/>
      <c r="S526" s="315"/>
      <c r="T526" s="315"/>
      <c r="U526" s="315"/>
      <c r="V526" s="315"/>
      <c r="W526" s="315"/>
      <c r="X526" s="315"/>
      <c r="Y526" s="315"/>
      <c r="Z526" s="315"/>
    </row>
    <row r="527" spans="1:26" ht="14.25" customHeight="1">
      <c r="A527" s="316"/>
      <c r="B527" s="317"/>
      <c r="C527" s="313"/>
      <c r="D527" s="313"/>
      <c r="E527" s="313"/>
      <c r="F527" s="313"/>
      <c r="G527" s="313"/>
      <c r="H527" s="313"/>
      <c r="I527" s="313"/>
      <c r="J527" s="313"/>
      <c r="K527" s="313"/>
      <c r="L527" s="313"/>
      <c r="M527" s="313"/>
      <c r="N527" s="315"/>
      <c r="O527" s="315"/>
      <c r="P527" s="315"/>
      <c r="Q527" s="315"/>
      <c r="R527" s="315"/>
      <c r="S527" s="315"/>
      <c r="T527" s="315"/>
      <c r="U527" s="315"/>
      <c r="V527" s="315"/>
      <c r="W527" s="315"/>
      <c r="X527" s="315"/>
      <c r="Y527" s="315"/>
      <c r="Z527" s="315"/>
    </row>
    <row r="528" spans="1:26" ht="14.25" customHeight="1">
      <c r="A528" s="316"/>
      <c r="B528" s="317"/>
      <c r="C528" s="313"/>
      <c r="D528" s="313"/>
      <c r="E528" s="313"/>
      <c r="F528" s="313"/>
      <c r="G528" s="313"/>
      <c r="H528" s="313"/>
      <c r="I528" s="313"/>
      <c r="J528" s="313"/>
      <c r="K528" s="313"/>
      <c r="L528" s="313"/>
      <c r="M528" s="313"/>
      <c r="N528" s="315"/>
      <c r="O528" s="315"/>
      <c r="P528" s="315"/>
      <c r="Q528" s="315"/>
      <c r="R528" s="315"/>
      <c r="S528" s="315"/>
      <c r="T528" s="315"/>
      <c r="U528" s="315"/>
      <c r="V528" s="315"/>
      <c r="W528" s="315"/>
      <c r="X528" s="315"/>
      <c r="Y528" s="315"/>
      <c r="Z528" s="315"/>
    </row>
    <row r="529" spans="1:26" ht="14.25" customHeight="1">
      <c r="A529" s="316"/>
      <c r="B529" s="317"/>
      <c r="C529" s="313"/>
      <c r="D529" s="313"/>
      <c r="E529" s="313"/>
      <c r="F529" s="313"/>
      <c r="G529" s="313"/>
      <c r="H529" s="313"/>
      <c r="I529" s="313"/>
      <c r="J529" s="313"/>
      <c r="K529" s="313"/>
      <c r="L529" s="313"/>
      <c r="M529" s="313"/>
      <c r="N529" s="315"/>
      <c r="O529" s="315"/>
      <c r="P529" s="315"/>
      <c r="Q529" s="315"/>
      <c r="R529" s="315"/>
      <c r="S529" s="315"/>
      <c r="T529" s="315"/>
      <c r="U529" s="315"/>
      <c r="V529" s="315"/>
      <c r="W529" s="315"/>
      <c r="X529" s="315"/>
      <c r="Y529" s="315"/>
      <c r="Z529" s="315"/>
    </row>
    <row r="530" spans="1:26" ht="14.25" customHeight="1">
      <c r="A530" s="316"/>
      <c r="B530" s="317"/>
      <c r="C530" s="313"/>
      <c r="D530" s="313"/>
      <c r="E530" s="313"/>
      <c r="F530" s="313"/>
      <c r="G530" s="313"/>
      <c r="H530" s="313"/>
      <c r="I530" s="313"/>
      <c r="J530" s="313"/>
      <c r="K530" s="313"/>
      <c r="L530" s="313"/>
      <c r="M530" s="313"/>
      <c r="N530" s="315"/>
      <c r="O530" s="315"/>
      <c r="P530" s="315"/>
      <c r="Q530" s="315"/>
      <c r="R530" s="315"/>
      <c r="S530" s="315"/>
      <c r="T530" s="315"/>
      <c r="U530" s="315"/>
      <c r="V530" s="315"/>
      <c r="W530" s="315"/>
      <c r="X530" s="315"/>
      <c r="Y530" s="315"/>
      <c r="Z530" s="315"/>
    </row>
    <row r="531" spans="1:26" ht="14.25" customHeight="1">
      <c r="A531" s="316"/>
      <c r="B531" s="317"/>
      <c r="C531" s="313"/>
      <c r="D531" s="313"/>
      <c r="E531" s="313"/>
      <c r="F531" s="313"/>
      <c r="G531" s="313"/>
      <c r="H531" s="313"/>
      <c r="I531" s="313"/>
      <c r="J531" s="313"/>
      <c r="K531" s="313"/>
      <c r="L531" s="313"/>
      <c r="M531" s="313"/>
      <c r="N531" s="315"/>
      <c r="O531" s="315"/>
      <c r="P531" s="315"/>
      <c r="Q531" s="315"/>
      <c r="R531" s="315"/>
      <c r="S531" s="315"/>
      <c r="T531" s="315"/>
      <c r="U531" s="315"/>
      <c r="V531" s="315"/>
      <c r="W531" s="315"/>
      <c r="X531" s="315"/>
      <c r="Y531" s="315"/>
      <c r="Z531" s="315"/>
    </row>
    <row r="532" spans="1:26" ht="14.25" customHeight="1">
      <c r="A532" s="316"/>
      <c r="B532" s="317"/>
      <c r="C532" s="313"/>
      <c r="D532" s="313"/>
      <c r="E532" s="313"/>
      <c r="F532" s="313"/>
      <c r="G532" s="313"/>
      <c r="H532" s="313"/>
      <c r="I532" s="313"/>
      <c r="J532" s="313"/>
      <c r="K532" s="313"/>
      <c r="L532" s="313"/>
      <c r="M532" s="313"/>
      <c r="N532" s="315"/>
      <c r="O532" s="315"/>
      <c r="P532" s="315"/>
      <c r="Q532" s="315"/>
      <c r="R532" s="315"/>
      <c r="S532" s="315"/>
      <c r="T532" s="315"/>
      <c r="U532" s="315"/>
      <c r="V532" s="315"/>
      <c r="W532" s="315"/>
      <c r="X532" s="315"/>
      <c r="Y532" s="315"/>
      <c r="Z532" s="315"/>
    </row>
    <row r="533" spans="1:26" ht="14.25" customHeight="1">
      <c r="A533" s="316"/>
      <c r="B533" s="317"/>
      <c r="C533" s="313"/>
      <c r="D533" s="313"/>
      <c r="E533" s="313"/>
      <c r="F533" s="313"/>
      <c r="G533" s="313"/>
      <c r="H533" s="313"/>
      <c r="I533" s="313"/>
      <c r="J533" s="313"/>
      <c r="K533" s="313"/>
      <c r="L533" s="313"/>
      <c r="M533" s="313"/>
      <c r="N533" s="315"/>
      <c r="O533" s="315"/>
      <c r="P533" s="315"/>
      <c r="Q533" s="315"/>
      <c r="R533" s="315"/>
      <c r="S533" s="315"/>
      <c r="T533" s="315"/>
      <c r="U533" s="315"/>
      <c r="V533" s="315"/>
      <c r="W533" s="315"/>
      <c r="X533" s="315"/>
      <c r="Y533" s="315"/>
      <c r="Z533" s="315"/>
    </row>
    <row r="534" spans="1:26" ht="14.25" customHeight="1">
      <c r="A534" s="316"/>
      <c r="B534" s="317"/>
      <c r="C534" s="313"/>
      <c r="D534" s="313"/>
      <c r="E534" s="313"/>
      <c r="F534" s="313"/>
      <c r="G534" s="313"/>
      <c r="H534" s="313"/>
      <c r="I534" s="313"/>
      <c r="J534" s="313"/>
      <c r="K534" s="313"/>
      <c r="L534" s="313"/>
      <c r="M534" s="313"/>
      <c r="N534" s="315"/>
      <c r="O534" s="315"/>
      <c r="P534" s="315"/>
      <c r="Q534" s="315"/>
      <c r="R534" s="315"/>
      <c r="S534" s="315"/>
      <c r="T534" s="315"/>
      <c r="U534" s="315"/>
      <c r="V534" s="315"/>
      <c r="W534" s="315"/>
      <c r="X534" s="315"/>
      <c r="Y534" s="315"/>
      <c r="Z534" s="315"/>
    </row>
    <row r="535" spans="1:26" ht="14.25" customHeight="1">
      <c r="A535" s="316"/>
      <c r="B535" s="317"/>
      <c r="C535" s="313"/>
      <c r="D535" s="313"/>
      <c r="E535" s="313"/>
      <c r="F535" s="313"/>
      <c r="G535" s="313"/>
      <c r="H535" s="313"/>
      <c r="I535" s="313"/>
      <c r="J535" s="313"/>
      <c r="K535" s="313"/>
      <c r="L535" s="313"/>
      <c r="M535" s="313"/>
      <c r="N535" s="315"/>
      <c r="O535" s="315"/>
      <c r="P535" s="315"/>
      <c r="Q535" s="315"/>
      <c r="R535" s="315"/>
      <c r="S535" s="315"/>
      <c r="T535" s="315"/>
      <c r="U535" s="315"/>
      <c r="V535" s="315"/>
      <c r="W535" s="315"/>
      <c r="X535" s="315"/>
      <c r="Y535" s="315"/>
      <c r="Z535" s="315"/>
    </row>
    <row r="536" spans="1:26" ht="14.25" customHeight="1">
      <c r="A536" s="316"/>
      <c r="B536" s="317"/>
      <c r="C536" s="313"/>
      <c r="D536" s="313"/>
      <c r="E536" s="313"/>
      <c r="F536" s="313"/>
      <c r="G536" s="313"/>
      <c r="H536" s="313"/>
      <c r="I536" s="313"/>
      <c r="J536" s="313"/>
      <c r="K536" s="313"/>
      <c r="L536" s="313"/>
      <c r="M536" s="313"/>
      <c r="N536" s="315"/>
      <c r="O536" s="315"/>
      <c r="P536" s="315"/>
      <c r="Q536" s="315"/>
      <c r="R536" s="315"/>
      <c r="S536" s="315"/>
      <c r="T536" s="315"/>
      <c r="U536" s="315"/>
      <c r="V536" s="315"/>
      <c r="W536" s="315"/>
      <c r="X536" s="315"/>
      <c r="Y536" s="315"/>
      <c r="Z536" s="315"/>
    </row>
    <row r="537" spans="1:26" ht="14.25" customHeight="1">
      <c r="A537" s="316"/>
      <c r="B537" s="317"/>
      <c r="C537" s="313"/>
      <c r="D537" s="313"/>
      <c r="E537" s="313"/>
      <c r="F537" s="313"/>
      <c r="G537" s="313"/>
      <c r="H537" s="313"/>
      <c r="I537" s="313"/>
      <c r="J537" s="313"/>
      <c r="K537" s="313"/>
      <c r="L537" s="313"/>
      <c r="M537" s="313"/>
      <c r="N537" s="315"/>
      <c r="O537" s="315"/>
      <c r="P537" s="315"/>
      <c r="Q537" s="315"/>
      <c r="R537" s="315"/>
      <c r="S537" s="315"/>
      <c r="T537" s="315"/>
      <c r="U537" s="315"/>
      <c r="V537" s="315"/>
      <c r="W537" s="315"/>
      <c r="X537" s="315"/>
      <c r="Y537" s="315"/>
      <c r="Z537" s="315"/>
    </row>
    <row r="538" spans="1:26" ht="14.25" customHeight="1">
      <c r="A538" s="316"/>
      <c r="B538" s="317"/>
      <c r="C538" s="313"/>
      <c r="D538" s="313"/>
      <c r="E538" s="313"/>
      <c r="F538" s="313"/>
      <c r="G538" s="313"/>
      <c r="H538" s="313"/>
      <c r="I538" s="313"/>
      <c r="J538" s="313"/>
      <c r="K538" s="313"/>
      <c r="L538" s="313"/>
      <c r="M538" s="313"/>
      <c r="N538" s="315"/>
      <c r="O538" s="315"/>
      <c r="P538" s="315"/>
      <c r="Q538" s="315"/>
      <c r="R538" s="315"/>
      <c r="S538" s="315"/>
      <c r="T538" s="315"/>
      <c r="U538" s="315"/>
      <c r="V538" s="315"/>
      <c r="W538" s="315"/>
      <c r="X538" s="315"/>
      <c r="Y538" s="315"/>
      <c r="Z538" s="315"/>
    </row>
    <row r="539" spans="1:26" ht="14.25" customHeight="1">
      <c r="A539" s="316"/>
      <c r="B539" s="317"/>
      <c r="C539" s="313"/>
      <c r="D539" s="313"/>
      <c r="E539" s="313"/>
      <c r="F539" s="313"/>
      <c r="G539" s="313"/>
      <c r="H539" s="313"/>
      <c r="I539" s="313"/>
      <c r="J539" s="313"/>
      <c r="K539" s="313"/>
      <c r="L539" s="313"/>
      <c r="M539" s="313"/>
      <c r="N539" s="315"/>
      <c r="O539" s="315"/>
      <c r="P539" s="315"/>
      <c r="Q539" s="315"/>
      <c r="R539" s="315"/>
      <c r="S539" s="315"/>
      <c r="T539" s="315"/>
      <c r="U539" s="315"/>
      <c r="V539" s="315"/>
      <c r="W539" s="315"/>
      <c r="X539" s="315"/>
      <c r="Y539" s="315"/>
      <c r="Z539" s="315"/>
    </row>
    <row r="540" spans="1:26" ht="14.25" customHeight="1">
      <c r="A540" s="316"/>
      <c r="B540" s="317"/>
      <c r="C540" s="313"/>
      <c r="D540" s="313"/>
      <c r="E540" s="313"/>
      <c r="F540" s="313"/>
      <c r="G540" s="313"/>
      <c r="H540" s="313"/>
      <c r="I540" s="313"/>
      <c r="J540" s="313"/>
      <c r="K540" s="313"/>
      <c r="L540" s="313"/>
      <c r="M540" s="313"/>
      <c r="N540" s="315"/>
      <c r="O540" s="315"/>
      <c r="P540" s="315"/>
      <c r="Q540" s="315"/>
      <c r="R540" s="315"/>
      <c r="S540" s="315"/>
      <c r="T540" s="315"/>
      <c r="U540" s="315"/>
      <c r="V540" s="315"/>
      <c r="W540" s="315"/>
      <c r="X540" s="315"/>
      <c r="Y540" s="315"/>
      <c r="Z540" s="315"/>
    </row>
    <row r="541" spans="1:26" ht="14.25" customHeight="1">
      <c r="A541" s="316"/>
      <c r="B541" s="317"/>
      <c r="C541" s="313"/>
      <c r="D541" s="313"/>
      <c r="E541" s="313"/>
      <c r="F541" s="313"/>
      <c r="G541" s="313"/>
      <c r="H541" s="313"/>
      <c r="I541" s="313"/>
      <c r="J541" s="313"/>
      <c r="K541" s="313"/>
      <c r="L541" s="313"/>
      <c r="M541" s="313"/>
      <c r="N541" s="315"/>
      <c r="O541" s="315"/>
      <c r="P541" s="315"/>
      <c r="Q541" s="315"/>
      <c r="R541" s="315"/>
      <c r="S541" s="315"/>
      <c r="T541" s="315"/>
      <c r="U541" s="315"/>
      <c r="V541" s="315"/>
      <c r="W541" s="315"/>
      <c r="X541" s="315"/>
      <c r="Y541" s="315"/>
      <c r="Z541" s="315"/>
    </row>
    <row r="542" spans="1:26" ht="14.25" customHeight="1">
      <c r="A542" s="316"/>
      <c r="B542" s="317"/>
      <c r="C542" s="313"/>
      <c r="D542" s="313"/>
      <c r="E542" s="313"/>
      <c r="F542" s="313"/>
      <c r="G542" s="313"/>
      <c r="H542" s="313"/>
      <c r="I542" s="313"/>
      <c r="J542" s="313"/>
      <c r="K542" s="313"/>
      <c r="L542" s="313"/>
      <c r="M542" s="313"/>
      <c r="N542" s="315"/>
      <c r="O542" s="315"/>
      <c r="P542" s="315"/>
      <c r="Q542" s="315"/>
      <c r="R542" s="315"/>
      <c r="S542" s="315"/>
      <c r="T542" s="315"/>
      <c r="U542" s="315"/>
      <c r="V542" s="315"/>
      <c r="W542" s="315"/>
      <c r="X542" s="315"/>
      <c r="Y542" s="315"/>
      <c r="Z542" s="315"/>
    </row>
    <row r="543" spans="1:26" ht="14.25" customHeight="1">
      <c r="A543" s="316"/>
      <c r="B543" s="317"/>
      <c r="C543" s="313"/>
      <c r="D543" s="313"/>
      <c r="E543" s="313"/>
      <c r="F543" s="313"/>
      <c r="G543" s="313"/>
      <c r="H543" s="313"/>
      <c r="I543" s="313"/>
      <c r="J543" s="313"/>
      <c r="K543" s="313"/>
      <c r="L543" s="313"/>
      <c r="M543" s="313"/>
      <c r="N543" s="315"/>
      <c r="O543" s="315"/>
      <c r="P543" s="315"/>
      <c r="Q543" s="315"/>
      <c r="R543" s="315"/>
      <c r="S543" s="315"/>
      <c r="T543" s="315"/>
      <c r="U543" s="315"/>
      <c r="V543" s="315"/>
      <c r="W543" s="315"/>
      <c r="X543" s="315"/>
      <c r="Y543" s="315"/>
      <c r="Z543" s="315"/>
    </row>
    <row r="544" spans="1:26" ht="14.25" customHeight="1">
      <c r="A544" s="316"/>
      <c r="B544" s="317"/>
      <c r="C544" s="313"/>
      <c r="D544" s="313"/>
      <c r="E544" s="313"/>
      <c r="F544" s="313"/>
      <c r="G544" s="313"/>
      <c r="H544" s="313"/>
      <c r="I544" s="313"/>
      <c r="J544" s="313"/>
      <c r="K544" s="313"/>
      <c r="L544" s="313"/>
      <c r="M544" s="313"/>
      <c r="N544" s="315"/>
      <c r="O544" s="315"/>
      <c r="P544" s="315"/>
      <c r="Q544" s="315"/>
      <c r="R544" s="315"/>
      <c r="S544" s="315"/>
      <c r="T544" s="315"/>
      <c r="U544" s="315"/>
      <c r="V544" s="315"/>
      <c r="W544" s="315"/>
      <c r="X544" s="315"/>
      <c r="Y544" s="315"/>
      <c r="Z544" s="315"/>
    </row>
    <row r="545" spans="1:26" ht="14.25" customHeight="1">
      <c r="A545" s="316"/>
      <c r="B545" s="317"/>
      <c r="C545" s="313"/>
      <c r="D545" s="313"/>
      <c r="E545" s="313"/>
      <c r="F545" s="313"/>
      <c r="G545" s="313"/>
      <c r="H545" s="313"/>
      <c r="I545" s="313"/>
      <c r="J545" s="313"/>
      <c r="K545" s="313"/>
      <c r="L545" s="313"/>
      <c r="M545" s="313"/>
      <c r="N545" s="315"/>
      <c r="O545" s="315"/>
      <c r="P545" s="315"/>
      <c r="Q545" s="315"/>
      <c r="R545" s="315"/>
      <c r="S545" s="315"/>
      <c r="T545" s="315"/>
      <c r="U545" s="315"/>
      <c r="V545" s="315"/>
      <c r="W545" s="315"/>
      <c r="X545" s="315"/>
      <c r="Y545" s="315"/>
      <c r="Z545" s="315"/>
    </row>
    <row r="546" spans="1:26" ht="14.25" customHeight="1">
      <c r="A546" s="316"/>
      <c r="B546" s="317"/>
      <c r="C546" s="313"/>
      <c r="D546" s="313"/>
      <c r="E546" s="313"/>
      <c r="F546" s="313"/>
      <c r="G546" s="313"/>
      <c r="H546" s="313"/>
      <c r="I546" s="313"/>
      <c r="J546" s="313"/>
      <c r="K546" s="313"/>
      <c r="L546" s="313"/>
      <c r="M546" s="313"/>
      <c r="N546" s="315"/>
      <c r="O546" s="315"/>
      <c r="P546" s="315"/>
      <c r="Q546" s="315"/>
      <c r="R546" s="315"/>
      <c r="S546" s="315"/>
      <c r="T546" s="315"/>
      <c r="U546" s="315"/>
      <c r="V546" s="315"/>
      <c r="W546" s="315"/>
      <c r="X546" s="315"/>
      <c r="Y546" s="315"/>
      <c r="Z546" s="315"/>
    </row>
    <row r="547" spans="1:26" ht="14.25" customHeight="1">
      <c r="A547" s="316"/>
      <c r="B547" s="317"/>
      <c r="C547" s="313"/>
      <c r="D547" s="313"/>
      <c r="E547" s="313"/>
      <c r="F547" s="313"/>
      <c r="G547" s="313"/>
      <c r="H547" s="313"/>
      <c r="I547" s="313"/>
      <c r="J547" s="313"/>
      <c r="K547" s="313"/>
      <c r="L547" s="313"/>
      <c r="M547" s="313"/>
      <c r="N547" s="315"/>
      <c r="O547" s="315"/>
      <c r="P547" s="315"/>
      <c r="Q547" s="315"/>
      <c r="R547" s="315"/>
      <c r="S547" s="315"/>
      <c r="T547" s="315"/>
      <c r="U547" s="315"/>
      <c r="V547" s="315"/>
      <c r="W547" s="315"/>
      <c r="X547" s="315"/>
      <c r="Y547" s="315"/>
      <c r="Z547" s="315"/>
    </row>
    <row r="548" spans="1:26" ht="14.25" customHeight="1">
      <c r="A548" s="316"/>
      <c r="B548" s="317"/>
      <c r="C548" s="313"/>
      <c r="D548" s="313"/>
      <c r="E548" s="313"/>
      <c r="F548" s="313"/>
      <c r="G548" s="313"/>
      <c r="H548" s="313"/>
      <c r="I548" s="313"/>
      <c r="J548" s="313"/>
      <c r="K548" s="313"/>
      <c r="L548" s="313"/>
      <c r="M548" s="313"/>
      <c r="N548" s="315"/>
      <c r="O548" s="315"/>
      <c r="P548" s="315"/>
      <c r="Q548" s="315"/>
      <c r="R548" s="315"/>
      <c r="S548" s="315"/>
      <c r="T548" s="315"/>
      <c r="U548" s="315"/>
      <c r="V548" s="315"/>
      <c r="W548" s="315"/>
      <c r="X548" s="315"/>
      <c r="Y548" s="315"/>
      <c r="Z548" s="315"/>
    </row>
    <row r="549" spans="1:26" ht="14.25" customHeight="1">
      <c r="A549" s="316"/>
      <c r="B549" s="317"/>
      <c r="C549" s="313"/>
      <c r="D549" s="313"/>
      <c r="E549" s="313"/>
      <c r="F549" s="313"/>
      <c r="G549" s="313"/>
      <c r="H549" s="313"/>
      <c r="I549" s="313"/>
      <c r="J549" s="313"/>
      <c r="K549" s="313"/>
      <c r="L549" s="313"/>
      <c r="M549" s="313"/>
      <c r="N549" s="315"/>
      <c r="O549" s="315"/>
      <c r="P549" s="315"/>
      <c r="Q549" s="315"/>
      <c r="R549" s="315"/>
      <c r="S549" s="315"/>
      <c r="T549" s="315"/>
      <c r="U549" s="315"/>
      <c r="V549" s="315"/>
      <c r="W549" s="315"/>
      <c r="X549" s="315"/>
      <c r="Y549" s="315"/>
      <c r="Z549" s="315"/>
    </row>
    <row r="550" spans="1:26" ht="14.25" customHeight="1">
      <c r="A550" s="316"/>
      <c r="B550" s="317"/>
      <c r="C550" s="313"/>
      <c r="D550" s="313"/>
      <c r="E550" s="313"/>
      <c r="F550" s="313"/>
      <c r="G550" s="313"/>
      <c r="H550" s="313"/>
      <c r="I550" s="313"/>
      <c r="J550" s="313"/>
      <c r="K550" s="313"/>
      <c r="L550" s="313"/>
      <c r="M550" s="313"/>
      <c r="N550" s="315"/>
      <c r="O550" s="315"/>
      <c r="P550" s="315"/>
      <c r="Q550" s="315"/>
      <c r="R550" s="315"/>
      <c r="S550" s="315"/>
      <c r="T550" s="315"/>
      <c r="U550" s="315"/>
      <c r="V550" s="315"/>
      <c r="W550" s="315"/>
      <c r="X550" s="315"/>
      <c r="Y550" s="315"/>
      <c r="Z550" s="315"/>
    </row>
    <row r="551" spans="1:26" ht="14.25" customHeight="1">
      <c r="A551" s="316"/>
      <c r="B551" s="317"/>
      <c r="C551" s="313"/>
      <c r="D551" s="313"/>
      <c r="E551" s="313"/>
      <c r="F551" s="313"/>
      <c r="G551" s="313"/>
      <c r="H551" s="313"/>
      <c r="I551" s="313"/>
      <c r="J551" s="313"/>
      <c r="K551" s="313"/>
      <c r="L551" s="313"/>
      <c r="M551" s="313"/>
      <c r="N551" s="315"/>
      <c r="O551" s="315"/>
      <c r="P551" s="315"/>
      <c r="Q551" s="315"/>
      <c r="R551" s="315"/>
      <c r="S551" s="315"/>
      <c r="T551" s="315"/>
      <c r="U551" s="315"/>
      <c r="V551" s="315"/>
      <c r="W551" s="315"/>
      <c r="X551" s="315"/>
      <c r="Y551" s="315"/>
      <c r="Z551" s="315"/>
    </row>
    <row r="552" spans="1:26" ht="14.25" customHeight="1">
      <c r="A552" s="316"/>
      <c r="B552" s="317"/>
      <c r="C552" s="313"/>
      <c r="D552" s="313"/>
      <c r="E552" s="313"/>
      <c r="F552" s="313"/>
      <c r="G552" s="313"/>
      <c r="H552" s="313"/>
      <c r="I552" s="313"/>
      <c r="J552" s="313"/>
      <c r="K552" s="313"/>
      <c r="L552" s="313"/>
      <c r="M552" s="313"/>
      <c r="N552" s="315"/>
      <c r="O552" s="315"/>
      <c r="P552" s="315"/>
      <c r="Q552" s="315"/>
      <c r="R552" s="315"/>
      <c r="S552" s="315"/>
      <c r="T552" s="315"/>
      <c r="U552" s="315"/>
      <c r="V552" s="315"/>
      <c r="W552" s="315"/>
      <c r="X552" s="315"/>
      <c r="Y552" s="315"/>
      <c r="Z552" s="315"/>
    </row>
    <row r="553" spans="1:26" ht="14.25" customHeight="1">
      <c r="A553" s="316"/>
      <c r="B553" s="317"/>
      <c r="C553" s="313"/>
      <c r="D553" s="313"/>
      <c r="E553" s="313"/>
      <c r="F553" s="313"/>
      <c r="G553" s="313"/>
      <c r="H553" s="313"/>
      <c r="I553" s="313"/>
      <c r="J553" s="313"/>
      <c r="K553" s="313"/>
      <c r="L553" s="313"/>
      <c r="M553" s="313"/>
      <c r="N553" s="315"/>
      <c r="O553" s="315"/>
      <c r="P553" s="315"/>
      <c r="Q553" s="315"/>
      <c r="R553" s="315"/>
      <c r="S553" s="315"/>
      <c r="T553" s="315"/>
      <c r="U553" s="315"/>
      <c r="V553" s="315"/>
      <c r="W553" s="315"/>
      <c r="X553" s="315"/>
      <c r="Y553" s="315"/>
      <c r="Z553" s="315"/>
    </row>
    <row r="554" spans="1:26" ht="14.25" customHeight="1">
      <c r="A554" s="316"/>
      <c r="B554" s="317"/>
      <c r="C554" s="313"/>
      <c r="D554" s="313"/>
      <c r="E554" s="313"/>
      <c r="F554" s="313"/>
      <c r="G554" s="313"/>
      <c r="H554" s="313"/>
      <c r="I554" s="313"/>
      <c r="J554" s="313"/>
      <c r="K554" s="313"/>
      <c r="L554" s="313"/>
      <c r="M554" s="313"/>
      <c r="N554" s="315"/>
      <c r="O554" s="315"/>
      <c r="P554" s="315"/>
      <c r="Q554" s="315"/>
      <c r="R554" s="315"/>
      <c r="S554" s="315"/>
      <c r="T554" s="315"/>
      <c r="U554" s="315"/>
      <c r="V554" s="315"/>
      <c r="W554" s="315"/>
      <c r="X554" s="315"/>
      <c r="Y554" s="315"/>
      <c r="Z554" s="315"/>
    </row>
    <row r="555" spans="1:26" ht="14.25" customHeight="1">
      <c r="A555" s="316"/>
      <c r="B555" s="317"/>
      <c r="C555" s="313"/>
      <c r="D555" s="313"/>
      <c r="E555" s="313"/>
      <c r="F555" s="313"/>
      <c r="G555" s="313"/>
      <c r="H555" s="313"/>
      <c r="I555" s="313"/>
      <c r="J555" s="313"/>
      <c r="K555" s="313"/>
      <c r="L555" s="313"/>
      <c r="M555" s="313"/>
      <c r="N555" s="315"/>
      <c r="O555" s="315"/>
      <c r="P555" s="315"/>
      <c r="Q555" s="315"/>
      <c r="R555" s="315"/>
      <c r="S555" s="315"/>
      <c r="T555" s="315"/>
      <c r="U555" s="315"/>
      <c r="V555" s="315"/>
      <c r="W555" s="315"/>
      <c r="X555" s="315"/>
      <c r="Y555" s="315"/>
      <c r="Z555" s="315"/>
    </row>
    <row r="556" spans="1:26" ht="14.25" customHeight="1">
      <c r="A556" s="316"/>
      <c r="B556" s="317"/>
      <c r="C556" s="313"/>
      <c r="D556" s="313"/>
      <c r="E556" s="313"/>
      <c r="F556" s="313"/>
      <c r="G556" s="313"/>
      <c r="H556" s="313"/>
      <c r="I556" s="313"/>
      <c r="J556" s="313"/>
      <c r="K556" s="313"/>
      <c r="L556" s="313"/>
      <c r="M556" s="313"/>
      <c r="N556" s="315"/>
      <c r="O556" s="315"/>
      <c r="P556" s="315"/>
      <c r="Q556" s="315"/>
      <c r="R556" s="315"/>
      <c r="S556" s="315"/>
      <c r="T556" s="315"/>
      <c r="U556" s="315"/>
      <c r="V556" s="315"/>
      <c r="W556" s="315"/>
      <c r="X556" s="315"/>
      <c r="Y556" s="315"/>
      <c r="Z556" s="315"/>
    </row>
    <row r="557" spans="1:26" ht="14.25" customHeight="1">
      <c r="A557" s="316"/>
      <c r="B557" s="317"/>
      <c r="C557" s="313"/>
      <c r="D557" s="313"/>
      <c r="E557" s="313"/>
      <c r="F557" s="313"/>
      <c r="G557" s="313"/>
      <c r="H557" s="313"/>
      <c r="I557" s="313"/>
      <c r="J557" s="313"/>
      <c r="K557" s="313"/>
      <c r="L557" s="313"/>
      <c r="M557" s="313"/>
      <c r="N557" s="315"/>
      <c r="O557" s="315"/>
      <c r="P557" s="315"/>
      <c r="Q557" s="315"/>
      <c r="R557" s="315"/>
      <c r="S557" s="315"/>
      <c r="T557" s="315"/>
      <c r="U557" s="315"/>
      <c r="V557" s="315"/>
      <c r="W557" s="315"/>
      <c r="X557" s="315"/>
      <c r="Y557" s="315"/>
      <c r="Z557" s="315"/>
    </row>
    <row r="558" spans="1:26" ht="14.25" customHeight="1">
      <c r="A558" s="316"/>
      <c r="B558" s="317"/>
      <c r="C558" s="313"/>
      <c r="D558" s="313"/>
      <c r="E558" s="313"/>
      <c r="F558" s="313"/>
      <c r="G558" s="313"/>
      <c r="H558" s="313"/>
      <c r="I558" s="313"/>
      <c r="J558" s="313"/>
      <c r="K558" s="313"/>
      <c r="L558" s="313"/>
      <c r="M558" s="313"/>
      <c r="N558" s="315"/>
      <c r="O558" s="315"/>
      <c r="P558" s="315"/>
      <c r="Q558" s="315"/>
      <c r="R558" s="315"/>
      <c r="S558" s="315"/>
      <c r="T558" s="315"/>
      <c r="U558" s="315"/>
      <c r="V558" s="315"/>
      <c r="W558" s="315"/>
      <c r="X558" s="315"/>
      <c r="Y558" s="315"/>
      <c r="Z558" s="315"/>
    </row>
    <row r="559" spans="1:26" ht="14.25" customHeight="1">
      <c r="A559" s="316"/>
      <c r="B559" s="317"/>
      <c r="C559" s="313"/>
      <c r="D559" s="313"/>
      <c r="E559" s="313"/>
      <c r="F559" s="313"/>
      <c r="G559" s="313"/>
      <c r="H559" s="313"/>
      <c r="I559" s="313"/>
      <c r="J559" s="313"/>
      <c r="K559" s="313"/>
      <c r="L559" s="313"/>
      <c r="M559" s="313"/>
      <c r="N559" s="315"/>
      <c r="O559" s="315"/>
      <c r="P559" s="315"/>
      <c r="Q559" s="315"/>
      <c r="R559" s="315"/>
      <c r="S559" s="315"/>
      <c r="T559" s="315"/>
      <c r="U559" s="315"/>
      <c r="V559" s="315"/>
      <c r="W559" s="315"/>
      <c r="X559" s="315"/>
      <c r="Y559" s="315"/>
      <c r="Z559" s="315"/>
    </row>
    <row r="560" spans="1:26" ht="14.25" customHeight="1">
      <c r="A560" s="316"/>
      <c r="B560" s="317"/>
      <c r="C560" s="313"/>
      <c r="D560" s="313"/>
      <c r="E560" s="313"/>
      <c r="F560" s="313"/>
      <c r="G560" s="313"/>
      <c r="H560" s="313"/>
      <c r="I560" s="313"/>
      <c r="J560" s="313"/>
      <c r="K560" s="313"/>
      <c r="L560" s="313"/>
      <c r="M560" s="313"/>
      <c r="N560" s="315"/>
      <c r="O560" s="315"/>
      <c r="P560" s="315"/>
      <c r="Q560" s="315"/>
      <c r="R560" s="315"/>
      <c r="S560" s="315"/>
      <c r="T560" s="315"/>
      <c r="U560" s="315"/>
      <c r="V560" s="315"/>
      <c r="W560" s="315"/>
      <c r="X560" s="315"/>
      <c r="Y560" s="315"/>
      <c r="Z560" s="315"/>
    </row>
    <row r="561" spans="1:26" ht="14.25" customHeight="1">
      <c r="A561" s="316"/>
      <c r="B561" s="317"/>
      <c r="C561" s="313"/>
      <c r="D561" s="313"/>
      <c r="E561" s="313"/>
      <c r="F561" s="313"/>
      <c r="G561" s="313"/>
      <c r="H561" s="313"/>
      <c r="I561" s="313"/>
      <c r="J561" s="313"/>
      <c r="K561" s="313"/>
      <c r="L561" s="313"/>
      <c r="M561" s="313"/>
      <c r="N561" s="315"/>
      <c r="O561" s="315"/>
      <c r="P561" s="315"/>
      <c r="Q561" s="315"/>
      <c r="R561" s="315"/>
      <c r="S561" s="315"/>
      <c r="T561" s="315"/>
      <c r="U561" s="315"/>
      <c r="V561" s="315"/>
      <c r="W561" s="315"/>
      <c r="X561" s="315"/>
      <c r="Y561" s="315"/>
      <c r="Z561" s="315"/>
    </row>
    <row r="562" spans="1:26" ht="14.25" customHeight="1">
      <c r="A562" s="316"/>
      <c r="B562" s="317"/>
      <c r="C562" s="313"/>
      <c r="D562" s="313"/>
      <c r="E562" s="313"/>
      <c r="F562" s="313"/>
      <c r="G562" s="313"/>
      <c r="H562" s="313"/>
      <c r="I562" s="313"/>
      <c r="J562" s="313"/>
      <c r="K562" s="313"/>
      <c r="L562" s="313"/>
      <c r="M562" s="313"/>
      <c r="N562" s="315"/>
      <c r="O562" s="315"/>
      <c r="P562" s="315"/>
      <c r="Q562" s="315"/>
      <c r="R562" s="315"/>
      <c r="S562" s="315"/>
      <c r="T562" s="315"/>
      <c r="U562" s="315"/>
      <c r="V562" s="315"/>
      <c r="W562" s="315"/>
      <c r="X562" s="315"/>
      <c r="Y562" s="315"/>
      <c r="Z562" s="315"/>
    </row>
    <row r="563" spans="1:26" ht="14.25" customHeight="1">
      <c r="A563" s="316"/>
      <c r="B563" s="317"/>
      <c r="C563" s="313"/>
      <c r="D563" s="313"/>
      <c r="E563" s="313"/>
      <c r="F563" s="313"/>
      <c r="G563" s="313"/>
      <c r="H563" s="313"/>
      <c r="I563" s="313"/>
      <c r="J563" s="313"/>
      <c r="K563" s="313"/>
      <c r="L563" s="313"/>
      <c r="M563" s="313"/>
      <c r="N563" s="315"/>
      <c r="O563" s="315"/>
      <c r="P563" s="315"/>
      <c r="Q563" s="315"/>
      <c r="R563" s="315"/>
      <c r="S563" s="315"/>
      <c r="T563" s="315"/>
      <c r="U563" s="315"/>
      <c r="V563" s="315"/>
      <c r="W563" s="315"/>
      <c r="X563" s="315"/>
      <c r="Y563" s="315"/>
      <c r="Z563" s="315"/>
    </row>
    <row r="564" spans="1:26" ht="14.25" customHeight="1">
      <c r="A564" s="316"/>
      <c r="B564" s="317"/>
      <c r="C564" s="313"/>
      <c r="D564" s="313"/>
      <c r="E564" s="313"/>
      <c r="F564" s="313"/>
      <c r="G564" s="313"/>
      <c r="H564" s="313"/>
      <c r="I564" s="313"/>
      <c r="J564" s="313"/>
      <c r="K564" s="313"/>
      <c r="L564" s="313"/>
      <c r="M564" s="313"/>
      <c r="N564" s="315"/>
      <c r="O564" s="315"/>
      <c r="P564" s="315"/>
      <c r="Q564" s="315"/>
      <c r="R564" s="315"/>
      <c r="S564" s="315"/>
      <c r="T564" s="315"/>
      <c r="U564" s="315"/>
      <c r="V564" s="315"/>
      <c r="W564" s="315"/>
      <c r="X564" s="315"/>
      <c r="Y564" s="315"/>
      <c r="Z564" s="315"/>
    </row>
    <row r="565" spans="1:26" ht="14.25" customHeight="1">
      <c r="A565" s="316"/>
      <c r="B565" s="317"/>
      <c r="C565" s="313"/>
      <c r="D565" s="313"/>
      <c r="E565" s="313"/>
      <c r="F565" s="313"/>
      <c r="G565" s="313"/>
      <c r="H565" s="313"/>
      <c r="I565" s="313"/>
      <c r="J565" s="313"/>
      <c r="K565" s="313"/>
      <c r="L565" s="313"/>
      <c r="M565" s="313"/>
      <c r="N565" s="315"/>
      <c r="O565" s="315"/>
      <c r="P565" s="315"/>
      <c r="Q565" s="315"/>
      <c r="R565" s="315"/>
      <c r="S565" s="315"/>
      <c r="T565" s="315"/>
      <c r="U565" s="315"/>
      <c r="V565" s="315"/>
      <c r="W565" s="315"/>
      <c r="X565" s="315"/>
      <c r="Y565" s="315"/>
      <c r="Z565" s="315"/>
    </row>
    <row r="566" spans="1:26" ht="14.25" customHeight="1">
      <c r="A566" s="316"/>
      <c r="B566" s="317"/>
      <c r="C566" s="313"/>
      <c r="D566" s="313"/>
      <c r="E566" s="313"/>
      <c r="F566" s="313"/>
      <c r="G566" s="313"/>
      <c r="H566" s="313"/>
      <c r="I566" s="313"/>
      <c r="J566" s="313"/>
      <c r="K566" s="313"/>
      <c r="L566" s="313"/>
      <c r="M566" s="313"/>
      <c r="N566" s="315"/>
      <c r="O566" s="315"/>
      <c r="P566" s="315"/>
      <c r="Q566" s="315"/>
      <c r="R566" s="315"/>
      <c r="S566" s="315"/>
      <c r="T566" s="315"/>
      <c r="U566" s="315"/>
      <c r="V566" s="315"/>
      <c r="W566" s="315"/>
      <c r="X566" s="315"/>
      <c r="Y566" s="315"/>
      <c r="Z566" s="315"/>
    </row>
    <row r="567" spans="1:26" ht="14.25" customHeight="1">
      <c r="A567" s="316"/>
      <c r="B567" s="317"/>
      <c r="C567" s="313"/>
      <c r="D567" s="313"/>
      <c r="E567" s="313"/>
      <c r="F567" s="313"/>
      <c r="G567" s="313"/>
      <c r="H567" s="313"/>
      <c r="I567" s="313"/>
      <c r="J567" s="313"/>
      <c r="K567" s="313"/>
      <c r="L567" s="313"/>
      <c r="M567" s="313"/>
      <c r="N567" s="315"/>
      <c r="O567" s="315"/>
      <c r="P567" s="315"/>
      <c r="Q567" s="315"/>
      <c r="R567" s="315"/>
      <c r="S567" s="315"/>
      <c r="T567" s="315"/>
      <c r="U567" s="315"/>
      <c r="V567" s="315"/>
      <c r="W567" s="315"/>
      <c r="X567" s="315"/>
      <c r="Y567" s="315"/>
      <c r="Z567" s="315"/>
    </row>
    <row r="568" spans="1:26" ht="14.25" customHeight="1">
      <c r="A568" s="316"/>
      <c r="B568" s="317"/>
      <c r="C568" s="313"/>
      <c r="D568" s="313"/>
      <c r="E568" s="313"/>
      <c r="F568" s="313"/>
      <c r="G568" s="313"/>
      <c r="H568" s="313"/>
      <c r="I568" s="313"/>
      <c r="J568" s="313"/>
      <c r="K568" s="313"/>
      <c r="L568" s="313"/>
      <c r="M568" s="313"/>
      <c r="N568" s="315"/>
      <c r="O568" s="315"/>
      <c r="P568" s="315"/>
      <c r="Q568" s="315"/>
      <c r="R568" s="315"/>
      <c r="S568" s="315"/>
      <c r="T568" s="315"/>
      <c r="U568" s="315"/>
      <c r="V568" s="315"/>
      <c r="W568" s="315"/>
      <c r="X568" s="315"/>
      <c r="Y568" s="315"/>
      <c r="Z568" s="315"/>
    </row>
    <row r="569" spans="1:26" ht="14.25" customHeight="1">
      <c r="A569" s="316"/>
      <c r="B569" s="317"/>
      <c r="C569" s="313"/>
      <c r="D569" s="313"/>
      <c r="E569" s="313"/>
      <c r="F569" s="313"/>
      <c r="G569" s="313"/>
      <c r="H569" s="313"/>
      <c r="I569" s="313"/>
      <c r="J569" s="313"/>
      <c r="K569" s="313"/>
      <c r="L569" s="313"/>
      <c r="M569" s="313"/>
      <c r="N569" s="315"/>
      <c r="O569" s="315"/>
      <c r="P569" s="315"/>
      <c r="Q569" s="315"/>
      <c r="R569" s="315"/>
      <c r="S569" s="315"/>
      <c r="T569" s="315"/>
      <c r="U569" s="315"/>
      <c r="V569" s="315"/>
      <c r="W569" s="315"/>
      <c r="X569" s="315"/>
      <c r="Y569" s="315"/>
      <c r="Z569" s="315"/>
    </row>
    <row r="570" spans="1:26" ht="14.25" customHeight="1">
      <c r="A570" s="316"/>
      <c r="B570" s="317"/>
      <c r="C570" s="313"/>
      <c r="D570" s="313"/>
      <c r="E570" s="313"/>
      <c r="F570" s="313"/>
      <c r="G570" s="313"/>
      <c r="H570" s="313"/>
      <c r="I570" s="313"/>
      <c r="J570" s="313"/>
      <c r="K570" s="313"/>
      <c r="L570" s="313"/>
      <c r="M570" s="313"/>
      <c r="N570" s="315"/>
      <c r="O570" s="315"/>
      <c r="P570" s="315"/>
      <c r="Q570" s="315"/>
      <c r="R570" s="315"/>
      <c r="S570" s="315"/>
      <c r="T570" s="315"/>
      <c r="U570" s="315"/>
      <c r="V570" s="315"/>
      <c r="W570" s="315"/>
      <c r="X570" s="315"/>
      <c r="Y570" s="315"/>
      <c r="Z570" s="315"/>
    </row>
    <row r="571" spans="1:26" ht="14.25" customHeight="1">
      <c r="A571" s="316"/>
      <c r="B571" s="317"/>
      <c r="C571" s="313"/>
      <c r="D571" s="313"/>
      <c r="E571" s="313"/>
      <c r="F571" s="313"/>
      <c r="G571" s="313"/>
      <c r="H571" s="313"/>
      <c r="I571" s="313"/>
      <c r="J571" s="313"/>
      <c r="K571" s="313"/>
      <c r="L571" s="313"/>
      <c r="M571" s="313"/>
      <c r="N571" s="315"/>
      <c r="O571" s="315"/>
      <c r="P571" s="315"/>
      <c r="Q571" s="315"/>
      <c r="R571" s="315"/>
      <c r="S571" s="315"/>
      <c r="T571" s="315"/>
      <c r="U571" s="315"/>
      <c r="V571" s="315"/>
      <c r="W571" s="315"/>
      <c r="X571" s="315"/>
      <c r="Y571" s="315"/>
      <c r="Z571" s="315"/>
    </row>
    <row r="572" spans="1:26" ht="14.25" customHeight="1">
      <c r="A572" s="316"/>
      <c r="B572" s="317"/>
      <c r="C572" s="313"/>
      <c r="D572" s="313"/>
      <c r="E572" s="313"/>
      <c r="F572" s="313"/>
      <c r="G572" s="313"/>
      <c r="H572" s="313"/>
      <c r="I572" s="313"/>
      <c r="J572" s="313"/>
      <c r="K572" s="313"/>
      <c r="L572" s="313"/>
      <c r="M572" s="313"/>
      <c r="N572" s="315"/>
      <c r="O572" s="315"/>
      <c r="P572" s="315"/>
      <c r="Q572" s="315"/>
      <c r="R572" s="315"/>
      <c r="S572" s="315"/>
      <c r="T572" s="315"/>
      <c r="U572" s="315"/>
      <c r="V572" s="315"/>
      <c r="W572" s="315"/>
      <c r="X572" s="315"/>
      <c r="Y572" s="315"/>
      <c r="Z572" s="315"/>
    </row>
    <row r="573" spans="1:26" ht="14.25" customHeight="1">
      <c r="A573" s="316"/>
      <c r="B573" s="317"/>
      <c r="C573" s="313"/>
      <c r="D573" s="313"/>
      <c r="E573" s="313"/>
      <c r="F573" s="313"/>
      <c r="G573" s="313"/>
      <c r="H573" s="313"/>
      <c r="I573" s="313"/>
      <c r="J573" s="313"/>
      <c r="K573" s="313"/>
      <c r="L573" s="313"/>
      <c r="M573" s="313"/>
      <c r="N573" s="315"/>
      <c r="O573" s="315"/>
      <c r="P573" s="315"/>
      <c r="Q573" s="315"/>
      <c r="R573" s="315"/>
      <c r="S573" s="315"/>
      <c r="T573" s="315"/>
      <c r="U573" s="315"/>
      <c r="V573" s="315"/>
      <c r="W573" s="315"/>
      <c r="X573" s="315"/>
      <c r="Y573" s="315"/>
      <c r="Z573" s="315"/>
    </row>
    <row r="574" spans="1:26" ht="14.25" customHeight="1">
      <c r="A574" s="316"/>
      <c r="B574" s="317"/>
      <c r="C574" s="313"/>
      <c r="D574" s="313"/>
      <c r="E574" s="313"/>
      <c r="F574" s="313"/>
      <c r="G574" s="313"/>
      <c r="H574" s="313"/>
      <c r="I574" s="313"/>
      <c r="J574" s="313"/>
      <c r="K574" s="313"/>
      <c r="L574" s="313"/>
      <c r="M574" s="313"/>
      <c r="N574" s="315"/>
      <c r="O574" s="315"/>
      <c r="P574" s="315"/>
      <c r="Q574" s="315"/>
      <c r="R574" s="315"/>
      <c r="S574" s="315"/>
      <c r="T574" s="315"/>
      <c r="U574" s="315"/>
      <c r="V574" s="315"/>
      <c r="W574" s="315"/>
      <c r="X574" s="315"/>
      <c r="Y574" s="315"/>
      <c r="Z574" s="315"/>
    </row>
    <row r="575" spans="1:26" ht="14.25" customHeight="1">
      <c r="A575" s="316"/>
      <c r="B575" s="317"/>
      <c r="C575" s="313"/>
      <c r="D575" s="313"/>
      <c r="E575" s="313"/>
      <c r="F575" s="313"/>
      <c r="G575" s="313"/>
      <c r="H575" s="313"/>
      <c r="I575" s="313"/>
      <c r="J575" s="313"/>
      <c r="K575" s="313"/>
      <c r="L575" s="313"/>
      <c r="M575" s="313"/>
      <c r="N575" s="315"/>
      <c r="O575" s="315"/>
      <c r="P575" s="315"/>
      <c r="Q575" s="315"/>
      <c r="R575" s="315"/>
      <c r="S575" s="315"/>
      <c r="T575" s="315"/>
      <c r="U575" s="315"/>
      <c r="V575" s="315"/>
      <c r="W575" s="315"/>
      <c r="X575" s="315"/>
      <c r="Y575" s="315"/>
      <c r="Z575" s="315"/>
    </row>
    <row r="576" spans="1:26" ht="14.25" customHeight="1">
      <c r="A576" s="316"/>
      <c r="B576" s="317"/>
      <c r="C576" s="313"/>
      <c r="D576" s="313"/>
      <c r="E576" s="313"/>
      <c r="F576" s="313"/>
      <c r="G576" s="313"/>
      <c r="H576" s="313"/>
      <c r="I576" s="313"/>
      <c r="J576" s="313"/>
      <c r="K576" s="313"/>
      <c r="L576" s="313"/>
      <c r="M576" s="313"/>
      <c r="N576" s="315"/>
      <c r="O576" s="315"/>
      <c r="P576" s="315"/>
      <c r="Q576" s="315"/>
      <c r="R576" s="315"/>
      <c r="S576" s="315"/>
      <c r="T576" s="315"/>
      <c r="U576" s="315"/>
      <c r="V576" s="315"/>
      <c r="W576" s="315"/>
      <c r="X576" s="315"/>
      <c r="Y576" s="315"/>
      <c r="Z576" s="315"/>
    </row>
    <row r="577" spans="1:26" ht="14.25" customHeight="1">
      <c r="A577" s="316"/>
      <c r="B577" s="317"/>
      <c r="C577" s="313"/>
      <c r="D577" s="313"/>
      <c r="E577" s="313"/>
      <c r="F577" s="313"/>
      <c r="G577" s="313"/>
      <c r="H577" s="313"/>
      <c r="I577" s="313"/>
      <c r="J577" s="313"/>
      <c r="K577" s="313"/>
      <c r="L577" s="313"/>
      <c r="M577" s="313"/>
      <c r="N577" s="315"/>
      <c r="O577" s="315"/>
      <c r="P577" s="315"/>
      <c r="Q577" s="315"/>
      <c r="R577" s="315"/>
      <c r="S577" s="315"/>
      <c r="T577" s="315"/>
      <c r="U577" s="315"/>
      <c r="V577" s="315"/>
      <c r="W577" s="315"/>
      <c r="X577" s="315"/>
      <c r="Y577" s="315"/>
      <c r="Z577" s="315"/>
    </row>
    <row r="578" spans="1:26" ht="14.25" customHeight="1">
      <c r="A578" s="316"/>
      <c r="B578" s="317"/>
      <c r="C578" s="313"/>
      <c r="D578" s="313"/>
      <c r="E578" s="313"/>
      <c r="F578" s="313"/>
      <c r="G578" s="313"/>
      <c r="H578" s="313"/>
      <c r="I578" s="313"/>
      <c r="J578" s="313"/>
      <c r="K578" s="313"/>
      <c r="L578" s="313"/>
      <c r="M578" s="313"/>
      <c r="N578" s="315"/>
      <c r="O578" s="315"/>
      <c r="P578" s="315"/>
      <c r="Q578" s="315"/>
      <c r="R578" s="315"/>
      <c r="S578" s="315"/>
      <c r="T578" s="315"/>
      <c r="U578" s="315"/>
      <c r="V578" s="315"/>
      <c r="W578" s="315"/>
      <c r="X578" s="315"/>
      <c r="Y578" s="315"/>
      <c r="Z578" s="315"/>
    </row>
    <row r="579" spans="1:26" ht="14.25" customHeight="1">
      <c r="A579" s="316"/>
      <c r="B579" s="317"/>
      <c r="C579" s="313"/>
      <c r="D579" s="313"/>
      <c r="E579" s="313"/>
      <c r="F579" s="313"/>
      <c r="G579" s="313"/>
      <c r="H579" s="313"/>
      <c r="I579" s="313"/>
      <c r="J579" s="313"/>
      <c r="K579" s="313"/>
      <c r="L579" s="313"/>
      <c r="M579" s="313"/>
      <c r="N579" s="315"/>
      <c r="O579" s="315"/>
      <c r="P579" s="315"/>
      <c r="Q579" s="315"/>
      <c r="R579" s="315"/>
      <c r="S579" s="315"/>
      <c r="T579" s="315"/>
      <c r="U579" s="315"/>
      <c r="V579" s="315"/>
      <c r="W579" s="315"/>
      <c r="X579" s="315"/>
      <c r="Y579" s="315"/>
      <c r="Z579" s="315"/>
    </row>
    <row r="580" spans="1:26" ht="14.25" customHeight="1">
      <c r="A580" s="316"/>
      <c r="B580" s="317"/>
      <c r="C580" s="313"/>
      <c r="D580" s="313"/>
      <c r="E580" s="313"/>
      <c r="F580" s="313"/>
      <c r="G580" s="313"/>
      <c r="H580" s="313"/>
      <c r="I580" s="313"/>
      <c r="J580" s="313"/>
      <c r="K580" s="313"/>
      <c r="L580" s="313"/>
      <c r="M580" s="313"/>
      <c r="N580" s="315"/>
      <c r="O580" s="315"/>
      <c r="P580" s="315"/>
      <c r="Q580" s="315"/>
      <c r="R580" s="315"/>
      <c r="S580" s="315"/>
      <c r="T580" s="315"/>
      <c r="U580" s="315"/>
      <c r="V580" s="315"/>
      <c r="W580" s="315"/>
      <c r="X580" s="315"/>
      <c r="Y580" s="315"/>
      <c r="Z580" s="315"/>
    </row>
    <row r="581" spans="1:26" ht="14.25" customHeight="1">
      <c r="A581" s="316"/>
      <c r="B581" s="317"/>
      <c r="C581" s="313"/>
      <c r="D581" s="313"/>
      <c r="E581" s="313"/>
      <c r="F581" s="313"/>
      <c r="G581" s="313"/>
      <c r="H581" s="313"/>
      <c r="I581" s="313"/>
      <c r="J581" s="313"/>
      <c r="K581" s="313"/>
      <c r="L581" s="313"/>
      <c r="M581" s="313"/>
      <c r="N581" s="315"/>
      <c r="O581" s="315"/>
      <c r="P581" s="315"/>
      <c r="Q581" s="315"/>
      <c r="R581" s="315"/>
      <c r="S581" s="315"/>
      <c r="T581" s="315"/>
      <c r="U581" s="315"/>
      <c r="V581" s="315"/>
      <c r="W581" s="315"/>
      <c r="X581" s="315"/>
      <c r="Y581" s="315"/>
      <c r="Z581" s="315"/>
    </row>
    <row r="582" spans="1:26" ht="14.25" customHeight="1">
      <c r="A582" s="316"/>
      <c r="B582" s="317"/>
      <c r="C582" s="313"/>
      <c r="D582" s="313"/>
      <c r="E582" s="313"/>
      <c r="F582" s="313"/>
      <c r="G582" s="313"/>
      <c r="H582" s="313"/>
      <c r="I582" s="313"/>
      <c r="J582" s="313"/>
      <c r="K582" s="313"/>
      <c r="L582" s="313"/>
      <c r="M582" s="313"/>
      <c r="N582" s="315"/>
      <c r="O582" s="315"/>
      <c r="P582" s="315"/>
      <c r="Q582" s="315"/>
      <c r="R582" s="315"/>
      <c r="S582" s="315"/>
      <c r="T582" s="315"/>
      <c r="U582" s="315"/>
      <c r="V582" s="315"/>
      <c r="W582" s="315"/>
      <c r="X582" s="315"/>
      <c r="Y582" s="315"/>
      <c r="Z582" s="315"/>
    </row>
    <row r="583" spans="1:26" ht="14.25" customHeight="1">
      <c r="A583" s="316"/>
      <c r="B583" s="317"/>
      <c r="C583" s="313"/>
      <c r="D583" s="313"/>
      <c r="E583" s="313"/>
      <c r="F583" s="313"/>
      <c r="G583" s="313"/>
      <c r="H583" s="313"/>
      <c r="I583" s="313"/>
      <c r="J583" s="313"/>
      <c r="K583" s="313"/>
      <c r="L583" s="313"/>
      <c r="M583" s="313"/>
      <c r="N583" s="315"/>
      <c r="O583" s="315"/>
      <c r="P583" s="315"/>
      <c r="Q583" s="315"/>
      <c r="R583" s="315"/>
      <c r="S583" s="315"/>
      <c r="T583" s="315"/>
      <c r="U583" s="315"/>
      <c r="V583" s="315"/>
      <c r="W583" s="315"/>
      <c r="X583" s="315"/>
      <c r="Y583" s="315"/>
      <c r="Z583" s="315"/>
    </row>
    <row r="584" spans="1:26" ht="14.25" customHeight="1">
      <c r="A584" s="316"/>
      <c r="B584" s="317"/>
      <c r="C584" s="313"/>
      <c r="D584" s="313"/>
      <c r="E584" s="313"/>
      <c r="F584" s="313"/>
      <c r="G584" s="313"/>
      <c r="H584" s="313"/>
      <c r="I584" s="313"/>
      <c r="J584" s="313"/>
      <c r="K584" s="313"/>
      <c r="L584" s="313"/>
      <c r="M584" s="313"/>
      <c r="N584" s="315"/>
      <c r="O584" s="315"/>
      <c r="P584" s="315"/>
      <c r="Q584" s="315"/>
      <c r="R584" s="315"/>
      <c r="S584" s="315"/>
      <c r="T584" s="315"/>
      <c r="U584" s="315"/>
      <c r="V584" s="315"/>
      <c r="W584" s="315"/>
      <c r="X584" s="315"/>
      <c r="Y584" s="315"/>
      <c r="Z584" s="315"/>
    </row>
    <row r="585" spans="1:26" ht="14.25" customHeight="1">
      <c r="A585" s="316"/>
      <c r="B585" s="317"/>
      <c r="C585" s="313"/>
      <c r="D585" s="313"/>
      <c r="E585" s="313"/>
      <c r="F585" s="313"/>
      <c r="G585" s="313"/>
      <c r="H585" s="313"/>
      <c r="I585" s="313"/>
      <c r="J585" s="313"/>
      <c r="K585" s="313"/>
      <c r="L585" s="313"/>
      <c r="M585" s="313"/>
      <c r="N585" s="315"/>
      <c r="O585" s="315"/>
      <c r="P585" s="315"/>
      <c r="Q585" s="315"/>
      <c r="R585" s="315"/>
      <c r="S585" s="315"/>
      <c r="T585" s="315"/>
      <c r="U585" s="315"/>
      <c r="V585" s="315"/>
      <c r="W585" s="315"/>
      <c r="X585" s="315"/>
      <c r="Y585" s="315"/>
      <c r="Z585" s="315"/>
    </row>
    <row r="586" spans="1:26" ht="14.25" customHeight="1">
      <c r="A586" s="316"/>
      <c r="B586" s="317"/>
      <c r="C586" s="313"/>
      <c r="D586" s="313"/>
      <c r="E586" s="313"/>
      <c r="F586" s="313"/>
      <c r="G586" s="313"/>
      <c r="H586" s="313"/>
      <c r="I586" s="313"/>
      <c r="J586" s="313"/>
      <c r="K586" s="313"/>
      <c r="L586" s="313"/>
      <c r="M586" s="313"/>
      <c r="N586" s="315"/>
      <c r="O586" s="315"/>
      <c r="P586" s="315"/>
      <c r="Q586" s="315"/>
      <c r="R586" s="315"/>
      <c r="S586" s="315"/>
      <c r="T586" s="315"/>
      <c r="U586" s="315"/>
      <c r="V586" s="315"/>
      <c r="W586" s="315"/>
      <c r="X586" s="315"/>
      <c r="Y586" s="315"/>
      <c r="Z586" s="315"/>
    </row>
    <row r="587" spans="1:26" ht="14.25" customHeight="1">
      <c r="A587" s="316"/>
      <c r="B587" s="317"/>
      <c r="C587" s="313"/>
      <c r="D587" s="313"/>
      <c r="E587" s="313"/>
      <c r="F587" s="313"/>
      <c r="G587" s="313"/>
      <c r="H587" s="313"/>
      <c r="I587" s="313"/>
      <c r="J587" s="313"/>
      <c r="K587" s="313"/>
      <c r="L587" s="313"/>
      <c r="M587" s="313"/>
      <c r="N587" s="315"/>
      <c r="O587" s="315"/>
      <c r="P587" s="315"/>
      <c r="Q587" s="315"/>
      <c r="R587" s="315"/>
      <c r="S587" s="315"/>
      <c r="T587" s="315"/>
      <c r="U587" s="315"/>
      <c r="V587" s="315"/>
      <c r="W587" s="315"/>
      <c r="X587" s="315"/>
      <c r="Y587" s="315"/>
      <c r="Z587" s="315"/>
    </row>
    <row r="588" spans="1:26" ht="14.25" customHeight="1">
      <c r="A588" s="316"/>
      <c r="B588" s="317"/>
      <c r="C588" s="313"/>
      <c r="D588" s="313"/>
      <c r="E588" s="313"/>
      <c r="F588" s="313"/>
      <c r="G588" s="313"/>
      <c r="H588" s="313"/>
      <c r="I588" s="313"/>
      <c r="J588" s="313"/>
      <c r="K588" s="313"/>
      <c r="L588" s="313"/>
      <c r="M588" s="313"/>
      <c r="N588" s="315"/>
      <c r="O588" s="315"/>
      <c r="P588" s="315"/>
      <c r="Q588" s="315"/>
      <c r="R588" s="315"/>
      <c r="S588" s="315"/>
      <c r="T588" s="315"/>
      <c r="U588" s="315"/>
      <c r="V588" s="315"/>
      <c r="W588" s="315"/>
      <c r="X588" s="315"/>
      <c r="Y588" s="315"/>
      <c r="Z588" s="315"/>
    </row>
    <row r="589" spans="1:26" ht="14.25" customHeight="1">
      <c r="A589" s="316"/>
      <c r="B589" s="317"/>
      <c r="C589" s="313"/>
      <c r="D589" s="313"/>
      <c r="E589" s="313"/>
      <c r="F589" s="313"/>
      <c r="G589" s="313"/>
      <c r="H589" s="313"/>
      <c r="I589" s="313"/>
      <c r="J589" s="313"/>
      <c r="K589" s="313"/>
      <c r="L589" s="313"/>
      <c r="M589" s="313"/>
      <c r="N589" s="315"/>
      <c r="O589" s="315"/>
      <c r="P589" s="315"/>
      <c r="Q589" s="315"/>
      <c r="R589" s="315"/>
      <c r="S589" s="315"/>
      <c r="T589" s="315"/>
      <c r="U589" s="315"/>
      <c r="V589" s="315"/>
      <c r="W589" s="315"/>
      <c r="X589" s="315"/>
      <c r="Y589" s="315"/>
      <c r="Z589" s="315"/>
    </row>
    <row r="590" spans="1:26" ht="14.25" customHeight="1">
      <c r="A590" s="316"/>
      <c r="B590" s="317"/>
      <c r="C590" s="313"/>
      <c r="D590" s="313"/>
      <c r="E590" s="313"/>
      <c r="F590" s="313"/>
      <c r="G590" s="313"/>
      <c r="H590" s="313"/>
      <c r="I590" s="313"/>
      <c r="J590" s="313"/>
      <c r="K590" s="313"/>
      <c r="L590" s="313"/>
      <c r="M590" s="313"/>
      <c r="N590" s="315"/>
      <c r="O590" s="315"/>
      <c r="P590" s="315"/>
      <c r="Q590" s="315"/>
      <c r="R590" s="315"/>
      <c r="S590" s="315"/>
      <c r="T590" s="315"/>
      <c r="U590" s="315"/>
      <c r="V590" s="315"/>
      <c r="W590" s="315"/>
      <c r="X590" s="315"/>
      <c r="Y590" s="315"/>
      <c r="Z590" s="315"/>
    </row>
    <row r="591" spans="1:26" ht="14.25" customHeight="1">
      <c r="A591" s="316"/>
      <c r="B591" s="317"/>
      <c r="C591" s="313"/>
      <c r="D591" s="313"/>
      <c r="E591" s="313"/>
      <c r="F591" s="313"/>
      <c r="G591" s="313"/>
      <c r="H591" s="313"/>
      <c r="I591" s="313"/>
      <c r="J591" s="313"/>
      <c r="K591" s="313"/>
      <c r="L591" s="313"/>
      <c r="M591" s="313"/>
      <c r="N591" s="315"/>
      <c r="O591" s="315"/>
      <c r="P591" s="315"/>
      <c r="Q591" s="315"/>
      <c r="R591" s="315"/>
      <c r="S591" s="315"/>
      <c r="T591" s="315"/>
      <c r="U591" s="315"/>
      <c r="V591" s="315"/>
      <c r="W591" s="315"/>
      <c r="X591" s="315"/>
      <c r="Y591" s="315"/>
      <c r="Z591" s="315"/>
    </row>
    <row r="592" spans="1:26" ht="14.25" customHeight="1">
      <c r="A592" s="316"/>
      <c r="B592" s="317"/>
      <c r="C592" s="313"/>
      <c r="D592" s="313"/>
      <c r="E592" s="313"/>
      <c r="F592" s="313"/>
      <c r="G592" s="313"/>
      <c r="H592" s="313"/>
      <c r="I592" s="313"/>
      <c r="J592" s="313"/>
      <c r="K592" s="313"/>
      <c r="L592" s="313"/>
      <c r="M592" s="313"/>
      <c r="N592" s="315"/>
      <c r="O592" s="315"/>
      <c r="P592" s="315"/>
      <c r="Q592" s="315"/>
      <c r="R592" s="315"/>
      <c r="S592" s="315"/>
      <c r="T592" s="315"/>
      <c r="U592" s="315"/>
      <c r="V592" s="315"/>
      <c r="W592" s="315"/>
      <c r="X592" s="315"/>
      <c r="Y592" s="315"/>
      <c r="Z592" s="315"/>
    </row>
    <row r="593" spans="1:26" ht="14.25" customHeight="1">
      <c r="A593" s="316"/>
      <c r="B593" s="317"/>
      <c r="C593" s="313"/>
      <c r="D593" s="313"/>
      <c r="E593" s="313"/>
      <c r="F593" s="313"/>
      <c r="G593" s="313"/>
      <c r="H593" s="313"/>
      <c r="I593" s="313"/>
      <c r="J593" s="313"/>
      <c r="K593" s="313"/>
      <c r="L593" s="313"/>
      <c r="M593" s="313"/>
      <c r="N593" s="315"/>
      <c r="O593" s="315"/>
      <c r="P593" s="315"/>
      <c r="Q593" s="315"/>
      <c r="R593" s="315"/>
      <c r="S593" s="315"/>
      <c r="T593" s="315"/>
      <c r="U593" s="315"/>
      <c r="V593" s="315"/>
      <c r="W593" s="315"/>
      <c r="X593" s="315"/>
      <c r="Y593" s="315"/>
      <c r="Z593" s="315"/>
    </row>
    <row r="594" spans="1:26" ht="14.25" customHeight="1">
      <c r="A594" s="316"/>
      <c r="B594" s="317"/>
      <c r="C594" s="313"/>
      <c r="D594" s="313"/>
      <c r="E594" s="313"/>
      <c r="F594" s="313"/>
      <c r="G594" s="313"/>
      <c r="H594" s="313"/>
      <c r="I594" s="313"/>
      <c r="J594" s="313"/>
      <c r="K594" s="313"/>
      <c r="L594" s="313"/>
      <c r="M594" s="313"/>
      <c r="N594" s="315"/>
      <c r="O594" s="315"/>
      <c r="P594" s="315"/>
      <c r="Q594" s="315"/>
      <c r="R594" s="315"/>
      <c r="S594" s="315"/>
      <c r="T594" s="315"/>
      <c r="U594" s="315"/>
      <c r="V594" s="315"/>
      <c r="W594" s="315"/>
      <c r="X594" s="315"/>
      <c r="Y594" s="315"/>
      <c r="Z594" s="315"/>
    </row>
    <row r="595" spans="1:26" ht="14.25" customHeight="1">
      <c r="A595" s="316"/>
      <c r="B595" s="317"/>
      <c r="C595" s="313"/>
      <c r="D595" s="313"/>
      <c r="E595" s="313"/>
      <c r="F595" s="313"/>
      <c r="G595" s="313"/>
      <c r="H595" s="313"/>
      <c r="I595" s="313"/>
      <c r="J595" s="313"/>
      <c r="K595" s="313"/>
      <c r="L595" s="313"/>
      <c r="M595" s="313"/>
      <c r="N595" s="315"/>
      <c r="O595" s="315"/>
      <c r="P595" s="315"/>
      <c r="Q595" s="315"/>
      <c r="R595" s="315"/>
      <c r="S595" s="315"/>
      <c r="T595" s="315"/>
      <c r="U595" s="315"/>
      <c r="V595" s="315"/>
      <c r="W595" s="315"/>
      <c r="X595" s="315"/>
      <c r="Y595" s="315"/>
      <c r="Z595" s="315"/>
    </row>
    <row r="596" spans="1:26" ht="14.25" customHeight="1">
      <c r="A596" s="316"/>
      <c r="B596" s="317"/>
      <c r="C596" s="313"/>
      <c r="D596" s="313"/>
      <c r="E596" s="313"/>
      <c r="F596" s="313"/>
      <c r="G596" s="313"/>
      <c r="H596" s="313"/>
      <c r="I596" s="313"/>
      <c r="J596" s="313"/>
      <c r="K596" s="313"/>
      <c r="L596" s="313"/>
      <c r="M596" s="313"/>
      <c r="N596" s="315"/>
      <c r="O596" s="315"/>
      <c r="P596" s="315"/>
      <c r="Q596" s="315"/>
      <c r="R596" s="315"/>
      <c r="S596" s="315"/>
      <c r="T596" s="315"/>
      <c r="U596" s="315"/>
      <c r="V596" s="315"/>
      <c r="W596" s="315"/>
      <c r="X596" s="315"/>
      <c r="Y596" s="315"/>
      <c r="Z596" s="315"/>
    </row>
    <row r="597" spans="1:26" ht="14.25" customHeight="1">
      <c r="A597" s="316"/>
      <c r="B597" s="317"/>
      <c r="C597" s="313"/>
      <c r="D597" s="313"/>
      <c r="E597" s="313"/>
      <c r="F597" s="313"/>
      <c r="G597" s="313"/>
      <c r="H597" s="313"/>
      <c r="I597" s="313"/>
      <c r="J597" s="313"/>
      <c r="K597" s="313"/>
      <c r="L597" s="313"/>
      <c r="M597" s="313"/>
      <c r="N597" s="315"/>
      <c r="O597" s="315"/>
      <c r="P597" s="315"/>
      <c r="Q597" s="315"/>
      <c r="R597" s="315"/>
      <c r="S597" s="315"/>
      <c r="T597" s="315"/>
      <c r="U597" s="315"/>
      <c r="V597" s="315"/>
      <c r="W597" s="315"/>
      <c r="X597" s="315"/>
      <c r="Y597" s="315"/>
      <c r="Z597" s="315"/>
    </row>
    <row r="598" spans="1:26" ht="14.25" customHeight="1">
      <c r="A598" s="316"/>
      <c r="B598" s="317"/>
      <c r="C598" s="313"/>
      <c r="D598" s="313"/>
      <c r="E598" s="313"/>
      <c r="F598" s="313"/>
      <c r="G598" s="313"/>
      <c r="H598" s="313"/>
      <c r="I598" s="313"/>
      <c r="J598" s="313"/>
      <c r="K598" s="313"/>
      <c r="L598" s="313"/>
      <c r="M598" s="313"/>
      <c r="N598" s="315"/>
      <c r="O598" s="315"/>
      <c r="P598" s="315"/>
      <c r="Q598" s="315"/>
      <c r="R598" s="315"/>
      <c r="S598" s="315"/>
      <c r="T598" s="315"/>
      <c r="U598" s="315"/>
      <c r="V598" s="315"/>
      <c r="W598" s="315"/>
      <c r="X598" s="315"/>
      <c r="Y598" s="315"/>
      <c r="Z598" s="315"/>
    </row>
    <row r="599" spans="1:26" ht="14.25" customHeight="1">
      <c r="A599" s="316"/>
      <c r="B599" s="317"/>
      <c r="C599" s="313"/>
      <c r="D599" s="313"/>
      <c r="E599" s="313"/>
      <c r="F599" s="313"/>
      <c r="G599" s="313"/>
      <c r="H599" s="313"/>
      <c r="I599" s="313"/>
      <c r="J599" s="313"/>
      <c r="K599" s="313"/>
      <c r="L599" s="313"/>
      <c r="M599" s="313"/>
      <c r="N599" s="315"/>
      <c r="O599" s="315"/>
      <c r="P599" s="315"/>
      <c r="Q599" s="315"/>
      <c r="R599" s="315"/>
      <c r="S599" s="315"/>
      <c r="T599" s="315"/>
      <c r="U599" s="315"/>
      <c r="V599" s="315"/>
      <c r="W599" s="315"/>
      <c r="X599" s="315"/>
      <c r="Y599" s="315"/>
      <c r="Z599" s="315"/>
    </row>
    <row r="600" spans="1:26" ht="14.25" customHeight="1">
      <c r="A600" s="316"/>
      <c r="B600" s="317"/>
      <c r="C600" s="313"/>
      <c r="D600" s="313"/>
      <c r="E600" s="313"/>
      <c r="F600" s="313"/>
      <c r="G600" s="313"/>
      <c r="H600" s="313"/>
      <c r="I600" s="313"/>
      <c r="J600" s="313"/>
      <c r="K600" s="313"/>
      <c r="L600" s="313"/>
      <c r="M600" s="313"/>
      <c r="N600" s="315"/>
      <c r="O600" s="315"/>
      <c r="P600" s="315"/>
      <c r="Q600" s="315"/>
      <c r="R600" s="315"/>
      <c r="S600" s="315"/>
      <c r="T600" s="315"/>
      <c r="U600" s="315"/>
      <c r="V600" s="315"/>
      <c r="W600" s="315"/>
      <c r="X600" s="315"/>
      <c r="Y600" s="315"/>
      <c r="Z600" s="315"/>
    </row>
    <row r="601" spans="1:26" ht="14.25" customHeight="1">
      <c r="A601" s="316"/>
      <c r="B601" s="317"/>
      <c r="C601" s="313"/>
      <c r="D601" s="313"/>
      <c r="E601" s="313"/>
      <c r="F601" s="313"/>
      <c r="G601" s="313"/>
      <c r="H601" s="313"/>
      <c r="I601" s="313"/>
      <c r="J601" s="313"/>
      <c r="K601" s="313"/>
      <c r="L601" s="313"/>
      <c r="M601" s="313"/>
      <c r="N601" s="315"/>
      <c r="O601" s="315"/>
      <c r="P601" s="315"/>
      <c r="Q601" s="315"/>
      <c r="R601" s="315"/>
      <c r="S601" s="315"/>
      <c r="T601" s="315"/>
      <c r="U601" s="315"/>
      <c r="V601" s="315"/>
      <c r="W601" s="315"/>
      <c r="X601" s="315"/>
      <c r="Y601" s="315"/>
      <c r="Z601" s="315"/>
    </row>
    <row r="602" spans="1:26" ht="14.25" customHeight="1">
      <c r="A602" s="316"/>
      <c r="B602" s="317"/>
      <c r="C602" s="313"/>
      <c r="D602" s="313"/>
      <c r="E602" s="313"/>
      <c r="F602" s="313"/>
      <c r="G602" s="313"/>
      <c r="H602" s="313"/>
      <c r="I602" s="313"/>
      <c r="J602" s="313"/>
      <c r="K602" s="313"/>
      <c r="L602" s="313"/>
      <c r="M602" s="313"/>
      <c r="N602" s="315"/>
      <c r="O602" s="315"/>
      <c r="P602" s="315"/>
      <c r="Q602" s="315"/>
      <c r="R602" s="315"/>
      <c r="S602" s="315"/>
      <c r="T602" s="315"/>
      <c r="U602" s="315"/>
      <c r="V602" s="315"/>
      <c r="W602" s="315"/>
      <c r="X602" s="315"/>
      <c r="Y602" s="315"/>
      <c r="Z602" s="315"/>
    </row>
    <row r="603" spans="1:26" ht="14.25" customHeight="1">
      <c r="A603" s="316"/>
      <c r="B603" s="317"/>
      <c r="C603" s="313"/>
      <c r="D603" s="313"/>
      <c r="E603" s="313"/>
      <c r="F603" s="313"/>
      <c r="G603" s="313"/>
      <c r="H603" s="313"/>
      <c r="I603" s="313"/>
      <c r="J603" s="313"/>
      <c r="K603" s="313"/>
      <c r="L603" s="313"/>
      <c r="M603" s="313"/>
      <c r="N603" s="315"/>
      <c r="O603" s="315"/>
      <c r="P603" s="315"/>
      <c r="Q603" s="315"/>
      <c r="R603" s="315"/>
      <c r="S603" s="315"/>
      <c r="T603" s="315"/>
      <c r="U603" s="315"/>
      <c r="V603" s="315"/>
      <c r="W603" s="315"/>
      <c r="X603" s="315"/>
      <c r="Y603" s="315"/>
      <c r="Z603" s="315"/>
    </row>
    <row r="604" spans="1:26" ht="14.25" customHeight="1">
      <c r="A604" s="316"/>
      <c r="B604" s="317"/>
      <c r="C604" s="313"/>
      <c r="D604" s="313"/>
      <c r="E604" s="313"/>
      <c r="F604" s="313"/>
      <c r="G604" s="313"/>
      <c r="H604" s="313"/>
      <c r="I604" s="313"/>
      <c r="J604" s="313"/>
      <c r="K604" s="313"/>
      <c r="L604" s="313"/>
      <c r="M604" s="313"/>
      <c r="N604" s="315"/>
      <c r="O604" s="315"/>
      <c r="P604" s="315"/>
      <c r="Q604" s="315"/>
      <c r="R604" s="315"/>
      <c r="S604" s="315"/>
      <c r="T604" s="315"/>
      <c r="U604" s="315"/>
      <c r="V604" s="315"/>
      <c r="W604" s="315"/>
      <c r="X604" s="315"/>
      <c r="Y604" s="315"/>
      <c r="Z604" s="315"/>
    </row>
    <row r="605" spans="1:26" ht="14.25" customHeight="1">
      <c r="A605" s="316"/>
      <c r="B605" s="317"/>
      <c r="C605" s="313"/>
      <c r="D605" s="313"/>
      <c r="E605" s="313"/>
      <c r="F605" s="313"/>
      <c r="G605" s="313"/>
      <c r="H605" s="313"/>
      <c r="I605" s="313"/>
      <c r="J605" s="313"/>
      <c r="K605" s="313"/>
      <c r="L605" s="313"/>
      <c r="M605" s="313"/>
      <c r="N605" s="315"/>
      <c r="O605" s="315"/>
      <c r="P605" s="315"/>
      <c r="Q605" s="315"/>
      <c r="R605" s="315"/>
      <c r="S605" s="315"/>
      <c r="T605" s="315"/>
      <c r="U605" s="315"/>
      <c r="V605" s="315"/>
      <c r="W605" s="315"/>
      <c r="X605" s="315"/>
      <c r="Y605" s="315"/>
      <c r="Z605" s="315"/>
    </row>
    <row r="606" spans="1:26" ht="14.25" customHeight="1">
      <c r="A606" s="316"/>
      <c r="B606" s="317"/>
      <c r="C606" s="313"/>
      <c r="D606" s="313"/>
      <c r="E606" s="313"/>
      <c r="F606" s="313"/>
      <c r="G606" s="313"/>
      <c r="H606" s="313"/>
      <c r="I606" s="313"/>
      <c r="J606" s="313"/>
      <c r="K606" s="313"/>
      <c r="L606" s="313"/>
      <c r="M606" s="313"/>
      <c r="N606" s="315"/>
      <c r="O606" s="315"/>
      <c r="P606" s="315"/>
      <c r="Q606" s="315"/>
      <c r="R606" s="315"/>
      <c r="S606" s="315"/>
      <c r="T606" s="315"/>
      <c r="U606" s="315"/>
      <c r="V606" s="315"/>
      <c r="W606" s="315"/>
      <c r="X606" s="315"/>
      <c r="Y606" s="315"/>
      <c r="Z606" s="315"/>
    </row>
    <row r="607" spans="1:26" ht="14.25" customHeight="1">
      <c r="A607" s="316"/>
      <c r="B607" s="317"/>
      <c r="C607" s="313"/>
      <c r="D607" s="313"/>
      <c r="E607" s="313"/>
      <c r="F607" s="313"/>
      <c r="G607" s="313"/>
      <c r="H607" s="313"/>
      <c r="I607" s="313"/>
      <c r="J607" s="313"/>
      <c r="K607" s="313"/>
      <c r="L607" s="313"/>
      <c r="M607" s="313"/>
      <c r="N607" s="315"/>
      <c r="O607" s="315"/>
      <c r="P607" s="315"/>
      <c r="Q607" s="315"/>
      <c r="R607" s="315"/>
      <c r="S607" s="315"/>
      <c r="T607" s="315"/>
      <c r="U607" s="315"/>
      <c r="V607" s="315"/>
      <c r="W607" s="315"/>
      <c r="X607" s="315"/>
      <c r="Y607" s="315"/>
      <c r="Z607" s="315"/>
    </row>
    <row r="608" spans="1:26" ht="14.25" customHeight="1">
      <c r="A608" s="316"/>
      <c r="B608" s="317"/>
      <c r="C608" s="313"/>
      <c r="D608" s="313"/>
      <c r="E608" s="313"/>
      <c r="F608" s="313"/>
      <c r="G608" s="313"/>
      <c r="H608" s="313"/>
      <c r="I608" s="313"/>
      <c r="J608" s="313"/>
      <c r="K608" s="313"/>
      <c r="L608" s="313"/>
      <c r="M608" s="313"/>
      <c r="N608" s="315"/>
      <c r="O608" s="315"/>
      <c r="P608" s="315"/>
      <c r="Q608" s="315"/>
      <c r="R608" s="315"/>
      <c r="S608" s="315"/>
      <c r="T608" s="315"/>
      <c r="U608" s="315"/>
      <c r="V608" s="315"/>
      <c r="W608" s="315"/>
      <c r="X608" s="315"/>
      <c r="Y608" s="315"/>
      <c r="Z608" s="315"/>
    </row>
    <row r="609" spans="1:26" ht="14.25" customHeight="1">
      <c r="A609" s="316"/>
      <c r="B609" s="317"/>
      <c r="C609" s="313"/>
      <c r="D609" s="313"/>
      <c r="E609" s="313"/>
      <c r="F609" s="313"/>
      <c r="G609" s="313"/>
      <c r="H609" s="313"/>
      <c r="I609" s="313"/>
      <c r="J609" s="313"/>
      <c r="K609" s="313"/>
      <c r="L609" s="313"/>
      <c r="M609" s="313"/>
      <c r="N609" s="315"/>
      <c r="O609" s="315"/>
      <c r="P609" s="315"/>
      <c r="Q609" s="315"/>
      <c r="R609" s="315"/>
      <c r="S609" s="315"/>
      <c r="T609" s="315"/>
      <c r="U609" s="315"/>
      <c r="V609" s="315"/>
      <c r="W609" s="315"/>
      <c r="X609" s="315"/>
      <c r="Y609" s="315"/>
      <c r="Z609" s="315"/>
    </row>
    <row r="610" spans="1:26" ht="14.25" customHeight="1">
      <c r="A610" s="316"/>
      <c r="B610" s="317"/>
      <c r="C610" s="313"/>
      <c r="D610" s="313"/>
      <c r="E610" s="313"/>
      <c r="F610" s="313"/>
      <c r="G610" s="313"/>
      <c r="H610" s="313"/>
      <c r="I610" s="313"/>
      <c r="J610" s="313"/>
      <c r="K610" s="313"/>
      <c r="L610" s="313"/>
      <c r="M610" s="313"/>
      <c r="N610" s="315"/>
      <c r="O610" s="315"/>
      <c r="P610" s="315"/>
      <c r="Q610" s="315"/>
      <c r="R610" s="315"/>
      <c r="S610" s="315"/>
      <c r="T610" s="315"/>
      <c r="U610" s="315"/>
      <c r="V610" s="315"/>
      <c r="W610" s="315"/>
      <c r="X610" s="315"/>
      <c r="Y610" s="315"/>
      <c r="Z610" s="315"/>
    </row>
    <row r="611" spans="1:26" ht="14.25" customHeight="1">
      <c r="A611" s="316"/>
      <c r="B611" s="317"/>
      <c r="C611" s="313"/>
      <c r="D611" s="313"/>
      <c r="E611" s="313"/>
      <c r="F611" s="313"/>
      <c r="G611" s="313"/>
      <c r="H611" s="313"/>
      <c r="I611" s="313"/>
      <c r="J611" s="313"/>
      <c r="K611" s="313"/>
      <c r="L611" s="313"/>
      <c r="M611" s="313"/>
      <c r="N611" s="315"/>
      <c r="O611" s="315"/>
      <c r="P611" s="315"/>
      <c r="Q611" s="315"/>
      <c r="R611" s="315"/>
      <c r="S611" s="315"/>
      <c r="T611" s="315"/>
      <c r="U611" s="315"/>
      <c r="V611" s="315"/>
      <c r="W611" s="315"/>
      <c r="X611" s="315"/>
      <c r="Y611" s="315"/>
      <c r="Z611" s="315"/>
    </row>
    <row r="612" spans="1:26" ht="14.25" customHeight="1">
      <c r="A612" s="316"/>
      <c r="B612" s="317"/>
      <c r="C612" s="313"/>
      <c r="D612" s="313"/>
      <c r="E612" s="313"/>
      <c r="F612" s="313"/>
      <c r="G612" s="313"/>
      <c r="H612" s="313"/>
      <c r="I612" s="313"/>
      <c r="J612" s="313"/>
      <c r="K612" s="313"/>
      <c r="L612" s="313"/>
      <c r="M612" s="313"/>
      <c r="N612" s="315"/>
      <c r="O612" s="315"/>
      <c r="P612" s="315"/>
      <c r="Q612" s="315"/>
      <c r="R612" s="315"/>
      <c r="S612" s="315"/>
      <c r="T612" s="315"/>
      <c r="U612" s="315"/>
      <c r="V612" s="315"/>
      <c r="W612" s="315"/>
      <c r="X612" s="315"/>
      <c r="Y612" s="315"/>
      <c r="Z612" s="315"/>
    </row>
    <row r="613" spans="1:26" ht="14.25" customHeight="1">
      <c r="A613" s="316"/>
      <c r="B613" s="317"/>
      <c r="C613" s="313"/>
      <c r="D613" s="313"/>
      <c r="E613" s="313"/>
      <c r="F613" s="313"/>
      <c r="G613" s="313"/>
      <c r="H613" s="313"/>
      <c r="I613" s="313"/>
      <c r="J613" s="313"/>
      <c r="K613" s="313"/>
      <c r="L613" s="313"/>
      <c r="M613" s="313"/>
      <c r="N613" s="315"/>
      <c r="O613" s="315"/>
      <c r="P613" s="315"/>
      <c r="Q613" s="315"/>
      <c r="R613" s="315"/>
      <c r="S613" s="315"/>
      <c r="T613" s="315"/>
      <c r="U613" s="315"/>
      <c r="V613" s="315"/>
      <c r="W613" s="315"/>
      <c r="X613" s="315"/>
      <c r="Y613" s="315"/>
      <c r="Z613" s="315"/>
    </row>
    <row r="614" spans="1:26" ht="14.25" customHeight="1">
      <c r="A614" s="316"/>
      <c r="B614" s="317"/>
      <c r="C614" s="313"/>
      <c r="D614" s="313"/>
      <c r="E614" s="313"/>
      <c r="F614" s="313"/>
      <c r="G614" s="313"/>
      <c r="H614" s="313"/>
      <c r="I614" s="313"/>
      <c r="J614" s="313"/>
      <c r="K614" s="313"/>
      <c r="L614" s="313"/>
      <c r="M614" s="313"/>
      <c r="N614" s="315"/>
      <c r="O614" s="315"/>
      <c r="P614" s="315"/>
      <c r="Q614" s="315"/>
      <c r="R614" s="315"/>
      <c r="S614" s="315"/>
      <c r="T614" s="315"/>
      <c r="U614" s="315"/>
      <c r="V614" s="315"/>
      <c r="W614" s="315"/>
      <c r="X614" s="315"/>
      <c r="Y614" s="315"/>
      <c r="Z614" s="315"/>
    </row>
    <row r="615" spans="1:26" ht="14.25" customHeight="1">
      <c r="A615" s="316"/>
      <c r="B615" s="317"/>
      <c r="C615" s="313"/>
      <c r="D615" s="313"/>
      <c r="E615" s="313"/>
      <c r="F615" s="313"/>
      <c r="G615" s="313"/>
      <c r="H615" s="313"/>
      <c r="I615" s="313"/>
      <c r="J615" s="313"/>
      <c r="K615" s="313"/>
      <c r="L615" s="313"/>
      <c r="M615" s="313"/>
      <c r="N615" s="315"/>
      <c r="O615" s="315"/>
      <c r="P615" s="315"/>
      <c r="Q615" s="315"/>
      <c r="R615" s="315"/>
      <c r="S615" s="315"/>
      <c r="T615" s="315"/>
      <c r="U615" s="315"/>
      <c r="V615" s="315"/>
      <c r="W615" s="315"/>
      <c r="X615" s="315"/>
      <c r="Y615" s="315"/>
      <c r="Z615" s="315"/>
    </row>
    <row r="616" spans="1:26" ht="14.25" customHeight="1">
      <c r="A616" s="316"/>
      <c r="B616" s="317"/>
      <c r="C616" s="313"/>
      <c r="D616" s="313"/>
      <c r="E616" s="313"/>
      <c r="F616" s="313"/>
      <c r="G616" s="313"/>
      <c r="H616" s="313"/>
      <c r="I616" s="313"/>
      <c r="J616" s="313"/>
      <c r="K616" s="313"/>
      <c r="L616" s="313"/>
      <c r="M616" s="313"/>
      <c r="N616" s="315"/>
      <c r="O616" s="315"/>
      <c r="P616" s="315"/>
      <c r="Q616" s="315"/>
      <c r="R616" s="315"/>
      <c r="S616" s="315"/>
      <c r="T616" s="315"/>
      <c r="U616" s="315"/>
      <c r="V616" s="315"/>
      <c r="W616" s="315"/>
      <c r="X616" s="315"/>
      <c r="Y616" s="315"/>
      <c r="Z616" s="315"/>
    </row>
    <row r="617" spans="1:26" ht="14.25" customHeight="1">
      <c r="A617" s="316"/>
      <c r="B617" s="317"/>
      <c r="C617" s="313"/>
      <c r="D617" s="313"/>
      <c r="E617" s="313"/>
      <c r="F617" s="313"/>
      <c r="G617" s="313"/>
      <c r="H617" s="313"/>
      <c r="I617" s="313"/>
      <c r="J617" s="313"/>
      <c r="K617" s="313"/>
      <c r="L617" s="313"/>
      <c r="M617" s="313"/>
      <c r="N617" s="315"/>
      <c r="O617" s="315"/>
      <c r="P617" s="315"/>
      <c r="Q617" s="315"/>
      <c r="R617" s="315"/>
      <c r="S617" s="315"/>
      <c r="T617" s="315"/>
      <c r="U617" s="315"/>
      <c r="V617" s="315"/>
      <c r="W617" s="315"/>
      <c r="X617" s="315"/>
      <c r="Y617" s="315"/>
      <c r="Z617" s="315"/>
    </row>
    <row r="618" spans="1:26" ht="14.25" customHeight="1">
      <c r="A618" s="316"/>
      <c r="B618" s="317"/>
      <c r="C618" s="313"/>
      <c r="D618" s="313"/>
      <c r="E618" s="313"/>
      <c r="F618" s="313"/>
      <c r="G618" s="313"/>
      <c r="H618" s="313"/>
      <c r="I618" s="313"/>
      <c r="J618" s="313"/>
      <c r="K618" s="313"/>
      <c r="L618" s="313"/>
      <c r="M618" s="313"/>
      <c r="N618" s="315"/>
      <c r="O618" s="315"/>
      <c r="P618" s="315"/>
      <c r="Q618" s="315"/>
      <c r="R618" s="315"/>
      <c r="S618" s="315"/>
      <c r="T618" s="315"/>
      <c r="U618" s="315"/>
      <c r="V618" s="315"/>
      <c r="W618" s="315"/>
      <c r="X618" s="315"/>
      <c r="Y618" s="315"/>
      <c r="Z618" s="315"/>
    </row>
    <row r="619" spans="1:26" ht="14.25" customHeight="1">
      <c r="A619" s="316"/>
      <c r="B619" s="317"/>
      <c r="C619" s="313"/>
      <c r="D619" s="313"/>
      <c r="E619" s="313"/>
      <c r="F619" s="313"/>
      <c r="G619" s="313"/>
      <c r="H619" s="313"/>
      <c r="I619" s="313"/>
      <c r="J619" s="313"/>
      <c r="K619" s="313"/>
      <c r="L619" s="313"/>
      <c r="M619" s="313"/>
      <c r="N619" s="315"/>
      <c r="O619" s="315"/>
      <c r="P619" s="315"/>
      <c r="Q619" s="315"/>
      <c r="R619" s="315"/>
      <c r="S619" s="315"/>
      <c r="T619" s="315"/>
      <c r="U619" s="315"/>
      <c r="V619" s="315"/>
      <c r="W619" s="315"/>
      <c r="X619" s="315"/>
      <c r="Y619" s="315"/>
      <c r="Z619" s="315"/>
    </row>
    <row r="620" spans="1:26" ht="14.25" customHeight="1">
      <c r="A620" s="316"/>
      <c r="B620" s="317"/>
      <c r="C620" s="313"/>
      <c r="D620" s="313"/>
      <c r="E620" s="313"/>
      <c r="F620" s="313"/>
      <c r="G620" s="313"/>
      <c r="H620" s="313"/>
      <c r="I620" s="313"/>
      <c r="J620" s="313"/>
      <c r="K620" s="313"/>
      <c r="L620" s="313"/>
      <c r="M620" s="313"/>
      <c r="N620" s="315"/>
      <c r="O620" s="315"/>
      <c r="P620" s="315"/>
      <c r="Q620" s="315"/>
      <c r="R620" s="315"/>
      <c r="S620" s="315"/>
      <c r="T620" s="315"/>
      <c r="U620" s="315"/>
      <c r="V620" s="315"/>
      <c r="W620" s="315"/>
      <c r="X620" s="315"/>
      <c r="Y620" s="315"/>
      <c r="Z620" s="315"/>
    </row>
    <row r="621" spans="1:26" ht="14.25" customHeight="1">
      <c r="A621" s="316"/>
      <c r="B621" s="317"/>
      <c r="C621" s="313"/>
      <c r="D621" s="313"/>
      <c r="E621" s="313"/>
      <c r="F621" s="313"/>
      <c r="G621" s="313"/>
      <c r="H621" s="313"/>
      <c r="I621" s="313"/>
      <c r="J621" s="313"/>
      <c r="K621" s="313"/>
      <c r="L621" s="313"/>
      <c r="M621" s="313"/>
      <c r="N621" s="315"/>
      <c r="O621" s="315"/>
      <c r="P621" s="315"/>
      <c r="Q621" s="315"/>
      <c r="R621" s="315"/>
      <c r="S621" s="315"/>
      <c r="T621" s="315"/>
      <c r="U621" s="315"/>
      <c r="V621" s="315"/>
      <c r="W621" s="315"/>
      <c r="X621" s="315"/>
      <c r="Y621" s="315"/>
      <c r="Z621" s="315"/>
    </row>
    <row r="622" spans="1:26" ht="14.25" customHeight="1">
      <c r="A622" s="316"/>
      <c r="B622" s="317"/>
      <c r="C622" s="313"/>
      <c r="D622" s="313"/>
      <c r="E622" s="313"/>
      <c r="F622" s="313"/>
      <c r="G622" s="313"/>
      <c r="H622" s="313"/>
      <c r="I622" s="313"/>
      <c r="J622" s="313"/>
      <c r="K622" s="313"/>
      <c r="L622" s="313"/>
      <c r="M622" s="313"/>
      <c r="N622" s="315"/>
      <c r="O622" s="315"/>
      <c r="P622" s="315"/>
      <c r="Q622" s="315"/>
      <c r="R622" s="315"/>
      <c r="S622" s="315"/>
      <c r="T622" s="315"/>
      <c r="U622" s="315"/>
      <c r="V622" s="315"/>
      <c r="W622" s="315"/>
      <c r="X622" s="315"/>
      <c r="Y622" s="315"/>
      <c r="Z622" s="315"/>
    </row>
    <row r="623" spans="1:26" ht="14.25" customHeight="1">
      <c r="A623" s="316"/>
      <c r="B623" s="317"/>
      <c r="C623" s="313"/>
      <c r="D623" s="313"/>
      <c r="E623" s="313"/>
      <c r="F623" s="313"/>
      <c r="G623" s="313"/>
      <c r="H623" s="313"/>
      <c r="I623" s="313"/>
      <c r="J623" s="313"/>
      <c r="K623" s="313"/>
      <c r="L623" s="313"/>
      <c r="M623" s="313"/>
      <c r="N623" s="315"/>
      <c r="O623" s="315"/>
      <c r="P623" s="315"/>
      <c r="Q623" s="315"/>
      <c r="R623" s="315"/>
      <c r="S623" s="315"/>
      <c r="T623" s="315"/>
      <c r="U623" s="315"/>
      <c r="V623" s="315"/>
      <c r="W623" s="315"/>
      <c r="X623" s="315"/>
      <c r="Y623" s="315"/>
      <c r="Z623" s="315"/>
    </row>
    <row r="624" spans="1:26" ht="14.25" customHeight="1">
      <c r="A624" s="316"/>
      <c r="B624" s="317"/>
      <c r="C624" s="313"/>
      <c r="D624" s="313"/>
      <c r="E624" s="313"/>
      <c r="F624" s="313"/>
      <c r="G624" s="313"/>
      <c r="H624" s="313"/>
      <c r="I624" s="313"/>
      <c r="J624" s="313"/>
      <c r="K624" s="313"/>
      <c r="L624" s="313"/>
      <c r="M624" s="313"/>
      <c r="N624" s="315"/>
      <c r="O624" s="315"/>
      <c r="P624" s="315"/>
      <c r="Q624" s="315"/>
      <c r="R624" s="315"/>
      <c r="S624" s="315"/>
      <c r="T624" s="315"/>
      <c r="U624" s="315"/>
      <c r="V624" s="315"/>
      <c r="W624" s="315"/>
      <c r="X624" s="315"/>
      <c r="Y624" s="315"/>
      <c r="Z624" s="315"/>
    </row>
    <row r="625" spans="1:26" ht="14.25" customHeight="1">
      <c r="A625" s="316"/>
      <c r="B625" s="317"/>
      <c r="C625" s="313"/>
      <c r="D625" s="313"/>
      <c r="E625" s="313"/>
      <c r="F625" s="313"/>
      <c r="G625" s="313"/>
      <c r="H625" s="313"/>
      <c r="I625" s="313"/>
      <c r="J625" s="313"/>
      <c r="K625" s="313"/>
      <c r="L625" s="313"/>
      <c r="M625" s="313"/>
      <c r="N625" s="315"/>
      <c r="O625" s="315"/>
      <c r="P625" s="315"/>
      <c r="Q625" s="315"/>
      <c r="R625" s="315"/>
      <c r="S625" s="315"/>
      <c r="T625" s="315"/>
      <c r="U625" s="315"/>
      <c r="V625" s="315"/>
      <c r="W625" s="315"/>
      <c r="X625" s="315"/>
      <c r="Y625" s="315"/>
      <c r="Z625" s="315"/>
    </row>
    <row r="626" spans="1:26" ht="14.25" customHeight="1">
      <c r="A626" s="316"/>
      <c r="B626" s="317"/>
      <c r="C626" s="313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5"/>
      <c r="O626" s="315"/>
      <c r="P626" s="315"/>
      <c r="Q626" s="315"/>
      <c r="R626" s="315"/>
      <c r="S626" s="315"/>
      <c r="T626" s="315"/>
      <c r="U626" s="315"/>
      <c r="V626" s="315"/>
      <c r="W626" s="315"/>
      <c r="X626" s="315"/>
      <c r="Y626" s="315"/>
      <c r="Z626" s="315"/>
    </row>
    <row r="627" spans="1:26" ht="14.25" customHeight="1">
      <c r="A627" s="316"/>
      <c r="B627" s="317"/>
      <c r="C627" s="313"/>
      <c r="D627" s="313"/>
      <c r="E627" s="313"/>
      <c r="F627" s="313"/>
      <c r="G627" s="313"/>
      <c r="H627" s="313"/>
      <c r="I627" s="313"/>
      <c r="J627" s="313"/>
      <c r="K627" s="313"/>
      <c r="L627" s="313"/>
      <c r="M627" s="313"/>
      <c r="N627" s="315"/>
      <c r="O627" s="315"/>
      <c r="P627" s="315"/>
      <c r="Q627" s="315"/>
      <c r="R627" s="315"/>
      <c r="S627" s="315"/>
      <c r="T627" s="315"/>
      <c r="U627" s="315"/>
      <c r="V627" s="315"/>
      <c r="W627" s="315"/>
      <c r="X627" s="315"/>
      <c r="Y627" s="315"/>
      <c r="Z627" s="315"/>
    </row>
    <row r="628" spans="1:26" ht="14.25" customHeight="1">
      <c r="A628" s="316"/>
      <c r="B628" s="317"/>
      <c r="C628" s="313"/>
      <c r="D628" s="313"/>
      <c r="E628" s="313"/>
      <c r="F628" s="313"/>
      <c r="G628" s="313"/>
      <c r="H628" s="313"/>
      <c r="I628" s="313"/>
      <c r="J628" s="313"/>
      <c r="K628" s="313"/>
      <c r="L628" s="313"/>
      <c r="M628" s="313"/>
      <c r="N628" s="315"/>
      <c r="O628" s="315"/>
      <c r="P628" s="315"/>
      <c r="Q628" s="315"/>
      <c r="R628" s="315"/>
      <c r="S628" s="315"/>
      <c r="T628" s="315"/>
      <c r="U628" s="315"/>
      <c r="V628" s="315"/>
      <c r="W628" s="315"/>
      <c r="X628" s="315"/>
      <c r="Y628" s="315"/>
      <c r="Z628" s="315"/>
    </row>
    <row r="629" spans="1:26" ht="14.25" customHeight="1">
      <c r="A629" s="316"/>
      <c r="B629" s="317"/>
      <c r="C629" s="313"/>
      <c r="D629" s="313"/>
      <c r="E629" s="313"/>
      <c r="F629" s="313"/>
      <c r="G629" s="313"/>
      <c r="H629" s="313"/>
      <c r="I629" s="313"/>
      <c r="J629" s="313"/>
      <c r="K629" s="313"/>
      <c r="L629" s="313"/>
      <c r="M629" s="313"/>
      <c r="N629" s="315"/>
      <c r="O629" s="315"/>
      <c r="P629" s="315"/>
      <c r="Q629" s="315"/>
      <c r="R629" s="315"/>
      <c r="S629" s="315"/>
      <c r="T629" s="315"/>
      <c r="U629" s="315"/>
      <c r="V629" s="315"/>
      <c r="W629" s="315"/>
      <c r="X629" s="315"/>
      <c r="Y629" s="315"/>
      <c r="Z629" s="315"/>
    </row>
    <row r="630" spans="1:26" ht="14.25" customHeight="1">
      <c r="A630" s="316"/>
      <c r="B630" s="317"/>
      <c r="C630" s="313"/>
      <c r="D630" s="313"/>
      <c r="E630" s="313"/>
      <c r="F630" s="313"/>
      <c r="G630" s="313"/>
      <c r="H630" s="313"/>
      <c r="I630" s="313"/>
      <c r="J630" s="313"/>
      <c r="K630" s="313"/>
      <c r="L630" s="313"/>
      <c r="M630" s="313"/>
      <c r="N630" s="315"/>
      <c r="O630" s="315"/>
      <c r="P630" s="315"/>
      <c r="Q630" s="315"/>
      <c r="R630" s="315"/>
      <c r="S630" s="315"/>
      <c r="T630" s="315"/>
      <c r="U630" s="315"/>
      <c r="V630" s="315"/>
      <c r="W630" s="315"/>
      <c r="X630" s="315"/>
      <c r="Y630" s="315"/>
      <c r="Z630" s="315"/>
    </row>
    <row r="631" spans="1:26" ht="14.25" customHeight="1">
      <c r="A631" s="316"/>
      <c r="B631" s="317"/>
      <c r="C631" s="313"/>
      <c r="D631" s="313"/>
      <c r="E631" s="313"/>
      <c r="F631" s="313"/>
      <c r="G631" s="313"/>
      <c r="H631" s="313"/>
      <c r="I631" s="313"/>
      <c r="J631" s="313"/>
      <c r="K631" s="313"/>
      <c r="L631" s="313"/>
      <c r="M631" s="313"/>
      <c r="N631" s="315"/>
      <c r="O631" s="315"/>
      <c r="P631" s="315"/>
      <c r="Q631" s="315"/>
      <c r="R631" s="315"/>
      <c r="S631" s="315"/>
      <c r="T631" s="315"/>
      <c r="U631" s="315"/>
      <c r="V631" s="315"/>
      <c r="W631" s="315"/>
      <c r="X631" s="315"/>
      <c r="Y631" s="315"/>
      <c r="Z631" s="315"/>
    </row>
    <row r="632" spans="1:26" ht="14.25" customHeight="1">
      <c r="A632" s="316"/>
      <c r="B632" s="317"/>
      <c r="C632" s="313"/>
      <c r="D632" s="313"/>
      <c r="E632" s="313"/>
      <c r="F632" s="313"/>
      <c r="G632" s="313"/>
      <c r="H632" s="313"/>
      <c r="I632" s="313"/>
      <c r="J632" s="313"/>
      <c r="K632" s="313"/>
      <c r="L632" s="313"/>
      <c r="M632" s="313"/>
      <c r="N632" s="315"/>
      <c r="O632" s="315"/>
      <c r="P632" s="315"/>
      <c r="Q632" s="315"/>
      <c r="R632" s="315"/>
      <c r="S632" s="315"/>
      <c r="T632" s="315"/>
      <c r="U632" s="315"/>
      <c r="V632" s="315"/>
      <c r="W632" s="315"/>
      <c r="X632" s="315"/>
      <c r="Y632" s="315"/>
      <c r="Z632" s="315"/>
    </row>
    <row r="633" spans="1:26" ht="14.25" customHeight="1">
      <c r="A633" s="316"/>
      <c r="B633" s="317"/>
      <c r="C633" s="313"/>
      <c r="D633" s="313"/>
      <c r="E633" s="313"/>
      <c r="F633" s="313"/>
      <c r="G633" s="313"/>
      <c r="H633" s="313"/>
      <c r="I633" s="313"/>
      <c r="J633" s="313"/>
      <c r="K633" s="313"/>
      <c r="L633" s="313"/>
      <c r="M633" s="313"/>
      <c r="N633" s="315"/>
      <c r="O633" s="315"/>
      <c r="P633" s="315"/>
      <c r="Q633" s="315"/>
      <c r="R633" s="315"/>
      <c r="S633" s="315"/>
      <c r="T633" s="315"/>
      <c r="U633" s="315"/>
      <c r="V633" s="315"/>
      <c r="W633" s="315"/>
      <c r="X633" s="315"/>
      <c r="Y633" s="315"/>
      <c r="Z633" s="315"/>
    </row>
    <row r="634" spans="1:26" ht="14.25" customHeight="1">
      <c r="A634" s="316"/>
      <c r="B634" s="317"/>
      <c r="C634" s="313"/>
      <c r="D634" s="313"/>
      <c r="E634" s="313"/>
      <c r="F634" s="313"/>
      <c r="G634" s="313"/>
      <c r="H634" s="313"/>
      <c r="I634" s="313"/>
      <c r="J634" s="313"/>
      <c r="K634" s="313"/>
      <c r="L634" s="313"/>
      <c r="M634" s="313"/>
      <c r="N634" s="315"/>
      <c r="O634" s="315"/>
      <c r="P634" s="315"/>
      <c r="Q634" s="315"/>
      <c r="R634" s="315"/>
      <c r="S634" s="315"/>
      <c r="T634" s="315"/>
      <c r="U634" s="315"/>
      <c r="V634" s="315"/>
      <c r="W634" s="315"/>
      <c r="X634" s="315"/>
      <c r="Y634" s="315"/>
      <c r="Z634" s="315"/>
    </row>
    <row r="635" spans="1:26" ht="14.25" customHeight="1">
      <c r="A635" s="316"/>
      <c r="B635" s="317"/>
      <c r="C635" s="313"/>
      <c r="D635" s="313"/>
      <c r="E635" s="313"/>
      <c r="F635" s="313"/>
      <c r="G635" s="313"/>
      <c r="H635" s="313"/>
      <c r="I635" s="313"/>
      <c r="J635" s="313"/>
      <c r="K635" s="313"/>
      <c r="L635" s="313"/>
      <c r="M635" s="313"/>
      <c r="N635" s="315"/>
      <c r="O635" s="315"/>
      <c r="P635" s="315"/>
      <c r="Q635" s="315"/>
      <c r="R635" s="315"/>
      <c r="S635" s="315"/>
      <c r="T635" s="315"/>
      <c r="U635" s="315"/>
      <c r="V635" s="315"/>
      <c r="W635" s="315"/>
      <c r="X635" s="315"/>
      <c r="Y635" s="315"/>
      <c r="Z635" s="315"/>
    </row>
    <row r="636" spans="1:26" ht="14.25" customHeight="1">
      <c r="A636" s="316"/>
      <c r="B636" s="317"/>
      <c r="C636" s="313"/>
      <c r="D636" s="313"/>
      <c r="E636" s="313"/>
      <c r="F636" s="313"/>
      <c r="G636" s="313"/>
      <c r="H636" s="313"/>
      <c r="I636" s="313"/>
      <c r="J636" s="313"/>
      <c r="K636" s="313"/>
      <c r="L636" s="313"/>
      <c r="M636" s="313"/>
      <c r="N636" s="315"/>
      <c r="O636" s="315"/>
      <c r="P636" s="315"/>
      <c r="Q636" s="315"/>
      <c r="R636" s="315"/>
      <c r="S636" s="315"/>
      <c r="T636" s="315"/>
      <c r="U636" s="315"/>
      <c r="V636" s="315"/>
      <c r="W636" s="315"/>
      <c r="X636" s="315"/>
      <c r="Y636" s="315"/>
      <c r="Z636" s="315"/>
    </row>
    <row r="637" spans="1:26" ht="14.25" customHeight="1">
      <c r="A637" s="316"/>
      <c r="B637" s="317"/>
      <c r="C637" s="313"/>
      <c r="D637" s="313"/>
      <c r="E637" s="313"/>
      <c r="F637" s="313"/>
      <c r="G637" s="313"/>
      <c r="H637" s="313"/>
      <c r="I637" s="313"/>
      <c r="J637" s="313"/>
      <c r="K637" s="313"/>
      <c r="L637" s="313"/>
      <c r="M637" s="313"/>
      <c r="N637" s="315"/>
      <c r="O637" s="315"/>
      <c r="P637" s="315"/>
      <c r="Q637" s="315"/>
      <c r="R637" s="315"/>
      <c r="S637" s="315"/>
      <c r="T637" s="315"/>
      <c r="U637" s="315"/>
      <c r="V637" s="315"/>
      <c r="W637" s="315"/>
      <c r="X637" s="315"/>
      <c r="Y637" s="315"/>
      <c r="Z637" s="315"/>
    </row>
    <row r="638" spans="1:26" ht="14.25" customHeight="1">
      <c r="A638" s="316"/>
      <c r="B638" s="317"/>
      <c r="C638" s="313"/>
      <c r="D638" s="313"/>
      <c r="E638" s="313"/>
      <c r="F638" s="313"/>
      <c r="G638" s="313"/>
      <c r="H638" s="313"/>
      <c r="I638" s="313"/>
      <c r="J638" s="313"/>
      <c r="K638" s="313"/>
      <c r="L638" s="313"/>
      <c r="M638" s="313"/>
      <c r="N638" s="315"/>
      <c r="O638" s="315"/>
      <c r="P638" s="315"/>
      <c r="Q638" s="315"/>
      <c r="R638" s="315"/>
      <c r="S638" s="315"/>
      <c r="T638" s="315"/>
      <c r="U638" s="315"/>
      <c r="V638" s="315"/>
      <c r="W638" s="315"/>
      <c r="X638" s="315"/>
      <c r="Y638" s="315"/>
      <c r="Z638" s="315"/>
    </row>
    <row r="639" spans="1:26" ht="14.25" customHeight="1">
      <c r="A639" s="316"/>
      <c r="B639" s="317"/>
      <c r="C639" s="313"/>
      <c r="D639" s="313"/>
      <c r="E639" s="313"/>
      <c r="F639" s="313"/>
      <c r="G639" s="313"/>
      <c r="H639" s="313"/>
      <c r="I639" s="313"/>
      <c r="J639" s="313"/>
      <c r="K639" s="313"/>
      <c r="L639" s="313"/>
      <c r="M639" s="313"/>
      <c r="N639" s="315"/>
      <c r="O639" s="315"/>
      <c r="P639" s="315"/>
      <c r="Q639" s="315"/>
      <c r="R639" s="315"/>
      <c r="S639" s="315"/>
      <c r="T639" s="315"/>
      <c r="U639" s="315"/>
      <c r="V639" s="315"/>
      <c r="W639" s="315"/>
      <c r="X639" s="315"/>
      <c r="Y639" s="315"/>
      <c r="Z639" s="315"/>
    </row>
    <row r="640" spans="1:26" ht="14.25" customHeight="1">
      <c r="A640" s="316"/>
      <c r="B640" s="317"/>
      <c r="C640" s="313"/>
      <c r="D640" s="313"/>
      <c r="E640" s="313"/>
      <c r="F640" s="313"/>
      <c r="G640" s="313"/>
      <c r="H640" s="313"/>
      <c r="I640" s="313"/>
      <c r="J640" s="313"/>
      <c r="K640" s="313"/>
      <c r="L640" s="313"/>
      <c r="M640" s="313"/>
      <c r="N640" s="315"/>
      <c r="O640" s="315"/>
      <c r="P640" s="315"/>
      <c r="Q640" s="315"/>
      <c r="R640" s="315"/>
      <c r="S640" s="315"/>
      <c r="T640" s="315"/>
      <c r="U640" s="315"/>
      <c r="V640" s="315"/>
      <c r="W640" s="315"/>
      <c r="X640" s="315"/>
      <c r="Y640" s="315"/>
      <c r="Z640" s="315"/>
    </row>
    <row r="641" spans="1:26" ht="14.25" customHeight="1">
      <c r="A641" s="316"/>
      <c r="B641" s="317"/>
      <c r="C641" s="313"/>
      <c r="D641" s="313"/>
      <c r="E641" s="313"/>
      <c r="F641" s="313"/>
      <c r="G641" s="313"/>
      <c r="H641" s="313"/>
      <c r="I641" s="313"/>
      <c r="J641" s="313"/>
      <c r="K641" s="313"/>
      <c r="L641" s="313"/>
      <c r="M641" s="313"/>
      <c r="N641" s="315"/>
      <c r="O641" s="315"/>
      <c r="P641" s="315"/>
      <c r="Q641" s="315"/>
      <c r="R641" s="315"/>
      <c r="S641" s="315"/>
      <c r="T641" s="315"/>
      <c r="U641" s="315"/>
      <c r="V641" s="315"/>
      <c r="W641" s="315"/>
      <c r="X641" s="315"/>
      <c r="Y641" s="315"/>
      <c r="Z641" s="315"/>
    </row>
    <row r="642" spans="1:26" ht="14.25" customHeight="1">
      <c r="A642" s="316"/>
      <c r="B642" s="317"/>
      <c r="C642" s="313"/>
      <c r="D642" s="313"/>
      <c r="E642" s="313"/>
      <c r="F642" s="313"/>
      <c r="G642" s="313"/>
      <c r="H642" s="313"/>
      <c r="I642" s="313"/>
      <c r="J642" s="313"/>
      <c r="K642" s="313"/>
      <c r="L642" s="313"/>
      <c r="M642" s="313"/>
      <c r="N642" s="315"/>
      <c r="O642" s="315"/>
      <c r="P642" s="315"/>
      <c r="Q642" s="315"/>
      <c r="R642" s="315"/>
      <c r="S642" s="315"/>
      <c r="T642" s="315"/>
      <c r="U642" s="315"/>
      <c r="V642" s="315"/>
      <c r="W642" s="315"/>
      <c r="X642" s="315"/>
      <c r="Y642" s="315"/>
      <c r="Z642" s="315"/>
    </row>
    <row r="643" spans="1:26" ht="14.25" customHeight="1">
      <c r="A643" s="316"/>
      <c r="B643" s="317"/>
      <c r="C643" s="313"/>
      <c r="D643" s="313"/>
      <c r="E643" s="313"/>
      <c r="F643" s="313"/>
      <c r="G643" s="313"/>
      <c r="H643" s="313"/>
      <c r="I643" s="313"/>
      <c r="J643" s="313"/>
      <c r="K643" s="313"/>
      <c r="L643" s="313"/>
      <c r="M643" s="313"/>
      <c r="N643" s="315"/>
      <c r="O643" s="315"/>
      <c r="P643" s="315"/>
      <c r="Q643" s="315"/>
      <c r="R643" s="315"/>
      <c r="S643" s="315"/>
      <c r="T643" s="315"/>
      <c r="U643" s="315"/>
      <c r="V643" s="315"/>
      <c r="W643" s="315"/>
      <c r="X643" s="315"/>
      <c r="Y643" s="315"/>
      <c r="Z643" s="315"/>
    </row>
    <row r="644" spans="1:26" ht="14.25" customHeight="1">
      <c r="A644" s="316"/>
      <c r="B644" s="317"/>
      <c r="C644" s="313"/>
      <c r="D644" s="313"/>
      <c r="E644" s="313"/>
      <c r="F644" s="313"/>
      <c r="G644" s="313"/>
      <c r="H644" s="313"/>
      <c r="I644" s="313"/>
      <c r="J644" s="313"/>
      <c r="K644" s="313"/>
      <c r="L644" s="313"/>
      <c r="M644" s="313"/>
      <c r="N644" s="315"/>
      <c r="O644" s="315"/>
      <c r="P644" s="315"/>
      <c r="Q644" s="315"/>
      <c r="R644" s="315"/>
      <c r="S644" s="315"/>
      <c r="T644" s="315"/>
      <c r="U644" s="315"/>
      <c r="V644" s="315"/>
      <c r="W644" s="315"/>
      <c r="X644" s="315"/>
      <c r="Y644" s="315"/>
      <c r="Z644" s="315"/>
    </row>
    <row r="645" spans="1:26" ht="14.25" customHeight="1">
      <c r="A645" s="316"/>
      <c r="B645" s="317"/>
      <c r="C645" s="313"/>
      <c r="D645" s="313"/>
      <c r="E645" s="313"/>
      <c r="F645" s="313"/>
      <c r="G645" s="313"/>
      <c r="H645" s="313"/>
      <c r="I645" s="313"/>
      <c r="J645" s="313"/>
      <c r="K645" s="313"/>
      <c r="L645" s="313"/>
      <c r="M645" s="313"/>
      <c r="N645" s="315"/>
      <c r="O645" s="315"/>
      <c r="P645" s="315"/>
      <c r="Q645" s="315"/>
      <c r="R645" s="315"/>
      <c r="S645" s="315"/>
      <c r="T645" s="315"/>
      <c r="U645" s="315"/>
      <c r="V645" s="315"/>
      <c r="W645" s="315"/>
      <c r="X645" s="315"/>
      <c r="Y645" s="315"/>
      <c r="Z645" s="315"/>
    </row>
    <row r="646" spans="1:26" ht="14.25" customHeight="1">
      <c r="A646" s="316"/>
      <c r="B646" s="317"/>
      <c r="C646" s="313"/>
      <c r="D646" s="313"/>
      <c r="E646" s="313"/>
      <c r="F646" s="313"/>
      <c r="G646" s="313"/>
      <c r="H646" s="313"/>
      <c r="I646" s="313"/>
      <c r="J646" s="313"/>
      <c r="K646" s="313"/>
      <c r="L646" s="313"/>
      <c r="M646" s="313"/>
      <c r="N646" s="315"/>
      <c r="O646" s="315"/>
      <c r="P646" s="315"/>
      <c r="Q646" s="315"/>
      <c r="R646" s="315"/>
      <c r="S646" s="315"/>
      <c r="T646" s="315"/>
      <c r="U646" s="315"/>
      <c r="V646" s="315"/>
      <c r="W646" s="315"/>
      <c r="X646" s="315"/>
      <c r="Y646" s="315"/>
      <c r="Z646" s="315"/>
    </row>
    <row r="647" spans="1:26" ht="14.25" customHeight="1">
      <c r="A647" s="316"/>
      <c r="B647" s="317"/>
      <c r="C647" s="313"/>
      <c r="D647" s="313"/>
      <c r="E647" s="313"/>
      <c r="F647" s="313"/>
      <c r="G647" s="313"/>
      <c r="H647" s="313"/>
      <c r="I647" s="313"/>
      <c r="J647" s="313"/>
      <c r="K647" s="313"/>
      <c r="L647" s="313"/>
      <c r="M647" s="313"/>
      <c r="N647" s="315"/>
      <c r="O647" s="315"/>
      <c r="P647" s="315"/>
      <c r="Q647" s="315"/>
      <c r="R647" s="315"/>
      <c r="S647" s="315"/>
      <c r="T647" s="315"/>
      <c r="U647" s="315"/>
      <c r="V647" s="315"/>
      <c r="W647" s="315"/>
      <c r="X647" s="315"/>
      <c r="Y647" s="315"/>
      <c r="Z647" s="315"/>
    </row>
    <row r="648" spans="1:26" ht="14.25" customHeight="1">
      <c r="A648" s="316"/>
      <c r="B648" s="317"/>
      <c r="C648" s="313"/>
      <c r="D648" s="313"/>
      <c r="E648" s="313"/>
      <c r="F648" s="313"/>
      <c r="G648" s="313"/>
      <c r="H648" s="313"/>
      <c r="I648" s="313"/>
      <c r="J648" s="313"/>
      <c r="K648" s="313"/>
      <c r="L648" s="313"/>
      <c r="M648" s="313"/>
      <c r="N648" s="315"/>
      <c r="O648" s="315"/>
      <c r="P648" s="315"/>
      <c r="Q648" s="315"/>
      <c r="R648" s="315"/>
      <c r="S648" s="315"/>
      <c r="T648" s="315"/>
      <c r="U648" s="315"/>
      <c r="V648" s="315"/>
      <c r="W648" s="315"/>
      <c r="X648" s="315"/>
      <c r="Y648" s="315"/>
      <c r="Z648" s="315"/>
    </row>
    <row r="649" spans="1:26" ht="14.25" customHeight="1">
      <c r="A649" s="316"/>
      <c r="B649" s="317"/>
      <c r="C649" s="313"/>
      <c r="D649" s="313"/>
      <c r="E649" s="313"/>
      <c r="F649" s="313"/>
      <c r="G649" s="313"/>
      <c r="H649" s="313"/>
      <c r="I649" s="313"/>
      <c r="J649" s="313"/>
      <c r="K649" s="313"/>
      <c r="L649" s="313"/>
      <c r="M649" s="313"/>
      <c r="N649" s="315"/>
      <c r="O649" s="315"/>
      <c r="P649" s="315"/>
      <c r="Q649" s="315"/>
      <c r="R649" s="315"/>
      <c r="S649" s="315"/>
      <c r="T649" s="315"/>
      <c r="U649" s="315"/>
      <c r="V649" s="315"/>
      <c r="W649" s="315"/>
      <c r="X649" s="315"/>
      <c r="Y649" s="315"/>
      <c r="Z649" s="315"/>
    </row>
    <row r="650" spans="1:26" ht="14.25" customHeight="1">
      <c r="A650" s="316"/>
      <c r="B650" s="317"/>
      <c r="C650" s="313"/>
      <c r="D650" s="313"/>
      <c r="E650" s="313"/>
      <c r="F650" s="313"/>
      <c r="G650" s="313"/>
      <c r="H650" s="313"/>
      <c r="I650" s="313"/>
      <c r="J650" s="313"/>
      <c r="K650" s="313"/>
      <c r="L650" s="313"/>
      <c r="M650" s="313"/>
      <c r="N650" s="315"/>
      <c r="O650" s="315"/>
      <c r="P650" s="315"/>
      <c r="Q650" s="315"/>
      <c r="R650" s="315"/>
      <c r="S650" s="315"/>
      <c r="T650" s="315"/>
      <c r="U650" s="315"/>
      <c r="V650" s="315"/>
      <c r="W650" s="315"/>
      <c r="X650" s="315"/>
      <c r="Y650" s="315"/>
      <c r="Z650" s="315"/>
    </row>
    <row r="651" spans="1:26" ht="14.25" customHeight="1">
      <c r="A651" s="316"/>
      <c r="B651" s="317"/>
      <c r="C651" s="313"/>
      <c r="D651" s="313"/>
      <c r="E651" s="313"/>
      <c r="F651" s="313"/>
      <c r="G651" s="313"/>
      <c r="H651" s="313"/>
      <c r="I651" s="313"/>
      <c r="J651" s="313"/>
      <c r="K651" s="313"/>
      <c r="L651" s="313"/>
      <c r="M651" s="313"/>
      <c r="N651" s="315"/>
      <c r="O651" s="315"/>
      <c r="P651" s="315"/>
      <c r="Q651" s="315"/>
      <c r="R651" s="315"/>
      <c r="S651" s="315"/>
      <c r="T651" s="315"/>
      <c r="U651" s="315"/>
      <c r="V651" s="315"/>
      <c r="W651" s="315"/>
      <c r="X651" s="315"/>
      <c r="Y651" s="315"/>
      <c r="Z651" s="315"/>
    </row>
    <row r="652" spans="1:26" ht="14.25" customHeight="1">
      <c r="A652" s="316"/>
      <c r="B652" s="317"/>
      <c r="C652" s="313"/>
      <c r="D652" s="313"/>
      <c r="E652" s="313"/>
      <c r="F652" s="313"/>
      <c r="G652" s="313"/>
      <c r="H652" s="313"/>
      <c r="I652" s="313"/>
      <c r="J652" s="313"/>
      <c r="K652" s="313"/>
      <c r="L652" s="313"/>
      <c r="M652" s="313"/>
      <c r="N652" s="315"/>
      <c r="O652" s="315"/>
      <c r="P652" s="315"/>
      <c r="Q652" s="315"/>
      <c r="R652" s="315"/>
      <c r="S652" s="315"/>
      <c r="T652" s="315"/>
      <c r="U652" s="315"/>
      <c r="V652" s="315"/>
      <c r="W652" s="315"/>
      <c r="X652" s="315"/>
      <c r="Y652" s="315"/>
      <c r="Z652" s="315"/>
    </row>
    <row r="653" spans="1:26" ht="14.25" customHeight="1">
      <c r="A653" s="316"/>
      <c r="B653" s="317"/>
      <c r="C653" s="313"/>
      <c r="D653" s="313"/>
      <c r="E653" s="313"/>
      <c r="F653" s="313"/>
      <c r="G653" s="313"/>
      <c r="H653" s="313"/>
      <c r="I653" s="313"/>
      <c r="J653" s="313"/>
      <c r="K653" s="313"/>
      <c r="L653" s="313"/>
      <c r="M653" s="313"/>
      <c r="N653" s="315"/>
      <c r="O653" s="315"/>
      <c r="P653" s="315"/>
      <c r="Q653" s="315"/>
      <c r="R653" s="315"/>
      <c r="S653" s="315"/>
      <c r="T653" s="315"/>
      <c r="U653" s="315"/>
      <c r="V653" s="315"/>
      <c r="W653" s="315"/>
      <c r="X653" s="315"/>
      <c r="Y653" s="315"/>
      <c r="Z653" s="315"/>
    </row>
    <row r="654" spans="1:26" ht="14.25" customHeight="1">
      <c r="A654" s="316"/>
      <c r="B654" s="317"/>
      <c r="C654" s="313"/>
      <c r="D654" s="313"/>
      <c r="E654" s="313"/>
      <c r="F654" s="313"/>
      <c r="G654" s="313"/>
      <c r="H654" s="313"/>
      <c r="I654" s="313"/>
      <c r="J654" s="313"/>
      <c r="K654" s="313"/>
      <c r="L654" s="313"/>
      <c r="M654" s="313"/>
      <c r="N654" s="315"/>
      <c r="O654" s="315"/>
      <c r="P654" s="315"/>
      <c r="Q654" s="315"/>
      <c r="R654" s="315"/>
      <c r="S654" s="315"/>
      <c r="T654" s="315"/>
      <c r="U654" s="315"/>
      <c r="V654" s="315"/>
      <c r="W654" s="315"/>
      <c r="X654" s="315"/>
      <c r="Y654" s="315"/>
      <c r="Z654" s="315"/>
    </row>
    <row r="655" spans="1:26" ht="14.25" customHeight="1">
      <c r="A655" s="316"/>
      <c r="B655" s="317"/>
      <c r="C655" s="313"/>
      <c r="D655" s="313"/>
      <c r="E655" s="313"/>
      <c r="F655" s="313"/>
      <c r="G655" s="313"/>
      <c r="H655" s="313"/>
      <c r="I655" s="313"/>
      <c r="J655" s="313"/>
      <c r="K655" s="313"/>
      <c r="L655" s="313"/>
      <c r="M655" s="313"/>
      <c r="N655" s="315"/>
      <c r="O655" s="315"/>
      <c r="P655" s="315"/>
      <c r="Q655" s="315"/>
      <c r="R655" s="315"/>
      <c r="S655" s="315"/>
      <c r="T655" s="315"/>
      <c r="U655" s="315"/>
      <c r="V655" s="315"/>
      <c r="W655" s="315"/>
      <c r="X655" s="315"/>
      <c r="Y655" s="315"/>
      <c r="Z655" s="315"/>
    </row>
    <row r="656" spans="1:26" ht="14.25" customHeight="1">
      <c r="A656" s="316"/>
      <c r="B656" s="317"/>
      <c r="C656" s="313"/>
      <c r="D656" s="313"/>
      <c r="E656" s="313"/>
      <c r="F656" s="313"/>
      <c r="G656" s="313"/>
      <c r="H656" s="313"/>
      <c r="I656" s="313"/>
      <c r="J656" s="313"/>
      <c r="K656" s="313"/>
      <c r="L656" s="313"/>
      <c r="M656" s="313"/>
      <c r="N656" s="315"/>
      <c r="O656" s="315"/>
      <c r="P656" s="315"/>
      <c r="Q656" s="315"/>
      <c r="R656" s="315"/>
      <c r="S656" s="315"/>
      <c r="T656" s="315"/>
      <c r="U656" s="315"/>
      <c r="V656" s="315"/>
      <c r="W656" s="315"/>
      <c r="X656" s="315"/>
      <c r="Y656" s="315"/>
      <c r="Z656" s="315"/>
    </row>
    <row r="657" spans="1:26" ht="14.25" customHeight="1">
      <c r="A657" s="316"/>
      <c r="B657" s="317"/>
      <c r="C657" s="313"/>
      <c r="D657" s="313"/>
      <c r="E657" s="313"/>
      <c r="F657" s="313"/>
      <c r="G657" s="313"/>
      <c r="H657" s="313"/>
      <c r="I657" s="313"/>
      <c r="J657" s="313"/>
      <c r="K657" s="313"/>
      <c r="L657" s="313"/>
      <c r="M657" s="313"/>
      <c r="N657" s="315"/>
      <c r="O657" s="315"/>
      <c r="P657" s="315"/>
      <c r="Q657" s="315"/>
      <c r="R657" s="315"/>
      <c r="S657" s="315"/>
      <c r="T657" s="315"/>
      <c r="U657" s="315"/>
      <c r="V657" s="315"/>
      <c r="W657" s="315"/>
      <c r="X657" s="315"/>
      <c r="Y657" s="315"/>
      <c r="Z657" s="315"/>
    </row>
    <row r="658" spans="1:26" ht="14.25" customHeight="1">
      <c r="A658" s="316"/>
      <c r="B658" s="317"/>
      <c r="C658" s="313"/>
      <c r="D658" s="313"/>
      <c r="E658" s="313"/>
      <c r="F658" s="313"/>
      <c r="G658" s="313"/>
      <c r="H658" s="313"/>
      <c r="I658" s="313"/>
      <c r="J658" s="313"/>
      <c r="K658" s="313"/>
      <c r="L658" s="313"/>
      <c r="M658" s="313"/>
      <c r="N658" s="315"/>
      <c r="O658" s="315"/>
      <c r="P658" s="315"/>
      <c r="Q658" s="315"/>
      <c r="R658" s="315"/>
      <c r="S658" s="315"/>
      <c r="T658" s="315"/>
      <c r="U658" s="315"/>
      <c r="V658" s="315"/>
      <c r="W658" s="315"/>
      <c r="X658" s="315"/>
      <c r="Y658" s="315"/>
      <c r="Z658" s="315"/>
    </row>
    <row r="659" spans="1:26" ht="14.25" customHeight="1">
      <c r="A659" s="316"/>
      <c r="B659" s="317"/>
      <c r="C659" s="313"/>
      <c r="D659" s="313"/>
      <c r="E659" s="313"/>
      <c r="F659" s="313"/>
      <c r="G659" s="313"/>
      <c r="H659" s="313"/>
      <c r="I659" s="313"/>
      <c r="J659" s="313"/>
      <c r="K659" s="313"/>
      <c r="L659" s="313"/>
      <c r="M659" s="313"/>
      <c r="N659" s="315"/>
      <c r="O659" s="315"/>
      <c r="P659" s="315"/>
      <c r="Q659" s="315"/>
      <c r="R659" s="315"/>
      <c r="S659" s="315"/>
      <c r="T659" s="315"/>
      <c r="U659" s="315"/>
      <c r="V659" s="315"/>
      <c r="W659" s="315"/>
      <c r="X659" s="315"/>
      <c r="Y659" s="315"/>
      <c r="Z659" s="315"/>
    </row>
    <row r="660" spans="1:26" ht="14.25" customHeight="1">
      <c r="A660" s="316"/>
      <c r="B660" s="317"/>
      <c r="C660" s="313"/>
      <c r="D660" s="313"/>
      <c r="E660" s="313"/>
      <c r="F660" s="313"/>
      <c r="G660" s="313"/>
      <c r="H660" s="313"/>
      <c r="I660" s="313"/>
      <c r="J660" s="313"/>
      <c r="K660" s="313"/>
      <c r="L660" s="313"/>
      <c r="M660" s="313"/>
      <c r="N660" s="315"/>
      <c r="O660" s="315"/>
      <c r="P660" s="315"/>
      <c r="Q660" s="315"/>
      <c r="R660" s="315"/>
      <c r="S660" s="315"/>
      <c r="T660" s="315"/>
      <c r="U660" s="315"/>
      <c r="V660" s="315"/>
      <c r="W660" s="315"/>
      <c r="X660" s="315"/>
      <c r="Y660" s="315"/>
      <c r="Z660" s="315"/>
    </row>
    <row r="661" spans="1:26" ht="14.25" customHeight="1">
      <c r="A661" s="316"/>
      <c r="B661" s="317"/>
      <c r="C661" s="313"/>
      <c r="D661" s="313"/>
      <c r="E661" s="313"/>
      <c r="F661" s="313"/>
      <c r="G661" s="313"/>
      <c r="H661" s="313"/>
      <c r="I661" s="313"/>
      <c r="J661" s="313"/>
      <c r="K661" s="313"/>
      <c r="L661" s="313"/>
      <c r="M661" s="313"/>
      <c r="N661" s="315"/>
      <c r="O661" s="315"/>
      <c r="P661" s="315"/>
      <c r="Q661" s="315"/>
      <c r="R661" s="315"/>
      <c r="S661" s="315"/>
      <c r="T661" s="315"/>
      <c r="U661" s="315"/>
      <c r="V661" s="315"/>
      <c r="W661" s="315"/>
      <c r="X661" s="315"/>
      <c r="Y661" s="315"/>
      <c r="Z661" s="315"/>
    </row>
    <row r="662" spans="1:26" ht="14.25" customHeight="1">
      <c r="A662" s="316"/>
      <c r="B662" s="317"/>
      <c r="C662" s="313"/>
      <c r="D662" s="313"/>
      <c r="E662" s="313"/>
      <c r="F662" s="313"/>
      <c r="G662" s="313"/>
      <c r="H662" s="313"/>
      <c r="I662" s="313"/>
      <c r="J662" s="313"/>
      <c r="K662" s="313"/>
      <c r="L662" s="313"/>
      <c r="M662" s="313"/>
      <c r="N662" s="315"/>
      <c r="O662" s="315"/>
      <c r="P662" s="315"/>
      <c r="Q662" s="315"/>
      <c r="R662" s="315"/>
      <c r="S662" s="315"/>
      <c r="T662" s="315"/>
      <c r="U662" s="315"/>
      <c r="V662" s="315"/>
      <c r="W662" s="315"/>
      <c r="X662" s="315"/>
      <c r="Y662" s="315"/>
      <c r="Z662" s="315"/>
    </row>
    <row r="663" spans="1:26" ht="14.25" customHeight="1">
      <c r="A663" s="316"/>
      <c r="B663" s="317"/>
      <c r="C663" s="313"/>
      <c r="D663" s="313"/>
      <c r="E663" s="313"/>
      <c r="F663" s="313"/>
      <c r="G663" s="313"/>
      <c r="H663" s="313"/>
      <c r="I663" s="313"/>
      <c r="J663" s="313"/>
      <c r="K663" s="313"/>
      <c r="L663" s="313"/>
      <c r="M663" s="313"/>
      <c r="N663" s="315"/>
      <c r="O663" s="315"/>
      <c r="P663" s="315"/>
      <c r="Q663" s="315"/>
      <c r="R663" s="315"/>
      <c r="S663" s="315"/>
      <c r="T663" s="315"/>
      <c r="U663" s="315"/>
      <c r="V663" s="315"/>
      <c r="W663" s="315"/>
      <c r="X663" s="315"/>
      <c r="Y663" s="315"/>
      <c r="Z663" s="315"/>
    </row>
    <row r="664" spans="1:26" ht="14.25" customHeight="1">
      <c r="A664" s="316"/>
      <c r="B664" s="317"/>
      <c r="C664" s="313"/>
      <c r="D664" s="313"/>
      <c r="E664" s="313"/>
      <c r="F664" s="313"/>
      <c r="G664" s="313"/>
      <c r="H664" s="313"/>
      <c r="I664" s="313"/>
      <c r="J664" s="313"/>
      <c r="K664" s="313"/>
      <c r="L664" s="313"/>
      <c r="M664" s="313"/>
      <c r="N664" s="315"/>
      <c r="O664" s="315"/>
      <c r="P664" s="315"/>
      <c r="Q664" s="315"/>
      <c r="R664" s="315"/>
      <c r="S664" s="315"/>
      <c r="T664" s="315"/>
      <c r="U664" s="315"/>
      <c r="V664" s="315"/>
      <c r="W664" s="315"/>
      <c r="X664" s="315"/>
      <c r="Y664" s="315"/>
      <c r="Z664" s="315"/>
    </row>
    <row r="665" spans="1:26" ht="14.25" customHeight="1">
      <c r="A665" s="316"/>
      <c r="B665" s="317"/>
      <c r="C665" s="313"/>
      <c r="D665" s="313"/>
      <c r="E665" s="313"/>
      <c r="F665" s="313"/>
      <c r="G665" s="313"/>
      <c r="H665" s="313"/>
      <c r="I665" s="313"/>
      <c r="J665" s="313"/>
      <c r="K665" s="313"/>
      <c r="L665" s="313"/>
      <c r="M665" s="313"/>
      <c r="N665" s="315"/>
      <c r="O665" s="315"/>
      <c r="P665" s="315"/>
      <c r="Q665" s="315"/>
      <c r="R665" s="315"/>
      <c r="S665" s="315"/>
      <c r="T665" s="315"/>
      <c r="U665" s="315"/>
      <c r="V665" s="315"/>
      <c r="W665" s="315"/>
      <c r="X665" s="315"/>
      <c r="Y665" s="315"/>
      <c r="Z665" s="315"/>
    </row>
    <row r="666" spans="1:26" ht="14.25" customHeight="1">
      <c r="A666" s="316"/>
      <c r="B666" s="317"/>
      <c r="C666" s="313"/>
      <c r="D666" s="313"/>
      <c r="E666" s="313"/>
      <c r="F666" s="313"/>
      <c r="G666" s="313"/>
      <c r="H666" s="313"/>
      <c r="I666" s="313"/>
      <c r="J666" s="313"/>
      <c r="K666" s="313"/>
      <c r="L666" s="313"/>
      <c r="M666" s="313"/>
      <c r="N666" s="315"/>
      <c r="O666" s="315"/>
      <c r="P666" s="315"/>
      <c r="Q666" s="315"/>
      <c r="R666" s="315"/>
      <c r="S666" s="315"/>
      <c r="T666" s="315"/>
      <c r="U666" s="315"/>
      <c r="V666" s="315"/>
      <c r="W666" s="315"/>
      <c r="X666" s="315"/>
      <c r="Y666" s="315"/>
      <c r="Z666" s="315"/>
    </row>
    <row r="667" spans="1:26" ht="14.25" customHeight="1">
      <c r="A667" s="316"/>
      <c r="B667" s="317"/>
      <c r="C667" s="313"/>
      <c r="D667" s="313"/>
      <c r="E667" s="313"/>
      <c r="F667" s="313"/>
      <c r="G667" s="313"/>
      <c r="H667" s="313"/>
      <c r="I667" s="313"/>
      <c r="J667" s="313"/>
      <c r="K667" s="313"/>
      <c r="L667" s="313"/>
      <c r="M667" s="313"/>
      <c r="N667" s="315"/>
      <c r="O667" s="315"/>
      <c r="P667" s="315"/>
      <c r="Q667" s="315"/>
      <c r="R667" s="315"/>
      <c r="S667" s="315"/>
      <c r="T667" s="315"/>
      <c r="U667" s="315"/>
      <c r="V667" s="315"/>
      <c r="W667" s="315"/>
      <c r="X667" s="315"/>
      <c r="Y667" s="315"/>
      <c r="Z667" s="315"/>
    </row>
    <row r="668" spans="1:26" ht="14.25" customHeight="1">
      <c r="A668" s="316"/>
      <c r="B668" s="317"/>
      <c r="C668" s="313"/>
      <c r="D668" s="313"/>
      <c r="E668" s="313"/>
      <c r="F668" s="313"/>
      <c r="G668" s="313"/>
      <c r="H668" s="313"/>
      <c r="I668" s="313"/>
      <c r="J668" s="313"/>
      <c r="K668" s="313"/>
      <c r="L668" s="313"/>
      <c r="M668" s="313"/>
      <c r="N668" s="315"/>
      <c r="O668" s="315"/>
      <c r="P668" s="315"/>
      <c r="Q668" s="315"/>
      <c r="R668" s="315"/>
      <c r="S668" s="315"/>
      <c r="T668" s="315"/>
      <c r="U668" s="315"/>
      <c r="V668" s="315"/>
      <c r="W668" s="315"/>
      <c r="X668" s="315"/>
      <c r="Y668" s="315"/>
      <c r="Z668" s="315"/>
    </row>
    <row r="669" spans="1:26" ht="14.25" customHeight="1">
      <c r="A669" s="316"/>
      <c r="B669" s="317"/>
      <c r="C669" s="313"/>
      <c r="D669" s="313"/>
      <c r="E669" s="313"/>
      <c r="F669" s="313"/>
      <c r="G669" s="313"/>
      <c r="H669" s="313"/>
      <c r="I669" s="313"/>
      <c r="J669" s="313"/>
      <c r="K669" s="313"/>
      <c r="L669" s="313"/>
      <c r="M669" s="313"/>
      <c r="N669" s="315"/>
      <c r="O669" s="315"/>
      <c r="P669" s="315"/>
      <c r="Q669" s="315"/>
      <c r="R669" s="315"/>
      <c r="S669" s="315"/>
      <c r="T669" s="315"/>
      <c r="U669" s="315"/>
      <c r="V669" s="315"/>
      <c r="W669" s="315"/>
      <c r="X669" s="315"/>
      <c r="Y669" s="315"/>
      <c r="Z669" s="315"/>
    </row>
    <row r="670" spans="1:26" ht="14.25" customHeight="1">
      <c r="A670" s="316"/>
      <c r="B670" s="317"/>
      <c r="C670" s="313"/>
      <c r="D670" s="313"/>
      <c r="E670" s="313"/>
      <c r="F670" s="313"/>
      <c r="G670" s="313"/>
      <c r="H670" s="313"/>
      <c r="I670" s="313"/>
      <c r="J670" s="313"/>
      <c r="K670" s="313"/>
      <c r="L670" s="313"/>
      <c r="M670" s="313"/>
      <c r="N670" s="315"/>
      <c r="O670" s="315"/>
      <c r="P670" s="315"/>
      <c r="Q670" s="315"/>
      <c r="R670" s="315"/>
      <c r="S670" s="315"/>
      <c r="T670" s="315"/>
      <c r="U670" s="315"/>
      <c r="V670" s="315"/>
      <c r="W670" s="315"/>
      <c r="X670" s="315"/>
      <c r="Y670" s="315"/>
      <c r="Z670" s="315"/>
    </row>
    <row r="671" spans="1:26" ht="14.25" customHeight="1">
      <c r="A671" s="316"/>
      <c r="B671" s="317"/>
      <c r="C671" s="313"/>
      <c r="D671" s="313"/>
      <c r="E671" s="313"/>
      <c r="F671" s="313"/>
      <c r="G671" s="313"/>
      <c r="H671" s="313"/>
      <c r="I671" s="313"/>
      <c r="J671" s="313"/>
      <c r="K671" s="313"/>
      <c r="L671" s="313"/>
      <c r="M671" s="313"/>
      <c r="N671" s="315"/>
      <c r="O671" s="315"/>
      <c r="P671" s="315"/>
      <c r="Q671" s="315"/>
      <c r="R671" s="315"/>
      <c r="S671" s="315"/>
      <c r="T671" s="315"/>
      <c r="U671" s="315"/>
      <c r="V671" s="315"/>
      <c r="W671" s="315"/>
      <c r="X671" s="315"/>
      <c r="Y671" s="315"/>
      <c r="Z671" s="315"/>
    </row>
    <row r="672" spans="1:26" ht="14.25" customHeight="1">
      <c r="A672" s="316"/>
      <c r="B672" s="317"/>
      <c r="C672" s="313"/>
      <c r="D672" s="313"/>
      <c r="E672" s="313"/>
      <c r="F672" s="313"/>
      <c r="G672" s="313"/>
      <c r="H672" s="313"/>
      <c r="I672" s="313"/>
      <c r="J672" s="313"/>
      <c r="K672" s="313"/>
      <c r="L672" s="313"/>
      <c r="M672" s="313"/>
      <c r="N672" s="315"/>
      <c r="O672" s="315"/>
      <c r="P672" s="315"/>
      <c r="Q672" s="315"/>
      <c r="R672" s="315"/>
      <c r="S672" s="315"/>
      <c r="T672" s="315"/>
      <c r="U672" s="315"/>
      <c r="V672" s="315"/>
      <c r="W672" s="315"/>
      <c r="X672" s="315"/>
      <c r="Y672" s="315"/>
      <c r="Z672" s="315"/>
    </row>
    <row r="673" spans="1:26" ht="14.25" customHeight="1">
      <c r="A673" s="316"/>
      <c r="B673" s="317"/>
      <c r="C673" s="313"/>
      <c r="D673" s="313"/>
      <c r="E673" s="313"/>
      <c r="F673" s="313"/>
      <c r="G673" s="313"/>
      <c r="H673" s="313"/>
      <c r="I673" s="313"/>
      <c r="J673" s="313"/>
      <c r="K673" s="313"/>
      <c r="L673" s="313"/>
      <c r="M673" s="313"/>
      <c r="N673" s="315"/>
      <c r="O673" s="315"/>
      <c r="P673" s="315"/>
      <c r="Q673" s="315"/>
      <c r="R673" s="315"/>
      <c r="S673" s="315"/>
      <c r="T673" s="315"/>
      <c r="U673" s="315"/>
      <c r="V673" s="315"/>
      <c r="W673" s="315"/>
      <c r="X673" s="315"/>
      <c r="Y673" s="315"/>
      <c r="Z673" s="315"/>
    </row>
    <row r="674" spans="1:26" ht="14.25" customHeight="1">
      <c r="A674" s="316"/>
      <c r="B674" s="317"/>
      <c r="C674" s="313"/>
      <c r="D674" s="313"/>
      <c r="E674" s="313"/>
      <c r="F674" s="313"/>
      <c r="G674" s="313"/>
      <c r="H674" s="313"/>
      <c r="I674" s="313"/>
      <c r="J674" s="313"/>
      <c r="K674" s="313"/>
      <c r="L674" s="313"/>
      <c r="M674" s="313"/>
      <c r="N674" s="315"/>
      <c r="O674" s="315"/>
      <c r="P674" s="315"/>
      <c r="Q674" s="315"/>
      <c r="R674" s="315"/>
      <c r="S674" s="315"/>
      <c r="T674" s="315"/>
      <c r="U674" s="315"/>
      <c r="V674" s="315"/>
      <c r="W674" s="315"/>
      <c r="X674" s="315"/>
      <c r="Y674" s="315"/>
      <c r="Z674" s="315"/>
    </row>
    <row r="675" spans="1:26" ht="14.25" customHeight="1">
      <c r="A675" s="316"/>
      <c r="B675" s="317"/>
      <c r="C675" s="313"/>
      <c r="D675" s="313"/>
      <c r="E675" s="313"/>
      <c r="F675" s="313"/>
      <c r="G675" s="313"/>
      <c r="H675" s="313"/>
      <c r="I675" s="313"/>
      <c r="J675" s="313"/>
      <c r="K675" s="313"/>
      <c r="L675" s="313"/>
      <c r="M675" s="313"/>
      <c r="N675" s="315"/>
      <c r="O675" s="315"/>
      <c r="P675" s="315"/>
      <c r="Q675" s="315"/>
      <c r="R675" s="315"/>
      <c r="S675" s="315"/>
      <c r="T675" s="315"/>
      <c r="U675" s="315"/>
      <c r="V675" s="315"/>
      <c r="W675" s="315"/>
      <c r="X675" s="315"/>
      <c r="Y675" s="315"/>
      <c r="Z675" s="315"/>
    </row>
    <row r="676" spans="1:26" ht="14.25" customHeight="1">
      <c r="A676" s="316"/>
      <c r="B676" s="317"/>
      <c r="C676" s="313"/>
      <c r="D676" s="313"/>
      <c r="E676" s="313"/>
      <c r="F676" s="313"/>
      <c r="G676" s="313"/>
      <c r="H676" s="313"/>
      <c r="I676" s="313"/>
      <c r="J676" s="313"/>
      <c r="K676" s="313"/>
      <c r="L676" s="313"/>
      <c r="M676" s="313"/>
      <c r="N676" s="315"/>
      <c r="O676" s="315"/>
      <c r="P676" s="315"/>
      <c r="Q676" s="315"/>
      <c r="R676" s="315"/>
      <c r="S676" s="315"/>
      <c r="T676" s="315"/>
      <c r="U676" s="315"/>
      <c r="V676" s="315"/>
      <c r="W676" s="315"/>
      <c r="X676" s="315"/>
      <c r="Y676" s="315"/>
      <c r="Z676" s="315"/>
    </row>
    <row r="677" spans="1:26" ht="14.25" customHeight="1">
      <c r="A677" s="316"/>
      <c r="B677" s="317"/>
      <c r="C677" s="313"/>
      <c r="D677" s="313"/>
      <c r="E677" s="313"/>
      <c r="F677" s="313"/>
      <c r="G677" s="313"/>
      <c r="H677" s="313"/>
      <c r="I677" s="313"/>
      <c r="J677" s="313"/>
      <c r="K677" s="313"/>
      <c r="L677" s="313"/>
      <c r="M677" s="313"/>
      <c r="N677" s="315"/>
      <c r="O677" s="315"/>
      <c r="P677" s="315"/>
      <c r="Q677" s="315"/>
      <c r="R677" s="315"/>
      <c r="S677" s="315"/>
      <c r="T677" s="315"/>
      <c r="U677" s="315"/>
      <c r="V677" s="315"/>
      <c r="W677" s="315"/>
      <c r="X677" s="315"/>
      <c r="Y677" s="315"/>
      <c r="Z677" s="315"/>
    </row>
    <row r="678" spans="1:26" ht="14.25" customHeight="1">
      <c r="A678" s="316"/>
      <c r="B678" s="317"/>
      <c r="C678" s="313"/>
      <c r="D678" s="313"/>
      <c r="E678" s="313"/>
      <c r="F678" s="313"/>
      <c r="G678" s="313"/>
      <c r="H678" s="313"/>
      <c r="I678" s="313"/>
      <c r="J678" s="313"/>
      <c r="K678" s="313"/>
      <c r="L678" s="313"/>
      <c r="M678" s="313"/>
      <c r="N678" s="315"/>
      <c r="O678" s="315"/>
      <c r="P678" s="315"/>
      <c r="Q678" s="315"/>
      <c r="R678" s="315"/>
      <c r="S678" s="315"/>
      <c r="T678" s="315"/>
      <c r="U678" s="315"/>
      <c r="V678" s="315"/>
      <c r="W678" s="315"/>
      <c r="X678" s="315"/>
      <c r="Y678" s="315"/>
      <c r="Z678" s="315"/>
    </row>
    <row r="679" spans="1:26" ht="14.25" customHeight="1">
      <c r="A679" s="316"/>
      <c r="B679" s="317"/>
      <c r="C679" s="313"/>
      <c r="D679" s="313"/>
      <c r="E679" s="313"/>
      <c r="F679" s="313"/>
      <c r="G679" s="313"/>
      <c r="H679" s="313"/>
      <c r="I679" s="313"/>
      <c r="J679" s="313"/>
      <c r="K679" s="313"/>
      <c r="L679" s="313"/>
      <c r="M679" s="313"/>
      <c r="N679" s="315"/>
      <c r="O679" s="315"/>
      <c r="P679" s="315"/>
      <c r="Q679" s="315"/>
      <c r="R679" s="315"/>
      <c r="S679" s="315"/>
      <c r="T679" s="315"/>
      <c r="U679" s="315"/>
      <c r="V679" s="315"/>
      <c r="W679" s="315"/>
      <c r="X679" s="315"/>
      <c r="Y679" s="315"/>
      <c r="Z679" s="315"/>
    </row>
    <row r="680" spans="1:26" ht="14.25" customHeight="1">
      <c r="A680" s="316"/>
      <c r="B680" s="317"/>
      <c r="C680" s="313"/>
      <c r="D680" s="313"/>
      <c r="E680" s="313"/>
      <c r="F680" s="313"/>
      <c r="G680" s="313"/>
      <c r="H680" s="313"/>
      <c r="I680" s="313"/>
      <c r="J680" s="313"/>
      <c r="K680" s="313"/>
      <c r="L680" s="313"/>
      <c r="M680" s="313"/>
      <c r="N680" s="315"/>
      <c r="O680" s="315"/>
      <c r="P680" s="315"/>
      <c r="Q680" s="315"/>
      <c r="R680" s="315"/>
      <c r="S680" s="315"/>
      <c r="T680" s="315"/>
      <c r="U680" s="315"/>
      <c r="V680" s="315"/>
      <c r="W680" s="315"/>
      <c r="X680" s="315"/>
      <c r="Y680" s="315"/>
      <c r="Z680" s="315"/>
    </row>
    <row r="681" spans="1:26" ht="14.25" customHeight="1">
      <c r="A681" s="316"/>
      <c r="B681" s="317"/>
      <c r="C681" s="313"/>
      <c r="D681" s="313"/>
      <c r="E681" s="313"/>
      <c r="F681" s="313"/>
      <c r="G681" s="313"/>
      <c r="H681" s="313"/>
      <c r="I681" s="313"/>
      <c r="J681" s="313"/>
      <c r="K681" s="313"/>
      <c r="L681" s="313"/>
      <c r="M681" s="313"/>
      <c r="N681" s="315"/>
      <c r="O681" s="315"/>
      <c r="P681" s="315"/>
      <c r="Q681" s="315"/>
      <c r="R681" s="315"/>
      <c r="S681" s="315"/>
      <c r="T681" s="315"/>
      <c r="U681" s="315"/>
      <c r="V681" s="315"/>
      <c r="W681" s="315"/>
      <c r="X681" s="315"/>
      <c r="Y681" s="315"/>
      <c r="Z681" s="315"/>
    </row>
    <row r="682" spans="1:26" ht="14.25" customHeight="1">
      <c r="A682" s="316"/>
      <c r="B682" s="317"/>
      <c r="C682" s="313"/>
      <c r="D682" s="313"/>
      <c r="E682" s="313"/>
      <c r="F682" s="313"/>
      <c r="G682" s="313"/>
      <c r="H682" s="313"/>
      <c r="I682" s="313"/>
      <c r="J682" s="313"/>
      <c r="K682" s="313"/>
      <c r="L682" s="313"/>
      <c r="M682" s="313"/>
      <c r="N682" s="315"/>
      <c r="O682" s="315"/>
      <c r="P682" s="315"/>
      <c r="Q682" s="315"/>
      <c r="R682" s="315"/>
      <c r="S682" s="315"/>
      <c r="T682" s="315"/>
      <c r="U682" s="315"/>
      <c r="V682" s="315"/>
      <c r="W682" s="315"/>
      <c r="X682" s="315"/>
      <c r="Y682" s="315"/>
      <c r="Z682" s="315"/>
    </row>
    <row r="683" spans="1:26" ht="14.25" customHeight="1">
      <c r="A683" s="316"/>
      <c r="B683" s="317"/>
      <c r="C683" s="313"/>
      <c r="D683" s="313"/>
      <c r="E683" s="313"/>
      <c r="F683" s="313"/>
      <c r="G683" s="313"/>
      <c r="H683" s="313"/>
      <c r="I683" s="313"/>
      <c r="J683" s="313"/>
      <c r="K683" s="313"/>
      <c r="L683" s="313"/>
      <c r="M683" s="313"/>
      <c r="N683" s="315"/>
      <c r="O683" s="315"/>
      <c r="P683" s="315"/>
      <c r="Q683" s="315"/>
      <c r="R683" s="315"/>
      <c r="S683" s="315"/>
      <c r="T683" s="315"/>
      <c r="U683" s="315"/>
      <c r="V683" s="315"/>
      <c r="W683" s="315"/>
      <c r="X683" s="315"/>
      <c r="Y683" s="315"/>
      <c r="Z683" s="315"/>
    </row>
    <row r="684" spans="1:26" ht="14.25" customHeight="1">
      <c r="A684" s="316"/>
      <c r="B684" s="317"/>
      <c r="C684" s="313"/>
      <c r="D684" s="313"/>
      <c r="E684" s="313"/>
      <c r="F684" s="313"/>
      <c r="G684" s="313"/>
      <c r="H684" s="313"/>
      <c r="I684" s="313"/>
      <c r="J684" s="313"/>
      <c r="K684" s="313"/>
      <c r="L684" s="313"/>
      <c r="M684" s="313"/>
      <c r="N684" s="315"/>
      <c r="O684" s="315"/>
      <c r="P684" s="315"/>
      <c r="Q684" s="315"/>
      <c r="R684" s="315"/>
      <c r="S684" s="315"/>
      <c r="T684" s="315"/>
      <c r="U684" s="315"/>
      <c r="V684" s="315"/>
      <c r="W684" s="315"/>
      <c r="X684" s="315"/>
      <c r="Y684" s="315"/>
      <c r="Z684" s="315"/>
    </row>
    <row r="685" spans="1:26" ht="14.25" customHeight="1">
      <c r="A685" s="316"/>
      <c r="B685" s="317"/>
      <c r="C685" s="313"/>
      <c r="D685" s="313"/>
      <c r="E685" s="313"/>
      <c r="F685" s="313"/>
      <c r="G685" s="313"/>
      <c r="H685" s="313"/>
      <c r="I685" s="313"/>
      <c r="J685" s="313"/>
      <c r="K685" s="313"/>
      <c r="L685" s="313"/>
      <c r="M685" s="313"/>
      <c r="N685" s="315"/>
      <c r="O685" s="315"/>
      <c r="P685" s="315"/>
      <c r="Q685" s="315"/>
      <c r="R685" s="315"/>
      <c r="S685" s="315"/>
      <c r="T685" s="315"/>
      <c r="U685" s="315"/>
      <c r="V685" s="315"/>
      <c r="W685" s="315"/>
      <c r="X685" s="315"/>
      <c r="Y685" s="315"/>
      <c r="Z685" s="315"/>
    </row>
    <row r="686" spans="1:26" ht="14.25" customHeight="1">
      <c r="A686" s="316"/>
      <c r="B686" s="317"/>
      <c r="C686" s="313"/>
      <c r="D686" s="313"/>
      <c r="E686" s="313"/>
      <c r="F686" s="313"/>
      <c r="G686" s="313"/>
      <c r="H686" s="313"/>
      <c r="I686" s="313"/>
      <c r="J686" s="313"/>
      <c r="K686" s="313"/>
      <c r="L686" s="313"/>
      <c r="M686" s="313"/>
      <c r="N686" s="315"/>
      <c r="O686" s="315"/>
      <c r="P686" s="315"/>
      <c r="Q686" s="315"/>
      <c r="R686" s="315"/>
      <c r="S686" s="315"/>
      <c r="T686" s="315"/>
      <c r="U686" s="315"/>
      <c r="V686" s="315"/>
      <c r="W686" s="315"/>
      <c r="X686" s="315"/>
      <c r="Y686" s="315"/>
      <c r="Z686" s="315"/>
    </row>
    <row r="687" spans="1:26" ht="14.25" customHeight="1">
      <c r="A687" s="316"/>
      <c r="B687" s="317"/>
      <c r="C687" s="313"/>
      <c r="D687" s="313"/>
      <c r="E687" s="313"/>
      <c r="F687" s="313"/>
      <c r="G687" s="313"/>
      <c r="H687" s="313"/>
      <c r="I687" s="313"/>
      <c r="J687" s="313"/>
      <c r="K687" s="313"/>
      <c r="L687" s="313"/>
      <c r="M687" s="313"/>
      <c r="N687" s="315"/>
      <c r="O687" s="315"/>
      <c r="P687" s="315"/>
      <c r="Q687" s="315"/>
      <c r="R687" s="315"/>
      <c r="S687" s="315"/>
      <c r="T687" s="315"/>
      <c r="U687" s="315"/>
      <c r="V687" s="315"/>
      <c r="W687" s="315"/>
      <c r="X687" s="315"/>
      <c r="Y687" s="315"/>
      <c r="Z687" s="315"/>
    </row>
    <row r="688" spans="1:26" ht="14.25" customHeight="1">
      <c r="A688" s="316"/>
      <c r="B688" s="317"/>
      <c r="C688" s="313"/>
      <c r="D688" s="313"/>
      <c r="E688" s="313"/>
      <c r="F688" s="313"/>
      <c r="G688" s="313"/>
      <c r="H688" s="313"/>
      <c r="I688" s="313"/>
      <c r="J688" s="313"/>
      <c r="K688" s="313"/>
      <c r="L688" s="313"/>
      <c r="M688" s="313"/>
      <c r="N688" s="315"/>
      <c r="O688" s="315"/>
      <c r="P688" s="315"/>
      <c r="Q688" s="315"/>
      <c r="R688" s="315"/>
      <c r="S688" s="315"/>
      <c r="T688" s="315"/>
      <c r="U688" s="315"/>
      <c r="V688" s="315"/>
      <c r="W688" s="315"/>
      <c r="X688" s="315"/>
      <c r="Y688" s="315"/>
      <c r="Z688" s="315"/>
    </row>
    <row r="689" spans="1:26" ht="14.25" customHeight="1">
      <c r="A689" s="316"/>
      <c r="B689" s="317"/>
      <c r="C689" s="313"/>
      <c r="D689" s="313"/>
      <c r="E689" s="313"/>
      <c r="F689" s="313"/>
      <c r="G689" s="313"/>
      <c r="H689" s="313"/>
      <c r="I689" s="313"/>
      <c r="J689" s="313"/>
      <c r="K689" s="313"/>
      <c r="L689" s="313"/>
      <c r="M689" s="313"/>
      <c r="N689" s="315"/>
      <c r="O689" s="315"/>
      <c r="P689" s="315"/>
      <c r="Q689" s="315"/>
      <c r="R689" s="315"/>
      <c r="S689" s="315"/>
      <c r="T689" s="315"/>
      <c r="U689" s="315"/>
      <c r="V689" s="315"/>
      <c r="W689" s="315"/>
      <c r="X689" s="315"/>
      <c r="Y689" s="315"/>
      <c r="Z689" s="315"/>
    </row>
    <row r="690" spans="1:26" ht="14.25" customHeight="1">
      <c r="A690" s="316"/>
      <c r="B690" s="317"/>
      <c r="C690" s="313"/>
      <c r="D690" s="313"/>
      <c r="E690" s="313"/>
      <c r="F690" s="313"/>
      <c r="G690" s="313"/>
      <c r="H690" s="313"/>
      <c r="I690" s="313"/>
      <c r="J690" s="313"/>
      <c r="K690" s="313"/>
      <c r="L690" s="313"/>
      <c r="M690" s="313"/>
      <c r="N690" s="315"/>
      <c r="O690" s="315"/>
      <c r="P690" s="315"/>
      <c r="Q690" s="315"/>
      <c r="R690" s="315"/>
      <c r="S690" s="315"/>
      <c r="T690" s="315"/>
      <c r="U690" s="315"/>
      <c r="V690" s="315"/>
      <c r="W690" s="315"/>
      <c r="X690" s="315"/>
      <c r="Y690" s="315"/>
      <c r="Z690" s="315"/>
    </row>
    <row r="691" spans="1:26" ht="14.25" customHeight="1">
      <c r="A691" s="316"/>
      <c r="B691" s="317"/>
      <c r="C691" s="313"/>
      <c r="D691" s="313"/>
      <c r="E691" s="313"/>
      <c r="F691" s="313"/>
      <c r="G691" s="313"/>
      <c r="H691" s="313"/>
      <c r="I691" s="313"/>
      <c r="J691" s="313"/>
      <c r="K691" s="313"/>
      <c r="L691" s="313"/>
      <c r="M691" s="313"/>
      <c r="N691" s="315"/>
      <c r="O691" s="315"/>
      <c r="P691" s="315"/>
      <c r="Q691" s="315"/>
      <c r="R691" s="315"/>
      <c r="S691" s="315"/>
      <c r="T691" s="315"/>
      <c r="U691" s="315"/>
      <c r="V691" s="315"/>
      <c r="W691" s="315"/>
      <c r="X691" s="315"/>
      <c r="Y691" s="315"/>
      <c r="Z691" s="315"/>
    </row>
    <row r="692" spans="1:26" ht="14.25" customHeight="1">
      <c r="A692" s="316"/>
      <c r="B692" s="317"/>
      <c r="C692" s="313"/>
      <c r="D692" s="313"/>
      <c r="E692" s="313"/>
      <c r="F692" s="313"/>
      <c r="G692" s="313"/>
      <c r="H692" s="313"/>
      <c r="I692" s="313"/>
      <c r="J692" s="313"/>
      <c r="K692" s="313"/>
      <c r="L692" s="313"/>
      <c r="M692" s="313"/>
      <c r="N692" s="315"/>
      <c r="O692" s="315"/>
      <c r="P692" s="315"/>
      <c r="Q692" s="315"/>
      <c r="R692" s="315"/>
      <c r="S692" s="315"/>
      <c r="T692" s="315"/>
      <c r="U692" s="315"/>
      <c r="V692" s="315"/>
      <c r="W692" s="315"/>
      <c r="X692" s="315"/>
      <c r="Y692" s="315"/>
      <c r="Z692" s="315"/>
    </row>
    <row r="693" spans="1:26" ht="14.25" customHeight="1">
      <c r="A693" s="316"/>
      <c r="B693" s="317"/>
      <c r="C693" s="313"/>
      <c r="D693" s="313"/>
      <c r="E693" s="313"/>
      <c r="F693" s="313"/>
      <c r="G693" s="313"/>
      <c r="H693" s="313"/>
      <c r="I693" s="313"/>
      <c r="J693" s="313"/>
      <c r="K693" s="313"/>
      <c r="L693" s="313"/>
      <c r="M693" s="313"/>
      <c r="N693" s="315"/>
      <c r="O693" s="315"/>
      <c r="P693" s="315"/>
      <c r="Q693" s="315"/>
      <c r="R693" s="315"/>
      <c r="S693" s="315"/>
      <c r="T693" s="315"/>
      <c r="U693" s="315"/>
      <c r="V693" s="315"/>
      <c r="W693" s="315"/>
      <c r="X693" s="315"/>
      <c r="Y693" s="315"/>
      <c r="Z693" s="315"/>
    </row>
    <row r="694" spans="1:26" ht="14.25" customHeight="1">
      <c r="A694" s="316"/>
      <c r="B694" s="317"/>
      <c r="C694" s="313"/>
      <c r="D694" s="313"/>
      <c r="E694" s="313"/>
      <c r="F694" s="313"/>
      <c r="G694" s="313"/>
      <c r="H694" s="313"/>
      <c r="I694" s="313"/>
      <c r="J694" s="313"/>
      <c r="K694" s="313"/>
      <c r="L694" s="313"/>
      <c r="M694" s="313"/>
      <c r="N694" s="315"/>
      <c r="O694" s="315"/>
      <c r="P694" s="315"/>
      <c r="Q694" s="315"/>
      <c r="R694" s="315"/>
      <c r="S694" s="315"/>
      <c r="T694" s="315"/>
      <c r="U694" s="315"/>
      <c r="V694" s="315"/>
      <c r="W694" s="315"/>
      <c r="X694" s="315"/>
      <c r="Y694" s="315"/>
      <c r="Z694" s="315"/>
    </row>
    <row r="695" spans="1:26" ht="14.25" customHeight="1">
      <c r="A695" s="316"/>
      <c r="B695" s="317"/>
      <c r="C695" s="313"/>
      <c r="D695" s="313"/>
      <c r="E695" s="313"/>
      <c r="F695" s="313"/>
      <c r="G695" s="313"/>
      <c r="H695" s="313"/>
      <c r="I695" s="313"/>
      <c r="J695" s="313"/>
      <c r="K695" s="313"/>
      <c r="L695" s="313"/>
      <c r="M695" s="313"/>
      <c r="N695" s="315"/>
      <c r="O695" s="315"/>
      <c r="P695" s="315"/>
      <c r="Q695" s="315"/>
      <c r="R695" s="315"/>
      <c r="S695" s="315"/>
      <c r="T695" s="315"/>
      <c r="U695" s="315"/>
      <c r="V695" s="315"/>
      <c r="W695" s="315"/>
      <c r="X695" s="315"/>
      <c r="Y695" s="315"/>
      <c r="Z695" s="315"/>
    </row>
    <row r="696" spans="1:26" ht="14.25" customHeight="1">
      <c r="A696" s="316"/>
      <c r="B696" s="317"/>
      <c r="C696" s="313"/>
      <c r="D696" s="313"/>
      <c r="E696" s="313"/>
      <c r="F696" s="313"/>
      <c r="G696" s="313"/>
      <c r="H696" s="313"/>
      <c r="I696" s="313"/>
      <c r="J696" s="313"/>
      <c r="K696" s="313"/>
      <c r="L696" s="313"/>
      <c r="M696" s="313"/>
      <c r="N696" s="315"/>
      <c r="O696" s="315"/>
      <c r="P696" s="315"/>
      <c r="Q696" s="315"/>
      <c r="R696" s="315"/>
      <c r="S696" s="315"/>
      <c r="T696" s="315"/>
      <c r="U696" s="315"/>
      <c r="V696" s="315"/>
      <c r="W696" s="315"/>
      <c r="X696" s="315"/>
      <c r="Y696" s="315"/>
      <c r="Z696" s="315"/>
    </row>
    <row r="697" spans="1:26" ht="14.25" customHeight="1">
      <c r="A697" s="316"/>
      <c r="B697" s="317"/>
      <c r="C697" s="313"/>
      <c r="D697" s="313"/>
      <c r="E697" s="313"/>
      <c r="F697" s="313"/>
      <c r="G697" s="313"/>
      <c r="H697" s="313"/>
      <c r="I697" s="313"/>
      <c r="J697" s="313"/>
      <c r="K697" s="313"/>
      <c r="L697" s="313"/>
      <c r="M697" s="313"/>
      <c r="N697" s="315"/>
      <c r="O697" s="315"/>
      <c r="P697" s="315"/>
      <c r="Q697" s="315"/>
      <c r="R697" s="315"/>
      <c r="S697" s="315"/>
      <c r="T697" s="315"/>
      <c r="U697" s="315"/>
      <c r="V697" s="315"/>
      <c r="W697" s="315"/>
      <c r="X697" s="315"/>
      <c r="Y697" s="315"/>
      <c r="Z697" s="315"/>
    </row>
    <row r="698" spans="1:26" ht="14.25" customHeight="1">
      <c r="A698" s="316"/>
      <c r="B698" s="317"/>
      <c r="C698" s="313"/>
      <c r="D698" s="313"/>
      <c r="E698" s="313"/>
      <c r="F698" s="313"/>
      <c r="G698" s="313"/>
      <c r="H698" s="313"/>
      <c r="I698" s="313"/>
      <c r="J698" s="313"/>
      <c r="K698" s="313"/>
      <c r="L698" s="313"/>
      <c r="M698" s="313"/>
      <c r="N698" s="315"/>
      <c r="O698" s="315"/>
      <c r="P698" s="315"/>
      <c r="Q698" s="315"/>
      <c r="R698" s="315"/>
      <c r="S698" s="315"/>
      <c r="T698" s="315"/>
      <c r="U698" s="315"/>
      <c r="V698" s="315"/>
      <c r="W698" s="315"/>
      <c r="X698" s="315"/>
      <c r="Y698" s="315"/>
      <c r="Z698" s="315"/>
    </row>
    <row r="699" spans="1:26" ht="14.25" customHeight="1">
      <c r="A699" s="316"/>
      <c r="B699" s="317"/>
      <c r="C699" s="313"/>
      <c r="D699" s="313"/>
      <c r="E699" s="313"/>
      <c r="F699" s="313"/>
      <c r="G699" s="313"/>
      <c r="H699" s="313"/>
      <c r="I699" s="313"/>
      <c r="J699" s="313"/>
      <c r="K699" s="313"/>
      <c r="L699" s="313"/>
      <c r="M699" s="313"/>
      <c r="N699" s="315"/>
      <c r="O699" s="315"/>
      <c r="P699" s="315"/>
      <c r="Q699" s="315"/>
      <c r="R699" s="315"/>
      <c r="S699" s="315"/>
      <c r="T699" s="315"/>
      <c r="U699" s="315"/>
      <c r="V699" s="315"/>
      <c r="W699" s="315"/>
      <c r="X699" s="315"/>
      <c r="Y699" s="315"/>
      <c r="Z699" s="315"/>
    </row>
    <row r="700" spans="1:26" ht="14.25" customHeight="1">
      <c r="A700" s="316"/>
      <c r="B700" s="317"/>
      <c r="C700" s="313"/>
      <c r="D700" s="313"/>
      <c r="E700" s="313"/>
      <c r="F700" s="313"/>
      <c r="G700" s="313"/>
      <c r="H700" s="313"/>
      <c r="I700" s="313"/>
      <c r="J700" s="313"/>
      <c r="K700" s="313"/>
      <c r="L700" s="313"/>
      <c r="M700" s="313"/>
      <c r="N700" s="315"/>
      <c r="O700" s="315"/>
      <c r="P700" s="315"/>
      <c r="Q700" s="315"/>
      <c r="R700" s="315"/>
      <c r="S700" s="315"/>
      <c r="T700" s="315"/>
      <c r="U700" s="315"/>
      <c r="V700" s="315"/>
      <c r="W700" s="315"/>
      <c r="X700" s="315"/>
      <c r="Y700" s="315"/>
      <c r="Z700" s="315"/>
    </row>
    <row r="701" spans="1:26" ht="14.25" customHeight="1">
      <c r="A701" s="316"/>
      <c r="B701" s="317"/>
      <c r="C701" s="313"/>
      <c r="D701" s="313"/>
      <c r="E701" s="313"/>
      <c r="F701" s="313"/>
      <c r="G701" s="313"/>
      <c r="H701" s="313"/>
      <c r="I701" s="313"/>
      <c r="J701" s="313"/>
      <c r="K701" s="313"/>
      <c r="L701" s="313"/>
      <c r="M701" s="313"/>
      <c r="N701" s="315"/>
      <c r="O701" s="315"/>
      <c r="P701" s="315"/>
      <c r="Q701" s="315"/>
      <c r="R701" s="315"/>
      <c r="S701" s="315"/>
      <c r="T701" s="315"/>
      <c r="U701" s="315"/>
      <c r="V701" s="315"/>
      <c r="W701" s="315"/>
      <c r="X701" s="315"/>
      <c r="Y701" s="315"/>
      <c r="Z701" s="315"/>
    </row>
    <row r="702" spans="1:26" ht="14.25" customHeight="1">
      <c r="A702" s="316"/>
      <c r="B702" s="317"/>
      <c r="C702" s="313"/>
      <c r="D702" s="313"/>
      <c r="E702" s="313"/>
      <c r="F702" s="313"/>
      <c r="G702" s="313"/>
      <c r="H702" s="313"/>
      <c r="I702" s="313"/>
      <c r="J702" s="313"/>
      <c r="K702" s="313"/>
      <c r="L702" s="313"/>
      <c r="M702" s="313"/>
      <c r="N702" s="315"/>
      <c r="O702" s="315"/>
      <c r="P702" s="315"/>
      <c r="Q702" s="315"/>
      <c r="R702" s="315"/>
      <c r="S702" s="315"/>
      <c r="T702" s="315"/>
      <c r="U702" s="315"/>
      <c r="V702" s="315"/>
      <c r="W702" s="315"/>
      <c r="X702" s="315"/>
      <c r="Y702" s="315"/>
      <c r="Z702" s="315"/>
    </row>
    <row r="703" spans="1:26" ht="14.25" customHeight="1">
      <c r="A703" s="316"/>
      <c r="B703" s="317"/>
      <c r="C703" s="313"/>
      <c r="D703" s="313"/>
      <c r="E703" s="313"/>
      <c r="F703" s="313"/>
      <c r="G703" s="313"/>
      <c r="H703" s="313"/>
      <c r="I703" s="313"/>
      <c r="J703" s="313"/>
      <c r="K703" s="313"/>
      <c r="L703" s="313"/>
      <c r="M703" s="313"/>
      <c r="N703" s="315"/>
      <c r="O703" s="315"/>
      <c r="P703" s="315"/>
      <c r="Q703" s="315"/>
      <c r="R703" s="315"/>
      <c r="S703" s="315"/>
      <c r="T703" s="315"/>
      <c r="U703" s="315"/>
      <c r="V703" s="315"/>
      <c r="W703" s="315"/>
      <c r="X703" s="315"/>
      <c r="Y703" s="315"/>
      <c r="Z703" s="315"/>
    </row>
    <row r="704" spans="1:26" ht="14.25" customHeight="1">
      <c r="A704" s="316"/>
      <c r="B704" s="317"/>
      <c r="C704" s="313"/>
      <c r="D704" s="313"/>
      <c r="E704" s="313"/>
      <c r="F704" s="313"/>
      <c r="G704" s="313"/>
      <c r="H704" s="313"/>
      <c r="I704" s="313"/>
      <c r="J704" s="313"/>
      <c r="K704" s="313"/>
      <c r="L704" s="313"/>
      <c r="M704" s="313"/>
      <c r="N704" s="315"/>
      <c r="O704" s="315"/>
      <c r="P704" s="315"/>
      <c r="Q704" s="315"/>
      <c r="R704" s="315"/>
      <c r="S704" s="315"/>
      <c r="T704" s="315"/>
      <c r="U704" s="315"/>
      <c r="V704" s="315"/>
      <c r="W704" s="315"/>
      <c r="X704" s="315"/>
      <c r="Y704" s="315"/>
      <c r="Z704" s="315"/>
    </row>
    <row r="705" spans="1:26" ht="14.25" customHeight="1">
      <c r="A705" s="316"/>
      <c r="B705" s="317"/>
      <c r="C705" s="313"/>
      <c r="D705" s="313"/>
      <c r="E705" s="313"/>
      <c r="F705" s="313"/>
      <c r="G705" s="313"/>
      <c r="H705" s="313"/>
      <c r="I705" s="313"/>
      <c r="J705" s="313"/>
      <c r="K705" s="313"/>
      <c r="L705" s="313"/>
      <c r="M705" s="313"/>
      <c r="N705" s="315"/>
      <c r="O705" s="315"/>
      <c r="P705" s="315"/>
      <c r="Q705" s="315"/>
      <c r="R705" s="315"/>
      <c r="S705" s="315"/>
      <c r="T705" s="315"/>
      <c r="U705" s="315"/>
      <c r="V705" s="315"/>
      <c r="W705" s="315"/>
      <c r="X705" s="315"/>
      <c r="Y705" s="315"/>
      <c r="Z705" s="315"/>
    </row>
    <row r="706" spans="1:26" ht="14.25" customHeight="1">
      <c r="A706" s="316"/>
      <c r="B706" s="317"/>
      <c r="C706" s="313"/>
      <c r="D706" s="313"/>
      <c r="E706" s="313"/>
      <c r="F706" s="313"/>
      <c r="G706" s="313"/>
      <c r="H706" s="313"/>
      <c r="I706" s="313"/>
      <c r="J706" s="313"/>
      <c r="K706" s="313"/>
      <c r="L706" s="313"/>
      <c r="M706" s="313"/>
      <c r="N706" s="315"/>
      <c r="O706" s="315"/>
      <c r="P706" s="315"/>
      <c r="Q706" s="315"/>
      <c r="R706" s="315"/>
      <c r="S706" s="315"/>
      <c r="T706" s="315"/>
      <c r="U706" s="315"/>
      <c r="V706" s="315"/>
      <c r="W706" s="315"/>
      <c r="X706" s="315"/>
      <c r="Y706" s="315"/>
      <c r="Z706" s="315"/>
    </row>
    <row r="707" spans="1:26" ht="14.25" customHeight="1">
      <c r="A707" s="316"/>
      <c r="B707" s="317"/>
      <c r="C707" s="313"/>
      <c r="D707" s="313"/>
      <c r="E707" s="313"/>
      <c r="F707" s="313"/>
      <c r="G707" s="313"/>
      <c r="H707" s="313"/>
      <c r="I707" s="313"/>
      <c r="J707" s="313"/>
      <c r="K707" s="313"/>
      <c r="L707" s="313"/>
      <c r="M707" s="313"/>
      <c r="N707" s="315"/>
      <c r="O707" s="315"/>
      <c r="P707" s="315"/>
      <c r="Q707" s="315"/>
      <c r="R707" s="315"/>
      <c r="S707" s="315"/>
      <c r="T707" s="315"/>
      <c r="U707" s="315"/>
      <c r="V707" s="315"/>
      <c r="W707" s="315"/>
      <c r="X707" s="315"/>
      <c r="Y707" s="315"/>
      <c r="Z707" s="315"/>
    </row>
    <row r="708" spans="1:26" ht="14.25" customHeight="1">
      <c r="A708" s="316"/>
      <c r="B708" s="317"/>
      <c r="C708" s="313"/>
      <c r="D708" s="313"/>
      <c r="E708" s="313"/>
      <c r="F708" s="313"/>
      <c r="G708" s="313"/>
      <c r="H708" s="313"/>
      <c r="I708" s="313"/>
      <c r="J708" s="313"/>
      <c r="K708" s="313"/>
      <c r="L708" s="313"/>
      <c r="M708" s="313"/>
      <c r="N708" s="315"/>
      <c r="O708" s="315"/>
      <c r="P708" s="315"/>
      <c r="Q708" s="315"/>
      <c r="R708" s="315"/>
      <c r="S708" s="315"/>
      <c r="T708" s="315"/>
      <c r="U708" s="315"/>
      <c r="V708" s="315"/>
      <c r="W708" s="315"/>
      <c r="X708" s="315"/>
      <c r="Y708" s="315"/>
      <c r="Z708" s="315"/>
    </row>
    <row r="709" spans="1:26" ht="14.25" customHeight="1">
      <c r="A709" s="316"/>
      <c r="B709" s="317"/>
      <c r="C709" s="313"/>
      <c r="D709" s="313"/>
      <c r="E709" s="313"/>
      <c r="F709" s="313"/>
      <c r="G709" s="313"/>
      <c r="H709" s="313"/>
      <c r="I709" s="313"/>
      <c r="J709" s="313"/>
      <c r="K709" s="313"/>
      <c r="L709" s="313"/>
      <c r="M709" s="313"/>
      <c r="N709" s="315"/>
      <c r="O709" s="315"/>
      <c r="P709" s="315"/>
      <c r="Q709" s="315"/>
      <c r="R709" s="315"/>
      <c r="S709" s="315"/>
      <c r="T709" s="315"/>
      <c r="U709" s="315"/>
      <c r="V709" s="315"/>
      <c r="W709" s="315"/>
      <c r="X709" s="315"/>
      <c r="Y709" s="315"/>
      <c r="Z709" s="315"/>
    </row>
    <row r="710" spans="1:26" ht="14.25" customHeight="1">
      <c r="A710" s="316"/>
      <c r="B710" s="317"/>
      <c r="C710" s="313"/>
      <c r="D710" s="313"/>
      <c r="E710" s="313"/>
      <c r="F710" s="313"/>
      <c r="G710" s="313"/>
      <c r="H710" s="313"/>
      <c r="I710" s="313"/>
      <c r="J710" s="313"/>
      <c r="K710" s="313"/>
      <c r="L710" s="313"/>
      <c r="M710" s="313"/>
      <c r="N710" s="315"/>
      <c r="O710" s="315"/>
      <c r="P710" s="315"/>
      <c r="Q710" s="315"/>
      <c r="R710" s="315"/>
      <c r="S710" s="315"/>
      <c r="T710" s="315"/>
      <c r="U710" s="315"/>
      <c r="V710" s="315"/>
      <c r="W710" s="315"/>
      <c r="X710" s="315"/>
      <c r="Y710" s="315"/>
      <c r="Z710" s="315"/>
    </row>
    <row r="711" spans="1:26" ht="14.25" customHeight="1">
      <c r="A711" s="316"/>
      <c r="B711" s="317"/>
      <c r="C711" s="313"/>
      <c r="D711" s="313"/>
      <c r="E711" s="313"/>
      <c r="F711" s="313"/>
      <c r="G711" s="313"/>
      <c r="H711" s="313"/>
      <c r="I711" s="313"/>
      <c r="J711" s="313"/>
      <c r="K711" s="313"/>
      <c r="L711" s="313"/>
      <c r="M711" s="313"/>
      <c r="N711" s="315"/>
      <c r="O711" s="315"/>
      <c r="P711" s="315"/>
      <c r="Q711" s="315"/>
      <c r="R711" s="315"/>
      <c r="S711" s="315"/>
      <c r="T711" s="315"/>
      <c r="U711" s="315"/>
      <c r="V711" s="315"/>
      <c r="W711" s="315"/>
      <c r="X711" s="315"/>
      <c r="Y711" s="315"/>
      <c r="Z711" s="315"/>
    </row>
    <row r="712" spans="1:26" ht="14.25" customHeight="1">
      <c r="A712" s="316"/>
      <c r="B712" s="317"/>
      <c r="C712" s="313"/>
      <c r="D712" s="313"/>
      <c r="E712" s="313"/>
      <c r="F712" s="313"/>
      <c r="G712" s="313"/>
      <c r="H712" s="313"/>
      <c r="I712" s="313"/>
      <c r="J712" s="313"/>
      <c r="K712" s="313"/>
      <c r="L712" s="313"/>
      <c r="M712" s="313"/>
      <c r="N712" s="315"/>
      <c r="O712" s="315"/>
      <c r="P712" s="315"/>
      <c r="Q712" s="315"/>
      <c r="R712" s="315"/>
      <c r="S712" s="315"/>
      <c r="T712" s="315"/>
      <c r="U712" s="315"/>
      <c r="V712" s="315"/>
      <c r="W712" s="315"/>
      <c r="X712" s="315"/>
      <c r="Y712" s="315"/>
      <c r="Z712" s="315"/>
    </row>
    <row r="713" spans="1:26" ht="14.25" customHeight="1">
      <c r="A713" s="316"/>
      <c r="B713" s="317"/>
      <c r="C713" s="313"/>
      <c r="D713" s="313"/>
      <c r="E713" s="313"/>
      <c r="F713" s="313"/>
      <c r="G713" s="313"/>
      <c r="H713" s="313"/>
      <c r="I713" s="313"/>
      <c r="J713" s="313"/>
      <c r="K713" s="313"/>
      <c r="L713" s="313"/>
      <c r="M713" s="313"/>
      <c r="N713" s="315"/>
      <c r="O713" s="315"/>
      <c r="P713" s="315"/>
      <c r="Q713" s="315"/>
      <c r="R713" s="315"/>
      <c r="S713" s="315"/>
      <c r="T713" s="315"/>
      <c r="U713" s="315"/>
      <c r="V713" s="315"/>
      <c r="W713" s="315"/>
      <c r="X713" s="315"/>
      <c r="Y713" s="315"/>
      <c r="Z713" s="315"/>
    </row>
    <row r="714" spans="1:26" ht="14.25" customHeight="1">
      <c r="A714" s="316"/>
      <c r="B714" s="317"/>
      <c r="C714" s="313"/>
      <c r="D714" s="313"/>
      <c r="E714" s="313"/>
      <c r="F714" s="313"/>
      <c r="G714" s="313"/>
      <c r="H714" s="313"/>
      <c r="I714" s="313"/>
      <c r="J714" s="313"/>
      <c r="K714" s="313"/>
      <c r="L714" s="313"/>
      <c r="M714" s="313"/>
      <c r="N714" s="315"/>
      <c r="O714" s="315"/>
      <c r="P714" s="315"/>
      <c r="Q714" s="315"/>
      <c r="R714" s="315"/>
      <c r="S714" s="315"/>
      <c r="T714" s="315"/>
      <c r="U714" s="315"/>
      <c r="V714" s="315"/>
      <c r="W714" s="315"/>
      <c r="X714" s="315"/>
      <c r="Y714" s="315"/>
      <c r="Z714" s="315"/>
    </row>
    <row r="715" spans="1:26" ht="14.25" customHeight="1">
      <c r="A715" s="316"/>
      <c r="B715" s="317"/>
      <c r="C715" s="313"/>
      <c r="D715" s="313"/>
      <c r="E715" s="313"/>
      <c r="F715" s="313"/>
      <c r="G715" s="313"/>
      <c r="H715" s="313"/>
      <c r="I715" s="313"/>
      <c r="J715" s="313"/>
      <c r="K715" s="313"/>
      <c r="L715" s="313"/>
      <c r="M715" s="313"/>
      <c r="N715" s="315"/>
      <c r="O715" s="315"/>
      <c r="P715" s="315"/>
      <c r="Q715" s="315"/>
      <c r="R715" s="315"/>
      <c r="S715" s="315"/>
      <c r="T715" s="315"/>
      <c r="U715" s="315"/>
      <c r="V715" s="315"/>
      <c r="W715" s="315"/>
      <c r="X715" s="315"/>
      <c r="Y715" s="315"/>
      <c r="Z715" s="315"/>
    </row>
    <row r="716" spans="1:26" ht="14.25" customHeight="1">
      <c r="A716" s="316"/>
      <c r="B716" s="317"/>
      <c r="C716" s="313"/>
      <c r="D716" s="313"/>
      <c r="E716" s="313"/>
      <c r="F716" s="313"/>
      <c r="G716" s="313"/>
      <c r="H716" s="313"/>
      <c r="I716" s="313"/>
      <c r="J716" s="313"/>
      <c r="K716" s="313"/>
      <c r="L716" s="313"/>
      <c r="M716" s="313"/>
      <c r="N716" s="315"/>
      <c r="O716" s="315"/>
      <c r="P716" s="315"/>
      <c r="Q716" s="315"/>
      <c r="R716" s="315"/>
      <c r="S716" s="315"/>
      <c r="T716" s="315"/>
      <c r="U716" s="315"/>
      <c r="V716" s="315"/>
      <c r="W716" s="315"/>
      <c r="X716" s="315"/>
      <c r="Y716" s="315"/>
      <c r="Z716" s="315"/>
    </row>
    <row r="717" spans="1:26" ht="14.25" customHeight="1">
      <c r="A717" s="316"/>
      <c r="B717" s="317"/>
      <c r="C717" s="313"/>
      <c r="D717" s="313"/>
      <c r="E717" s="313"/>
      <c r="F717" s="313"/>
      <c r="G717" s="313"/>
      <c r="H717" s="313"/>
      <c r="I717" s="313"/>
      <c r="J717" s="313"/>
      <c r="K717" s="313"/>
      <c r="L717" s="313"/>
      <c r="M717" s="313"/>
      <c r="N717" s="315"/>
      <c r="O717" s="315"/>
      <c r="P717" s="315"/>
      <c r="Q717" s="315"/>
      <c r="R717" s="315"/>
      <c r="S717" s="315"/>
      <c r="T717" s="315"/>
      <c r="U717" s="315"/>
      <c r="V717" s="315"/>
      <c r="W717" s="315"/>
      <c r="X717" s="315"/>
      <c r="Y717" s="315"/>
      <c r="Z717" s="315"/>
    </row>
    <row r="718" spans="1:26" ht="14.25" customHeight="1">
      <c r="A718" s="316"/>
      <c r="B718" s="317"/>
      <c r="C718" s="313"/>
      <c r="D718" s="313"/>
      <c r="E718" s="313"/>
      <c r="F718" s="313"/>
      <c r="G718" s="313"/>
      <c r="H718" s="313"/>
      <c r="I718" s="313"/>
      <c r="J718" s="313"/>
      <c r="K718" s="313"/>
      <c r="L718" s="313"/>
      <c r="M718" s="313"/>
      <c r="N718" s="315"/>
      <c r="O718" s="315"/>
      <c r="P718" s="315"/>
      <c r="Q718" s="315"/>
      <c r="R718" s="315"/>
      <c r="S718" s="315"/>
      <c r="T718" s="315"/>
      <c r="U718" s="315"/>
      <c r="V718" s="315"/>
      <c r="W718" s="315"/>
      <c r="X718" s="315"/>
      <c r="Y718" s="315"/>
      <c r="Z718" s="315"/>
    </row>
    <row r="719" spans="1:26" ht="14.25" customHeight="1">
      <c r="A719" s="316"/>
      <c r="B719" s="317"/>
      <c r="C719" s="313"/>
      <c r="D719" s="313"/>
      <c r="E719" s="313"/>
      <c r="F719" s="313"/>
      <c r="G719" s="313"/>
      <c r="H719" s="313"/>
      <c r="I719" s="313"/>
      <c r="J719" s="313"/>
      <c r="K719" s="313"/>
      <c r="L719" s="313"/>
      <c r="M719" s="313"/>
      <c r="N719" s="315"/>
      <c r="O719" s="315"/>
      <c r="P719" s="315"/>
      <c r="Q719" s="315"/>
      <c r="R719" s="315"/>
      <c r="S719" s="315"/>
      <c r="T719" s="315"/>
      <c r="U719" s="315"/>
      <c r="V719" s="315"/>
      <c r="W719" s="315"/>
      <c r="X719" s="315"/>
      <c r="Y719" s="315"/>
      <c r="Z719" s="315"/>
    </row>
    <row r="720" spans="1:26" ht="14.25" customHeight="1">
      <c r="A720" s="316"/>
      <c r="B720" s="317"/>
      <c r="C720" s="313"/>
      <c r="D720" s="313"/>
      <c r="E720" s="313"/>
      <c r="F720" s="313"/>
      <c r="G720" s="313"/>
      <c r="H720" s="313"/>
      <c r="I720" s="313"/>
      <c r="J720" s="313"/>
      <c r="K720" s="313"/>
      <c r="L720" s="313"/>
      <c r="M720" s="313"/>
      <c r="N720" s="315"/>
      <c r="O720" s="315"/>
      <c r="P720" s="315"/>
      <c r="Q720" s="315"/>
      <c r="R720" s="315"/>
      <c r="S720" s="315"/>
      <c r="T720" s="315"/>
      <c r="U720" s="315"/>
      <c r="V720" s="315"/>
      <c r="W720" s="315"/>
      <c r="X720" s="315"/>
      <c r="Y720" s="315"/>
      <c r="Z720" s="315"/>
    </row>
    <row r="721" spans="1:26" ht="14.25" customHeight="1">
      <c r="A721" s="316"/>
      <c r="B721" s="317"/>
      <c r="C721" s="313"/>
      <c r="D721" s="313"/>
      <c r="E721" s="313"/>
      <c r="F721" s="313"/>
      <c r="G721" s="313"/>
      <c r="H721" s="313"/>
      <c r="I721" s="313"/>
      <c r="J721" s="313"/>
      <c r="K721" s="313"/>
      <c r="L721" s="313"/>
      <c r="M721" s="313"/>
      <c r="N721" s="315"/>
      <c r="O721" s="315"/>
      <c r="P721" s="315"/>
      <c r="Q721" s="315"/>
      <c r="R721" s="315"/>
      <c r="S721" s="315"/>
      <c r="T721" s="315"/>
      <c r="U721" s="315"/>
      <c r="V721" s="315"/>
      <c r="W721" s="315"/>
      <c r="X721" s="315"/>
      <c r="Y721" s="315"/>
      <c r="Z721" s="315"/>
    </row>
    <row r="722" spans="1:26" ht="14.25" customHeight="1">
      <c r="A722" s="316"/>
      <c r="B722" s="317"/>
      <c r="C722" s="313"/>
      <c r="D722" s="313"/>
      <c r="E722" s="313"/>
      <c r="F722" s="313"/>
      <c r="G722" s="313"/>
      <c r="H722" s="313"/>
      <c r="I722" s="313"/>
      <c r="J722" s="313"/>
      <c r="K722" s="313"/>
      <c r="L722" s="313"/>
      <c r="M722" s="313"/>
      <c r="N722" s="315"/>
      <c r="O722" s="315"/>
      <c r="P722" s="315"/>
      <c r="Q722" s="315"/>
      <c r="R722" s="315"/>
      <c r="S722" s="315"/>
      <c r="T722" s="315"/>
      <c r="U722" s="315"/>
      <c r="V722" s="315"/>
      <c r="W722" s="315"/>
      <c r="X722" s="315"/>
      <c r="Y722" s="315"/>
      <c r="Z722" s="315"/>
    </row>
    <row r="723" spans="1:26" ht="14.25" customHeight="1">
      <c r="A723" s="316"/>
      <c r="B723" s="317"/>
      <c r="C723" s="313"/>
      <c r="D723" s="313"/>
      <c r="E723" s="313"/>
      <c r="F723" s="313"/>
      <c r="G723" s="313"/>
      <c r="H723" s="313"/>
      <c r="I723" s="313"/>
      <c r="J723" s="313"/>
      <c r="K723" s="313"/>
      <c r="L723" s="313"/>
      <c r="M723" s="313"/>
      <c r="N723" s="315"/>
      <c r="O723" s="315"/>
      <c r="P723" s="315"/>
      <c r="Q723" s="315"/>
      <c r="R723" s="315"/>
      <c r="S723" s="315"/>
      <c r="T723" s="315"/>
      <c r="U723" s="315"/>
      <c r="V723" s="315"/>
      <c r="W723" s="315"/>
      <c r="X723" s="315"/>
      <c r="Y723" s="315"/>
      <c r="Z723" s="315"/>
    </row>
    <row r="724" spans="1:26" ht="14.25" customHeight="1">
      <c r="A724" s="316"/>
      <c r="B724" s="317"/>
      <c r="C724" s="313"/>
      <c r="D724" s="313"/>
      <c r="E724" s="313"/>
      <c r="F724" s="313"/>
      <c r="G724" s="313"/>
      <c r="H724" s="313"/>
      <c r="I724" s="313"/>
      <c r="J724" s="313"/>
      <c r="K724" s="313"/>
      <c r="L724" s="313"/>
      <c r="M724" s="313"/>
      <c r="N724" s="315"/>
      <c r="O724" s="315"/>
      <c r="P724" s="315"/>
      <c r="Q724" s="315"/>
      <c r="R724" s="315"/>
      <c r="S724" s="315"/>
      <c r="T724" s="315"/>
      <c r="U724" s="315"/>
      <c r="V724" s="315"/>
      <c r="W724" s="315"/>
      <c r="X724" s="315"/>
      <c r="Y724" s="315"/>
      <c r="Z724" s="315"/>
    </row>
    <row r="725" spans="1:26" ht="14.25" customHeight="1">
      <c r="A725" s="316"/>
      <c r="B725" s="317"/>
      <c r="C725" s="313"/>
      <c r="D725" s="313"/>
      <c r="E725" s="313"/>
      <c r="F725" s="313"/>
      <c r="G725" s="313"/>
      <c r="H725" s="313"/>
      <c r="I725" s="313"/>
      <c r="J725" s="313"/>
      <c r="K725" s="313"/>
      <c r="L725" s="313"/>
      <c r="M725" s="313"/>
      <c r="N725" s="315"/>
      <c r="O725" s="315"/>
      <c r="P725" s="315"/>
      <c r="Q725" s="315"/>
      <c r="R725" s="315"/>
      <c r="S725" s="315"/>
      <c r="T725" s="315"/>
      <c r="U725" s="315"/>
      <c r="V725" s="315"/>
      <c r="W725" s="315"/>
      <c r="X725" s="315"/>
      <c r="Y725" s="315"/>
      <c r="Z725" s="315"/>
    </row>
    <row r="726" spans="1:26" ht="14.25" customHeight="1">
      <c r="A726" s="316"/>
      <c r="B726" s="317"/>
      <c r="C726" s="313"/>
      <c r="D726" s="313"/>
      <c r="E726" s="313"/>
      <c r="F726" s="313"/>
      <c r="G726" s="313"/>
      <c r="H726" s="313"/>
      <c r="I726" s="313"/>
      <c r="J726" s="313"/>
      <c r="K726" s="313"/>
      <c r="L726" s="313"/>
      <c r="M726" s="313"/>
      <c r="N726" s="315"/>
      <c r="O726" s="315"/>
      <c r="P726" s="315"/>
      <c r="Q726" s="315"/>
      <c r="R726" s="315"/>
      <c r="S726" s="315"/>
      <c r="T726" s="315"/>
      <c r="U726" s="315"/>
      <c r="V726" s="315"/>
      <c r="W726" s="315"/>
      <c r="X726" s="315"/>
      <c r="Y726" s="315"/>
      <c r="Z726" s="315"/>
    </row>
    <row r="727" spans="1:26" ht="14.25" customHeight="1">
      <c r="A727" s="316"/>
      <c r="B727" s="317"/>
      <c r="C727" s="313"/>
      <c r="D727" s="313"/>
      <c r="E727" s="313"/>
      <c r="F727" s="313"/>
      <c r="G727" s="313"/>
      <c r="H727" s="313"/>
      <c r="I727" s="313"/>
      <c r="J727" s="313"/>
      <c r="K727" s="313"/>
      <c r="L727" s="313"/>
      <c r="M727" s="313"/>
      <c r="N727" s="315"/>
      <c r="O727" s="315"/>
      <c r="P727" s="315"/>
      <c r="Q727" s="315"/>
      <c r="R727" s="315"/>
      <c r="S727" s="315"/>
      <c r="T727" s="315"/>
      <c r="U727" s="315"/>
      <c r="V727" s="315"/>
      <c r="W727" s="315"/>
      <c r="X727" s="315"/>
      <c r="Y727" s="315"/>
      <c r="Z727" s="315"/>
    </row>
    <row r="728" spans="1:26" ht="14.25" customHeight="1">
      <c r="A728" s="316"/>
      <c r="B728" s="317"/>
      <c r="C728" s="313"/>
      <c r="D728" s="313"/>
      <c r="E728" s="313"/>
      <c r="F728" s="313"/>
      <c r="G728" s="313"/>
      <c r="H728" s="313"/>
      <c r="I728" s="313"/>
      <c r="J728" s="313"/>
      <c r="K728" s="313"/>
      <c r="L728" s="313"/>
      <c r="M728" s="313"/>
      <c r="N728" s="315"/>
      <c r="O728" s="315"/>
      <c r="P728" s="315"/>
      <c r="Q728" s="315"/>
      <c r="R728" s="315"/>
      <c r="S728" s="315"/>
      <c r="T728" s="315"/>
      <c r="U728" s="315"/>
      <c r="V728" s="315"/>
      <c r="W728" s="315"/>
      <c r="X728" s="315"/>
      <c r="Y728" s="315"/>
      <c r="Z728" s="315"/>
    </row>
    <row r="729" spans="1:26" ht="14.25" customHeight="1">
      <c r="A729" s="316"/>
      <c r="B729" s="317"/>
      <c r="C729" s="313"/>
      <c r="D729" s="313"/>
      <c r="E729" s="313"/>
      <c r="F729" s="313"/>
      <c r="G729" s="313"/>
      <c r="H729" s="313"/>
      <c r="I729" s="313"/>
      <c r="J729" s="313"/>
      <c r="K729" s="313"/>
      <c r="L729" s="313"/>
      <c r="M729" s="313"/>
      <c r="N729" s="315"/>
      <c r="O729" s="315"/>
      <c r="P729" s="315"/>
      <c r="Q729" s="315"/>
      <c r="R729" s="315"/>
      <c r="S729" s="315"/>
      <c r="T729" s="315"/>
      <c r="U729" s="315"/>
      <c r="V729" s="315"/>
      <c r="W729" s="315"/>
      <c r="X729" s="315"/>
      <c r="Y729" s="315"/>
      <c r="Z729" s="315"/>
    </row>
    <row r="730" spans="1:26" ht="14.25" customHeight="1">
      <c r="A730" s="316"/>
      <c r="B730" s="317"/>
      <c r="C730" s="313"/>
      <c r="D730" s="313"/>
      <c r="E730" s="313"/>
      <c r="F730" s="313"/>
      <c r="G730" s="313"/>
      <c r="H730" s="313"/>
      <c r="I730" s="313"/>
      <c r="J730" s="313"/>
      <c r="K730" s="313"/>
      <c r="L730" s="313"/>
      <c r="M730" s="313"/>
      <c r="N730" s="315"/>
      <c r="O730" s="315"/>
      <c r="P730" s="315"/>
      <c r="Q730" s="315"/>
      <c r="R730" s="315"/>
      <c r="S730" s="315"/>
      <c r="T730" s="315"/>
      <c r="U730" s="315"/>
      <c r="V730" s="315"/>
      <c r="W730" s="315"/>
      <c r="X730" s="315"/>
      <c r="Y730" s="315"/>
      <c r="Z730" s="315"/>
    </row>
    <row r="731" spans="1:26" ht="14.25" customHeight="1">
      <c r="A731" s="316"/>
      <c r="B731" s="317"/>
      <c r="C731" s="313"/>
      <c r="D731" s="313"/>
      <c r="E731" s="313"/>
      <c r="F731" s="313"/>
      <c r="G731" s="313"/>
      <c r="H731" s="313"/>
      <c r="I731" s="313"/>
      <c r="J731" s="313"/>
      <c r="K731" s="313"/>
      <c r="L731" s="313"/>
      <c r="M731" s="313"/>
      <c r="N731" s="315"/>
      <c r="O731" s="315"/>
      <c r="P731" s="315"/>
      <c r="Q731" s="315"/>
      <c r="R731" s="315"/>
      <c r="S731" s="315"/>
      <c r="T731" s="315"/>
      <c r="U731" s="315"/>
      <c r="V731" s="315"/>
      <c r="W731" s="315"/>
      <c r="X731" s="315"/>
      <c r="Y731" s="315"/>
      <c r="Z731" s="315"/>
    </row>
    <row r="732" spans="1:26" ht="14.25" customHeight="1">
      <c r="A732" s="316"/>
      <c r="B732" s="317"/>
      <c r="C732" s="313"/>
      <c r="D732" s="313"/>
      <c r="E732" s="313"/>
      <c r="F732" s="313"/>
      <c r="G732" s="313"/>
      <c r="H732" s="313"/>
      <c r="I732" s="313"/>
      <c r="J732" s="313"/>
      <c r="K732" s="313"/>
      <c r="L732" s="313"/>
      <c r="M732" s="313"/>
      <c r="N732" s="315"/>
      <c r="O732" s="315"/>
      <c r="P732" s="315"/>
      <c r="Q732" s="315"/>
      <c r="R732" s="315"/>
      <c r="S732" s="315"/>
      <c r="T732" s="315"/>
      <c r="U732" s="315"/>
      <c r="V732" s="315"/>
      <c r="W732" s="315"/>
      <c r="X732" s="315"/>
      <c r="Y732" s="315"/>
      <c r="Z732" s="315"/>
    </row>
    <row r="733" spans="1:26" ht="14.25" customHeight="1">
      <c r="A733" s="316"/>
      <c r="B733" s="317"/>
      <c r="C733" s="313"/>
      <c r="D733" s="313"/>
      <c r="E733" s="313"/>
      <c r="F733" s="313"/>
      <c r="G733" s="313"/>
      <c r="H733" s="313"/>
      <c r="I733" s="313"/>
      <c r="J733" s="313"/>
      <c r="K733" s="313"/>
      <c r="L733" s="313"/>
      <c r="M733" s="313"/>
      <c r="N733" s="315"/>
      <c r="O733" s="315"/>
      <c r="P733" s="315"/>
      <c r="Q733" s="315"/>
      <c r="R733" s="315"/>
      <c r="S733" s="315"/>
      <c r="T733" s="315"/>
      <c r="U733" s="315"/>
      <c r="V733" s="315"/>
      <c r="W733" s="315"/>
      <c r="X733" s="315"/>
      <c r="Y733" s="315"/>
      <c r="Z733" s="315"/>
    </row>
    <row r="734" spans="1:26" ht="14.25" customHeight="1">
      <c r="A734" s="316"/>
      <c r="B734" s="317"/>
      <c r="C734" s="313"/>
      <c r="D734" s="313"/>
      <c r="E734" s="313"/>
      <c r="F734" s="313"/>
      <c r="G734" s="313"/>
      <c r="H734" s="313"/>
      <c r="I734" s="313"/>
      <c r="J734" s="313"/>
      <c r="K734" s="313"/>
      <c r="L734" s="313"/>
      <c r="M734" s="313"/>
      <c r="N734" s="315"/>
      <c r="O734" s="315"/>
      <c r="P734" s="315"/>
      <c r="Q734" s="315"/>
      <c r="R734" s="315"/>
      <c r="S734" s="315"/>
      <c r="T734" s="315"/>
      <c r="U734" s="315"/>
      <c r="V734" s="315"/>
      <c r="W734" s="315"/>
      <c r="X734" s="315"/>
      <c r="Y734" s="315"/>
      <c r="Z734" s="315"/>
    </row>
    <row r="735" spans="1:26" ht="14.25" customHeight="1">
      <c r="A735" s="316"/>
      <c r="B735" s="317"/>
      <c r="C735" s="313"/>
      <c r="D735" s="313"/>
      <c r="E735" s="313"/>
      <c r="F735" s="313"/>
      <c r="G735" s="313"/>
      <c r="H735" s="313"/>
      <c r="I735" s="313"/>
      <c r="J735" s="313"/>
      <c r="K735" s="313"/>
      <c r="L735" s="313"/>
      <c r="M735" s="313"/>
      <c r="N735" s="315"/>
      <c r="O735" s="315"/>
      <c r="P735" s="315"/>
      <c r="Q735" s="315"/>
      <c r="R735" s="315"/>
      <c r="S735" s="315"/>
      <c r="T735" s="315"/>
      <c r="U735" s="315"/>
      <c r="V735" s="315"/>
      <c r="W735" s="315"/>
      <c r="X735" s="315"/>
      <c r="Y735" s="315"/>
      <c r="Z735" s="315"/>
    </row>
    <row r="736" spans="1:26" ht="14.25" customHeight="1">
      <c r="A736" s="316"/>
      <c r="B736" s="317"/>
      <c r="C736" s="313"/>
      <c r="D736" s="313"/>
      <c r="E736" s="313"/>
      <c r="F736" s="313"/>
      <c r="G736" s="313"/>
      <c r="H736" s="313"/>
      <c r="I736" s="313"/>
      <c r="J736" s="313"/>
      <c r="K736" s="313"/>
      <c r="L736" s="313"/>
      <c r="M736" s="313"/>
      <c r="N736" s="315"/>
      <c r="O736" s="315"/>
      <c r="P736" s="315"/>
      <c r="Q736" s="315"/>
      <c r="R736" s="315"/>
      <c r="S736" s="315"/>
      <c r="T736" s="315"/>
      <c r="U736" s="315"/>
      <c r="V736" s="315"/>
      <c r="W736" s="315"/>
      <c r="X736" s="315"/>
      <c r="Y736" s="315"/>
      <c r="Z736" s="315"/>
    </row>
    <row r="737" spans="1:26" ht="14.25" customHeight="1">
      <c r="A737" s="316"/>
      <c r="B737" s="317"/>
      <c r="C737" s="313"/>
      <c r="D737" s="313"/>
      <c r="E737" s="313"/>
      <c r="F737" s="313"/>
      <c r="G737" s="313"/>
      <c r="H737" s="313"/>
      <c r="I737" s="313"/>
      <c r="J737" s="313"/>
      <c r="K737" s="313"/>
      <c r="L737" s="313"/>
      <c r="M737" s="313"/>
      <c r="N737" s="315"/>
      <c r="O737" s="315"/>
      <c r="P737" s="315"/>
      <c r="Q737" s="315"/>
      <c r="R737" s="315"/>
      <c r="S737" s="315"/>
      <c r="T737" s="315"/>
      <c r="U737" s="315"/>
      <c r="V737" s="315"/>
      <c r="W737" s="315"/>
      <c r="X737" s="315"/>
      <c r="Y737" s="315"/>
      <c r="Z737" s="315"/>
    </row>
    <row r="738" spans="1:26" ht="14.25" customHeight="1">
      <c r="A738" s="316"/>
      <c r="B738" s="317"/>
      <c r="C738" s="313"/>
      <c r="D738" s="313"/>
      <c r="E738" s="313"/>
      <c r="F738" s="313"/>
      <c r="G738" s="313"/>
      <c r="H738" s="313"/>
      <c r="I738" s="313"/>
      <c r="J738" s="313"/>
      <c r="K738" s="313"/>
      <c r="L738" s="313"/>
      <c r="M738" s="313"/>
      <c r="N738" s="315"/>
      <c r="O738" s="315"/>
      <c r="P738" s="315"/>
      <c r="Q738" s="315"/>
      <c r="R738" s="315"/>
      <c r="S738" s="315"/>
      <c r="T738" s="315"/>
      <c r="U738" s="315"/>
      <c r="V738" s="315"/>
      <c r="W738" s="315"/>
      <c r="X738" s="315"/>
      <c r="Y738" s="315"/>
      <c r="Z738" s="315"/>
    </row>
    <row r="739" spans="1:26" ht="14.25" customHeight="1">
      <c r="A739" s="316"/>
      <c r="B739" s="317"/>
      <c r="C739" s="313"/>
      <c r="D739" s="313"/>
      <c r="E739" s="313"/>
      <c r="F739" s="313"/>
      <c r="G739" s="313"/>
      <c r="H739" s="313"/>
      <c r="I739" s="313"/>
      <c r="J739" s="313"/>
      <c r="K739" s="313"/>
      <c r="L739" s="313"/>
      <c r="M739" s="313"/>
      <c r="N739" s="315"/>
      <c r="O739" s="315"/>
      <c r="P739" s="315"/>
      <c r="Q739" s="315"/>
      <c r="R739" s="315"/>
      <c r="S739" s="315"/>
      <c r="T739" s="315"/>
      <c r="U739" s="315"/>
      <c r="V739" s="315"/>
      <c r="W739" s="315"/>
      <c r="X739" s="315"/>
      <c r="Y739" s="315"/>
      <c r="Z739" s="315"/>
    </row>
    <row r="740" spans="1:26" ht="14.25" customHeight="1">
      <c r="A740" s="316"/>
      <c r="B740" s="317"/>
      <c r="C740" s="313"/>
      <c r="D740" s="313"/>
      <c r="E740" s="313"/>
      <c r="F740" s="313"/>
      <c r="G740" s="313"/>
      <c r="H740" s="313"/>
      <c r="I740" s="313"/>
      <c r="J740" s="313"/>
      <c r="K740" s="313"/>
      <c r="L740" s="313"/>
      <c r="M740" s="313"/>
      <c r="N740" s="315"/>
      <c r="O740" s="315"/>
      <c r="P740" s="315"/>
      <c r="Q740" s="315"/>
      <c r="R740" s="315"/>
      <c r="S740" s="315"/>
      <c r="T740" s="315"/>
      <c r="U740" s="315"/>
      <c r="V740" s="315"/>
      <c r="W740" s="315"/>
      <c r="X740" s="315"/>
      <c r="Y740" s="315"/>
      <c r="Z740" s="315"/>
    </row>
    <row r="741" spans="1:26" ht="14.25" customHeight="1">
      <c r="A741" s="316"/>
      <c r="B741" s="317"/>
      <c r="C741" s="313"/>
      <c r="D741" s="313"/>
      <c r="E741" s="313"/>
      <c r="F741" s="313"/>
      <c r="G741" s="313"/>
      <c r="H741" s="313"/>
      <c r="I741" s="313"/>
      <c r="J741" s="313"/>
      <c r="K741" s="313"/>
      <c r="L741" s="313"/>
      <c r="M741" s="313"/>
      <c r="N741" s="315"/>
      <c r="O741" s="315"/>
      <c r="P741" s="315"/>
      <c r="Q741" s="315"/>
      <c r="R741" s="315"/>
      <c r="S741" s="315"/>
      <c r="T741" s="315"/>
      <c r="U741" s="315"/>
      <c r="V741" s="315"/>
      <c r="W741" s="315"/>
      <c r="X741" s="315"/>
      <c r="Y741" s="315"/>
      <c r="Z741" s="315"/>
    </row>
    <row r="742" spans="1:26" ht="14.25" customHeight="1">
      <c r="A742" s="316"/>
      <c r="B742" s="317"/>
      <c r="C742" s="313"/>
      <c r="D742" s="313"/>
      <c r="E742" s="313"/>
      <c r="F742" s="313"/>
      <c r="G742" s="313"/>
      <c r="H742" s="313"/>
      <c r="I742" s="313"/>
      <c r="J742" s="313"/>
      <c r="K742" s="313"/>
      <c r="L742" s="313"/>
      <c r="M742" s="313"/>
      <c r="N742" s="315"/>
      <c r="O742" s="315"/>
      <c r="P742" s="315"/>
      <c r="Q742" s="315"/>
      <c r="R742" s="315"/>
      <c r="S742" s="315"/>
      <c r="T742" s="315"/>
      <c r="U742" s="315"/>
      <c r="V742" s="315"/>
      <c r="W742" s="315"/>
      <c r="X742" s="315"/>
      <c r="Y742" s="315"/>
      <c r="Z742" s="315"/>
    </row>
    <row r="743" spans="1:26" ht="14.25" customHeight="1">
      <c r="A743" s="316"/>
      <c r="B743" s="317"/>
      <c r="C743" s="313"/>
      <c r="D743" s="313"/>
      <c r="E743" s="313"/>
      <c r="F743" s="313"/>
      <c r="G743" s="313"/>
      <c r="H743" s="313"/>
      <c r="I743" s="313"/>
      <c r="J743" s="313"/>
      <c r="K743" s="313"/>
      <c r="L743" s="313"/>
      <c r="M743" s="313"/>
      <c r="N743" s="315"/>
      <c r="O743" s="315"/>
      <c r="P743" s="315"/>
      <c r="Q743" s="315"/>
      <c r="R743" s="315"/>
      <c r="S743" s="315"/>
      <c r="T743" s="315"/>
      <c r="U743" s="315"/>
      <c r="V743" s="315"/>
      <c r="W743" s="315"/>
      <c r="X743" s="315"/>
      <c r="Y743" s="315"/>
      <c r="Z743" s="315"/>
    </row>
    <row r="744" spans="1:26" ht="14.25" customHeight="1">
      <c r="A744" s="316"/>
      <c r="B744" s="317"/>
      <c r="C744" s="313"/>
      <c r="D744" s="313"/>
      <c r="E744" s="313"/>
      <c r="F744" s="313"/>
      <c r="G744" s="313"/>
      <c r="H744" s="313"/>
      <c r="I744" s="313"/>
      <c r="J744" s="313"/>
      <c r="K744" s="313"/>
      <c r="L744" s="313"/>
      <c r="M744" s="313"/>
      <c r="N744" s="315"/>
      <c r="O744" s="315"/>
      <c r="P744" s="315"/>
      <c r="Q744" s="315"/>
      <c r="R744" s="315"/>
      <c r="S744" s="315"/>
      <c r="T744" s="315"/>
      <c r="U744" s="315"/>
      <c r="V744" s="315"/>
      <c r="W744" s="315"/>
      <c r="X744" s="315"/>
      <c r="Y744" s="315"/>
      <c r="Z744" s="315"/>
    </row>
    <row r="745" spans="1:26" ht="14.25" customHeight="1">
      <c r="A745" s="316"/>
      <c r="B745" s="317"/>
      <c r="C745" s="313"/>
      <c r="D745" s="313"/>
      <c r="E745" s="313"/>
      <c r="F745" s="313"/>
      <c r="G745" s="313"/>
      <c r="H745" s="313"/>
      <c r="I745" s="313"/>
      <c r="J745" s="313"/>
      <c r="K745" s="313"/>
      <c r="L745" s="313"/>
      <c r="M745" s="313"/>
      <c r="N745" s="315"/>
      <c r="O745" s="315"/>
      <c r="P745" s="315"/>
      <c r="Q745" s="315"/>
      <c r="R745" s="315"/>
      <c r="S745" s="315"/>
      <c r="T745" s="315"/>
      <c r="U745" s="315"/>
      <c r="V745" s="315"/>
      <c r="W745" s="315"/>
      <c r="X745" s="315"/>
      <c r="Y745" s="315"/>
      <c r="Z745" s="315"/>
    </row>
    <row r="746" spans="1:26" ht="14.25" customHeight="1">
      <c r="A746" s="316"/>
      <c r="B746" s="317"/>
      <c r="C746" s="313"/>
      <c r="D746" s="313"/>
      <c r="E746" s="313"/>
      <c r="F746" s="313"/>
      <c r="G746" s="313"/>
      <c r="H746" s="313"/>
      <c r="I746" s="313"/>
      <c r="J746" s="313"/>
      <c r="K746" s="313"/>
      <c r="L746" s="313"/>
      <c r="M746" s="313"/>
      <c r="N746" s="315"/>
      <c r="O746" s="315"/>
      <c r="P746" s="315"/>
      <c r="Q746" s="315"/>
      <c r="R746" s="315"/>
      <c r="S746" s="315"/>
      <c r="T746" s="315"/>
      <c r="U746" s="315"/>
      <c r="V746" s="315"/>
      <c r="W746" s="315"/>
      <c r="X746" s="315"/>
      <c r="Y746" s="315"/>
      <c r="Z746" s="315"/>
    </row>
    <row r="747" spans="1:26" ht="14.25" customHeight="1">
      <c r="A747" s="316"/>
      <c r="B747" s="317"/>
      <c r="C747" s="313"/>
      <c r="D747" s="313"/>
      <c r="E747" s="313"/>
      <c r="F747" s="313"/>
      <c r="G747" s="313"/>
      <c r="H747" s="313"/>
      <c r="I747" s="313"/>
      <c r="J747" s="313"/>
      <c r="K747" s="313"/>
      <c r="L747" s="313"/>
      <c r="M747" s="313"/>
      <c r="N747" s="315"/>
      <c r="O747" s="315"/>
      <c r="P747" s="315"/>
      <c r="Q747" s="315"/>
      <c r="R747" s="315"/>
      <c r="S747" s="315"/>
      <c r="T747" s="315"/>
      <c r="U747" s="315"/>
      <c r="V747" s="315"/>
      <c r="W747" s="315"/>
      <c r="X747" s="315"/>
      <c r="Y747" s="315"/>
      <c r="Z747" s="315"/>
    </row>
    <row r="748" spans="1:26" ht="14.25" customHeight="1">
      <c r="A748" s="316"/>
      <c r="B748" s="317"/>
      <c r="C748" s="313"/>
      <c r="D748" s="313"/>
      <c r="E748" s="313"/>
      <c r="F748" s="313"/>
      <c r="G748" s="313"/>
      <c r="H748" s="313"/>
      <c r="I748" s="313"/>
      <c r="J748" s="313"/>
      <c r="K748" s="313"/>
      <c r="L748" s="313"/>
      <c r="M748" s="313"/>
      <c r="N748" s="315"/>
      <c r="O748" s="315"/>
      <c r="P748" s="315"/>
      <c r="Q748" s="315"/>
      <c r="R748" s="315"/>
      <c r="S748" s="315"/>
      <c r="T748" s="315"/>
      <c r="U748" s="315"/>
      <c r="V748" s="315"/>
      <c r="W748" s="315"/>
      <c r="X748" s="315"/>
      <c r="Y748" s="315"/>
      <c r="Z748" s="315"/>
    </row>
    <row r="749" spans="1:26" ht="14.25" customHeight="1">
      <c r="A749" s="316"/>
      <c r="B749" s="317"/>
      <c r="C749" s="313"/>
      <c r="D749" s="313"/>
      <c r="E749" s="313"/>
      <c r="F749" s="313"/>
      <c r="G749" s="313"/>
      <c r="H749" s="313"/>
      <c r="I749" s="313"/>
      <c r="J749" s="313"/>
      <c r="K749" s="313"/>
      <c r="L749" s="313"/>
      <c r="M749" s="313"/>
      <c r="N749" s="315"/>
      <c r="O749" s="315"/>
      <c r="P749" s="315"/>
      <c r="Q749" s="315"/>
      <c r="R749" s="315"/>
      <c r="S749" s="315"/>
      <c r="T749" s="315"/>
      <c r="U749" s="315"/>
      <c r="V749" s="315"/>
      <c r="W749" s="315"/>
      <c r="X749" s="315"/>
      <c r="Y749" s="315"/>
      <c r="Z749" s="315"/>
    </row>
    <row r="750" spans="1:26" ht="14.25" customHeight="1">
      <c r="A750" s="316"/>
      <c r="B750" s="317"/>
      <c r="C750" s="313"/>
      <c r="D750" s="313"/>
      <c r="E750" s="313"/>
      <c r="F750" s="313"/>
      <c r="G750" s="313"/>
      <c r="H750" s="313"/>
      <c r="I750" s="313"/>
      <c r="J750" s="313"/>
      <c r="K750" s="313"/>
      <c r="L750" s="313"/>
      <c r="M750" s="313"/>
      <c r="N750" s="315"/>
      <c r="O750" s="315"/>
      <c r="P750" s="315"/>
      <c r="Q750" s="315"/>
      <c r="R750" s="315"/>
      <c r="S750" s="315"/>
      <c r="T750" s="315"/>
      <c r="U750" s="315"/>
      <c r="V750" s="315"/>
      <c r="W750" s="315"/>
      <c r="X750" s="315"/>
      <c r="Y750" s="315"/>
      <c r="Z750" s="315"/>
    </row>
    <row r="751" spans="1:26" ht="14.25" customHeight="1">
      <c r="A751" s="316"/>
      <c r="B751" s="317"/>
      <c r="C751" s="313"/>
      <c r="D751" s="313"/>
      <c r="E751" s="313"/>
      <c r="F751" s="313"/>
      <c r="G751" s="313"/>
      <c r="H751" s="313"/>
      <c r="I751" s="313"/>
      <c r="J751" s="313"/>
      <c r="K751" s="313"/>
      <c r="L751" s="313"/>
      <c r="M751" s="313"/>
      <c r="N751" s="315"/>
      <c r="O751" s="315"/>
      <c r="P751" s="315"/>
      <c r="Q751" s="315"/>
      <c r="R751" s="315"/>
      <c r="S751" s="315"/>
      <c r="T751" s="315"/>
      <c r="U751" s="315"/>
      <c r="V751" s="315"/>
      <c r="W751" s="315"/>
      <c r="X751" s="315"/>
      <c r="Y751" s="315"/>
      <c r="Z751" s="315"/>
    </row>
    <row r="752" spans="1:26" ht="14.25" customHeight="1">
      <c r="A752" s="316"/>
      <c r="B752" s="317"/>
      <c r="C752" s="313"/>
      <c r="D752" s="313"/>
      <c r="E752" s="313"/>
      <c r="F752" s="313"/>
      <c r="G752" s="313"/>
      <c r="H752" s="313"/>
      <c r="I752" s="313"/>
      <c r="J752" s="313"/>
      <c r="K752" s="313"/>
      <c r="L752" s="313"/>
      <c r="M752" s="313"/>
      <c r="N752" s="315"/>
      <c r="O752" s="315"/>
      <c r="P752" s="315"/>
      <c r="Q752" s="315"/>
      <c r="R752" s="315"/>
      <c r="S752" s="315"/>
      <c r="T752" s="315"/>
      <c r="U752" s="315"/>
      <c r="V752" s="315"/>
      <c r="W752" s="315"/>
      <c r="X752" s="315"/>
      <c r="Y752" s="315"/>
      <c r="Z752" s="315"/>
    </row>
    <row r="753" spans="1:26" ht="14.25" customHeight="1">
      <c r="A753" s="316"/>
      <c r="B753" s="317"/>
      <c r="C753" s="313"/>
      <c r="D753" s="313"/>
      <c r="E753" s="313"/>
      <c r="F753" s="313"/>
      <c r="G753" s="313"/>
      <c r="H753" s="313"/>
      <c r="I753" s="313"/>
      <c r="J753" s="313"/>
      <c r="K753" s="313"/>
      <c r="L753" s="313"/>
      <c r="M753" s="313"/>
      <c r="N753" s="315"/>
      <c r="O753" s="315"/>
      <c r="P753" s="315"/>
      <c r="Q753" s="315"/>
      <c r="R753" s="315"/>
      <c r="S753" s="315"/>
      <c r="T753" s="315"/>
      <c r="U753" s="315"/>
      <c r="V753" s="315"/>
      <c r="W753" s="315"/>
      <c r="X753" s="315"/>
      <c r="Y753" s="315"/>
      <c r="Z753" s="315"/>
    </row>
    <row r="754" spans="1:26" ht="14.25" customHeight="1">
      <c r="A754" s="316"/>
      <c r="B754" s="317"/>
      <c r="C754" s="313"/>
      <c r="D754" s="313"/>
      <c r="E754" s="313"/>
      <c r="F754" s="313"/>
      <c r="G754" s="313"/>
      <c r="H754" s="313"/>
      <c r="I754" s="313"/>
      <c r="J754" s="313"/>
      <c r="K754" s="313"/>
      <c r="L754" s="313"/>
      <c r="M754" s="313"/>
      <c r="N754" s="315"/>
      <c r="O754" s="315"/>
      <c r="P754" s="315"/>
      <c r="Q754" s="315"/>
      <c r="R754" s="315"/>
      <c r="S754" s="315"/>
      <c r="T754" s="315"/>
      <c r="U754" s="315"/>
      <c r="V754" s="315"/>
      <c r="W754" s="315"/>
      <c r="X754" s="315"/>
      <c r="Y754" s="315"/>
      <c r="Z754" s="315"/>
    </row>
    <row r="755" spans="1:26" ht="14.25" customHeight="1">
      <c r="A755" s="316"/>
      <c r="B755" s="317"/>
      <c r="C755" s="313"/>
      <c r="D755" s="313"/>
      <c r="E755" s="313"/>
      <c r="F755" s="313"/>
      <c r="G755" s="313"/>
      <c r="H755" s="313"/>
      <c r="I755" s="313"/>
      <c r="J755" s="313"/>
      <c r="K755" s="313"/>
      <c r="L755" s="313"/>
      <c r="M755" s="313"/>
      <c r="N755" s="315"/>
      <c r="O755" s="315"/>
      <c r="P755" s="315"/>
      <c r="Q755" s="315"/>
      <c r="R755" s="315"/>
      <c r="S755" s="315"/>
      <c r="T755" s="315"/>
      <c r="U755" s="315"/>
      <c r="V755" s="315"/>
      <c r="W755" s="315"/>
      <c r="X755" s="315"/>
      <c r="Y755" s="315"/>
      <c r="Z755" s="315"/>
    </row>
    <row r="756" spans="1:26" ht="14.25" customHeight="1">
      <c r="A756" s="316"/>
      <c r="B756" s="317"/>
      <c r="C756" s="313"/>
      <c r="D756" s="313"/>
      <c r="E756" s="313"/>
      <c r="F756" s="313"/>
      <c r="G756" s="313"/>
      <c r="H756" s="313"/>
      <c r="I756" s="313"/>
      <c r="J756" s="313"/>
      <c r="K756" s="313"/>
      <c r="L756" s="313"/>
      <c r="M756" s="313"/>
      <c r="N756" s="315"/>
      <c r="O756" s="315"/>
      <c r="P756" s="315"/>
      <c r="Q756" s="315"/>
      <c r="R756" s="315"/>
      <c r="S756" s="315"/>
      <c r="T756" s="315"/>
      <c r="U756" s="315"/>
      <c r="V756" s="315"/>
      <c r="W756" s="315"/>
      <c r="X756" s="315"/>
      <c r="Y756" s="315"/>
      <c r="Z756" s="315"/>
    </row>
    <row r="757" spans="1:26" ht="14.25" customHeight="1">
      <c r="A757" s="316"/>
      <c r="B757" s="317"/>
      <c r="C757" s="313"/>
      <c r="D757" s="313"/>
      <c r="E757" s="313"/>
      <c r="F757" s="313"/>
      <c r="G757" s="313"/>
      <c r="H757" s="313"/>
      <c r="I757" s="313"/>
      <c r="J757" s="313"/>
      <c r="K757" s="313"/>
      <c r="L757" s="313"/>
      <c r="M757" s="313"/>
      <c r="N757" s="315"/>
      <c r="O757" s="315"/>
      <c r="P757" s="315"/>
      <c r="Q757" s="315"/>
      <c r="R757" s="315"/>
      <c r="S757" s="315"/>
      <c r="T757" s="315"/>
      <c r="U757" s="315"/>
      <c r="V757" s="315"/>
      <c r="W757" s="315"/>
      <c r="X757" s="315"/>
      <c r="Y757" s="315"/>
      <c r="Z757" s="315"/>
    </row>
    <row r="758" spans="1:26" ht="14.25" customHeight="1">
      <c r="A758" s="316"/>
      <c r="B758" s="317"/>
      <c r="C758" s="313"/>
      <c r="D758" s="313"/>
      <c r="E758" s="313"/>
      <c r="F758" s="313"/>
      <c r="G758" s="313"/>
      <c r="H758" s="313"/>
      <c r="I758" s="313"/>
      <c r="J758" s="313"/>
      <c r="K758" s="313"/>
      <c r="L758" s="313"/>
      <c r="M758" s="313"/>
      <c r="N758" s="315"/>
      <c r="O758" s="315"/>
      <c r="P758" s="315"/>
      <c r="Q758" s="315"/>
      <c r="R758" s="315"/>
      <c r="S758" s="315"/>
      <c r="T758" s="315"/>
      <c r="U758" s="315"/>
      <c r="V758" s="315"/>
      <c r="W758" s="315"/>
      <c r="X758" s="315"/>
      <c r="Y758" s="315"/>
      <c r="Z758" s="315"/>
    </row>
    <row r="759" spans="1:26" ht="14.25" customHeight="1">
      <c r="A759" s="316"/>
      <c r="B759" s="317"/>
      <c r="C759" s="313"/>
      <c r="D759" s="313"/>
      <c r="E759" s="313"/>
      <c r="F759" s="313"/>
      <c r="G759" s="313"/>
      <c r="H759" s="313"/>
      <c r="I759" s="313"/>
      <c r="J759" s="313"/>
      <c r="K759" s="313"/>
      <c r="L759" s="313"/>
      <c r="M759" s="313"/>
      <c r="N759" s="315"/>
      <c r="O759" s="315"/>
      <c r="P759" s="315"/>
      <c r="Q759" s="315"/>
      <c r="R759" s="315"/>
      <c r="S759" s="315"/>
      <c r="T759" s="315"/>
      <c r="U759" s="315"/>
      <c r="V759" s="315"/>
      <c r="W759" s="315"/>
      <c r="X759" s="315"/>
      <c r="Y759" s="315"/>
      <c r="Z759" s="315"/>
    </row>
    <row r="760" spans="1:26" ht="14.25" customHeight="1">
      <c r="A760" s="316"/>
      <c r="B760" s="317"/>
      <c r="C760" s="313"/>
      <c r="D760" s="313"/>
      <c r="E760" s="313"/>
      <c r="F760" s="313"/>
      <c r="G760" s="313"/>
      <c r="H760" s="313"/>
      <c r="I760" s="313"/>
      <c r="J760" s="313"/>
      <c r="K760" s="313"/>
      <c r="L760" s="313"/>
      <c r="M760" s="313"/>
      <c r="N760" s="315"/>
      <c r="O760" s="315"/>
      <c r="P760" s="315"/>
      <c r="Q760" s="315"/>
      <c r="R760" s="315"/>
      <c r="S760" s="315"/>
      <c r="T760" s="315"/>
      <c r="U760" s="315"/>
      <c r="V760" s="315"/>
      <c r="W760" s="315"/>
      <c r="X760" s="315"/>
      <c r="Y760" s="315"/>
      <c r="Z760" s="315"/>
    </row>
    <row r="761" spans="1:26" ht="14.25" customHeight="1">
      <c r="A761" s="316"/>
      <c r="B761" s="317"/>
      <c r="C761" s="313"/>
      <c r="D761" s="313"/>
      <c r="E761" s="313"/>
      <c r="F761" s="313"/>
      <c r="G761" s="313"/>
      <c r="H761" s="313"/>
      <c r="I761" s="313"/>
      <c r="J761" s="313"/>
      <c r="K761" s="313"/>
      <c r="L761" s="313"/>
      <c r="M761" s="313"/>
      <c r="N761" s="315"/>
      <c r="O761" s="315"/>
      <c r="P761" s="315"/>
      <c r="Q761" s="315"/>
      <c r="R761" s="315"/>
      <c r="S761" s="315"/>
      <c r="T761" s="315"/>
      <c r="U761" s="315"/>
      <c r="V761" s="315"/>
      <c r="W761" s="315"/>
      <c r="X761" s="315"/>
      <c r="Y761" s="315"/>
      <c r="Z761" s="315"/>
    </row>
    <row r="762" spans="1:26" ht="14.25" customHeight="1">
      <c r="A762" s="316"/>
      <c r="B762" s="317"/>
      <c r="C762" s="313"/>
      <c r="D762" s="313"/>
      <c r="E762" s="313"/>
      <c r="F762" s="313"/>
      <c r="G762" s="313"/>
      <c r="H762" s="313"/>
      <c r="I762" s="313"/>
      <c r="J762" s="313"/>
      <c r="K762" s="313"/>
      <c r="L762" s="313"/>
      <c r="M762" s="313"/>
      <c r="N762" s="315"/>
      <c r="O762" s="315"/>
      <c r="P762" s="315"/>
      <c r="Q762" s="315"/>
      <c r="R762" s="315"/>
      <c r="S762" s="315"/>
      <c r="T762" s="315"/>
      <c r="U762" s="315"/>
      <c r="V762" s="315"/>
      <c r="W762" s="315"/>
      <c r="X762" s="315"/>
      <c r="Y762" s="315"/>
      <c r="Z762" s="315"/>
    </row>
    <row r="763" spans="1:26" ht="14.25" customHeight="1">
      <c r="A763" s="316"/>
      <c r="B763" s="317"/>
      <c r="C763" s="313"/>
      <c r="D763" s="313"/>
      <c r="E763" s="313"/>
      <c r="F763" s="313"/>
      <c r="G763" s="313"/>
      <c r="H763" s="313"/>
      <c r="I763" s="313"/>
      <c r="J763" s="313"/>
      <c r="K763" s="313"/>
      <c r="L763" s="313"/>
      <c r="M763" s="313"/>
      <c r="N763" s="315"/>
      <c r="O763" s="315"/>
      <c r="P763" s="315"/>
      <c r="Q763" s="315"/>
      <c r="R763" s="315"/>
      <c r="S763" s="315"/>
      <c r="T763" s="315"/>
      <c r="U763" s="315"/>
      <c r="V763" s="315"/>
      <c r="W763" s="315"/>
      <c r="X763" s="315"/>
      <c r="Y763" s="315"/>
      <c r="Z763" s="315"/>
    </row>
    <row r="764" spans="1:26" ht="14.25" customHeight="1">
      <c r="A764" s="316"/>
      <c r="B764" s="317"/>
      <c r="C764" s="313"/>
      <c r="D764" s="313"/>
      <c r="E764" s="313"/>
      <c r="F764" s="313"/>
      <c r="G764" s="313"/>
      <c r="H764" s="313"/>
      <c r="I764" s="313"/>
      <c r="J764" s="313"/>
      <c r="K764" s="313"/>
      <c r="L764" s="313"/>
      <c r="M764" s="313"/>
      <c r="N764" s="315"/>
      <c r="O764" s="315"/>
      <c r="P764" s="315"/>
      <c r="Q764" s="315"/>
      <c r="R764" s="315"/>
      <c r="S764" s="315"/>
      <c r="T764" s="315"/>
      <c r="U764" s="315"/>
      <c r="V764" s="315"/>
      <c r="W764" s="315"/>
      <c r="X764" s="315"/>
      <c r="Y764" s="315"/>
      <c r="Z764" s="315"/>
    </row>
    <row r="765" spans="1:26" ht="14.25" customHeight="1">
      <c r="A765" s="316"/>
      <c r="B765" s="317"/>
      <c r="C765" s="313"/>
      <c r="D765" s="313"/>
      <c r="E765" s="313"/>
      <c r="F765" s="313"/>
      <c r="G765" s="313"/>
      <c r="H765" s="313"/>
      <c r="I765" s="313"/>
      <c r="J765" s="313"/>
      <c r="K765" s="313"/>
      <c r="L765" s="313"/>
      <c r="M765" s="313"/>
      <c r="N765" s="315"/>
      <c r="O765" s="315"/>
      <c r="P765" s="315"/>
      <c r="Q765" s="315"/>
      <c r="R765" s="315"/>
      <c r="S765" s="315"/>
      <c r="T765" s="315"/>
      <c r="U765" s="315"/>
      <c r="V765" s="315"/>
      <c r="W765" s="315"/>
      <c r="X765" s="315"/>
      <c r="Y765" s="315"/>
      <c r="Z765" s="315"/>
    </row>
    <row r="766" spans="1:26" ht="14.25" customHeight="1">
      <c r="A766" s="316"/>
      <c r="B766" s="317"/>
      <c r="C766" s="313"/>
      <c r="D766" s="313"/>
      <c r="E766" s="313"/>
      <c r="F766" s="313"/>
      <c r="G766" s="313"/>
      <c r="H766" s="313"/>
      <c r="I766" s="313"/>
      <c r="J766" s="313"/>
      <c r="K766" s="313"/>
      <c r="L766" s="313"/>
      <c r="M766" s="313"/>
      <c r="N766" s="315"/>
      <c r="O766" s="315"/>
      <c r="P766" s="315"/>
      <c r="Q766" s="315"/>
      <c r="R766" s="315"/>
      <c r="S766" s="315"/>
      <c r="T766" s="315"/>
      <c r="U766" s="315"/>
      <c r="V766" s="315"/>
      <c r="W766" s="315"/>
      <c r="X766" s="315"/>
      <c r="Y766" s="315"/>
      <c r="Z766" s="315"/>
    </row>
    <row r="767" spans="1:26" ht="14.25" customHeight="1">
      <c r="A767" s="316"/>
      <c r="B767" s="317"/>
      <c r="C767" s="313"/>
      <c r="D767" s="313"/>
      <c r="E767" s="313"/>
      <c r="F767" s="313"/>
      <c r="G767" s="313"/>
      <c r="H767" s="313"/>
      <c r="I767" s="313"/>
      <c r="J767" s="313"/>
      <c r="K767" s="313"/>
      <c r="L767" s="313"/>
      <c r="M767" s="313"/>
      <c r="N767" s="315"/>
      <c r="O767" s="315"/>
      <c r="P767" s="315"/>
      <c r="Q767" s="315"/>
      <c r="R767" s="315"/>
      <c r="S767" s="315"/>
      <c r="T767" s="315"/>
      <c r="U767" s="315"/>
      <c r="V767" s="315"/>
      <c r="W767" s="315"/>
      <c r="X767" s="315"/>
      <c r="Y767" s="315"/>
      <c r="Z767" s="315"/>
    </row>
    <row r="768" spans="1:26" ht="14.25" customHeight="1">
      <c r="A768" s="316"/>
      <c r="B768" s="317"/>
      <c r="C768" s="313"/>
      <c r="D768" s="313"/>
      <c r="E768" s="313"/>
      <c r="F768" s="313"/>
      <c r="G768" s="313"/>
      <c r="H768" s="313"/>
      <c r="I768" s="313"/>
      <c r="J768" s="313"/>
      <c r="K768" s="313"/>
      <c r="L768" s="313"/>
      <c r="M768" s="313"/>
      <c r="N768" s="315"/>
      <c r="O768" s="315"/>
      <c r="P768" s="315"/>
      <c r="Q768" s="315"/>
      <c r="R768" s="315"/>
      <c r="S768" s="315"/>
      <c r="T768" s="315"/>
      <c r="U768" s="315"/>
      <c r="V768" s="315"/>
      <c r="W768" s="315"/>
      <c r="X768" s="315"/>
      <c r="Y768" s="315"/>
      <c r="Z768" s="315"/>
    </row>
    <row r="769" spans="1:26" ht="14.25" customHeight="1">
      <c r="A769" s="316"/>
      <c r="B769" s="317"/>
      <c r="C769" s="313"/>
      <c r="D769" s="313"/>
      <c r="E769" s="313"/>
      <c r="F769" s="313"/>
      <c r="G769" s="313"/>
      <c r="H769" s="313"/>
      <c r="I769" s="313"/>
      <c r="J769" s="313"/>
      <c r="K769" s="313"/>
      <c r="L769" s="313"/>
      <c r="M769" s="313"/>
      <c r="N769" s="315"/>
      <c r="O769" s="315"/>
      <c r="P769" s="315"/>
      <c r="Q769" s="315"/>
      <c r="R769" s="315"/>
      <c r="S769" s="315"/>
      <c r="T769" s="315"/>
      <c r="U769" s="315"/>
      <c r="V769" s="315"/>
      <c r="W769" s="315"/>
      <c r="X769" s="315"/>
      <c r="Y769" s="315"/>
      <c r="Z769" s="315"/>
    </row>
    <row r="770" spans="1:26" ht="14.25" customHeight="1">
      <c r="A770" s="316"/>
      <c r="B770" s="317"/>
      <c r="C770" s="313"/>
      <c r="D770" s="313"/>
      <c r="E770" s="313"/>
      <c r="F770" s="313"/>
      <c r="G770" s="313"/>
      <c r="H770" s="313"/>
      <c r="I770" s="313"/>
      <c r="J770" s="313"/>
      <c r="K770" s="313"/>
      <c r="L770" s="313"/>
      <c r="M770" s="313"/>
      <c r="N770" s="315"/>
      <c r="O770" s="315"/>
      <c r="P770" s="315"/>
      <c r="Q770" s="315"/>
      <c r="R770" s="315"/>
      <c r="S770" s="315"/>
      <c r="T770" s="315"/>
      <c r="U770" s="315"/>
      <c r="V770" s="315"/>
      <c r="W770" s="315"/>
      <c r="X770" s="315"/>
      <c r="Y770" s="315"/>
      <c r="Z770" s="315"/>
    </row>
    <row r="771" spans="1:26" ht="14.25" customHeight="1">
      <c r="A771" s="316"/>
      <c r="B771" s="317"/>
      <c r="C771" s="313"/>
      <c r="D771" s="313"/>
      <c r="E771" s="313"/>
      <c r="F771" s="313"/>
      <c r="G771" s="313"/>
      <c r="H771" s="313"/>
      <c r="I771" s="313"/>
      <c r="J771" s="313"/>
      <c r="K771" s="313"/>
      <c r="L771" s="313"/>
      <c r="M771" s="313"/>
      <c r="N771" s="315"/>
      <c r="O771" s="315"/>
      <c r="P771" s="315"/>
      <c r="Q771" s="315"/>
      <c r="R771" s="315"/>
      <c r="S771" s="315"/>
      <c r="T771" s="315"/>
      <c r="U771" s="315"/>
      <c r="V771" s="315"/>
      <c r="W771" s="315"/>
      <c r="X771" s="315"/>
      <c r="Y771" s="315"/>
      <c r="Z771" s="315"/>
    </row>
    <row r="772" spans="1:26" ht="14.25" customHeight="1">
      <c r="A772" s="316"/>
      <c r="B772" s="317"/>
      <c r="C772" s="313"/>
      <c r="D772" s="313"/>
      <c r="E772" s="313"/>
      <c r="F772" s="313"/>
      <c r="G772" s="313"/>
      <c r="H772" s="313"/>
      <c r="I772" s="313"/>
      <c r="J772" s="313"/>
      <c r="K772" s="313"/>
      <c r="L772" s="313"/>
      <c r="M772" s="313"/>
      <c r="N772" s="315"/>
      <c r="O772" s="315"/>
      <c r="P772" s="315"/>
      <c r="Q772" s="315"/>
      <c r="R772" s="315"/>
      <c r="S772" s="315"/>
      <c r="T772" s="315"/>
      <c r="U772" s="315"/>
      <c r="V772" s="315"/>
      <c r="W772" s="315"/>
      <c r="X772" s="315"/>
      <c r="Y772" s="315"/>
      <c r="Z772" s="315"/>
    </row>
    <row r="773" spans="1:26" ht="14.25" customHeight="1">
      <c r="A773" s="316"/>
      <c r="B773" s="317"/>
      <c r="C773" s="313"/>
      <c r="D773" s="313"/>
      <c r="E773" s="313"/>
      <c r="F773" s="313"/>
      <c r="G773" s="313"/>
      <c r="H773" s="313"/>
      <c r="I773" s="313"/>
      <c r="J773" s="313"/>
      <c r="K773" s="313"/>
      <c r="L773" s="313"/>
      <c r="M773" s="313"/>
      <c r="N773" s="315"/>
      <c r="O773" s="315"/>
      <c r="P773" s="315"/>
      <c r="Q773" s="315"/>
      <c r="R773" s="315"/>
      <c r="S773" s="315"/>
      <c r="T773" s="315"/>
      <c r="U773" s="315"/>
      <c r="V773" s="315"/>
      <c r="W773" s="315"/>
      <c r="X773" s="315"/>
      <c r="Y773" s="315"/>
      <c r="Z773" s="315"/>
    </row>
    <row r="774" spans="1:26" ht="14.25" customHeight="1">
      <c r="A774" s="316"/>
      <c r="B774" s="317"/>
      <c r="C774" s="313"/>
      <c r="D774" s="313"/>
      <c r="E774" s="313"/>
      <c r="F774" s="313"/>
      <c r="G774" s="313"/>
      <c r="H774" s="313"/>
      <c r="I774" s="313"/>
      <c r="J774" s="313"/>
      <c r="K774" s="313"/>
      <c r="L774" s="313"/>
      <c r="M774" s="313"/>
      <c r="N774" s="315"/>
      <c r="O774" s="315"/>
      <c r="P774" s="315"/>
      <c r="Q774" s="315"/>
      <c r="R774" s="315"/>
      <c r="S774" s="315"/>
      <c r="T774" s="315"/>
      <c r="U774" s="315"/>
      <c r="V774" s="315"/>
      <c r="W774" s="315"/>
      <c r="X774" s="315"/>
      <c r="Y774" s="315"/>
      <c r="Z774" s="315"/>
    </row>
    <row r="775" spans="1:26" ht="14.25" customHeight="1">
      <c r="A775" s="316"/>
      <c r="B775" s="317"/>
      <c r="C775" s="313"/>
      <c r="D775" s="313"/>
      <c r="E775" s="313"/>
      <c r="F775" s="313"/>
      <c r="G775" s="313"/>
      <c r="H775" s="313"/>
      <c r="I775" s="313"/>
      <c r="J775" s="313"/>
      <c r="K775" s="313"/>
      <c r="L775" s="313"/>
      <c r="M775" s="313"/>
      <c r="N775" s="315"/>
      <c r="O775" s="315"/>
      <c r="P775" s="315"/>
      <c r="Q775" s="315"/>
      <c r="R775" s="315"/>
      <c r="S775" s="315"/>
      <c r="T775" s="315"/>
      <c r="U775" s="315"/>
      <c r="V775" s="315"/>
      <c r="W775" s="315"/>
      <c r="X775" s="315"/>
      <c r="Y775" s="315"/>
      <c r="Z775" s="315"/>
    </row>
    <row r="776" spans="1:26" ht="14.25" customHeight="1">
      <c r="A776" s="316"/>
      <c r="B776" s="317"/>
      <c r="C776" s="313"/>
      <c r="D776" s="313"/>
      <c r="E776" s="313"/>
      <c r="F776" s="313"/>
      <c r="G776" s="313"/>
      <c r="H776" s="313"/>
      <c r="I776" s="313"/>
      <c r="J776" s="313"/>
      <c r="K776" s="313"/>
      <c r="L776" s="313"/>
      <c r="M776" s="313"/>
      <c r="N776" s="315"/>
      <c r="O776" s="315"/>
      <c r="P776" s="315"/>
      <c r="Q776" s="315"/>
      <c r="R776" s="315"/>
      <c r="S776" s="315"/>
      <c r="T776" s="315"/>
      <c r="U776" s="315"/>
      <c r="V776" s="315"/>
      <c r="W776" s="315"/>
      <c r="X776" s="315"/>
      <c r="Y776" s="315"/>
      <c r="Z776" s="315"/>
    </row>
    <row r="777" spans="1:26" ht="14.25" customHeight="1">
      <c r="A777" s="316"/>
      <c r="B777" s="317"/>
      <c r="C777" s="313"/>
      <c r="D777" s="313"/>
      <c r="E777" s="313"/>
      <c r="F777" s="313"/>
      <c r="G777" s="313"/>
      <c r="H777" s="313"/>
      <c r="I777" s="313"/>
      <c r="J777" s="313"/>
      <c r="K777" s="313"/>
      <c r="L777" s="313"/>
      <c r="M777" s="313"/>
      <c r="N777" s="315"/>
      <c r="O777" s="315"/>
      <c r="P777" s="315"/>
      <c r="Q777" s="315"/>
      <c r="R777" s="315"/>
      <c r="S777" s="315"/>
      <c r="T777" s="315"/>
      <c r="U777" s="315"/>
      <c r="V777" s="315"/>
      <c r="W777" s="315"/>
      <c r="X777" s="315"/>
      <c r="Y777" s="315"/>
      <c r="Z777" s="315"/>
    </row>
    <row r="778" spans="1:26" ht="14.25" customHeight="1">
      <c r="A778" s="316"/>
      <c r="B778" s="317"/>
      <c r="C778" s="313"/>
      <c r="D778" s="313"/>
      <c r="E778" s="313"/>
      <c r="F778" s="313"/>
      <c r="G778" s="313"/>
      <c r="H778" s="313"/>
      <c r="I778" s="313"/>
      <c r="J778" s="313"/>
      <c r="K778" s="313"/>
      <c r="L778" s="313"/>
      <c r="M778" s="313"/>
      <c r="N778" s="315"/>
      <c r="O778" s="315"/>
      <c r="P778" s="315"/>
      <c r="Q778" s="315"/>
      <c r="R778" s="315"/>
      <c r="S778" s="315"/>
      <c r="T778" s="315"/>
      <c r="U778" s="315"/>
      <c r="V778" s="315"/>
      <c r="W778" s="315"/>
      <c r="X778" s="315"/>
      <c r="Y778" s="315"/>
      <c r="Z778" s="315"/>
    </row>
    <row r="779" spans="1:26" ht="14.25" customHeight="1">
      <c r="A779" s="316"/>
      <c r="B779" s="317"/>
      <c r="C779" s="313"/>
      <c r="D779" s="313"/>
      <c r="E779" s="313"/>
      <c r="F779" s="313"/>
      <c r="G779" s="313"/>
      <c r="H779" s="313"/>
      <c r="I779" s="313"/>
      <c r="J779" s="313"/>
      <c r="K779" s="313"/>
      <c r="L779" s="313"/>
      <c r="M779" s="313"/>
      <c r="N779" s="315"/>
      <c r="O779" s="315"/>
      <c r="P779" s="315"/>
      <c r="Q779" s="315"/>
      <c r="R779" s="315"/>
      <c r="S779" s="315"/>
      <c r="T779" s="315"/>
      <c r="U779" s="315"/>
      <c r="V779" s="315"/>
      <c r="W779" s="315"/>
      <c r="X779" s="315"/>
      <c r="Y779" s="315"/>
      <c r="Z779" s="315"/>
    </row>
    <row r="780" spans="1:26" ht="14.25" customHeight="1">
      <c r="A780" s="316"/>
      <c r="B780" s="317"/>
      <c r="C780" s="313"/>
      <c r="D780" s="313"/>
      <c r="E780" s="313"/>
      <c r="F780" s="313"/>
      <c r="G780" s="313"/>
      <c r="H780" s="313"/>
      <c r="I780" s="313"/>
      <c r="J780" s="313"/>
      <c r="K780" s="313"/>
      <c r="L780" s="313"/>
      <c r="M780" s="313"/>
      <c r="N780" s="315"/>
      <c r="O780" s="315"/>
      <c r="P780" s="315"/>
      <c r="Q780" s="315"/>
      <c r="R780" s="315"/>
      <c r="S780" s="315"/>
      <c r="T780" s="315"/>
      <c r="U780" s="315"/>
      <c r="V780" s="315"/>
      <c r="W780" s="315"/>
      <c r="X780" s="315"/>
      <c r="Y780" s="315"/>
      <c r="Z780" s="315"/>
    </row>
    <row r="781" spans="1:26" ht="14.25" customHeight="1">
      <c r="A781" s="316"/>
      <c r="B781" s="317"/>
      <c r="C781" s="313"/>
      <c r="D781" s="313"/>
      <c r="E781" s="313"/>
      <c r="F781" s="313"/>
      <c r="G781" s="313"/>
      <c r="H781" s="313"/>
      <c r="I781" s="313"/>
      <c r="J781" s="313"/>
      <c r="K781" s="313"/>
      <c r="L781" s="313"/>
      <c r="M781" s="313"/>
      <c r="N781" s="315"/>
      <c r="O781" s="315"/>
      <c r="P781" s="315"/>
      <c r="Q781" s="315"/>
      <c r="R781" s="315"/>
      <c r="S781" s="315"/>
      <c r="T781" s="315"/>
      <c r="U781" s="315"/>
      <c r="V781" s="315"/>
      <c r="W781" s="315"/>
      <c r="X781" s="315"/>
      <c r="Y781" s="315"/>
      <c r="Z781" s="315"/>
    </row>
    <row r="782" spans="1:26" ht="14.25" customHeight="1">
      <c r="A782" s="316"/>
      <c r="B782" s="317"/>
      <c r="C782" s="313"/>
      <c r="D782" s="313"/>
      <c r="E782" s="313"/>
      <c r="F782" s="313"/>
      <c r="G782" s="313"/>
      <c r="H782" s="313"/>
      <c r="I782" s="313"/>
      <c r="J782" s="313"/>
      <c r="K782" s="313"/>
      <c r="L782" s="313"/>
      <c r="M782" s="313"/>
      <c r="N782" s="315"/>
      <c r="O782" s="315"/>
      <c r="P782" s="315"/>
      <c r="Q782" s="315"/>
      <c r="R782" s="315"/>
      <c r="S782" s="315"/>
      <c r="T782" s="315"/>
      <c r="U782" s="315"/>
      <c r="V782" s="315"/>
      <c r="W782" s="315"/>
      <c r="X782" s="315"/>
      <c r="Y782" s="315"/>
      <c r="Z782" s="315"/>
    </row>
    <row r="783" spans="1:26" ht="14.25" customHeight="1">
      <c r="A783" s="316"/>
      <c r="B783" s="317"/>
      <c r="C783" s="313"/>
      <c r="D783" s="313"/>
      <c r="E783" s="313"/>
      <c r="F783" s="313"/>
      <c r="G783" s="313"/>
      <c r="H783" s="313"/>
      <c r="I783" s="313"/>
      <c r="J783" s="313"/>
      <c r="K783" s="313"/>
      <c r="L783" s="313"/>
      <c r="M783" s="313"/>
      <c r="N783" s="315"/>
      <c r="O783" s="315"/>
      <c r="P783" s="315"/>
      <c r="Q783" s="315"/>
      <c r="R783" s="315"/>
      <c r="S783" s="315"/>
      <c r="T783" s="315"/>
      <c r="U783" s="315"/>
      <c r="V783" s="315"/>
      <c r="W783" s="315"/>
      <c r="X783" s="315"/>
      <c r="Y783" s="315"/>
      <c r="Z783" s="315"/>
    </row>
    <row r="784" spans="1:26" ht="14.25" customHeight="1">
      <c r="A784" s="316"/>
      <c r="B784" s="317"/>
      <c r="C784" s="313"/>
      <c r="D784" s="313"/>
      <c r="E784" s="313"/>
      <c r="F784" s="313"/>
      <c r="G784" s="313"/>
      <c r="H784" s="313"/>
      <c r="I784" s="313"/>
      <c r="J784" s="313"/>
      <c r="K784" s="313"/>
      <c r="L784" s="313"/>
      <c r="M784" s="313"/>
      <c r="N784" s="315"/>
      <c r="O784" s="315"/>
      <c r="P784" s="315"/>
      <c r="Q784" s="315"/>
      <c r="R784" s="315"/>
      <c r="S784" s="315"/>
      <c r="T784" s="315"/>
      <c r="U784" s="315"/>
      <c r="V784" s="315"/>
      <c r="W784" s="315"/>
      <c r="X784" s="315"/>
      <c r="Y784" s="315"/>
      <c r="Z784" s="315"/>
    </row>
    <row r="785" spans="1:26" ht="14.25" customHeight="1">
      <c r="A785" s="316"/>
      <c r="B785" s="317"/>
      <c r="C785" s="313"/>
      <c r="D785" s="313"/>
      <c r="E785" s="313"/>
      <c r="F785" s="313"/>
      <c r="G785" s="313"/>
      <c r="H785" s="313"/>
      <c r="I785" s="313"/>
      <c r="J785" s="313"/>
      <c r="K785" s="313"/>
      <c r="L785" s="313"/>
      <c r="M785" s="313"/>
      <c r="N785" s="315"/>
      <c r="O785" s="315"/>
      <c r="P785" s="315"/>
      <c r="Q785" s="315"/>
      <c r="R785" s="315"/>
      <c r="S785" s="315"/>
      <c r="T785" s="315"/>
      <c r="U785" s="315"/>
      <c r="V785" s="315"/>
      <c r="W785" s="315"/>
      <c r="X785" s="315"/>
      <c r="Y785" s="315"/>
      <c r="Z785" s="315"/>
    </row>
    <row r="786" spans="1:26" ht="14.25" customHeight="1">
      <c r="A786" s="316"/>
      <c r="B786" s="317"/>
      <c r="C786" s="313"/>
      <c r="D786" s="313"/>
      <c r="E786" s="313"/>
      <c r="F786" s="313"/>
      <c r="G786" s="313"/>
      <c r="H786" s="313"/>
      <c r="I786" s="313"/>
      <c r="J786" s="313"/>
      <c r="K786" s="313"/>
      <c r="L786" s="313"/>
      <c r="M786" s="313"/>
      <c r="N786" s="315"/>
      <c r="O786" s="315"/>
      <c r="P786" s="315"/>
      <c r="Q786" s="315"/>
      <c r="R786" s="315"/>
      <c r="S786" s="315"/>
      <c r="T786" s="315"/>
      <c r="U786" s="315"/>
      <c r="V786" s="315"/>
      <c r="W786" s="315"/>
      <c r="X786" s="315"/>
      <c r="Y786" s="315"/>
      <c r="Z786" s="315"/>
    </row>
    <row r="787" spans="1:26" ht="14.25" customHeight="1">
      <c r="A787" s="316"/>
      <c r="B787" s="317"/>
      <c r="C787" s="313"/>
      <c r="D787" s="313"/>
      <c r="E787" s="313"/>
      <c r="F787" s="313"/>
      <c r="G787" s="313"/>
      <c r="H787" s="313"/>
      <c r="I787" s="313"/>
      <c r="J787" s="313"/>
      <c r="K787" s="313"/>
      <c r="L787" s="313"/>
      <c r="M787" s="313"/>
      <c r="N787" s="315"/>
      <c r="O787" s="315"/>
      <c r="P787" s="315"/>
      <c r="Q787" s="315"/>
      <c r="R787" s="315"/>
      <c r="S787" s="315"/>
      <c r="T787" s="315"/>
      <c r="U787" s="315"/>
      <c r="V787" s="315"/>
      <c r="W787" s="315"/>
      <c r="X787" s="315"/>
      <c r="Y787" s="315"/>
      <c r="Z787" s="315"/>
    </row>
    <row r="788" spans="1:26" ht="14.25" customHeight="1">
      <c r="A788" s="316"/>
      <c r="B788" s="317"/>
      <c r="C788" s="313"/>
      <c r="D788" s="313"/>
      <c r="E788" s="313"/>
      <c r="F788" s="313"/>
      <c r="G788" s="313"/>
      <c r="H788" s="313"/>
      <c r="I788" s="313"/>
      <c r="J788" s="313"/>
      <c r="K788" s="313"/>
      <c r="L788" s="313"/>
      <c r="M788" s="313"/>
      <c r="N788" s="315"/>
      <c r="O788" s="315"/>
      <c r="P788" s="315"/>
      <c r="Q788" s="315"/>
      <c r="R788" s="315"/>
      <c r="S788" s="315"/>
      <c r="T788" s="315"/>
      <c r="U788" s="315"/>
      <c r="V788" s="315"/>
      <c r="W788" s="315"/>
      <c r="X788" s="315"/>
      <c r="Y788" s="315"/>
      <c r="Z788" s="315"/>
    </row>
    <row r="789" spans="1:26" ht="14.25" customHeight="1">
      <c r="A789" s="316"/>
      <c r="B789" s="317"/>
      <c r="C789" s="313"/>
      <c r="D789" s="313"/>
      <c r="E789" s="313"/>
      <c r="F789" s="313"/>
      <c r="G789" s="313"/>
      <c r="H789" s="313"/>
      <c r="I789" s="313"/>
      <c r="J789" s="313"/>
      <c r="K789" s="313"/>
      <c r="L789" s="313"/>
      <c r="M789" s="313"/>
      <c r="N789" s="315"/>
      <c r="O789" s="315"/>
      <c r="P789" s="315"/>
      <c r="Q789" s="315"/>
      <c r="R789" s="315"/>
      <c r="S789" s="315"/>
      <c r="T789" s="315"/>
      <c r="U789" s="315"/>
      <c r="V789" s="315"/>
      <c r="W789" s="315"/>
      <c r="X789" s="315"/>
      <c r="Y789" s="315"/>
      <c r="Z789" s="315"/>
    </row>
    <row r="790" spans="1:26" ht="14.25" customHeight="1">
      <c r="A790" s="316"/>
      <c r="B790" s="317"/>
      <c r="C790" s="313"/>
      <c r="D790" s="313"/>
      <c r="E790" s="313"/>
      <c r="F790" s="313"/>
      <c r="G790" s="313"/>
      <c r="H790" s="313"/>
      <c r="I790" s="313"/>
      <c r="J790" s="313"/>
      <c r="K790" s="313"/>
      <c r="L790" s="313"/>
      <c r="M790" s="313"/>
      <c r="N790" s="315"/>
      <c r="O790" s="315"/>
      <c r="P790" s="315"/>
      <c r="Q790" s="315"/>
      <c r="R790" s="315"/>
      <c r="S790" s="315"/>
      <c r="T790" s="315"/>
      <c r="U790" s="315"/>
      <c r="V790" s="315"/>
      <c r="W790" s="315"/>
      <c r="X790" s="315"/>
      <c r="Y790" s="315"/>
      <c r="Z790" s="315"/>
    </row>
    <row r="791" spans="1:26" ht="14.25" customHeight="1">
      <c r="A791" s="316"/>
      <c r="B791" s="317"/>
      <c r="C791" s="313"/>
      <c r="D791" s="313"/>
      <c r="E791" s="313"/>
      <c r="F791" s="313"/>
      <c r="G791" s="313"/>
      <c r="H791" s="313"/>
      <c r="I791" s="313"/>
      <c r="J791" s="313"/>
      <c r="K791" s="313"/>
      <c r="L791" s="313"/>
      <c r="M791" s="313"/>
      <c r="N791" s="315"/>
      <c r="O791" s="315"/>
      <c r="P791" s="315"/>
      <c r="Q791" s="315"/>
      <c r="R791" s="315"/>
      <c r="S791" s="315"/>
      <c r="T791" s="315"/>
      <c r="U791" s="315"/>
      <c r="V791" s="315"/>
      <c r="W791" s="315"/>
      <c r="X791" s="315"/>
      <c r="Y791" s="315"/>
      <c r="Z791" s="315"/>
    </row>
    <row r="792" spans="1:26" ht="14.25" customHeight="1">
      <c r="A792" s="316"/>
      <c r="B792" s="317"/>
      <c r="C792" s="313"/>
      <c r="D792" s="313"/>
      <c r="E792" s="313"/>
      <c r="F792" s="313"/>
      <c r="G792" s="313"/>
      <c r="H792" s="313"/>
      <c r="I792" s="313"/>
      <c r="J792" s="313"/>
      <c r="K792" s="313"/>
      <c r="L792" s="313"/>
      <c r="M792" s="313"/>
      <c r="N792" s="315"/>
      <c r="O792" s="315"/>
      <c r="P792" s="315"/>
      <c r="Q792" s="315"/>
      <c r="R792" s="315"/>
      <c r="S792" s="315"/>
      <c r="T792" s="315"/>
      <c r="U792" s="315"/>
      <c r="V792" s="315"/>
      <c r="W792" s="315"/>
      <c r="X792" s="315"/>
      <c r="Y792" s="315"/>
      <c r="Z792" s="315"/>
    </row>
    <row r="793" spans="1:26" ht="14.25" customHeight="1">
      <c r="A793" s="316"/>
      <c r="B793" s="317"/>
      <c r="C793" s="313"/>
      <c r="D793" s="313"/>
      <c r="E793" s="313"/>
      <c r="F793" s="313"/>
      <c r="G793" s="313"/>
      <c r="H793" s="313"/>
      <c r="I793" s="313"/>
      <c r="J793" s="313"/>
      <c r="K793" s="313"/>
      <c r="L793" s="313"/>
      <c r="M793" s="313"/>
      <c r="N793" s="315"/>
      <c r="O793" s="315"/>
      <c r="P793" s="315"/>
      <c r="Q793" s="315"/>
      <c r="R793" s="315"/>
      <c r="S793" s="315"/>
      <c r="T793" s="315"/>
      <c r="U793" s="315"/>
      <c r="V793" s="315"/>
      <c r="W793" s="315"/>
      <c r="X793" s="315"/>
      <c r="Y793" s="315"/>
      <c r="Z793" s="315"/>
    </row>
    <row r="794" spans="1:26" ht="14.25" customHeight="1">
      <c r="A794" s="316"/>
      <c r="B794" s="317"/>
      <c r="C794" s="313"/>
      <c r="D794" s="313"/>
      <c r="E794" s="313"/>
      <c r="F794" s="313"/>
      <c r="G794" s="313"/>
      <c r="H794" s="313"/>
      <c r="I794" s="313"/>
      <c r="J794" s="313"/>
      <c r="K794" s="313"/>
      <c r="L794" s="313"/>
      <c r="M794" s="313"/>
      <c r="N794" s="315"/>
      <c r="O794" s="315"/>
      <c r="P794" s="315"/>
      <c r="Q794" s="315"/>
      <c r="R794" s="315"/>
      <c r="S794" s="315"/>
      <c r="T794" s="315"/>
      <c r="U794" s="315"/>
      <c r="V794" s="315"/>
      <c r="W794" s="315"/>
      <c r="X794" s="315"/>
      <c r="Y794" s="315"/>
      <c r="Z794" s="315"/>
    </row>
    <row r="795" spans="1:26" ht="14.25" customHeight="1">
      <c r="A795" s="316"/>
      <c r="B795" s="317"/>
      <c r="C795" s="313"/>
      <c r="D795" s="313"/>
      <c r="E795" s="313"/>
      <c r="F795" s="313"/>
      <c r="G795" s="313"/>
      <c r="H795" s="313"/>
      <c r="I795" s="313"/>
      <c r="J795" s="313"/>
      <c r="K795" s="313"/>
      <c r="L795" s="313"/>
      <c r="M795" s="313"/>
      <c r="N795" s="315"/>
      <c r="O795" s="315"/>
      <c r="P795" s="315"/>
      <c r="Q795" s="315"/>
      <c r="R795" s="315"/>
      <c r="S795" s="315"/>
      <c r="T795" s="315"/>
      <c r="U795" s="315"/>
      <c r="V795" s="315"/>
      <c r="W795" s="315"/>
      <c r="X795" s="315"/>
      <c r="Y795" s="315"/>
      <c r="Z795" s="315"/>
    </row>
    <row r="796" spans="1:26" ht="14.25" customHeight="1">
      <c r="A796" s="316"/>
      <c r="B796" s="317"/>
      <c r="C796" s="313"/>
      <c r="D796" s="313"/>
      <c r="E796" s="313"/>
      <c r="F796" s="313"/>
      <c r="G796" s="313"/>
      <c r="H796" s="313"/>
      <c r="I796" s="313"/>
      <c r="J796" s="313"/>
      <c r="K796" s="313"/>
      <c r="L796" s="313"/>
      <c r="M796" s="313"/>
      <c r="N796" s="315"/>
      <c r="O796" s="315"/>
      <c r="P796" s="315"/>
      <c r="Q796" s="315"/>
      <c r="R796" s="315"/>
      <c r="S796" s="315"/>
      <c r="T796" s="315"/>
      <c r="U796" s="315"/>
      <c r="V796" s="315"/>
      <c r="W796" s="315"/>
      <c r="X796" s="315"/>
      <c r="Y796" s="315"/>
      <c r="Z796" s="315"/>
    </row>
    <row r="797" spans="1:26" ht="14.25" customHeight="1">
      <c r="A797" s="316"/>
      <c r="B797" s="317"/>
      <c r="C797" s="313"/>
      <c r="D797" s="313"/>
      <c r="E797" s="313"/>
      <c r="F797" s="313"/>
      <c r="G797" s="313"/>
      <c r="H797" s="313"/>
      <c r="I797" s="313"/>
      <c r="J797" s="313"/>
      <c r="K797" s="313"/>
      <c r="L797" s="313"/>
      <c r="M797" s="313"/>
      <c r="N797" s="315"/>
      <c r="O797" s="315"/>
      <c r="P797" s="315"/>
      <c r="Q797" s="315"/>
      <c r="R797" s="315"/>
      <c r="S797" s="315"/>
      <c r="T797" s="315"/>
      <c r="U797" s="315"/>
      <c r="V797" s="315"/>
      <c r="W797" s="315"/>
      <c r="X797" s="315"/>
      <c r="Y797" s="315"/>
      <c r="Z797" s="315"/>
    </row>
    <row r="798" spans="1:26" ht="14.25" customHeight="1">
      <c r="A798" s="316"/>
      <c r="B798" s="317"/>
      <c r="C798" s="313"/>
      <c r="D798" s="313"/>
      <c r="E798" s="313"/>
      <c r="F798" s="313"/>
      <c r="G798" s="313"/>
      <c r="H798" s="313"/>
      <c r="I798" s="313"/>
      <c r="J798" s="313"/>
      <c r="K798" s="313"/>
      <c r="L798" s="313"/>
      <c r="M798" s="313"/>
      <c r="N798" s="315"/>
      <c r="O798" s="315"/>
      <c r="P798" s="315"/>
      <c r="Q798" s="315"/>
      <c r="R798" s="315"/>
      <c r="S798" s="315"/>
      <c r="T798" s="315"/>
      <c r="U798" s="315"/>
      <c r="V798" s="315"/>
      <c r="W798" s="315"/>
      <c r="X798" s="315"/>
      <c r="Y798" s="315"/>
      <c r="Z798" s="315"/>
    </row>
    <row r="799" spans="1:26" ht="14.25" customHeight="1">
      <c r="A799" s="316"/>
      <c r="B799" s="317"/>
      <c r="C799" s="313"/>
      <c r="D799" s="313"/>
      <c r="E799" s="313"/>
      <c r="F799" s="313"/>
      <c r="G799" s="313"/>
      <c r="H799" s="313"/>
      <c r="I799" s="313"/>
      <c r="J799" s="313"/>
      <c r="K799" s="313"/>
      <c r="L799" s="313"/>
      <c r="M799" s="313"/>
      <c r="N799" s="315"/>
      <c r="O799" s="315"/>
      <c r="P799" s="315"/>
      <c r="Q799" s="315"/>
      <c r="R799" s="315"/>
      <c r="S799" s="315"/>
      <c r="T799" s="315"/>
      <c r="U799" s="315"/>
      <c r="V799" s="315"/>
      <c r="W799" s="315"/>
      <c r="X799" s="315"/>
      <c r="Y799" s="315"/>
      <c r="Z799" s="315"/>
    </row>
    <row r="800" spans="1:26" ht="14.25" customHeight="1">
      <c r="A800" s="316"/>
      <c r="B800" s="317"/>
      <c r="C800" s="313"/>
      <c r="D800" s="313"/>
      <c r="E800" s="313"/>
      <c r="F800" s="313"/>
      <c r="G800" s="313"/>
      <c r="H800" s="313"/>
      <c r="I800" s="313"/>
      <c r="J800" s="313"/>
      <c r="K800" s="313"/>
      <c r="L800" s="313"/>
      <c r="M800" s="313"/>
      <c r="N800" s="315"/>
      <c r="O800" s="315"/>
      <c r="P800" s="315"/>
      <c r="Q800" s="315"/>
      <c r="R800" s="315"/>
      <c r="S800" s="315"/>
      <c r="T800" s="315"/>
      <c r="U800" s="315"/>
      <c r="V800" s="315"/>
      <c r="W800" s="315"/>
      <c r="X800" s="315"/>
      <c r="Y800" s="315"/>
      <c r="Z800" s="315"/>
    </row>
    <row r="801" spans="1:26" ht="14.25" customHeight="1">
      <c r="A801" s="316"/>
      <c r="B801" s="317"/>
      <c r="C801" s="313"/>
      <c r="D801" s="313"/>
      <c r="E801" s="313"/>
      <c r="F801" s="313"/>
      <c r="G801" s="313"/>
      <c r="H801" s="313"/>
      <c r="I801" s="313"/>
      <c r="J801" s="313"/>
      <c r="K801" s="313"/>
      <c r="L801" s="313"/>
      <c r="M801" s="313"/>
      <c r="N801" s="315"/>
      <c r="O801" s="315"/>
      <c r="P801" s="315"/>
      <c r="Q801" s="315"/>
      <c r="R801" s="315"/>
      <c r="S801" s="315"/>
      <c r="T801" s="315"/>
      <c r="U801" s="315"/>
      <c r="V801" s="315"/>
      <c r="W801" s="315"/>
      <c r="X801" s="315"/>
      <c r="Y801" s="315"/>
      <c r="Z801" s="315"/>
    </row>
    <row r="802" spans="1:26" ht="14.25" customHeight="1">
      <c r="A802" s="316"/>
      <c r="B802" s="317"/>
      <c r="C802" s="313"/>
      <c r="D802" s="313"/>
      <c r="E802" s="313"/>
      <c r="F802" s="313"/>
      <c r="G802" s="313"/>
      <c r="H802" s="313"/>
      <c r="I802" s="313"/>
      <c r="J802" s="313"/>
      <c r="K802" s="313"/>
      <c r="L802" s="313"/>
      <c r="M802" s="313"/>
      <c r="N802" s="315"/>
      <c r="O802" s="315"/>
      <c r="P802" s="315"/>
      <c r="Q802" s="315"/>
      <c r="R802" s="315"/>
      <c r="S802" s="315"/>
      <c r="T802" s="315"/>
      <c r="U802" s="315"/>
      <c r="V802" s="315"/>
      <c r="W802" s="315"/>
      <c r="X802" s="315"/>
      <c r="Y802" s="315"/>
      <c r="Z802" s="315"/>
    </row>
    <row r="803" spans="1:26" ht="14.25" customHeight="1">
      <c r="A803" s="316"/>
      <c r="B803" s="317"/>
      <c r="C803" s="313"/>
      <c r="D803" s="313"/>
      <c r="E803" s="313"/>
      <c r="F803" s="313"/>
      <c r="G803" s="313"/>
      <c r="H803" s="313"/>
      <c r="I803" s="313"/>
      <c r="J803" s="313"/>
      <c r="K803" s="313"/>
      <c r="L803" s="313"/>
      <c r="M803" s="313"/>
      <c r="N803" s="315"/>
      <c r="O803" s="315"/>
      <c r="P803" s="315"/>
      <c r="Q803" s="315"/>
      <c r="R803" s="315"/>
      <c r="S803" s="315"/>
      <c r="T803" s="315"/>
      <c r="U803" s="315"/>
      <c r="V803" s="315"/>
      <c r="W803" s="315"/>
      <c r="X803" s="315"/>
      <c r="Y803" s="315"/>
      <c r="Z803" s="315"/>
    </row>
    <row r="804" spans="1:26" ht="14.25" customHeight="1">
      <c r="A804" s="316"/>
      <c r="B804" s="317"/>
      <c r="C804" s="313"/>
      <c r="D804" s="313"/>
      <c r="E804" s="313"/>
      <c r="F804" s="313"/>
      <c r="G804" s="313"/>
      <c r="H804" s="313"/>
      <c r="I804" s="313"/>
      <c r="J804" s="313"/>
      <c r="K804" s="313"/>
      <c r="L804" s="313"/>
      <c r="M804" s="313"/>
      <c r="N804" s="315"/>
      <c r="O804" s="315"/>
      <c r="P804" s="315"/>
      <c r="Q804" s="315"/>
      <c r="R804" s="315"/>
      <c r="S804" s="315"/>
      <c r="T804" s="315"/>
      <c r="U804" s="315"/>
      <c r="V804" s="315"/>
      <c r="W804" s="315"/>
      <c r="X804" s="315"/>
      <c r="Y804" s="315"/>
      <c r="Z804" s="315"/>
    </row>
    <row r="805" spans="1:26" ht="14.25" customHeight="1">
      <c r="A805" s="316"/>
      <c r="B805" s="317"/>
      <c r="C805" s="313"/>
      <c r="D805" s="313"/>
      <c r="E805" s="313"/>
      <c r="F805" s="313"/>
      <c r="G805" s="313"/>
      <c r="H805" s="313"/>
      <c r="I805" s="313"/>
      <c r="J805" s="313"/>
      <c r="K805" s="313"/>
      <c r="L805" s="313"/>
      <c r="M805" s="313"/>
      <c r="N805" s="315"/>
      <c r="O805" s="315"/>
      <c r="P805" s="315"/>
      <c r="Q805" s="315"/>
      <c r="R805" s="315"/>
      <c r="S805" s="315"/>
      <c r="T805" s="315"/>
      <c r="U805" s="315"/>
      <c r="V805" s="315"/>
      <c r="W805" s="315"/>
      <c r="X805" s="315"/>
      <c r="Y805" s="315"/>
      <c r="Z805" s="315"/>
    </row>
    <row r="806" spans="1:26" ht="14.25" customHeight="1">
      <c r="A806" s="316"/>
      <c r="B806" s="317"/>
      <c r="C806" s="313"/>
      <c r="D806" s="313"/>
      <c r="E806" s="313"/>
      <c r="F806" s="313"/>
      <c r="G806" s="313"/>
      <c r="H806" s="313"/>
      <c r="I806" s="313"/>
      <c r="J806" s="313"/>
      <c r="K806" s="313"/>
      <c r="L806" s="313"/>
      <c r="M806" s="313"/>
      <c r="N806" s="315"/>
      <c r="O806" s="315"/>
      <c r="P806" s="315"/>
      <c r="Q806" s="315"/>
      <c r="R806" s="315"/>
      <c r="S806" s="315"/>
      <c r="T806" s="315"/>
      <c r="U806" s="315"/>
      <c r="V806" s="315"/>
      <c r="W806" s="315"/>
      <c r="X806" s="315"/>
      <c r="Y806" s="315"/>
      <c r="Z806" s="315"/>
    </row>
    <row r="807" spans="1:26" ht="14.25" customHeight="1">
      <c r="A807" s="316"/>
      <c r="B807" s="317"/>
      <c r="C807" s="313"/>
      <c r="D807" s="313"/>
      <c r="E807" s="313"/>
      <c r="F807" s="313"/>
      <c r="G807" s="313"/>
      <c r="H807" s="313"/>
      <c r="I807" s="313"/>
      <c r="J807" s="313"/>
      <c r="K807" s="313"/>
      <c r="L807" s="313"/>
      <c r="M807" s="313"/>
      <c r="N807" s="315"/>
      <c r="O807" s="315"/>
      <c r="P807" s="315"/>
      <c r="Q807" s="315"/>
      <c r="R807" s="315"/>
      <c r="S807" s="315"/>
      <c r="T807" s="315"/>
      <c r="U807" s="315"/>
      <c r="V807" s="315"/>
      <c r="W807" s="315"/>
      <c r="X807" s="315"/>
      <c r="Y807" s="315"/>
      <c r="Z807" s="315"/>
    </row>
    <row r="808" spans="1:26" ht="14.25" customHeight="1">
      <c r="A808" s="316"/>
      <c r="B808" s="317"/>
      <c r="C808" s="313"/>
      <c r="D808" s="313"/>
      <c r="E808" s="313"/>
      <c r="F808" s="313"/>
      <c r="G808" s="313"/>
      <c r="H808" s="313"/>
      <c r="I808" s="313"/>
      <c r="J808" s="313"/>
      <c r="K808" s="313"/>
      <c r="L808" s="313"/>
      <c r="M808" s="313"/>
      <c r="N808" s="315"/>
      <c r="O808" s="315"/>
      <c r="P808" s="315"/>
      <c r="Q808" s="315"/>
      <c r="R808" s="315"/>
      <c r="S808" s="315"/>
      <c r="T808" s="315"/>
      <c r="U808" s="315"/>
      <c r="V808" s="315"/>
      <c r="W808" s="315"/>
      <c r="X808" s="315"/>
      <c r="Y808" s="315"/>
      <c r="Z808" s="315"/>
    </row>
    <row r="809" spans="1:26" ht="14.25" customHeight="1">
      <c r="A809" s="316"/>
      <c r="B809" s="317"/>
      <c r="C809" s="313"/>
      <c r="D809" s="313"/>
      <c r="E809" s="313"/>
      <c r="F809" s="313"/>
      <c r="G809" s="313"/>
      <c r="H809" s="313"/>
      <c r="I809" s="313"/>
      <c r="J809" s="313"/>
      <c r="K809" s="313"/>
      <c r="L809" s="313"/>
      <c r="M809" s="313"/>
      <c r="N809" s="315"/>
      <c r="O809" s="315"/>
      <c r="P809" s="315"/>
      <c r="Q809" s="315"/>
      <c r="R809" s="315"/>
      <c r="S809" s="315"/>
      <c r="T809" s="315"/>
      <c r="U809" s="315"/>
      <c r="V809" s="315"/>
      <c r="W809" s="315"/>
      <c r="X809" s="315"/>
      <c r="Y809" s="315"/>
      <c r="Z809" s="315"/>
    </row>
    <row r="810" spans="1:26" ht="14.25" customHeight="1">
      <c r="A810" s="316"/>
      <c r="B810" s="317"/>
      <c r="C810" s="313"/>
      <c r="D810" s="313"/>
      <c r="E810" s="313"/>
      <c r="F810" s="313"/>
      <c r="G810" s="313"/>
      <c r="H810" s="313"/>
      <c r="I810" s="313"/>
      <c r="J810" s="313"/>
      <c r="K810" s="313"/>
      <c r="L810" s="313"/>
      <c r="M810" s="313"/>
      <c r="N810" s="315"/>
      <c r="O810" s="315"/>
      <c r="P810" s="315"/>
      <c r="Q810" s="315"/>
      <c r="R810" s="315"/>
      <c r="S810" s="315"/>
      <c r="T810" s="315"/>
      <c r="U810" s="315"/>
      <c r="V810" s="315"/>
      <c r="W810" s="315"/>
      <c r="X810" s="315"/>
      <c r="Y810" s="315"/>
      <c r="Z810" s="315"/>
    </row>
    <row r="811" spans="1:26" ht="14.25" customHeight="1">
      <c r="A811" s="316"/>
      <c r="B811" s="317"/>
      <c r="C811" s="313"/>
      <c r="D811" s="313"/>
      <c r="E811" s="313"/>
      <c r="F811" s="313"/>
      <c r="G811" s="313"/>
      <c r="H811" s="313"/>
      <c r="I811" s="313"/>
      <c r="J811" s="313"/>
      <c r="K811" s="313"/>
      <c r="L811" s="313"/>
      <c r="M811" s="313"/>
      <c r="N811" s="315"/>
      <c r="O811" s="315"/>
      <c r="P811" s="315"/>
      <c r="Q811" s="315"/>
      <c r="R811" s="315"/>
      <c r="S811" s="315"/>
      <c r="T811" s="315"/>
      <c r="U811" s="315"/>
      <c r="V811" s="315"/>
      <c r="W811" s="315"/>
      <c r="X811" s="315"/>
      <c r="Y811" s="315"/>
      <c r="Z811" s="315"/>
    </row>
    <row r="812" spans="1:26" ht="14.25" customHeight="1">
      <c r="A812" s="316"/>
      <c r="B812" s="317"/>
      <c r="C812" s="313"/>
      <c r="D812" s="313"/>
      <c r="E812" s="313"/>
      <c r="F812" s="313"/>
      <c r="G812" s="313"/>
      <c r="H812" s="313"/>
      <c r="I812" s="313"/>
      <c r="J812" s="313"/>
      <c r="K812" s="313"/>
      <c r="L812" s="313"/>
      <c r="M812" s="313"/>
      <c r="N812" s="315"/>
      <c r="O812" s="315"/>
      <c r="P812" s="315"/>
      <c r="Q812" s="315"/>
      <c r="R812" s="315"/>
      <c r="S812" s="315"/>
      <c r="T812" s="315"/>
      <c r="U812" s="315"/>
      <c r="V812" s="315"/>
      <c r="W812" s="315"/>
      <c r="X812" s="315"/>
      <c r="Y812" s="315"/>
      <c r="Z812" s="315"/>
    </row>
    <row r="813" spans="1:26" ht="14.25" customHeight="1">
      <c r="A813" s="316"/>
      <c r="B813" s="317"/>
      <c r="C813" s="313"/>
      <c r="D813" s="313"/>
      <c r="E813" s="313"/>
      <c r="F813" s="313"/>
      <c r="G813" s="313"/>
      <c r="H813" s="313"/>
      <c r="I813" s="313"/>
      <c r="J813" s="313"/>
      <c r="K813" s="313"/>
      <c r="L813" s="313"/>
      <c r="M813" s="313"/>
      <c r="N813" s="315"/>
      <c r="O813" s="315"/>
      <c r="P813" s="315"/>
      <c r="Q813" s="315"/>
      <c r="R813" s="315"/>
      <c r="S813" s="315"/>
      <c r="T813" s="315"/>
      <c r="U813" s="315"/>
      <c r="V813" s="315"/>
      <c r="W813" s="315"/>
      <c r="X813" s="315"/>
      <c r="Y813" s="315"/>
      <c r="Z813" s="315"/>
    </row>
    <row r="814" spans="1:26" ht="14.25" customHeight="1">
      <c r="A814" s="316"/>
      <c r="B814" s="317"/>
      <c r="C814" s="313"/>
      <c r="D814" s="313"/>
      <c r="E814" s="313"/>
      <c r="F814" s="313"/>
      <c r="G814" s="313"/>
      <c r="H814" s="313"/>
      <c r="I814" s="313"/>
      <c r="J814" s="313"/>
      <c r="K814" s="313"/>
      <c r="L814" s="313"/>
      <c r="M814" s="313"/>
      <c r="N814" s="315"/>
      <c r="O814" s="315"/>
      <c r="P814" s="315"/>
      <c r="Q814" s="315"/>
      <c r="R814" s="315"/>
      <c r="S814" s="315"/>
      <c r="T814" s="315"/>
      <c r="U814" s="315"/>
      <c r="V814" s="315"/>
      <c r="W814" s="315"/>
      <c r="X814" s="315"/>
      <c r="Y814" s="315"/>
      <c r="Z814" s="315"/>
    </row>
    <row r="815" spans="1:26" ht="14.25" customHeight="1">
      <c r="A815" s="316"/>
      <c r="B815" s="317"/>
      <c r="C815" s="313"/>
      <c r="D815" s="313"/>
      <c r="E815" s="313"/>
      <c r="F815" s="313"/>
      <c r="G815" s="313"/>
      <c r="H815" s="313"/>
      <c r="I815" s="313"/>
      <c r="J815" s="313"/>
      <c r="K815" s="313"/>
      <c r="L815" s="313"/>
      <c r="M815" s="313"/>
      <c r="N815" s="315"/>
      <c r="O815" s="315"/>
      <c r="P815" s="315"/>
      <c r="Q815" s="315"/>
      <c r="R815" s="315"/>
      <c r="S815" s="315"/>
      <c r="T815" s="315"/>
      <c r="U815" s="315"/>
      <c r="V815" s="315"/>
      <c r="W815" s="315"/>
      <c r="X815" s="315"/>
      <c r="Y815" s="315"/>
      <c r="Z815" s="315"/>
    </row>
    <row r="816" spans="1:26" ht="14.25" customHeight="1">
      <c r="A816" s="316"/>
      <c r="B816" s="317"/>
      <c r="C816" s="313"/>
      <c r="D816" s="313"/>
      <c r="E816" s="313"/>
      <c r="F816" s="313"/>
      <c r="G816" s="313"/>
      <c r="H816" s="313"/>
      <c r="I816" s="313"/>
      <c r="J816" s="313"/>
      <c r="K816" s="313"/>
      <c r="L816" s="313"/>
      <c r="M816" s="313"/>
      <c r="N816" s="315"/>
      <c r="O816" s="315"/>
      <c r="P816" s="315"/>
      <c r="Q816" s="315"/>
      <c r="R816" s="315"/>
      <c r="S816" s="315"/>
      <c r="T816" s="315"/>
      <c r="U816" s="315"/>
      <c r="V816" s="315"/>
      <c r="W816" s="315"/>
      <c r="X816" s="315"/>
      <c r="Y816" s="315"/>
      <c r="Z816" s="315"/>
    </row>
    <row r="817" spans="1:26" ht="14.25" customHeight="1">
      <c r="A817" s="316"/>
      <c r="B817" s="317"/>
      <c r="C817" s="313"/>
      <c r="D817" s="313"/>
      <c r="E817" s="313"/>
      <c r="F817" s="313"/>
      <c r="G817" s="313"/>
      <c r="H817" s="313"/>
      <c r="I817" s="313"/>
      <c r="J817" s="313"/>
      <c r="K817" s="313"/>
      <c r="L817" s="313"/>
      <c r="M817" s="313"/>
      <c r="N817" s="315"/>
      <c r="O817" s="315"/>
      <c r="P817" s="315"/>
      <c r="Q817" s="315"/>
      <c r="R817" s="315"/>
      <c r="S817" s="315"/>
      <c r="T817" s="315"/>
      <c r="U817" s="315"/>
      <c r="V817" s="315"/>
      <c r="W817" s="315"/>
      <c r="X817" s="315"/>
      <c r="Y817" s="315"/>
      <c r="Z817" s="315"/>
    </row>
    <row r="818" spans="1:26" ht="14.25" customHeight="1">
      <c r="A818" s="316"/>
      <c r="B818" s="317"/>
      <c r="C818" s="313"/>
      <c r="D818" s="313"/>
      <c r="E818" s="313"/>
      <c r="F818" s="313"/>
      <c r="G818" s="313"/>
      <c r="H818" s="313"/>
      <c r="I818" s="313"/>
      <c r="J818" s="313"/>
      <c r="K818" s="313"/>
      <c r="L818" s="313"/>
      <c r="M818" s="313"/>
      <c r="N818" s="315"/>
      <c r="O818" s="315"/>
      <c r="P818" s="315"/>
      <c r="Q818" s="315"/>
      <c r="R818" s="315"/>
      <c r="S818" s="315"/>
      <c r="T818" s="315"/>
      <c r="U818" s="315"/>
      <c r="V818" s="315"/>
      <c r="W818" s="315"/>
      <c r="X818" s="315"/>
      <c r="Y818" s="315"/>
      <c r="Z818" s="315"/>
    </row>
    <row r="819" spans="1:26" ht="14.25" customHeight="1">
      <c r="A819" s="316"/>
      <c r="B819" s="317"/>
      <c r="C819" s="313"/>
      <c r="D819" s="313"/>
      <c r="E819" s="313"/>
      <c r="F819" s="313"/>
      <c r="G819" s="313"/>
      <c r="H819" s="313"/>
      <c r="I819" s="313"/>
      <c r="J819" s="313"/>
      <c r="K819" s="313"/>
      <c r="L819" s="313"/>
      <c r="M819" s="313"/>
      <c r="N819" s="315"/>
      <c r="O819" s="315"/>
      <c r="P819" s="315"/>
      <c r="Q819" s="315"/>
      <c r="R819" s="315"/>
      <c r="S819" s="315"/>
      <c r="T819" s="315"/>
      <c r="U819" s="315"/>
      <c r="V819" s="315"/>
      <c r="W819" s="315"/>
      <c r="X819" s="315"/>
      <c r="Y819" s="315"/>
      <c r="Z819" s="315"/>
    </row>
    <row r="820" spans="1:26" ht="14.25" customHeight="1">
      <c r="A820" s="316"/>
      <c r="B820" s="317"/>
      <c r="C820" s="313"/>
      <c r="D820" s="313"/>
      <c r="E820" s="313"/>
      <c r="F820" s="313"/>
      <c r="G820" s="313"/>
      <c r="H820" s="313"/>
      <c r="I820" s="313"/>
      <c r="J820" s="313"/>
      <c r="K820" s="313"/>
      <c r="L820" s="313"/>
      <c r="M820" s="313"/>
      <c r="N820" s="315"/>
      <c r="O820" s="315"/>
      <c r="P820" s="315"/>
      <c r="Q820" s="315"/>
      <c r="R820" s="315"/>
      <c r="S820" s="315"/>
      <c r="T820" s="315"/>
      <c r="U820" s="315"/>
      <c r="V820" s="315"/>
      <c r="W820" s="315"/>
      <c r="X820" s="315"/>
      <c r="Y820" s="315"/>
      <c r="Z820" s="315"/>
    </row>
    <row r="821" spans="1:26" ht="14.25" customHeight="1">
      <c r="A821" s="316"/>
      <c r="B821" s="317"/>
      <c r="C821" s="313"/>
      <c r="D821" s="313"/>
      <c r="E821" s="313"/>
      <c r="F821" s="313"/>
      <c r="G821" s="313"/>
      <c r="H821" s="313"/>
      <c r="I821" s="313"/>
      <c r="J821" s="313"/>
      <c r="K821" s="313"/>
      <c r="L821" s="313"/>
      <c r="M821" s="313"/>
      <c r="N821" s="315"/>
      <c r="O821" s="315"/>
      <c r="P821" s="315"/>
      <c r="Q821" s="315"/>
      <c r="R821" s="315"/>
      <c r="S821" s="315"/>
      <c r="T821" s="315"/>
      <c r="U821" s="315"/>
      <c r="V821" s="315"/>
      <c r="W821" s="315"/>
      <c r="X821" s="315"/>
      <c r="Y821" s="315"/>
      <c r="Z821" s="315"/>
    </row>
    <row r="822" spans="1:26" ht="14.25" customHeight="1">
      <c r="A822" s="316"/>
      <c r="B822" s="317"/>
      <c r="C822" s="313"/>
      <c r="D822" s="313"/>
      <c r="E822" s="313"/>
      <c r="F822" s="313"/>
      <c r="G822" s="313"/>
      <c r="H822" s="313"/>
      <c r="I822" s="313"/>
      <c r="J822" s="313"/>
      <c r="K822" s="313"/>
      <c r="L822" s="313"/>
      <c r="M822" s="313"/>
      <c r="N822" s="315"/>
      <c r="O822" s="315"/>
      <c r="P822" s="315"/>
      <c r="Q822" s="315"/>
      <c r="R822" s="315"/>
      <c r="S822" s="315"/>
      <c r="T822" s="315"/>
      <c r="U822" s="315"/>
      <c r="V822" s="315"/>
      <c r="W822" s="315"/>
      <c r="X822" s="315"/>
      <c r="Y822" s="315"/>
      <c r="Z822" s="315"/>
    </row>
    <row r="823" spans="1:26" ht="14.25" customHeight="1">
      <c r="A823" s="316"/>
      <c r="B823" s="317"/>
      <c r="C823" s="313"/>
      <c r="D823" s="313"/>
      <c r="E823" s="313"/>
      <c r="F823" s="313"/>
      <c r="G823" s="313"/>
      <c r="H823" s="313"/>
      <c r="I823" s="313"/>
      <c r="J823" s="313"/>
      <c r="K823" s="313"/>
      <c r="L823" s="313"/>
      <c r="M823" s="313"/>
      <c r="N823" s="315"/>
      <c r="O823" s="315"/>
      <c r="P823" s="315"/>
      <c r="Q823" s="315"/>
      <c r="R823" s="315"/>
      <c r="S823" s="315"/>
      <c r="T823" s="315"/>
      <c r="U823" s="315"/>
      <c r="V823" s="315"/>
      <c r="W823" s="315"/>
      <c r="X823" s="315"/>
      <c r="Y823" s="315"/>
      <c r="Z823" s="315"/>
    </row>
    <row r="824" spans="1:26" ht="14.25" customHeight="1">
      <c r="A824" s="316"/>
      <c r="B824" s="317"/>
      <c r="C824" s="313"/>
      <c r="D824" s="313"/>
      <c r="E824" s="313"/>
      <c r="F824" s="313"/>
      <c r="G824" s="313"/>
      <c r="H824" s="313"/>
      <c r="I824" s="313"/>
      <c r="J824" s="313"/>
      <c r="K824" s="313"/>
      <c r="L824" s="313"/>
      <c r="M824" s="313"/>
      <c r="N824" s="315"/>
      <c r="O824" s="315"/>
      <c r="P824" s="315"/>
      <c r="Q824" s="315"/>
      <c r="R824" s="315"/>
      <c r="S824" s="315"/>
      <c r="T824" s="315"/>
      <c r="U824" s="315"/>
      <c r="V824" s="315"/>
      <c r="W824" s="315"/>
      <c r="X824" s="315"/>
      <c r="Y824" s="315"/>
      <c r="Z824" s="315"/>
    </row>
    <row r="825" spans="1:26" ht="14.25" customHeight="1">
      <c r="A825" s="316"/>
      <c r="B825" s="317"/>
      <c r="C825" s="313"/>
      <c r="D825" s="313"/>
      <c r="E825" s="313"/>
      <c r="F825" s="313"/>
      <c r="G825" s="313"/>
      <c r="H825" s="313"/>
      <c r="I825" s="313"/>
      <c r="J825" s="313"/>
      <c r="K825" s="313"/>
      <c r="L825" s="313"/>
      <c r="M825" s="313"/>
      <c r="N825" s="315"/>
      <c r="O825" s="315"/>
      <c r="P825" s="315"/>
      <c r="Q825" s="315"/>
      <c r="R825" s="315"/>
      <c r="S825" s="315"/>
      <c r="T825" s="315"/>
      <c r="U825" s="315"/>
      <c r="V825" s="315"/>
      <c r="W825" s="315"/>
      <c r="X825" s="315"/>
      <c r="Y825" s="315"/>
      <c r="Z825" s="315"/>
    </row>
    <row r="826" spans="1:26" ht="14.25" customHeight="1">
      <c r="A826" s="316"/>
      <c r="B826" s="317"/>
      <c r="C826" s="313"/>
      <c r="D826" s="313"/>
      <c r="E826" s="313"/>
      <c r="F826" s="313"/>
      <c r="G826" s="313"/>
      <c r="H826" s="313"/>
      <c r="I826" s="313"/>
      <c r="J826" s="313"/>
      <c r="K826" s="313"/>
      <c r="L826" s="313"/>
      <c r="M826" s="313"/>
      <c r="N826" s="315"/>
      <c r="O826" s="315"/>
      <c r="P826" s="315"/>
      <c r="Q826" s="315"/>
      <c r="R826" s="315"/>
      <c r="S826" s="315"/>
      <c r="T826" s="315"/>
      <c r="U826" s="315"/>
      <c r="V826" s="315"/>
      <c r="W826" s="315"/>
      <c r="X826" s="315"/>
      <c r="Y826" s="315"/>
      <c r="Z826" s="315"/>
    </row>
    <row r="827" spans="1:26" ht="14.25" customHeight="1">
      <c r="A827" s="316"/>
      <c r="B827" s="317"/>
      <c r="C827" s="313"/>
      <c r="D827" s="313"/>
      <c r="E827" s="313"/>
      <c r="F827" s="313"/>
      <c r="G827" s="313"/>
      <c r="H827" s="313"/>
      <c r="I827" s="313"/>
      <c r="J827" s="313"/>
      <c r="K827" s="313"/>
      <c r="L827" s="313"/>
      <c r="M827" s="313"/>
      <c r="N827" s="315"/>
      <c r="O827" s="315"/>
      <c r="P827" s="315"/>
      <c r="Q827" s="315"/>
      <c r="R827" s="315"/>
      <c r="S827" s="315"/>
      <c r="T827" s="315"/>
      <c r="U827" s="315"/>
      <c r="V827" s="315"/>
      <c r="W827" s="315"/>
      <c r="X827" s="315"/>
      <c r="Y827" s="315"/>
      <c r="Z827" s="315"/>
    </row>
    <row r="828" spans="1:26" ht="14.25" customHeight="1">
      <c r="A828" s="316"/>
      <c r="B828" s="317"/>
      <c r="C828" s="313"/>
      <c r="D828" s="313"/>
      <c r="E828" s="313"/>
      <c r="F828" s="313"/>
      <c r="G828" s="313"/>
      <c r="H828" s="313"/>
      <c r="I828" s="313"/>
      <c r="J828" s="313"/>
      <c r="K828" s="313"/>
      <c r="L828" s="313"/>
      <c r="M828" s="313"/>
      <c r="N828" s="315"/>
      <c r="O828" s="315"/>
      <c r="P828" s="315"/>
      <c r="Q828" s="315"/>
      <c r="R828" s="315"/>
      <c r="S828" s="315"/>
      <c r="T828" s="315"/>
      <c r="U828" s="315"/>
      <c r="V828" s="315"/>
      <c r="W828" s="315"/>
      <c r="X828" s="315"/>
      <c r="Y828" s="315"/>
      <c r="Z828" s="315"/>
    </row>
    <row r="829" spans="1:26" ht="14.25" customHeight="1">
      <c r="A829" s="316"/>
      <c r="B829" s="317"/>
      <c r="C829" s="313"/>
      <c r="D829" s="313"/>
      <c r="E829" s="313"/>
      <c r="F829" s="313"/>
      <c r="G829" s="313"/>
      <c r="H829" s="313"/>
      <c r="I829" s="313"/>
      <c r="J829" s="313"/>
      <c r="K829" s="313"/>
      <c r="L829" s="313"/>
      <c r="M829" s="313"/>
      <c r="N829" s="315"/>
      <c r="O829" s="315"/>
      <c r="P829" s="315"/>
      <c r="Q829" s="315"/>
      <c r="R829" s="315"/>
      <c r="S829" s="315"/>
      <c r="T829" s="315"/>
      <c r="U829" s="315"/>
      <c r="V829" s="315"/>
      <c r="W829" s="315"/>
      <c r="X829" s="315"/>
      <c r="Y829" s="315"/>
      <c r="Z829" s="315"/>
    </row>
    <row r="830" spans="1:26" ht="14.25" customHeight="1">
      <c r="A830" s="316"/>
      <c r="B830" s="317"/>
      <c r="C830" s="313"/>
      <c r="D830" s="313"/>
      <c r="E830" s="313"/>
      <c r="F830" s="313"/>
      <c r="G830" s="313"/>
      <c r="H830" s="313"/>
      <c r="I830" s="313"/>
      <c r="J830" s="313"/>
      <c r="K830" s="313"/>
      <c r="L830" s="313"/>
      <c r="M830" s="313"/>
      <c r="N830" s="315"/>
      <c r="O830" s="315"/>
      <c r="P830" s="315"/>
      <c r="Q830" s="315"/>
      <c r="R830" s="315"/>
      <c r="S830" s="315"/>
      <c r="T830" s="315"/>
      <c r="U830" s="315"/>
      <c r="V830" s="315"/>
      <c r="W830" s="315"/>
      <c r="X830" s="315"/>
      <c r="Y830" s="315"/>
      <c r="Z830" s="315"/>
    </row>
    <row r="831" spans="1:26" ht="14.25" customHeight="1">
      <c r="A831" s="316"/>
      <c r="B831" s="317"/>
      <c r="C831" s="313"/>
      <c r="D831" s="313"/>
      <c r="E831" s="313"/>
      <c r="F831" s="313"/>
      <c r="G831" s="313"/>
      <c r="H831" s="313"/>
      <c r="I831" s="313"/>
      <c r="J831" s="313"/>
      <c r="K831" s="313"/>
      <c r="L831" s="313"/>
      <c r="M831" s="313"/>
      <c r="N831" s="315"/>
      <c r="O831" s="315"/>
      <c r="P831" s="315"/>
      <c r="Q831" s="315"/>
      <c r="R831" s="315"/>
      <c r="S831" s="315"/>
      <c r="T831" s="315"/>
      <c r="U831" s="315"/>
      <c r="V831" s="315"/>
      <c r="W831" s="315"/>
      <c r="X831" s="315"/>
      <c r="Y831" s="315"/>
      <c r="Z831" s="315"/>
    </row>
    <row r="832" spans="1:26" ht="14.25" customHeight="1">
      <c r="A832" s="316"/>
      <c r="B832" s="317"/>
      <c r="C832" s="313"/>
      <c r="D832" s="313"/>
      <c r="E832" s="313"/>
      <c r="F832" s="313"/>
      <c r="G832" s="313"/>
      <c r="H832" s="313"/>
      <c r="I832" s="313"/>
      <c r="J832" s="313"/>
      <c r="K832" s="313"/>
      <c r="L832" s="313"/>
      <c r="M832" s="313"/>
      <c r="N832" s="315"/>
      <c r="O832" s="315"/>
      <c r="P832" s="315"/>
      <c r="Q832" s="315"/>
      <c r="R832" s="315"/>
      <c r="S832" s="315"/>
      <c r="T832" s="315"/>
      <c r="U832" s="315"/>
      <c r="V832" s="315"/>
      <c r="W832" s="315"/>
      <c r="X832" s="315"/>
      <c r="Y832" s="315"/>
      <c r="Z832" s="315"/>
    </row>
    <row r="833" spans="1:26" ht="14.25" customHeight="1">
      <c r="A833" s="316"/>
      <c r="B833" s="317"/>
      <c r="C833" s="313"/>
      <c r="D833" s="313"/>
      <c r="E833" s="313"/>
      <c r="F833" s="313"/>
      <c r="G833" s="313"/>
      <c r="H833" s="313"/>
      <c r="I833" s="313"/>
      <c r="J833" s="313"/>
      <c r="K833" s="313"/>
      <c r="L833" s="313"/>
      <c r="M833" s="313"/>
      <c r="N833" s="315"/>
      <c r="O833" s="315"/>
      <c r="P833" s="315"/>
      <c r="Q833" s="315"/>
      <c r="R833" s="315"/>
      <c r="S833" s="315"/>
      <c r="T833" s="315"/>
      <c r="U833" s="315"/>
      <c r="V833" s="315"/>
      <c r="W833" s="315"/>
      <c r="X833" s="315"/>
      <c r="Y833" s="315"/>
      <c r="Z833" s="315"/>
    </row>
    <row r="834" spans="1:26" ht="14.25" customHeight="1">
      <c r="A834" s="316"/>
      <c r="B834" s="317"/>
      <c r="C834" s="313"/>
      <c r="D834" s="313"/>
      <c r="E834" s="313"/>
      <c r="F834" s="313"/>
      <c r="G834" s="313"/>
      <c r="H834" s="313"/>
      <c r="I834" s="313"/>
      <c r="J834" s="313"/>
      <c r="K834" s="313"/>
      <c r="L834" s="313"/>
      <c r="M834" s="313"/>
      <c r="N834" s="315"/>
      <c r="O834" s="315"/>
      <c r="P834" s="315"/>
      <c r="Q834" s="315"/>
      <c r="R834" s="315"/>
      <c r="S834" s="315"/>
      <c r="T834" s="315"/>
      <c r="U834" s="315"/>
      <c r="V834" s="315"/>
      <c r="W834" s="315"/>
      <c r="X834" s="315"/>
      <c r="Y834" s="315"/>
      <c r="Z834" s="315"/>
    </row>
    <row r="835" spans="1:26" ht="14.25" customHeight="1">
      <c r="A835" s="316"/>
      <c r="B835" s="317"/>
      <c r="C835" s="313"/>
      <c r="D835" s="313"/>
      <c r="E835" s="313"/>
      <c r="F835" s="313"/>
      <c r="G835" s="313"/>
      <c r="H835" s="313"/>
      <c r="I835" s="313"/>
      <c r="J835" s="313"/>
      <c r="K835" s="313"/>
      <c r="L835" s="313"/>
      <c r="M835" s="313"/>
      <c r="N835" s="315"/>
      <c r="O835" s="315"/>
      <c r="P835" s="315"/>
      <c r="Q835" s="315"/>
      <c r="R835" s="315"/>
      <c r="S835" s="315"/>
      <c r="T835" s="315"/>
      <c r="U835" s="315"/>
      <c r="V835" s="315"/>
      <c r="W835" s="315"/>
      <c r="X835" s="315"/>
      <c r="Y835" s="315"/>
      <c r="Z835" s="315"/>
    </row>
    <row r="836" spans="1:26" ht="14.25" customHeight="1">
      <c r="A836" s="316"/>
      <c r="B836" s="317"/>
      <c r="C836" s="313"/>
      <c r="D836" s="313"/>
      <c r="E836" s="313"/>
      <c r="F836" s="313"/>
      <c r="G836" s="313"/>
      <c r="H836" s="313"/>
      <c r="I836" s="313"/>
      <c r="J836" s="313"/>
      <c r="K836" s="313"/>
      <c r="L836" s="313"/>
      <c r="M836" s="313"/>
      <c r="N836" s="315"/>
      <c r="O836" s="315"/>
      <c r="P836" s="315"/>
      <c r="Q836" s="315"/>
      <c r="R836" s="315"/>
      <c r="S836" s="315"/>
      <c r="T836" s="315"/>
      <c r="U836" s="315"/>
      <c r="V836" s="315"/>
      <c r="W836" s="315"/>
      <c r="X836" s="315"/>
      <c r="Y836" s="315"/>
      <c r="Z836" s="315"/>
    </row>
    <row r="837" spans="1:26" ht="14.25" customHeight="1">
      <c r="A837" s="316"/>
      <c r="B837" s="317"/>
      <c r="C837" s="313"/>
      <c r="D837" s="313"/>
      <c r="E837" s="313"/>
      <c r="F837" s="313"/>
      <c r="G837" s="313"/>
      <c r="H837" s="313"/>
      <c r="I837" s="313"/>
      <c r="J837" s="313"/>
      <c r="K837" s="313"/>
      <c r="L837" s="313"/>
      <c r="M837" s="313"/>
      <c r="N837" s="315"/>
      <c r="O837" s="315"/>
      <c r="P837" s="315"/>
      <c r="Q837" s="315"/>
      <c r="R837" s="315"/>
      <c r="S837" s="315"/>
      <c r="T837" s="315"/>
      <c r="U837" s="315"/>
      <c r="V837" s="315"/>
      <c r="W837" s="315"/>
      <c r="X837" s="315"/>
      <c r="Y837" s="315"/>
      <c r="Z837" s="315"/>
    </row>
    <row r="838" spans="1:26" ht="14.25" customHeight="1">
      <c r="A838" s="316"/>
      <c r="B838" s="317"/>
      <c r="C838" s="313"/>
      <c r="D838" s="313"/>
      <c r="E838" s="313"/>
      <c r="F838" s="313"/>
      <c r="G838" s="313"/>
      <c r="H838" s="313"/>
      <c r="I838" s="313"/>
      <c r="J838" s="313"/>
      <c r="K838" s="313"/>
      <c r="L838" s="313"/>
      <c r="M838" s="313"/>
      <c r="N838" s="315"/>
      <c r="O838" s="315"/>
      <c r="P838" s="315"/>
      <c r="Q838" s="315"/>
      <c r="R838" s="315"/>
      <c r="S838" s="315"/>
      <c r="T838" s="315"/>
      <c r="U838" s="315"/>
      <c r="V838" s="315"/>
      <c r="W838" s="315"/>
      <c r="X838" s="315"/>
      <c r="Y838" s="315"/>
      <c r="Z838" s="315"/>
    </row>
    <row r="839" spans="1:26" ht="14.25" customHeight="1">
      <c r="A839" s="316"/>
      <c r="B839" s="317"/>
      <c r="C839" s="313"/>
      <c r="D839" s="313"/>
      <c r="E839" s="313"/>
      <c r="F839" s="313"/>
      <c r="G839" s="313"/>
      <c r="H839" s="313"/>
      <c r="I839" s="313"/>
      <c r="J839" s="313"/>
      <c r="K839" s="313"/>
      <c r="L839" s="313"/>
      <c r="M839" s="313"/>
      <c r="N839" s="315"/>
      <c r="O839" s="315"/>
      <c r="P839" s="315"/>
      <c r="Q839" s="315"/>
      <c r="R839" s="315"/>
      <c r="S839" s="315"/>
      <c r="T839" s="315"/>
      <c r="U839" s="315"/>
      <c r="V839" s="315"/>
      <c r="W839" s="315"/>
      <c r="X839" s="315"/>
      <c r="Y839" s="315"/>
      <c r="Z839" s="315"/>
    </row>
    <row r="840" spans="1:26" ht="14.25" customHeight="1">
      <c r="A840" s="316"/>
      <c r="B840" s="317"/>
      <c r="C840" s="313"/>
      <c r="D840" s="313"/>
      <c r="E840" s="313"/>
      <c r="F840" s="313"/>
      <c r="G840" s="313"/>
      <c r="H840" s="313"/>
      <c r="I840" s="313"/>
      <c r="J840" s="313"/>
      <c r="K840" s="313"/>
      <c r="L840" s="313"/>
      <c r="M840" s="313"/>
      <c r="N840" s="315"/>
      <c r="O840" s="315"/>
      <c r="P840" s="315"/>
      <c r="Q840" s="315"/>
      <c r="R840" s="315"/>
      <c r="S840" s="315"/>
      <c r="T840" s="315"/>
      <c r="U840" s="315"/>
      <c r="V840" s="315"/>
      <c r="W840" s="315"/>
      <c r="X840" s="315"/>
      <c r="Y840" s="315"/>
      <c r="Z840" s="315"/>
    </row>
    <row r="841" spans="1:26" ht="14.25" customHeight="1">
      <c r="A841" s="316"/>
      <c r="B841" s="317"/>
      <c r="C841" s="313"/>
      <c r="D841" s="313"/>
      <c r="E841" s="313"/>
      <c r="F841" s="313"/>
      <c r="G841" s="313"/>
      <c r="H841" s="313"/>
      <c r="I841" s="313"/>
      <c r="J841" s="313"/>
      <c r="K841" s="313"/>
      <c r="L841" s="313"/>
      <c r="M841" s="313"/>
      <c r="N841" s="315"/>
      <c r="O841" s="315"/>
      <c r="P841" s="315"/>
      <c r="Q841" s="315"/>
      <c r="R841" s="315"/>
      <c r="S841" s="315"/>
      <c r="T841" s="315"/>
      <c r="U841" s="315"/>
      <c r="V841" s="315"/>
      <c r="W841" s="315"/>
      <c r="X841" s="315"/>
      <c r="Y841" s="315"/>
      <c r="Z841" s="315"/>
    </row>
    <row r="842" spans="1:26" ht="14.25" customHeight="1">
      <c r="A842" s="316"/>
      <c r="B842" s="317"/>
      <c r="C842" s="313"/>
      <c r="D842" s="313"/>
      <c r="E842" s="313"/>
      <c r="F842" s="313"/>
      <c r="G842" s="313"/>
      <c r="H842" s="313"/>
      <c r="I842" s="313"/>
      <c r="J842" s="313"/>
      <c r="K842" s="313"/>
      <c r="L842" s="313"/>
      <c r="M842" s="313"/>
      <c r="N842" s="315"/>
      <c r="O842" s="315"/>
      <c r="P842" s="315"/>
      <c r="Q842" s="315"/>
      <c r="R842" s="315"/>
      <c r="S842" s="315"/>
      <c r="T842" s="315"/>
      <c r="U842" s="315"/>
      <c r="V842" s="315"/>
      <c r="W842" s="315"/>
      <c r="X842" s="315"/>
      <c r="Y842" s="315"/>
      <c r="Z842" s="315"/>
    </row>
    <row r="843" spans="1:26" ht="14.25" customHeight="1">
      <c r="A843" s="316"/>
      <c r="B843" s="317"/>
      <c r="C843" s="313"/>
      <c r="D843" s="313"/>
      <c r="E843" s="313"/>
      <c r="F843" s="313"/>
      <c r="G843" s="313"/>
      <c r="H843" s="313"/>
      <c r="I843" s="313"/>
      <c r="J843" s="313"/>
      <c r="K843" s="313"/>
      <c r="L843" s="313"/>
      <c r="M843" s="313"/>
      <c r="N843" s="315"/>
      <c r="O843" s="315"/>
      <c r="P843" s="315"/>
      <c r="Q843" s="315"/>
      <c r="R843" s="315"/>
      <c r="S843" s="315"/>
      <c r="T843" s="315"/>
      <c r="U843" s="315"/>
      <c r="V843" s="315"/>
      <c r="W843" s="315"/>
      <c r="X843" s="315"/>
      <c r="Y843" s="315"/>
      <c r="Z843" s="315"/>
    </row>
    <row r="844" spans="1:26" ht="14.25" customHeight="1">
      <c r="A844" s="316"/>
      <c r="B844" s="317"/>
      <c r="C844" s="313"/>
      <c r="D844" s="313"/>
      <c r="E844" s="313"/>
      <c r="F844" s="313"/>
      <c r="G844" s="313"/>
      <c r="H844" s="313"/>
      <c r="I844" s="313"/>
      <c r="J844" s="313"/>
      <c r="K844" s="313"/>
      <c r="L844" s="313"/>
      <c r="M844" s="313"/>
      <c r="N844" s="315"/>
      <c r="O844" s="315"/>
      <c r="P844" s="315"/>
      <c r="Q844" s="315"/>
      <c r="R844" s="315"/>
      <c r="S844" s="315"/>
      <c r="T844" s="315"/>
      <c r="U844" s="315"/>
      <c r="V844" s="315"/>
      <c r="W844" s="315"/>
      <c r="X844" s="315"/>
      <c r="Y844" s="315"/>
      <c r="Z844" s="315"/>
    </row>
    <row r="845" spans="1:26" ht="14.25" customHeight="1">
      <c r="A845" s="316"/>
      <c r="B845" s="317"/>
      <c r="C845" s="313"/>
      <c r="D845" s="313"/>
      <c r="E845" s="313"/>
      <c r="F845" s="313"/>
      <c r="G845" s="313"/>
      <c r="H845" s="313"/>
      <c r="I845" s="313"/>
      <c r="J845" s="313"/>
      <c r="K845" s="313"/>
      <c r="L845" s="313"/>
      <c r="M845" s="313"/>
      <c r="N845" s="315"/>
      <c r="O845" s="315"/>
      <c r="P845" s="315"/>
      <c r="Q845" s="315"/>
      <c r="R845" s="315"/>
      <c r="S845" s="315"/>
      <c r="T845" s="315"/>
      <c r="U845" s="315"/>
      <c r="V845" s="315"/>
      <c r="W845" s="315"/>
      <c r="X845" s="315"/>
      <c r="Y845" s="315"/>
      <c r="Z845" s="315"/>
    </row>
    <row r="846" spans="1:26" ht="14.25" customHeight="1">
      <c r="A846" s="316"/>
      <c r="B846" s="317"/>
      <c r="C846" s="313"/>
      <c r="D846" s="313"/>
      <c r="E846" s="313"/>
      <c r="F846" s="313"/>
      <c r="G846" s="313"/>
      <c r="H846" s="313"/>
      <c r="I846" s="313"/>
      <c r="J846" s="313"/>
      <c r="K846" s="313"/>
      <c r="L846" s="313"/>
      <c r="M846" s="313"/>
      <c r="N846" s="315"/>
      <c r="O846" s="315"/>
      <c r="P846" s="315"/>
      <c r="Q846" s="315"/>
      <c r="R846" s="315"/>
      <c r="S846" s="315"/>
      <c r="T846" s="315"/>
      <c r="U846" s="315"/>
      <c r="V846" s="315"/>
      <c r="W846" s="315"/>
      <c r="X846" s="315"/>
      <c r="Y846" s="315"/>
      <c r="Z846" s="315"/>
    </row>
    <row r="847" spans="1:26" ht="14.25" customHeight="1">
      <c r="A847" s="316"/>
      <c r="B847" s="317"/>
      <c r="C847" s="313"/>
      <c r="D847" s="313"/>
      <c r="E847" s="313"/>
      <c r="F847" s="313"/>
      <c r="G847" s="313"/>
      <c r="H847" s="313"/>
      <c r="I847" s="313"/>
      <c r="J847" s="313"/>
      <c r="K847" s="313"/>
      <c r="L847" s="313"/>
      <c r="M847" s="313"/>
      <c r="N847" s="315"/>
      <c r="O847" s="315"/>
      <c r="P847" s="315"/>
      <c r="Q847" s="315"/>
      <c r="R847" s="315"/>
      <c r="S847" s="315"/>
      <c r="T847" s="315"/>
      <c r="U847" s="315"/>
      <c r="V847" s="315"/>
      <c r="W847" s="315"/>
      <c r="X847" s="315"/>
      <c r="Y847" s="315"/>
      <c r="Z847" s="315"/>
    </row>
    <row r="848" spans="1:26" ht="14.25" customHeight="1">
      <c r="A848" s="316"/>
      <c r="B848" s="317"/>
      <c r="C848" s="313"/>
      <c r="D848" s="313"/>
      <c r="E848" s="313"/>
      <c r="F848" s="313"/>
      <c r="G848" s="313"/>
      <c r="H848" s="313"/>
      <c r="I848" s="313"/>
      <c r="J848" s="313"/>
      <c r="K848" s="313"/>
      <c r="L848" s="313"/>
      <c r="M848" s="313"/>
      <c r="N848" s="315"/>
      <c r="O848" s="315"/>
      <c r="P848" s="315"/>
      <c r="Q848" s="315"/>
      <c r="R848" s="315"/>
      <c r="S848" s="315"/>
      <c r="T848" s="315"/>
      <c r="U848" s="315"/>
      <c r="V848" s="315"/>
      <c r="W848" s="315"/>
      <c r="X848" s="315"/>
      <c r="Y848" s="315"/>
      <c r="Z848" s="315"/>
    </row>
    <row r="849" spans="1:26" ht="14.25" customHeight="1">
      <c r="A849" s="316"/>
      <c r="B849" s="317"/>
      <c r="C849" s="313"/>
      <c r="D849" s="313"/>
      <c r="E849" s="313"/>
      <c r="F849" s="313"/>
      <c r="G849" s="313"/>
      <c r="H849" s="313"/>
      <c r="I849" s="313"/>
      <c r="J849" s="313"/>
      <c r="K849" s="313"/>
      <c r="L849" s="313"/>
      <c r="M849" s="313"/>
      <c r="N849" s="315"/>
      <c r="O849" s="315"/>
      <c r="P849" s="315"/>
      <c r="Q849" s="315"/>
      <c r="R849" s="315"/>
      <c r="S849" s="315"/>
      <c r="T849" s="315"/>
      <c r="U849" s="315"/>
      <c r="V849" s="315"/>
      <c r="W849" s="315"/>
      <c r="X849" s="315"/>
      <c r="Y849" s="315"/>
      <c r="Z849" s="315"/>
    </row>
    <row r="850" spans="1:26" ht="14.25" customHeight="1">
      <c r="A850" s="316"/>
      <c r="B850" s="317"/>
      <c r="C850" s="313"/>
      <c r="D850" s="313"/>
      <c r="E850" s="313"/>
      <c r="F850" s="313"/>
      <c r="G850" s="313"/>
      <c r="H850" s="313"/>
      <c r="I850" s="313"/>
      <c r="J850" s="313"/>
      <c r="K850" s="313"/>
      <c r="L850" s="313"/>
      <c r="M850" s="313"/>
      <c r="N850" s="315"/>
      <c r="O850" s="315"/>
      <c r="P850" s="315"/>
      <c r="Q850" s="315"/>
      <c r="R850" s="315"/>
      <c r="S850" s="315"/>
      <c r="T850" s="315"/>
      <c r="U850" s="315"/>
      <c r="V850" s="315"/>
      <c r="W850" s="315"/>
      <c r="X850" s="315"/>
      <c r="Y850" s="315"/>
      <c r="Z850" s="315"/>
    </row>
    <row r="851" spans="1:26" ht="14.25" customHeight="1">
      <c r="A851" s="316"/>
      <c r="B851" s="317"/>
      <c r="C851" s="313"/>
      <c r="D851" s="313"/>
      <c r="E851" s="313"/>
      <c r="F851" s="313"/>
      <c r="G851" s="313"/>
      <c r="H851" s="313"/>
      <c r="I851" s="313"/>
      <c r="J851" s="313"/>
      <c r="K851" s="313"/>
      <c r="L851" s="313"/>
      <c r="M851" s="313"/>
      <c r="N851" s="315"/>
      <c r="O851" s="315"/>
      <c r="P851" s="315"/>
      <c r="Q851" s="315"/>
      <c r="R851" s="315"/>
      <c r="S851" s="315"/>
      <c r="T851" s="315"/>
      <c r="U851" s="315"/>
      <c r="V851" s="315"/>
      <c r="W851" s="315"/>
      <c r="X851" s="315"/>
      <c r="Y851" s="315"/>
      <c r="Z851" s="315"/>
    </row>
    <row r="852" spans="1:26" ht="14.25" customHeight="1">
      <c r="A852" s="316"/>
      <c r="B852" s="317"/>
      <c r="C852" s="313"/>
      <c r="D852" s="313"/>
      <c r="E852" s="313"/>
      <c r="F852" s="313"/>
      <c r="G852" s="313"/>
      <c r="H852" s="313"/>
      <c r="I852" s="313"/>
      <c r="J852" s="313"/>
      <c r="K852" s="313"/>
      <c r="L852" s="313"/>
      <c r="M852" s="313"/>
      <c r="N852" s="315"/>
      <c r="O852" s="315"/>
      <c r="P852" s="315"/>
      <c r="Q852" s="315"/>
      <c r="R852" s="315"/>
      <c r="S852" s="315"/>
      <c r="T852" s="315"/>
      <c r="U852" s="315"/>
      <c r="V852" s="315"/>
      <c r="W852" s="315"/>
      <c r="X852" s="315"/>
      <c r="Y852" s="315"/>
      <c r="Z852" s="315"/>
    </row>
    <row r="853" spans="1:26" ht="14.25" customHeight="1">
      <c r="A853" s="316"/>
      <c r="B853" s="317"/>
      <c r="C853" s="313"/>
      <c r="D853" s="313"/>
      <c r="E853" s="313"/>
      <c r="F853" s="313"/>
      <c r="G853" s="313"/>
      <c r="H853" s="313"/>
      <c r="I853" s="313"/>
      <c r="J853" s="313"/>
      <c r="K853" s="313"/>
      <c r="L853" s="313"/>
      <c r="M853" s="313"/>
      <c r="N853" s="315"/>
      <c r="O853" s="315"/>
      <c r="P853" s="315"/>
      <c r="Q853" s="315"/>
      <c r="R853" s="315"/>
      <c r="S853" s="315"/>
      <c r="T853" s="315"/>
      <c r="U853" s="315"/>
      <c r="V853" s="315"/>
      <c r="W853" s="315"/>
      <c r="X853" s="315"/>
      <c r="Y853" s="315"/>
      <c r="Z853" s="315"/>
    </row>
    <row r="854" spans="1:26" ht="14.25" customHeight="1">
      <c r="A854" s="316"/>
      <c r="B854" s="317"/>
      <c r="C854" s="313"/>
      <c r="D854" s="313"/>
      <c r="E854" s="313"/>
      <c r="F854" s="313"/>
      <c r="G854" s="313"/>
      <c r="H854" s="313"/>
      <c r="I854" s="313"/>
      <c r="J854" s="313"/>
      <c r="K854" s="313"/>
      <c r="L854" s="313"/>
      <c r="M854" s="313"/>
      <c r="N854" s="315"/>
      <c r="O854" s="315"/>
      <c r="P854" s="315"/>
      <c r="Q854" s="315"/>
      <c r="R854" s="315"/>
      <c r="S854" s="315"/>
      <c r="T854" s="315"/>
      <c r="U854" s="315"/>
      <c r="V854" s="315"/>
      <c r="W854" s="315"/>
      <c r="X854" s="315"/>
      <c r="Y854" s="315"/>
      <c r="Z854" s="315"/>
    </row>
    <row r="855" spans="1:26" ht="14.25" customHeight="1">
      <c r="A855" s="316"/>
      <c r="B855" s="317"/>
      <c r="C855" s="313"/>
      <c r="D855" s="313"/>
      <c r="E855" s="313"/>
      <c r="F855" s="313"/>
      <c r="G855" s="313"/>
      <c r="H855" s="313"/>
      <c r="I855" s="313"/>
      <c r="J855" s="313"/>
      <c r="K855" s="313"/>
      <c r="L855" s="313"/>
      <c r="M855" s="313"/>
      <c r="N855" s="315"/>
      <c r="O855" s="315"/>
      <c r="P855" s="315"/>
      <c r="Q855" s="315"/>
      <c r="R855" s="315"/>
      <c r="S855" s="315"/>
      <c r="T855" s="315"/>
      <c r="U855" s="315"/>
      <c r="V855" s="315"/>
      <c r="W855" s="315"/>
      <c r="X855" s="315"/>
      <c r="Y855" s="315"/>
      <c r="Z855" s="315"/>
    </row>
    <row r="856" spans="1:26" ht="14.25" customHeight="1">
      <c r="A856" s="316"/>
      <c r="B856" s="317"/>
      <c r="C856" s="313"/>
      <c r="D856" s="313"/>
      <c r="E856" s="313"/>
      <c r="F856" s="313"/>
      <c r="G856" s="313"/>
      <c r="H856" s="313"/>
      <c r="I856" s="313"/>
      <c r="J856" s="313"/>
      <c r="K856" s="313"/>
      <c r="L856" s="313"/>
      <c r="M856" s="313"/>
      <c r="N856" s="315"/>
      <c r="O856" s="315"/>
      <c r="P856" s="315"/>
      <c r="Q856" s="315"/>
      <c r="R856" s="315"/>
      <c r="S856" s="315"/>
      <c r="T856" s="315"/>
      <c r="U856" s="315"/>
      <c r="V856" s="315"/>
      <c r="W856" s="315"/>
      <c r="X856" s="315"/>
      <c r="Y856" s="315"/>
      <c r="Z856" s="315"/>
    </row>
    <row r="857" spans="1:26" ht="14.25" customHeight="1">
      <c r="A857" s="316"/>
      <c r="B857" s="317"/>
      <c r="C857" s="313"/>
      <c r="D857" s="313"/>
      <c r="E857" s="313"/>
      <c r="F857" s="313"/>
      <c r="G857" s="313"/>
      <c r="H857" s="313"/>
      <c r="I857" s="313"/>
      <c r="J857" s="313"/>
      <c r="K857" s="313"/>
      <c r="L857" s="313"/>
      <c r="M857" s="313"/>
      <c r="N857" s="315"/>
      <c r="O857" s="315"/>
      <c r="P857" s="315"/>
      <c r="Q857" s="315"/>
      <c r="R857" s="315"/>
      <c r="S857" s="315"/>
      <c r="T857" s="315"/>
      <c r="U857" s="315"/>
      <c r="V857" s="315"/>
      <c r="W857" s="315"/>
      <c r="X857" s="315"/>
      <c r="Y857" s="315"/>
      <c r="Z857" s="315"/>
    </row>
    <row r="858" spans="1:26" ht="14.25" customHeight="1">
      <c r="A858" s="316"/>
      <c r="B858" s="317"/>
      <c r="C858" s="313"/>
      <c r="D858" s="313"/>
      <c r="E858" s="313"/>
      <c r="F858" s="313"/>
      <c r="G858" s="313"/>
      <c r="H858" s="313"/>
      <c r="I858" s="313"/>
      <c r="J858" s="313"/>
      <c r="K858" s="313"/>
      <c r="L858" s="313"/>
      <c r="M858" s="313"/>
      <c r="N858" s="315"/>
      <c r="O858" s="315"/>
      <c r="P858" s="315"/>
      <c r="Q858" s="315"/>
      <c r="R858" s="315"/>
      <c r="S858" s="315"/>
      <c r="T858" s="315"/>
      <c r="U858" s="315"/>
      <c r="V858" s="315"/>
      <c r="W858" s="315"/>
      <c r="X858" s="315"/>
      <c r="Y858" s="315"/>
      <c r="Z858" s="315"/>
    </row>
    <row r="859" spans="1:26" ht="14.25" customHeight="1">
      <c r="A859" s="316"/>
      <c r="B859" s="317"/>
      <c r="C859" s="313"/>
      <c r="D859" s="313"/>
      <c r="E859" s="313"/>
      <c r="F859" s="313"/>
      <c r="G859" s="313"/>
      <c r="H859" s="313"/>
      <c r="I859" s="313"/>
      <c r="J859" s="313"/>
      <c r="K859" s="313"/>
      <c r="L859" s="313"/>
      <c r="M859" s="313"/>
      <c r="N859" s="315"/>
      <c r="O859" s="315"/>
      <c r="P859" s="315"/>
      <c r="Q859" s="315"/>
      <c r="R859" s="315"/>
      <c r="S859" s="315"/>
      <c r="T859" s="315"/>
      <c r="U859" s="315"/>
      <c r="V859" s="315"/>
      <c r="W859" s="315"/>
      <c r="X859" s="315"/>
      <c r="Y859" s="315"/>
      <c r="Z859" s="315"/>
    </row>
    <row r="860" spans="1:26" ht="14.25" customHeight="1">
      <c r="A860" s="316"/>
      <c r="B860" s="317"/>
      <c r="C860" s="313"/>
      <c r="D860" s="313"/>
      <c r="E860" s="313"/>
      <c r="F860" s="313"/>
      <c r="G860" s="313"/>
      <c r="H860" s="313"/>
      <c r="I860" s="313"/>
      <c r="J860" s="313"/>
      <c r="K860" s="313"/>
      <c r="L860" s="313"/>
      <c r="M860" s="313"/>
      <c r="N860" s="315"/>
      <c r="O860" s="315"/>
      <c r="P860" s="315"/>
      <c r="Q860" s="315"/>
      <c r="R860" s="315"/>
      <c r="S860" s="315"/>
      <c r="T860" s="315"/>
      <c r="U860" s="315"/>
      <c r="V860" s="315"/>
      <c r="W860" s="315"/>
      <c r="X860" s="315"/>
      <c r="Y860" s="315"/>
      <c r="Z860" s="315"/>
    </row>
    <row r="861" spans="1:26" ht="14.25" customHeight="1">
      <c r="A861" s="316"/>
      <c r="B861" s="317"/>
      <c r="C861" s="313"/>
      <c r="D861" s="313"/>
      <c r="E861" s="313"/>
      <c r="F861" s="313"/>
      <c r="G861" s="313"/>
      <c r="H861" s="313"/>
      <c r="I861" s="313"/>
      <c r="J861" s="313"/>
      <c r="K861" s="313"/>
      <c r="L861" s="313"/>
      <c r="M861" s="313"/>
      <c r="N861" s="315"/>
      <c r="O861" s="315"/>
      <c r="P861" s="315"/>
      <c r="Q861" s="315"/>
      <c r="R861" s="315"/>
      <c r="S861" s="315"/>
      <c r="T861" s="315"/>
      <c r="U861" s="315"/>
      <c r="V861" s="315"/>
      <c r="W861" s="315"/>
      <c r="X861" s="315"/>
      <c r="Y861" s="315"/>
      <c r="Z861" s="315"/>
    </row>
    <row r="862" spans="1:26" ht="14.25" customHeight="1">
      <c r="A862" s="316"/>
      <c r="B862" s="317"/>
      <c r="C862" s="313"/>
      <c r="D862" s="313"/>
      <c r="E862" s="313"/>
      <c r="F862" s="313"/>
      <c r="G862" s="313"/>
      <c r="H862" s="313"/>
      <c r="I862" s="313"/>
      <c r="J862" s="313"/>
      <c r="K862" s="313"/>
      <c r="L862" s="313"/>
      <c r="M862" s="313"/>
      <c r="N862" s="315"/>
      <c r="O862" s="315"/>
      <c r="P862" s="315"/>
      <c r="Q862" s="315"/>
      <c r="R862" s="315"/>
      <c r="S862" s="315"/>
      <c r="T862" s="315"/>
      <c r="U862" s="315"/>
      <c r="V862" s="315"/>
      <c r="W862" s="315"/>
      <c r="X862" s="315"/>
      <c r="Y862" s="315"/>
      <c r="Z862" s="315"/>
    </row>
    <row r="863" spans="1:26" ht="14.25" customHeight="1">
      <c r="A863" s="316"/>
      <c r="B863" s="317"/>
      <c r="C863" s="313"/>
      <c r="D863" s="313"/>
      <c r="E863" s="313"/>
      <c r="F863" s="313"/>
      <c r="G863" s="313"/>
      <c r="H863" s="313"/>
      <c r="I863" s="313"/>
      <c r="J863" s="313"/>
      <c r="K863" s="313"/>
      <c r="L863" s="313"/>
      <c r="M863" s="313"/>
      <c r="N863" s="315"/>
      <c r="O863" s="315"/>
      <c r="P863" s="315"/>
      <c r="Q863" s="315"/>
      <c r="R863" s="315"/>
      <c r="S863" s="315"/>
      <c r="T863" s="315"/>
      <c r="U863" s="315"/>
      <c r="V863" s="315"/>
      <c r="W863" s="315"/>
      <c r="X863" s="315"/>
      <c r="Y863" s="315"/>
      <c r="Z863" s="315"/>
    </row>
    <row r="864" spans="1:26" ht="14.25" customHeight="1">
      <c r="A864" s="316"/>
      <c r="B864" s="317"/>
      <c r="C864" s="313"/>
      <c r="D864" s="313"/>
      <c r="E864" s="313"/>
      <c r="F864" s="313"/>
      <c r="G864" s="313"/>
      <c r="H864" s="313"/>
      <c r="I864" s="313"/>
      <c r="J864" s="313"/>
      <c r="K864" s="313"/>
      <c r="L864" s="313"/>
      <c r="M864" s="313"/>
      <c r="N864" s="315"/>
      <c r="O864" s="315"/>
      <c r="P864" s="315"/>
      <c r="Q864" s="315"/>
      <c r="R864" s="315"/>
      <c r="S864" s="315"/>
      <c r="T864" s="315"/>
      <c r="U864" s="315"/>
      <c r="V864" s="315"/>
      <c r="W864" s="315"/>
      <c r="X864" s="315"/>
      <c r="Y864" s="315"/>
      <c r="Z864" s="315"/>
    </row>
    <row r="865" spans="1:26" ht="14.25" customHeight="1">
      <c r="A865" s="316"/>
      <c r="B865" s="317"/>
      <c r="C865" s="313"/>
      <c r="D865" s="313"/>
      <c r="E865" s="313"/>
      <c r="F865" s="313"/>
      <c r="G865" s="313"/>
      <c r="H865" s="313"/>
      <c r="I865" s="313"/>
      <c r="J865" s="313"/>
      <c r="K865" s="313"/>
      <c r="L865" s="313"/>
      <c r="M865" s="313"/>
      <c r="N865" s="315"/>
      <c r="O865" s="315"/>
      <c r="P865" s="315"/>
      <c r="Q865" s="315"/>
      <c r="R865" s="315"/>
      <c r="S865" s="315"/>
      <c r="T865" s="315"/>
      <c r="U865" s="315"/>
      <c r="V865" s="315"/>
      <c r="W865" s="315"/>
      <c r="X865" s="315"/>
      <c r="Y865" s="315"/>
      <c r="Z865" s="315"/>
    </row>
    <row r="866" spans="1:26" ht="14.25" customHeight="1">
      <c r="A866" s="316"/>
      <c r="B866" s="317"/>
      <c r="C866" s="313"/>
      <c r="D866" s="313"/>
      <c r="E866" s="313"/>
      <c r="F866" s="313"/>
      <c r="G866" s="313"/>
      <c r="H866" s="313"/>
      <c r="I866" s="313"/>
      <c r="J866" s="313"/>
      <c r="K866" s="313"/>
      <c r="L866" s="313"/>
      <c r="M866" s="313"/>
      <c r="N866" s="315"/>
      <c r="O866" s="315"/>
      <c r="P866" s="315"/>
      <c r="Q866" s="315"/>
      <c r="R866" s="315"/>
      <c r="S866" s="315"/>
      <c r="T866" s="315"/>
      <c r="U866" s="315"/>
      <c r="V866" s="315"/>
      <c r="W866" s="315"/>
      <c r="X866" s="315"/>
      <c r="Y866" s="315"/>
      <c r="Z866" s="315"/>
    </row>
    <row r="867" spans="1:26" ht="14.25" customHeight="1">
      <c r="A867" s="316"/>
      <c r="B867" s="317"/>
      <c r="C867" s="313"/>
      <c r="D867" s="313"/>
      <c r="E867" s="313"/>
      <c r="F867" s="313"/>
      <c r="G867" s="313"/>
      <c r="H867" s="313"/>
      <c r="I867" s="313"/>
      <c r="J867" s="313"/>
      <c r="K867" s="313"/>
      <c r="L867" s="313"/>
      <c r="M867" s="313"/>
      <c r="N867" s="315"/>
      <c r="O867" s="315"/>
      <c r="P867" s="315"/>
      <c r="Q867" s="315"/>
      <c r="R867" s="315"/>
      <c r="S867" s="315"/>
      <c r="T867" s="315"/>
      <c r="U867" s="315"/>
      <c r="V867" s="315"/>
      <c r="W867" s="315"/>
      <c r="X867" s="315"/>
      <c r="Y867" s="315"/>
      <c r="Z867" s="315"/>
    </row>
    <row r="868" spans="1:26" ht="14.25" customHeight="1">
      <c r="A868" s="316"/>
      <c r="B868" s="317"/>
      <c r="C868" s="313"/>
      <c r="D868" s="313"/>
      <c r="E868" s="313"/>
      <c r="F868" s="313"/>
      <c r="G868" s="313"/>
      <c r="H868" s="313"/>
      <c r="I868" s="313"/>
      <c r="J868" s="313"/>
      <c r="K868" s="313"/>
      <c r="L868" s="313"/>
      <c r="M868" s="313"/>
      <c r="N868" s="315"/>
      <c r="O868" s="315"/>
      <c r="P868" s="315"/>
      <c r="Q868" s="315"/>
      <c r="R868" s="315"/>
      <c r="S868" s="315"/>
      <c r="T868" s="315"/>
      <c r="U868" s="315"/>
      <c r="V868" s="315"/>
      <c r="W868" s="315"/>
      <c r="X868" s="315"/>
      <c r="Y868" s="315"/>
      <c r="Z868" s="315"/>
    </row>
    <row r="869" spans="1:26" ht="14.25" customHeight="1">
      <c r="A869" s="316"/>
      <c r="B869" s="317"/>
      <c r="C869" s="313"/>
      <c r="D869" s="313"/>
      <c r="E869" s="313"/>
      <c r="F869" s="313"/>
      <c r="G869" s="313"/>
      <c r="H869" s="313"/>
      <c r="I869" s="313"/>
      <c r="J869" s="313"/>
      <c r="K869" s="313"/>
      <c r="L869" s="313"/>
      <c r="M869" s="313"/>
      <c r="N869" s="315"/>
      <c r="O869" s="315"/>
      <c r="P869" s="315"/>
      <c r="Q869" s="315"/>
      <c r="R869" s="315"/>
      <c r="S869" s="315"/>
      <c r="T869" s="315"/>
      <c r="U869" s="315"/>
      <c r="V869" s="315"/>
      <c r="W869" s="315"/>
      <c r="X869" s="315"/>
      <c r="Y869" s="315"/>
      <c r="Z869" s="315"/>
    </row>
    <row r="870" spans="1:26" ht="14.25" customHeight="1">
      <c r="A870" s="316"/>
      <c r="B870" s="317"/>
      <c r="C870" s="313"/>
      <c r="D870" s="313"/>
      <c r="E870" s="313"/>
      <c r="F870" s="313"/>
      <c r="G870" s="313"/>
      <c r="H870" s="313"/>
      <c r="I870" s="313"/>
      <c r="J870" s="313"/>
      <c r="K870" s="313"/>
      <c r="L870" s="313"/>
      <c r="M870" s="313"/>
      <c r="N870" s="315"/>
      <c r="O870" s="315"/>
      <c r="P870" s="315"/>
      <c r="Q870" s="315"/>
      <c r="R870" s="315"/>
      <c r="S870" s="315"/>
      <c r="T870" s="315"/>
      <c r="U870" s="315"/>
      <c r="V870" s="315"/>
      <c r="W870" s="315"/>
      <c r="X870" s="315"/>
      <c r="Y870" s="315"/>
      <c r="Z870" s="315"/>
    </row>
    <row r="871" spans="1:26" ht="14.25" customHeight="1">
      <c r="A871" s="316"/>
      <c r="B871" s="317"/>
      <c r="C871" s="313"/>
      <c r="D871" s="313"/>
      <c r="E871" s="313"/>
      <c r="F871" s="313"/>
      <c r="G871" s="313"/>
      <c r="H871" s="313"/>
      <c r="I871" s="313"/>
      <c r="J871" s="313"/>
      <c r="K871" s="313"/>
      <c r="L871" s="313"/>
      <c r="M871" s="313"/>
      <c r="N871" s="315"/>
      <c r="O871" s="315"/>
      <c r="P871" s="315"/>
      <c r="Q871" s="315"/>
      <c r="R871" s="315"/>
      <c r="S871" s="315"/>
      <c r="T871" s="315"/>
      <c r="U871" s="315"/>
      <c r="V871" s="315"/>
      <c r="W871" s="315"/>
      <c r="X871" s="315"/>
      <c r="Y871" s="315"/>
      <c r="Z871" s="315"/>
    </row>
    <row r="872" spans="1:26" ht="14.25" customHeight="1">
      <c r="A872" s="316"/>
      <c r="B872" s="317"/>
      <c r="C872" s="313"/>
      <c r="D872" s="313"/>
      <c r="E872" s="313"/>
      <c r="F872" s="313"/>
      <c r="G872" s="313"/>
      <c r="H872" s="313"/>
      <c r="I872" s="313"/>
      <c r="J872" s="313"/>
      <c r="K872" s="313"/>
      <c r="L872" s="313"/>
      <c r="M872" s="313"/>
      <c r="N872" s="315"/>
      <c r="O872" s="315"/>
      <c r="P872" s="315"/>
      <c r="Q872" s="315"/>
      <c r="R872" s="315"/>
      <c r="S872" s="315"/>
      <c r="T872" s="315"/>
      <c r="U872" s="315"/>
      <c r="V872" s="315"/>
      <c r="W872" s="315"/>
      <c r="X872" s="315"/>
      <c r="Y872" s="315"/>
      <c r="Z872" s="315"/>
    </row>
    <row r="873" spans="1:26" ht="14.25" customHeight="1">
      <c r="A873" s="316"/>
      <c r="B873" s="317"/>
      <c r="C873" s="313"/>
      <c r="D873" s="313"/>
      <c r="E873" s="313"/>
      <c r="F873" s="313"/>
      <c r="G873" s="313"/>
      <c r="H873" s="313"/>
      <c r="I873" s="313"/>
      <c r="J873" s="313"/>
      <c r="K873" s="313"/>
      <c r="L873" s="313"/>
      <c r="M873" s="313"/>
      <c r="N873" s="315"/>
      <c r="O873" s="315"/>
      <c r="P873" s="315"/>
      <c r="Q873" s="315"/>
      <c r="R873" s="315"/>
      <c r="S873" s="315"/>
      <c r="T873" s="315"/>
      <c r="U873" s="315"/>
      <c r="V873" s="315"/>
      <c r="W873" s="315"/>
      <c r="X873" s="315"/>
      <c r="Y873" s="315"/>
      <c r="Z873" s="315"/>
    </row>
    <row r="874" spans="1:26" ht="14.25" customHeight="1">
      <c r="A874" s="316"/>
      <c r="B874" s="317"/>
      <c r="C874" s="313"/>
      <c r="D874" s="313"/>
      <c r="E874" s="313"/>
      <c r="F874" s="313"/>
      <c r="G874" s="313"/>
      <c r="H874" s="313"/>
      <c r="I874" s="313"/>
      <c r="J874" s="313"/>
      <c r="K874" s="313"/>
      <c r="L874" s="313"/>
      <c r="M874" s="313"/>
      <c r="N874" s="315"/>
      <c r="O874" s="315"/>
      <c r="P874" s="315"/>
      <c r="Q874" s="315"/>
      <c r="R874" s="315"/>
      <c r="S874" s="315"/>
      <c r="T874" s="315"/>
      <c r="U874" s="315"/>
      <c r="V874" s="315"/>
      <c r="W874" s="315"/>
      <c r="X874" s="315"/>
      <c r="Y874" s="315"/>
      <c r="Z874" s="315"/>
    </row>
    <row r="875" spans="1:26" ht="14.25" customHeight="1">
      <c r="A875" s="316"/>
      <c r="B875" s="317"/>
      <c r="C875" s="313"/>
      <c r="D875" s="313"/>
      <c r="E875" s="313"/>
      <c r="F875" s="313"/>
      <c r="G875" s="313"/>
      <c r="H875" s="313"/>
      <c r="I875" s="313"/>
      <c r="J875" s="313"/>
      <c r="K875" s="313"/>
      <c r="L875" s="313"/>
      <c r="M875" s="313"/>
      <c r="N875" s="315"/>
      <c r="O875" s="315"/>
      <c r="P875" s="315"/>
      <c r="Q875" s="315"/>
      <c r="R875" s="315"/>
      <c r="S875" s="315"/>
      <c r="T875" s="315"/>
      <c r="U875" s="315"/>
      <c r="V875" s="315"/>
      <c r="W875" s="315"/>
      <c r="X875" s="315"/>
      <c r="Y875" s="315"/>
      <c r="Z875" s="315"/>
    </row>
    <row r="876" spans="1:26" ht="14.25" customHeight="1">
      <c r="A876" s="316"/>
      <c r="B876" s="317"/>
      <c r="C876" s="313"/>
      <c r="D876" s="313"/>
      <c r="E876" s="313"/>
      <c r="F876" s="313"/>
      <c r="G876" s="313"/>
      <c r="H876" s="313"/>
      <c r="I876" s="313"/>
      <c r="J876" s="313"/>
      <c r="K876" s="313"/>
      <c r="L876" s="313"/>
      <c r="M876" s="313"/>
      <c r="N876" s="315"/>
      <c r="O876" s="315"/>
      <c r="P876" s="315"/>
      <c r="Q876" s="315"/>
      <c r="R876" s="315"/>
      <c r="S876" s="315"/>
      <c r="T876" s="315"/>
      <c r="U876" s="315"/>
      <c r="V876" s="315"/>
      <c r="W876" s="315"/>
      <c r="X876" s="315"/>
      <c r="Y876" s="315"/>
      <c r="Z876" s="315"/>
    </row>
    <row r="877" spans="1:26" ht="14.25" customHeight="1">
      <c r="A877" s="316"/>
      <c r="B877" s="317"/>
      <c r="C877" s="313"/>
      <c r="D877" s="313"/>
      <c r="E877" s="313"/>
      <c r="F877" s="313"/>
      <c r="G877" s="313"/>
      <c r="H877" s="313"/>
      <c r="I877" s="313"/>
      <c r="J877" s="313"/>
      <c r="K877" s="313"/>
      <c r="L877" s="313"/>
      <c r="M877" s="313"/>
      <c r="N877" s="315"/>
      <c r="O877" s="315"/>
      <c r="P877" s="315"/>
      <c r="Q877" s="315"/>
      <c r="R877" s="315"/>
      <c r="S877" s="315"/>
      <c r="T877" s="315"/>
      <c r="U877" s="315"/>
      <c r="V877" s="315"/>
      <c r="W877" s="315"/>
      <c r="X877" s="315"/>
      <c r="Y877" s="315"/>
      <c r="Z877" s="315"/>
    </row>
    <row r="878" spans="1:26" ht="14.25" customHeight="1">
      <c r="A878" s="316"/>
      <c r="B878" s="317"/>
      <c r="C878" s="313"/>
      <c r="D878" s="313"/>
      <c r="E878" s="313"/>
      <c r="F878" s="313"/>
      <c r="G878" s="313"/>
      <c r="H878" s="313"/>
      <c r="I878" s="313"/>
      <c r="J878" s="313"/>
      <c r="K878" s="313"/>
      <c r="L878" s="313"/>
      <c r="M878" s="313"/>
      <c r="N878" s="315"/>
      <c r="O878" s="315"/>
      <c r="P878" s="315"/>
      <c r="Q878" s="315"/>
      <c r="R878" s="315"/>
      <c r="S878" s="315"/>
      <c r="T878" s="315"/>
      <c r="U878" s="315"/>
      <c r="V878" s="315"/>
      <c r="W878" s="315"/>
      <c r="X878" s="315"/>
      <c r="Y878" s="315"/>
      <c r="Z878" s="315"/>
    </row>
    <row r="879" spans="1:26" ht="14.25" customHeight="1">
      <c r="A879" s="316"/>
      <c r="B879" s="317"/>
      <c r="C879" s="313"/>
      <c r="D879" s="313"/>
      <c r="E879" s="313"/>
      <c r="F879" s="313"/>
      <c r="G879" s="313"/>
      <c r="H879" s="313"/>
      <c r="I879" s="313"/>
      <c r="J879" s="313"/>
      <c r="K879" s="313"/>
      <c r="L879" s="313"/>
      <c r="M879" s="313"/>
      <c r="N879" s="315"/>
      <c r="O879" s="315"/>
      <c r="P879" s="315"/>
      <c r="Q879" s="315"/>
      <c r="R879" s="315"/>
      <c r="S879" s="315"/>
      <c r="T879" s="315"/>
      <c r="U879" s="315"/>
      <c r="V879" s="315"/>
      <c r="W879" s="315"/>
      <c r="X879" s="315"/>
      <c r="Y879" s="315"/>
      <c r="Z879" s="315"/>
    </row>
    <row r="880" spans="1:26" ht="14.25" customHeight="1">
      <c r="A880" s="316"/>
      <c r="B880" s="317"/>
      <c r="C880" s="313"/>
      <c r="D880" s="313"/>
      <c r="E880" s="313"/>
      <c r="F880" s="313"/>
      <c r="G880" s="313"/>
      <c r="H880" s="313"/>
      <c r="I880" s="313"/>
      <c r="J880" s="313"/>
      <c r="K880" s="313"/>
      <c r="L880" s="313"/>
      <c r="M880" s="313"/>
      <c r="N880" s="315"/>
      <c r="O880" s="315"/>
      <c r="P880" s="315"/>
      <c r="Q880" s="315"/>
      <c r="R880" s="315"/>
      <c r="S880" s="315"/>
      <c r="T880" s="315"/>
      <c r="U880" s="315"/>
      <c r="V880" s="315"/>
      <c r="W880" s="315"/>
      <c r="X880" s="315"/>
      <c r="Y880" s="315"/>
      <c r="Z880" s="315"/>
    </row>
    <row r="881" spans="1:26" ht="14.25" customHeight="1">
      <c r="A881" s="316"/>
      <c r="B881" s="317"/>
      <c r="C881" s="313"/>
      <c r="D881" s="313"/>
      <c r="E881" s="313"/>
      <c r="F881" s="313"/>
      <c r="G881" s="313"/>
      <c r="H881" s="313"/>
      <c r="I881" s="313"/>
      <c r="J881" s="313"/>
      <c r="K881" s="313"/>
      <c r="L881" s="313"/>
      <c r="M881" s="313"/>
      <c r="N881" s="315"/>
      <c r="O881" s="315"/>
      <c r="P881" s="315"/>
      <c r="Q881" s="315"/>
      <c r="R881" s="315"/>
      <c r="S881" s="315"/>
      <c r="T881" s="315"/>
      <c r="U881" s="315"/>
      <c r="V881" s="315"/>
      <c r="W881" s="315"/>
      <c r="X881" s="315"/>
      <c r="Y881" s="315"/>
      <c r="Z881" s="315"/>
    </row>
    <row r="882" spans="1:26" ht="14.25" customHeight="1">
      <c r="A882" s="316"/>
      <c r="B882" s="317"/>
      <c r="C882" s="313"/>
      <c r="D882" s="313"/>
      <c r="E882" s="313"/>
      <c r="F882" s="313"/>
      <c r="G882" s="313"/>
      <c r="H882" s="313"/>
      <c r="I882" s="313"/>
      <c r="J882" s="313"/>
      <c r="K882" s="313"/>
      <c r="L882" s="313"/>
      <c r="M882" s="313"/>
      <c r="N882" s="315"/>
      <c r="O882" s="315"/>
      <c r="P882" s="315"/>
      <c r="Q882" s="315"/>
      <c r="R882" s="315"/>
      <c r="S882" s="315"/>
      <c r="T882" s="315"/>
      <c r="U882" s="315"/>
      <c r="V882" s="315"/>
      <c r="W882" s="315"/>
      <c r="X882" s="315"/>
      <c r="Y882" s="315"/>
      <c r="Z882" s="315"/>
    </row>
    <row r="883" spans="1:26" ht="14.25" customHeight="1">
      <c r="A883" s="316"/>
      <c r="B883" s="317"/>
      <c r="C883" s="313"/>
      <c r="D883" s="313"/>
      <c r="E883" s="313"/>
      <c r="F883" s="313"/>
      <c r="G883" s="313"/>
      <c r="H883" s="313"/>
      <c r="I883" s="313"/>
      <c r="J883" s="313"/>
      <c r="K883" s="313"/>
      <c r="L883" s="313"/>
      <c r="M883" s="313"/>
      <c r="N883" s="315"/>
      <c r="O883" s="315"/>
      <c r="P883" s="315"/>
      <c r="Q883" s="315"/>
      <c r="R883" s="315"/>
      <c r="S883" s="315"/>
      <c r="T883" s="315"/>
      <c r="U883" s="315"/>
      <c r="V883" s="315"/>
      <c r="W883" s="315"/>
      <c r="X883" s="315"/>
      <c r="Y883" s="315"/>
      <c r="Z883" s="315"/>
    </row>
    <row r="884" spans="1:26" ht="14.25" customHeight="1">
      <c r="A884" s="316"/>
      <c r="B884" s="317"/>
      <c r="C884" s="313"/>
      <c r="D884" s="313"/>
      <c r="E884" s="313"/>
      <c r="F884" s="313"/>
      <c r="G884" s="313"/>
      <c r="H884" s="313"/>
      <c r="I884" s="313"/>
      <c r="J884" s="313"/>
      <c r="K884" s="313"/>
      <c r="L884" s="313"/>
      <c r="M884" s="313"/>
      <c r="N884" s="315"/>
      <c r="O884" s="315"/>
      <c r="P884" s="315"/>
      <c r="Q884" s="315"/>
      <c r="R884" s="315"/>
      <c r="S884" s="315"/>
      <c r="T884" s="315"/>
      <c r="U884" s="315"/>
      <c r="V884" s="315"/>
      <c r="W884" s="315"/>
      <c r="X884" s="315"/>
      <c r="Y884" s="315"/>
      <c r="Z884" s="315"/>
    </row>
    <row r="885" spans="1:26" ht="14.25" customHeight="1">
      <c r="A885" s="316"/>
      <c r="B885" s="317"/>
      <c r="C885" s="313"/>
      <c r="D885" s="313"/>
      <c r="E885" s="313"/>
      <c r="F885" s="313"/>
      <c r="G885" s="313"/>
      <c r="H885" s="313"/>
      <c r="I885" s="313"/>
      <c r="J885" s="313"/>
      <c r="K885" s="313"/>
      <c r="L885" s="313"/>
      <c r="M885" s="313"/>
      <c r="N885" s="315"/>
      <c r="O885" s="315"/>
      <c r="P885" s="315"/>
      <c r="Q885" s="315"/>
      <c r="R885" s="315"/>
      <c r="S885" s="315"/>
      <c r="T885" s="315"/>
      <c r="U885" s="315"/>
      <c r="V885" s="315"/>
      <c r="W885" s="315"/>
      <c r="X885" s="315"/>
      <c r="Y885" s="315"/>
      <c r="Z885" s="315"/>
    </row>
    <row r="886" spans="1:26" ht="14.25" customHeight="1">
      <c r="A886" s="316"/>
      <c r="B886" s="317"/>
      <c r="C886" s="313"/>
      <c r="D886" s="313"/>
      <c r="E886" s="313"/>
      <c r="F886" s="313"/>
      <c r="G886" s="313"/>
      <c r="H886" s="313"/>
      <c r="I886" s="313"/>
      <c r="J886" s="313"/>
      <c r="K886" s="313"/>
      <c r="L886" s="313"/>
      <c r="M886" s="313"/>
      <c r="N886" s="315"/>
      <c r="O886" s="315"/>
      <c r="P886" s="315"/>
      <c r="Q886" s="315"/>
      <c r="R886" s="315"/>
      <c r="S886" s="315"/>
      <c r="T886" s="315"/>
      <c r="U886" s="315"/>
      <c r="V886" s="315"/>
      <c r="W886" s="315"/>
      <c r="X886" s="315"/>
      <c r="Y886" s="315"/>
      <c r="Z886" s="315"/>
    </row>
    <row r="887" spans="1:26" ht="14.25" customHeight="1">
      <c r="A887" s="316"/>
      <c r="B887" s="317"/>
      <c r="C887" s="313"/>
      <c r="D887" s="313"/>
      <c r="E887" s="313"/>
      <c r="F887" s="313"/>
      <c r="G887" s="313"/>
      <c r="H887" s="313"/>
      <c r="I887" s="313"/>
      <c r="J887" s="313"/>
      <c r="K887" s="313"/>
      <c r="L887" s="313"/>
      <c r="M887" s="313"/>
      <c r="N887" s="315"/>
      <c r="O887" s="315"/>
      <c r="P887" s="315"/>
      <c r="Q887" s="315"/>
      <c r="R887" s="315"/>
      <c r="S887" s="315"/>
      <c r="T887" s="315"/>
      <c r="U887" s="315"/>
      <c r="V887" s="315"/>
      <c r="W887" s="315"/>
      <c r="X887" s="315"/>
      <c r="Y887" s="315"/>
      <c r="Z887" s="315"/>
    </row>
    <row r="888" spans="1:26" ht="14.25" customHeight="1">
      <c r="A888" s="316"/>
      <c r="B888" s="317"/>
      <c r="C888" s="313"/>
      <c r="D888" s="313"/>
      <c r="E888" s="313"/>
      <c r="F888" s="313"/>
      <c r="G888" s="313"/>
      <c r="H888" s="313"/>
      <c r="I888" s="313"/>
      <c r="J888" s="313"/>
      <c r="K888" s="313"/>
      <c r="L888" s="313"/>
      <c r="M888" s="313"/>
      <c r="N888" s="315"/>
      <c r="O888" s="315"/>
      <c r="P888" s="315"/>
      <c r="Q888" s="315"/>
      <c r="R888" s="315"/>
      <c r="S888" s="315"/>
      <c r="T888" s="315"/>
      <c r="U888" s="315"/>
      <c r="V888" s="315"/>
      <c r="W888" s="315"/>
      <c r="X888" s="315"/>
      <c r="Y888" s="315"/>
      <c r="Z888" s="315"/>
    </row>
    <row r="889" spans="1:26" ht="14.25" customHeight="1">
      <c r="A889" s="316"/>
      <c r="B889" s="317"/>
      <c r="C889" s="313"/>
      <c r="D889" s="313"/>
      <c r="E889" s="313"/>
      <c r="F889" s="313"/>
      <c r="G889" s="313"/>
      <c r="H889" s="313"/>
      <c r="I889" s="313"/>
      <c r="J889" s="313"/>
      <c r="K889" s="313"/>
      <c r="L889" s="313"/>
      <c r="M889" s="313"/>
      <c r="N889" s="315"/>
      <c r="O889" s="315"/>
      <c r="P889" s="315"/>
      <c r="Q889" s="315"/>
      <c r="R889" s="315"/>
      <c r="S889" s="315"/>
      <c r="T889" s="315"/>
      <c r="U889" s="315"/>
      <c r="V889" s="315"/>
      <c r="W889" s="315"/>
      <c r="X889" s="315"/>
      <c r="Y889" s="315"/>
      <c r="Z889" s="315"/>
    </row>
    <row r="890" spans="1:26" ht="14.25" customHeight="1">
      <c r="A890" s="316"/>
      <c r="B890" s="317"/>
      <c r="C890" s="313"/>
      <c r="D890" s="313"/>
      <c r="E890" s="313"/>
      <c r="F890" s="313"/>
      <c r="G890" s="313"/>
      <c r="H890" s="313"/>
      <c r="I890" s="313"/>
      <c r="J890" s="313"/>
      <c r="K890" s="313"/>
      <c r="L890" s="313"/>
      <c r="M890" s="313"/>
      <c r="N890" s="315"/>
      <c r="O890" s="315"/>
      <c r="P890" s="315"/>
      <c r="Q890" s="315"/>
      <c r="R890" s="315"/>
      <c r="S890" s="315"/>
      <c r="T890" s="315"/>
      <c r="U890" s="315"/>
      <c r="V890" s="315"/>
      <c r="W890" s="315"/>
      <c r="X890" s="315"/>
      <c r="Y890" s="315"/>
      <c r="Z890" s="315"/>
    </row>
    <row r="891" spans="1:26" ht="14.25" customHeight="1">
      <c r="A891" s="316"/>
      <c r="B891" s="317"/>
      <c r="C891" s="313"/>
      <c r="D891" s="313"/>
      <c r="E891" s="313"/>
      <c r="F891" s="313"/>
      <c r="G891" s="313"/>
      <c r="H891" s="313"/>
      <c r="I891" s="313"/>
      <c r="J891" s="313"/>
      <c r="K891" s="313"/>
      <c r="L891" s="313"/>
      <c r="M891" s="313"/>
      <c r="N891" s="315"/>
      <c r="O891" s="315"/>
      <c r="P891" s="315"/>
      <c r="Q891" s="315"/>
      <c r="R891" s="315"/>
      <c r="S891" s="315"/>
      <c r="T891" s="315"/>
      <c r="U891" s="315"/>
      <c r="V891" s="315"/>
      <c r="W891" s="315"/>
      <c r="X891" s="315"/>
      <c r="Y891" s="315"/>
      <c r="Z891" s="315"/>
    </row>
    <row r="892" spans="1:26" ht="14.25" customHeight="1">
      <c r="A892" s="316"/>
      <c r="B892" s="317"/>
      <c r="C892" s="313"/>
      <c r="D892" s="313"/>
      <c r="E892" s="313"/>
      <c r="F892" s="313"/>
      <c r="G892" s="313"/>
      <c r="H892" s="313"/>
      <c r="I892" s="313"/>
      <c r="J892" s="313"/>
      <c r="K892" s="313"/>
      <c r="L892" s="313"/>
      <c r="M892" s="313"/>
      <c r="N892" s="315"/>
      <c r="O892" s="315"/>
      <c r="P892" s="315"/>
      <c r="Q892" s="315"/>
      <c r="R892" s="315"/>
      <c r="S892" s="315"/>
      <c r="T892" s="315"/>
      <c r="U892" s="315"/>
      <c r="V892" s="315"/>
      <c r="W892" s="315"/>
      <c r="X892" s="315"/>
      <c r="Y892" s="315"/>
      <c r="Z892" s="315"/>
    </row>
    <row r="893" spans="1:26" ht="14.25" customHeight="1">
      <c r="A893" s="316"/>
      <c r="B893" s="317"/>
      <c r="C893" s="313"/>
      <c r="D893" s="313"/>
      <c r="E893" s="313"/>
      <c r="F893" s="313"/>
      <c r="G893" s="313"/>
      <c r="H893" s="313"/>
      <c r="I893" s="313"/>
      <c r="J893" s="313"/>
      <c r="K893" s="313"/>
      <c r="L893" s="313"/>
      <c r="M893" s="313"/>
      <c r="N893" s="315"/>
      <c r="O893" s="315"/>
      <c r="P893" s="315"/>
      <c r="Q893" s="315"/>
      <c r="R893" s="315"/>
      <c r="S893" s="315"/>
      <c r="T893" s="315"/>
      <c r="U893" s="315"/>
      <c r="V893" s="315"/>
      <c r="W893" s="315"/>
      <c r="X893" s="315"/>
      <c r="Y893" s="315"/>
      <c r="Z893" s="315"/>
    </row>
    <row r="894" spans="1:26" ht="14.25" customHeight="1">
      <c r="A894" s="316"/>
      <c r="B894" s="317"/>
      <c r="C894" s="313"/>
      <c r="D894" s="313"/>
      <c r="E894" s="313"/>
      <c r="F894" s="313"/>
      <c r="G894" s="313"/>
      <c r="H894" s="313"/>
      <c r="I894" s="313"/>
      <c r="J894" s="313"/>
      <c r="K894" s="313"/>
      <c r="L894" s="313"/>
      <c r="M894" s="313"/>
      <c r="N894" s="315"/>
      <c r="O894" s="315"/>
      <c r="P894" s="315"/>
      <c r="Q894" s="315"/>
      <c r="R894" s="315"/>
      <c r="S894" s="315"/>
      <c r="T894" s="315"/>
      <c r="U894" s="315"/>
      <c r="V894" s="315"/>
      <c r="W894" s="315"/>
      <c r="X894" s="315"/>
      <c r="Y894" s="315"/>
      <c r="Z894" s="315"/>
    </row>
    <row r="895" spans="1:26" ht="14.25" customHeight="1">
      <c r="A895" s="316"/>
      <c r="B895" s="317"/>
      <c r="C895" s="313"/>
      <c r="D895" s="313"/>
      <c r="E895" s="313"/>
      <c r="F895" s="313"/>
      <c r="G895" s="313"/>
      <c r="H895" s="313"/>
      <c r="I895" s="313"/>
      <c r="J895" s="313"/>
      <c r="K895" s="313"/>
      <c r="L895" s="313"/>
      <c r="M895" s="313"/>
      <c r="N895" s="315"/>
      <c r="O895" s="315"/>
      <c r="P895" s="315"/>
      <c r="Q895" s="315"/>
      <c r="R895" s="315"/>
      <c r="S895" s="315"/>
      <c r="T895" s="315"/>
      <c r="U895" s="315"/>
      <c r="V895" s="315"/>
      <c r="W895" s="315"/>
      <c r="X895" s="315"/>
      <c r="Y895" s="315"/>
      <c r="Z895" s="315"/>
    </row>
    <row r="896" spans="1:26" ht="14.25" customHeight="1">
      <c r="A896" s="316"/>
      <c r="B896" s="317"/>
      <c r="C896" s="313"/>
      <c r="D896" s="313"/>
      <c r="E896" s="313"/>
      <c r="F896" s="313"/>
      <c r="G896" s="313"/>
      <c r="H896" s="313"/>
      <c r="I896" s="313"/>
      <c r="J896" s="313"/>
      <c r="K896" s="313"/>
      <c r="L896" s="313"/>
      <c r="M896" s="313"/>
      <c r="N896" s="315"/>
      <c r="O896" s="315"/>
      <c r="P896" s="315"/>
      <c r="Q896" s="315"/>
      <c r="R896" s="315"/>
      <c r="S896" s="315"/>
      <c r="T896" s="315"/>
      <c r="U896" s="315"/>
      <c r="V896" s="315"/>
      <c r="W896" s="315"/>
      <c r="X896" s="315"/>
      <c r="Y896" s="315"/>
      <c r="Z896" s="315"/>
    </row>
    <row r="897" spans="1:26" ht="14.25" customHeight="1">
      <c r="A897" s="316"/>
      <c r="B897" s="317"/>
      <c r="C897" s="313"/>
      <c r="D897" s="313"/>
      <c r="E897" s="313"/>
      <c r="F897" s="313"/>
      <c r="G897" s="313"/>
      <c r="H897" s="313"/>
      <c r="I897" s="313"/>
      <c r="J897" s="313"/>
      <c r="K897" s="313"/>
      <c r="L897" s="313"/>
      <c r="M897" s="313"/>
      <c r="N897" s="315"/>
      <c r="O897" s="315"/>
      <c r="P897" s="315"/>
      <c r="Q897" s="315"/>
      <c r="R897" s="315"/>
      <c r="S897" s="315"/>
      <c r="T897" s="315"/>
      <c r="U897" s="315"/>
      <c r="V897" s="315"/>
      <c r="W897" s="315"/>
      <c r="X897" s="315"/>
      <c r="Y897" s="315"/>
      <c r="Z897" s="315"/>
    </row>
    <row r="898" spans="1:26" ht="14.25" customHeight="1">
      <c r="A898" s="316"/>
      <c r="B898" s="317"/>
      <c r="C898" s="313"/>
      <c r="D898" s="313"/>
      <c r="E898" s="313"/>
      <c r="F898" s="313"/>
      <c r="G898" s="313"/>
      <c r="H898" s="313"/>
      <c r="I898" s="313"/>
      <c r="J898" s="313"/>
      <c r="K898" s="313"/>
      <c r="L898" s="313"/>
      <c r="M898" s="313"/>
      <c r="N898" s="315"/>
      <c r="O898" s="315"/>
      <c r="P898" s="315"/>
      <c r="Q898" s="315"/>
      <c r="R898" s="315"/>
      <c r="S898" s="315"/>
      <c r="T898" s="315"/>
      <c r="U898" s="315"/>
      <c r="V898" s="315"/>
      <c r="W898" s="315"/>
      <c r="X898" s="315"/>
      <c r="Y898" s="315"/>
      <c r="Z898" s="315"/>
    </row>
    <row r="899" spans="1:26" ht="14.25" customHeight="1">
      <c r="A899" s="316"/>
      <c r="B899" s="317"/>
      <c r="C899" s="313"/>
      <c r="D899" s="313"/>
      <c r="E899" s="313"/>
      <c r="F899" s="313"/>
      <c r="G899" s="313"/>
      <c r="H899" s="313"/>
      <c r="I899" s="313"/>
      <c r="J899" s="313"/>
      <c r="K899" s="313"/>
      <c r="L899" s="313"/>
      <c r="M899" s="313"/>
      <c r="N899" s="315"/>
      <c r="O899" s="315"/>
      <c r="P899" s="315"/>
      <c r="Q899" s="315"/>
      <c r="R899" s="315"/>
      <c r="S899" s="315"/>
      <c r="T899" s="315"/>
      <c r="U899" s="315"/>
      <c r="V899" s="315"/>
      <c r="W899" s="315"/>
      <c r="X899" s="315"/>
      <c r="Y899" s="315"/>
      <c r="Z899" s="315"/>
    </row>
    <row r="900" spans="1:26" ht="14.25" customHeight="1">
      <c r="A900" s="316"/>
      <c r="B900" s="317"/>
      <c r="C900" s="313"/>
      <c r="D900" s="313"/>
      <c r="E900" s="313"/>
      <c r="F900" s="313"/>
      <c r="G900" s="313"/>
      <c r="H900" s="313"/>
      <c r="I900" s="313"/>
      <c r="J900" s="313"/>
      <c r="K900" s="313"/>
      <c r="L900" s="313"/>
      <c r="M900" s="313"/>
      <c r="N900" s="315"/>
      <c r="O900" s="315"/>
      <c r="P900" s="315"/>
      <c r="Q900" s="315"/>
      <c r="R900" s="315"/>
      <c r="S900" s="315"/>
      <c r="T900" s="315"/>
      <c r="U900" s="315"/>
      <c r="V900" s="315"/>
      <c r="W900" s="315"/>
      <c r="X900" s="315"/>
      <c r="Y900" s="315"/>
      <c r="Z900" s="315"/>
    </row>
    <row r="901" spans="1:26" ht="14.25" customHeight="1">
      <c r="A901" s="316"/>
      <c r="B901" s="317"/>
      <c r="C901" s="313"/>
      <c r="D901" s="313"/>
      <c r="E901" s="313"/>
      <c r="F901" s="313"/>
      <c r="G901" s="313"/>
      <c r="H901" s="313"/>
      <c r="I901" s="313"/>
      <c r="J901" s="313"/>
      <c r="K901" s="313"/>
      <c r="L901" s="313"/>
      <c r="M901" s="313"/>
      <c r="N901" s="315"/>
      <c r="O901" s="315"/>
      <c r="P901" s="315"/>
      <c r="Q901" s="315"/>
      <c r="R901" s="315"/>
      <c r="S901" s="315"/>
      <c r="T901" s="315"/>
      <c r="U901" s="315"/>
      <c r="V901" s="315"/>
      <c r="W901" s="315"/>
      <c r="X901" s="315"/>
      <c r="Y901" s="315"/>
      <c r="Z901" s="315"/>
    </row>
    <row r="902" spans="1:26" ht="14.25" customHeight="1">
      <c r="A902" s="316"/>
      <c r="B902" s="317"/>
      <c r="C902" s="313"/>
      <c r="D902" s="313"/>
      <c r="E902" s="313"/>
      <c r="F902" s="313"/>
      <c r="G902" s="313"/>
      <c r="H902" s="313"/>
      <c r="I902" s="313"/>
      <c r="J902" s="313"/>
      <c r="K902" s="313"/>
      <c r="L902" s="313"/>
      <c r="M902" s="313"/>
      <c r="N902" s="315"/>
      <c r="O902" s="315"/>
      <c r="P902" s="315"/>
      <c r="Q902" s="315"/>
      <c r="R902" s="315"/>
      <c r="S902" s="315"/>
      <c r="T902" s="315"/>
      <c r="U902" s="315"/>
      <c r="V902" s="315"/>
      <c r="W902" s="315"/>
      <c r="X902" s="315"/>
      <c r="Y902" s="315"/>
      <c r="Z902" s="315"/>
    </row>
    <row r="903" spans="1:26" ht="14.25" customHeight="1">
      <c r="A903" s="316"/>
      <c r="B903" s="317"/>
      <c r="C903" s="313"/>
      <c r="D903" s="313"/>
      <c r="E903" s="313"/>
      <c r="F903" s="313"/>
      <c r="G903" s="313"/>
      <c r="H903" s="313"/>
      <c r="I903" s="313"/>
      <c r="J903" s="313"/>
      <c r="K903" s="313"/>
      <c r="L903" s="313"/>
      <c r="M903" s="313"/>
      <c r="N903" s="315"/>
      <c r="O903" s="315"/>
      <c r="P903" s="315"/>
      <c r="Q903" s="315"/>
      <c r="R903" s="315"/>
      <c r="S903" s="315"/>
      <c r="T903" s="315"/>
      <c r="U903" s="315"/>
      <c r="V903" s="315"/>
      <c r="W903" s="315"/>
      <c r="X903" s="315"/>
      <c r="Y903" s="315"/>
      <c r="Z903" s="315"/>
    </row>
    <row r="904" spans="1:26" ht="14.25" customHeight="1">
      <c r="A904" s="316"/>
      <c r="B904" s="317"/>
      <c r="C904" s="313"/>
      <c r="D904" s="313"/>
      <c r="E904" s="313"/>
      <c r="F904" s="313"/>
      <c r="G904" s="313"/>
      <c r="H904" s="313"/>
      <c r="I904" s="313"/>
      <c r="J904" s="313"/>
      <c r="K904" s="313"/>
      <c r="L904" s="313"/>
      <c r="M904" s="313"/>
      <c r="N904" s="315"/>
      <c r="O904" s="315"/>
      <c r="P904" s="315"/>
      <c r="Q904" s="315"/>
      <c r="R904" s="315"/>
      <c r="S904" s="315"/>
      <c r="T904" s="315"/>
      <c r="U904" s="315"/>
      <c r="V904" s="315"/>
      <c r="W904" s="315"/>
      <c r="X904" s="315"/>
      <c r="Y904" s="315"/>
      <c r="Z904" s="315"/>
    </row>
    <row r="905" spans="1:26" ht="14.25" customHeight="1">
      <c r="A905" s="316"/>
      <c r="B905" s="317"/>
      <c r="C905" s="313"/>
      <c r="D905" s="313"/>
      <c r="E905" s="313"/>
      <c r="F905" s="313"/>
      <c r="G905" s="313"/>
      <c r="H905" s="313"/>
      <c r="I905" s="313"/>
      <c r="J905" s="313"/>
      <c r="K905" s="313"/>
      <c r="L905" s="313"/>
      <c r="M905" s="313"/>
      <c r="N905" s="315"/>
      <c r="O905" s="315"/>
      <c r="P905" s="315"/>
      <c r="Q905" s="315"/>
      <c r="R905" s="315"/>
      <c r="S905" s="315"/>
      <c r="T905" s="315"/>
      <c r="U905" s="315"/>
      <c r="V905" s="315"/>
      <c r="W905" s="315"/>
      <c r="X905" s="315"/>
      <c r="Y905" s="315"/>
      <c r="Z905" s="315"/>
    </row>
    <row r="906" spans="1:26" ht="14.25" customHeight="1">
      <c r="A906" s="316"/>
      <c r="B906" s="317"/>
      <c r="C906" s="313"/>
      <c r="D906" s="313"/>
      <c r="E906" s="313"/>
      <c r="F906" s="313"/>
      <c r="G906" s="313"/>
      <c r="H906" s="313"/>
      <c r="I906" s="313"/>
      <c r="J906" s="313"/>
      <c r="K906" s="313"/>
      <c r="L906" s="313"/>
      <c r="M906" s="313"/>
      <c r="N906" s="315"/>
      <c r="O906" s="315"/>
      <c r="P906" s="315"/>
      <c r="Q906" s="315"/>
      <c r="R906" s="315"/>
      <c r="S906" s="315"/>
      <c r="T906" s="315"/>
      <c r="U906" s="315"/>
      <c r="V906" s="315"/>
      <c r="W906" s="315"/>
      <c r="X906" s="315"/>
      <c r="Y906" s="315"/>
      <c r="Z906" s="315"/>
    </row>
    <row r="907" spans="1:26" ht="14.25" customHeight="1">
      <c r="A907" s="316"/>
      <c r="B907" s="317"/>
      <c r="C907" s="313"/>
      <c r="D907" s="313"/>
      <c r="E907" s="313"/>
      <c r="F907" s="313"/>
      <c r="G907" s="313"/>
      <c r="H907" s="313"/>
      <c r="I907" s="313"/>
      <c r="J907" s="313"/>
      <c r="K907" s="313"/>
      <c r="L907" s="313"/>
      <c r="M907" s="313"/>
      <c r="N907" s="315"/>
      <c r="O907" s="315"/>
      <c r="P907" s="315"/>
      <c r="Q907" s="315"/>
      <c r="R907" s="315"/>
      <c r="S907" s="315"/>
      <c r="T907" s="315"/>
      <c r="U907" s="315"/>
      <c r="V907" s="315"/>
      <c r="W907" s="315"/>
      <c r="X907" s="315"/>
      <c r="Y907" s="315"/>
      <c r="Z907" s="315"/>
    </row>
    <row r="908" spans="1:26" ht="14.25" customHeight="1">
      <c r="A908" s="316"/>
      <c r="B908" s="317"/>
      <c r="C908" s="313"/>
      <c r="D908" s="313"/>
      <c r="E908" s="313"/>
      <c r="F908" s="313"/>
      <c r="G908" s="313"/>
      <c r="H908" s="313"/>
      <c r="I908" s="313"/>
      <c r="J908" s="313"/>
      <c r="K908" s="313"/>
      <c r="L908" s="313"/>
      <c r="M908" s="313"/>
      <c r="N908" s="315"/>
      <c r="O908" s="315"/>
      <c r="P908" s="315"/>
      <c r="Q908" s="315"/>
      <c r="R908" s="315"/>
      <c r="S908" s="315"/>
      <c r="T908" s="315"/>
      <c r="U908" s="315"/>
      <c r="V908" s="315"/>
      <c r="W908" s="315"/>
      <c r="X908" s="315"/>
      <c r="Y908" s="315"/>
      <c r="Z908" s="315"/>
    </row>
    <row r="909" spans="1:26" ht="14.25" customHeight="1">
      <c r="A909" s="316"/>
      <c r="B909" s="317"/>
      <c r="C909" s="313"/>
      <c r="D909" s="313"/>
      <c r="E909" s="313"/>
      <c r="F909" s="313"/>
      <c r="G909" s="313"/>
      <c r="H909" s="313"/>
      <c r="I909" s="313"/>
      <c r="J909" s="313"/>
      <c r="K909" s="313"/>
      <c r="L909" s="313"/>
      <c r="M909" s="313"/>
      <c r="N909" s="315"/>
      <c r="O909" s="315"/>
      <c r="P909" s="315"/>
      <c r="Q909" s="315"/>
      <c r="R909" s="315"/>
      <c r="S909" s="315"/>
      <c r="T909" s="315"/>
      <c r="U909" s="315"/>
      <c r="V909" s="315"/>
      <c r="W909" s="315"/>
      <c r="X909" s="315"/>
      <c r="Y909" s="315"/>
      <c r="Z909" s="315"/>
    </row>
    <row r="910" spans="1:26" ht="14.25" customHeight="1">
      <c r="A910" s="316"/>
      <c r="B910" s="317"/>
      <c r="C910" s="313"/>
      <c r="D910" s="313"/>
      <c r="E910" s="313"/>
      <c r="F910" s="313"/>
      <c r="G910" s="313"/>
      <c r="H910" s="313"/>
      <c r="I910" s="313"/>
      <c r="J910" s="313"/>
      <c r="K910" s="313"/>
      <c r="L910" s="313"/>
      <c r="M910" s="313"/>
      <c r="N910" s="315"/>
      <c r="O910" s="315"/>
      <c r="P910" s="315"/>
      <c r="Q910" s="315"/>
      <c r="R910" s="315"/>
      <c r="S910" s="315"/>
      <c r="T910" s="315"/>
      <c r="U910" s="315"/>
      <c r="V910" s="315"/>
      <c r="W910" s="315"/>
      <c r="X910" s="315"/>
      <c r="Y910" s="315"/>
      <c r="Z910" s="315"/>
    </row>
    <row r="911" spans="1:26" ht="14.25" customHeight="1">
      <c r="A911" s="316"/>
      <c r="B911" s="317"/>
      <c r="C911" s="313"/>
      <c r="D911" s="313"/>
      <c r="E911" s="313"/>
      <c r="F911" s="313"/>
      <c r="G911" s="313"/>
      <c r="H911" s="313"/>
      <c r="I911" s="313"/>
      <c r="J911" s="313"/>
      <c r="K911" s="313"/>
      <c r="L911" s="313"/>
      <c r="M911" s="313"/>
      <c r="N911" s="315"/>
      <c r="O911" s="315"/>
      <c r="P911" s="315"/>
      <c r="Q911" s="315"/>
      <c r="R911" s="315"/>
      <c r="S911" s="315"/>
      <c r="T911" s="315"/>
      <c r="U911" s="315"/>
      <c r="V911" s="315"/>
      <c r="W911" s="315"/>
      <c r="X911" s="315"/>
      <c r="Y911" s="315"/>
      <c r="Z911" s="315"/>
    </row>
    <row r="912" spans="1:26" ht="14.25" customHeight="1">
      <c r="A912" s="316"/>
      <c r="B912" s="317"/>
      <c r="C912" s="313"/>
      <c r="D912" s="313"/>
      <c r="E912" s="313"/>
      <c r="F912" s="313"/>
      <c r="G912" s="313"/>
      <c r="H912" s="313"/>
      <c r="I912" s="313"/>
      <c r="J912" s="313"/>
      <c r="K912" s="313"/>
      <c r="L912" s="313"/>
      <c r="M912" s="313"/>
      <c r="N912" s="315"/>
      <c r="O912" s="315"/>
      <c r="P912" s="315"/>
      <c r="Q912" s="315"/>
      <c r="R912" s="315"/>
      <c r="S912" s="315"/>
      <c r="T912" s="315"/>
      <c r="U912" s="315"/>
      <c r="V912" s="315"/>
      <c r="W912" s="315"/>
      <c r="X912" s="315"/>
      <c r="Y912" s="315"/>
      <c r="Z912" s="315"/>
    </row>
    <row r="913" spans="1:26" ht="14.25" customHeight="1">
      <c r="A913" s="316"/>
      <c r="B913" s="317"/>
      <c r="C913" s="313"/>
      <c r="D913" s="313"/>
      <c r="E913" s="313"/>
      <c r="F913" s="313"/>
      <c r="G913" s="313"/>
      <c r="H913" s="313"/>
      <c r="I913" s="313"/>
      <c r="J913" s="313"/>
      <c r="K913" s="313"/>
      <c r="L913" s="313"/>
      <c r="M913" s="313"/>
      <c r="N913" s="315"/>
      <c r="O913" s="315"/>
      <c r="P913" s="315"/>
      <c r="Q913" s="315"/>
      <c r="R913" s="315"/>
      <c r="S913" s="315"/>
      <c r="T913" s="315"/>
      <c r="U913" s="315"/>
      <c r="V913" s="315"/>
      <c r="W913" s="315"/>
      <c r="X913" s="315"/>
      <c r="Y913" s="315"/>
      <c r="Z913" s="315"/>
    </row>
    <row r="914" spans="1:26" ht="14.25" customHeight="1">
      <c r="A914" s="316"/>
      <c r="B914" s="317"/>
      <c r="C914" s="313"/>
      <c r="D914" s="313"/>
      <c r="E914" s="313"/>
      <c r="F914" s="313"/>
      <c r="G914" s="313"/>
      <c r="H914" s="313"/>
      <c r="I914" s="313"/>
      <c r="J914" s="313"/>
      <c r="K914" s="313"/>
      <c r="L914" s="313"/>
      <c r="M914" s="313"/>
      <c r="N914" s="315"/>
      <c r="O914" s="315"/>
      <c r="P914" s="315"/>
      <c r="Q914" s="315"/>
      <c r="R914" s="315"/>
      <c r="S914" s="315"/>
      <c r="T914" s="315"/>
      <c r="U914" s="315"/>
      <c r="V914" s="315"/>
      <c r="W914" s="315"/>
      <c r="X914" s="315"/>
      <c r="Y914" s="315"/>
      <c r="Z914" s="315"/>
    </row>
    <row r="915" spans="1:26" ht="14.25" customHeight="1">
      <c r="A915" s="316"/>
      <c r="B915" s="317"/>
      <c r="C915" s="313"/>
      <c r="D915" s="313"/>
      <c r="E915" s="313"/>
      <c r="F915" s="313"/>
      <c r="G915" s="313"/>
      <c r="H915" s="313"/>
      <c r="I915" s="313"/>
      <c r="J915" s="313"/>
      <c r="K915" s="313"/>
      <c r="L915" s="313"/>
      <c r="M915" s="313"/>
      <c r="N915" s="315"/>
      <c r="O915" s="315"/>
      <c r="P915" s="315"/>
      <c r="Q915" s="315"/>
      <c r="R915" s="315"/>
      <c r="S915" s="315"/>
      <c r="T915" s="315"/>
      <c r="U915" s="315"/>
      <c r="V915" s="315"/>
      <c r="W915" s="315"/>
      <c r="X915" s="315"/>
      <c r="Y915" s="315"/>
      <c r="Z915" s="315"/>
    </row>
    <row r="916" spans="1:26" ht="14.25" customHeight="1">
      <c r="A916" s="316"/>
      <c r="B916" s="317"/>
      <c r="C916" s="313"/>
      <c r="D916" s="313"/>
      <c r="E916" s="313"/>
      <c r="F916" s="313"/>
      <c r="G916" s="313"/>
      <c r="H916" s="313"/>
      <c r="I916" s="313"/>
      <c r="J916" s="313"/>
      <c r="K916" s="313"/>
      <c r="L916" s="313"/>
      <c r="M916" s="313"/>
      <c r="N916" s="315"/>
      <c r="O916" s="315"/>
      <c r="P916" s="315"/>
      <c r="Q916" s="315"/>
      <c r="R916" s="315"/>
      <c r="S916" s="315"/>
      <c r="T916" s="315"/>
      <c r="U916" s="315"/>
      <c r="V916" s="315"/>
      <c r="W916" s="315"/>
      <c r="X916" s="315"/>
      <c r="Y916" s="315"/>
      <c r="Z916" s="315"/>
    </row>
    <row r="917" spans="1:26" ht="14.25" customHeight="1">
      <c r="A917" s="316"/>
      <c r="B917" s="317"/>
      <c r="C917" s="313"/>
      <c r="D917" s="313"/>
      <c r="E917" s="313"/>
      <c r="F917" s="313"/>
      <c r="G917" s="313"/>
      <c r="H917" s="313"/>
      <c r="I917" s="313"/>
      <c r="J917" s="313"/>
      <c r="K917" s="313"/>
      <c r="L917" s="313"/>
      <c r="M917" s="313"/>
      <c r="N917" s="315"/>
      <c r="O917" s="315"/>
      <c r="P917" s="315"/>
      <c r="Q917" s="315"/>
      <c r="R917" s="315"/>
      <c r="S917" s="315"/>
      <c r="T917" s="315"/>
      <c r="U917" s="315"/>
      <c r="V917" s="315"/>
      <c r="W917" s="315"/>
      <c r="X917" s="315"/>
      <c r="Y917" s="315"/>
      <c r="Z917" s="315"/>
    </row>
    <row r="918" spans="1:26" ht="14.25" customHeight="1">
      <c r="A918" s="316"/>
      <c r="B918" s="317"/>
      <c r="C918" s="313"/>
      <c r="D918" s="313"/>
      <c r="E918" s="313"/>
      <c r="F918" s="313"/>
      <c r="G918" s="313"/>
      <c r="H918" s="313"/>
      <c r="I918" s="313"/>
      <c r="J918" s="313"/>
      <c r="K918" s="313"/>
      <c r="L918" s="313"/>
      <c r="M918" s="313"/>
      <c r="N918" s="315"/>
      <c r="O918" s="315"/>
      <c r="P918" s="315"/>
      <c r="Q918" s="315"/>
      <c r="R918" s="315"/>
      <c r="S918" s="315"/>
      <c r="T918" s="315"/>
      <c r="U918" s="315"/>
      <c r="V918" s="315"/>
      <c r="W918" s="315"/>
      <c r="X918" s="315"/>
      <c r="Y918" s="315"/>
      <c r="Z918" s="315"/>
    </row>
    <row r="919" spans="1:26" ht="14.25" customHeight="1">
      <c r="A919" s="316"/>
      <c r="B919" s="317"/>
      <c r="C919" s="313"/>
      <c r="D919" s="313"/>
      <c r="E919" s="313"/>
      <c r="F919" s="313"/>
      <c r="G919" s="313"/>
      <c r="H919" s="313"/>
      <c r="I919" s="313"/>
      <c r="J919" s="313"/>
      <c r="K919" s="313"/>
      <c r="L919" s="313"/>
      <c r="M919" s="313"/>
      <c r="N919" s="315"/>
      <c r="O919" s="315"/>
      <c r="P919" s="315"/>
      <c r="Q919" s="315"/>
      <c r="R919" s="315"/>
      <c r="S919" s="315"/>
      <c r="T919" s="315"/>
      <c r="U919" s="315"/>
      <c r="V919" s="315"/>
      <c r="W919" s="315"/>
      <c r="X919" s="315"/>
      <c r="Y919" s="315"/>
      <c r="Z919" s="315"/>
    </row>
    <row r="920" spans="1:26" ht="14.25" customHeight="1">
      <c r="A920" s="316"/>
      <c r="B920" s="317"/>
      <c r="C920" s="313"/>
      <c r="D920" s="313"/>
      <c r="E920" s="313"/>
      <c r="F920" s="313"/>
      <c r="G920" s="313"/>
      <c r="H920" s="313"/>
      <c r="I920" s="313"/>
      <c r="J920" s="313"/>
      <c r="K920" s="313"/>
      <c r="L920" s="313"/>
      <c r="M920" s="313"/>
      <c r="N920" s="315"/>
      <c r="O920" s="315"/>
      <c r="P920" s="315"/>
      <c r="Q920" s="315"/>
      <c r="R920" s="315"/>
      <c r="S920" s="315"/>
      <c r="T920" s="315"/>
      <c r="U920" s="315"/>
      <c r="V920" s="315"/>
      <c r="W920" s="315"/>
      <c r="X920" s="315"/>
      <c r="Y920" s="315"/>
      <c r="Z920" s="315"/>
    </row>
    <row r="921" spans="1:26" ht="14.25" customHeight="1">
      <c r="A921" s="316"/>
      <c r="B921" s="317"/>
      <c r="C921" s="313"/>
      <c r="D921" s="313"/>
      <c r="E921" s="313"/>
      <c r="F921" s="313"/>
      <c r="G921" s="313"/>
      <c r="H921" s="313"/>
      <c r="I921" s="313"/>
      <c r="J921" s="313"/>
      <c r="K921" s="313"/>
      <c r="L921" s="313"/>
      <c r="M921" s="313"/>
      <c r="N921" s="315"/>
      <c r="O921" s="315"/>
      <c r="P921" s="315"/>
      <c r="Q921" s="315"/>
      <c r="R921" s="315"/>
      <c r="S921" s="315"/>
      <c r="T921" s="315"/>
      <c r="U921" s="315"/>
      <c r="V921" s="315"/>
      <c r="W921" s="315"/>
      <c r="X921" s="315"/>
      <c r="Y921" s="315"/>
      <c r="Z921" s="315"/>
    </row>
    <row r="922" spans="1:26" ht="14.25" customHeight="1">
      <c r="A922" s="316"/>
      <c r="B922" s="317"/>
      <c r="C922" s="313"/>
      <c r="D922" s="313"/>
      <c r="E922" s="313"/>
      <c r="F922" s="313"/>
      <c r="G922" s="313"/>
      <c r="H922" s="313"/>
      <c r="I922" s="313"/>
      <c r="J922" s="313"/>
      <c r="K922" s="313"/>
      <c r="L922" s="313"/>
      <c r="M922" s="313"/>
      <c r="N922" s="315"/>
      <c r="O922" s="315"/>
      <c r="P922" s="315"/>
      <c r="Q922" s="315"/>
      <c r="R922" s="315"/>
      <c r="S922" s="315"/>
      <c r="T922" s="315"/>
      <c r="U922" s="315"/>
      <c r="V922" s="315"/>
      <c r="W922" s="315"/>
      <c r="X922" s="315"/>
      <c r="Y922" s="315"/>
      <c r="Z922" s="315"/>
    </row>
    <row r="923" spans="1:26" ht="14.25" customHeight="1">
      <c r="A923" s="316"/>
      <c r="B923" s="317"/>
      <c r="C923" s="313"/>
      <c r="D923" s="313"/>
      <c r="E923" s="313"/>
      <c r="F923" s="313"/>
      <c r="G923" s="313"/>
      <c r="H923" s="313"/>
      <c r="I923" s="313"/>
      <c r="J923" s="313"/>
      <c r="K923" s="313"/>
      <c r="L923" s="313"/>
      <c r="M923" s="313"/>
      <c r="N923" s="315"/>
      <c r="O923" s="315"/>
      <c r="P923" s="315"/>
      <c r="Q923" s="315"/>
      <c r="R923" s="315"/>
      <c r="S923" s="315"/>
      <c r="T923" s="315"/>
      <c r="U923" s="315"/>
      <c r="V923" s="315"/>
      <c r="W923" s="315"/>
      <c r="X923" s="315"/>
      <c r="Y923" s="315"/>
      <c r="Z923" s="315"/>
    </row>
    <row r="924" spans="1:26" ht="14.25" customHeight="1">
      <c r="A924" s="316"/>
      <c r="B924" s="317"/>
      <c r="C924" s="313"/>
      <c r="D924" s="313"/>
      <c r="E924" s="313"/>
      <c r="F924" s="313"/>
      <c r="G924" s="313"/>
      <c r="H924" s="313"/>
      <c r="I924" s="313"/>
      <c r="J924" s="313"/>
      <c r="K924" s="313"/>
      <c r="L924" s="313"/>
      <c r="M924" s="313"/>
      <c r="N924" s="315"/>
      <c r="O924" s="315"/>
      <c r="P924" s="315"/>
      <c r="Q924" s="315"/>
      <c r="R924" s="315"/>
      <c r="S924" s="315"/>
      <c r="T924" s="315"/>
      <c r="U924" s="315"/>
      <c r="V924" s="315"/>
      <c r="W924" s="315"/>
      <c r="X924" s="315"/>
      <c r="Y924" s="315"/>
      <c r="Z924" s="315"/>
    </row>
    <row r="925" spans="1:26" ht="14.25" customHeight="1">
      <c r="A925" s="316"/>
      <c r="B925" s="317"/>
      <c r="C925" s="313"/>
      <c r="D925" s="313"/>
      <c r="E925" s="313"/>
      <c r="F925" s="313"/>
      <c r="G925" s="313"/>
      <c r="H925" s="313"/>
      <c r="I925" s="313"/>
      <c r="J925" s="313"/>
      <c r="K925" s="313"/>
      <c r="L925" s="313"/>
      <c r="M925" s="313"/>
      <c r="N925" s="315"/>
      <c r="O925" s="315"/>
      <c r="P925" s="315"/>
      <c r="Q925" s="315"/>
      <c r="R925" s="315"/>
      <c r="S925" s="315"/>
      <c r="T925" s="315"/>
      <c r="U925" s="315"/>
      <c r="V925" s="315"/>
      <c r="W925" s="315"/>
      <c r="X925" s="315"/>
      <c r="Y925" s="315"/>
      <c r="Z925" s="315"/>
    </row>
    <row r="926" spans="1:26" ht="14.25" customHeight="1">
      <c r="A926" s="316"/>
      <c r="B926" s="317"/>
      <c r="C926" s="313"/>
      <c r="D926" s="313"/>
      <c r="E926" s="313"/>
      <c r="F926" s="313"/>
      <c r="G926" s="313"/>
      <c r="H926" s="313"/>
      <c r="I926" s="313"/>
      <c r="J926" s="313"/>
      <c r="K926" s="313"/>
      <c r="L926" s="313"/>
      <c r="M926" s="313"/>
      <c r="N926" s="315"/>
      <c r="O926" s="315"/>
      <c r="P926" s="315"/>
      <c r="Q926" s="315"/>
      <c r="R926" s="315"/>
      <c r="S926" s="315"/>
      <c r="T926" s="315"/>
      <c r="U926" s="315"/>
      <c r="V926" s="315"/>
      <c r="W926" s="315"/>
      <c r="X926" s="315"/>
      <c r="Y926" s="315"/>
      <c r="Z926" s="315"/>
    </row>
    <row r="927" spans="1:26" ht="14.25" customHeight="1">
      <c r="A927" s="316"/>
      <c r="B927" s="317"/>
      <c r="C927" s="313"/>
      <c r="D927" s="313"/>
      <c r="E927" s="313"/>
      <c r="F927" s="313"/>
      <c r="G927" s="313"/>
      <c r="H927" s="313"/>
      <c r="I927" s="313"/>
      <c r="J927" s="313"/>
      <c r="K927" s="313"/>
      <c r="L927" s="313"/>
      <c r="M927" s="313"/>
      <c r="N927" s="315"/>
      <c r="O927" s="315"/>
      <c r="P927" s="315"/>
      <c r="Q927" s="315"/>
      <c r="R927" s="315"/>
      <c r="S927" s="315"/>
      <c r="T927" s="315"/>
      <c r="U927" s="315"/>
      <c r="V927" s="315"/>
      <c r="W927" s="315"/>
      <c r="X927" s="315"/>
      <c r="Y927" s="315"/>
      <c r="Z927" s="315"/>
    </row>
    <row r="928" spans="1:26" ht="14.25" customHeight="1">
      <c r="A928" s="316"/>
      <c r="B928" s="317"/>
      <c r="C928" s="313"/>
      <c r="D928" s="313"/>
      <c r="E928" s="313"/>
      <c r="F928" s="313"/>
      <c r="G928" s="313"/>
      <c r="H928" s="313"/>
      <c r="I928" s="313"/>
      <c r="J928" s="313"/>
      <c r="K928" s="313"/>
      <c r="L928" s="313"/>
      <c r="M928" s="313"/>
      <c r="N928" s="315"/>
      <c r="O928" s="315"/>
      <c r="P928" s="315"/>
      <c r="Q928" s="315"/>
      <c r="R928" s="315"/>
      <c r="S928" s="315"/>
      <c r="T928" s="315"/>
      <c r="U928" s="315"/>
      <c r="V928" s="315"/>
      <c r="W928" s="315"/>
      <c r="X928" s="315"/>
      <c r="Y928" s="315"/>
      <c r="Z928" s="315"/>
    </row>
    <row r="929" spans="1:26" ht="14.25" customHeight="1">
      <c r="A929" s="316"/>
      <c r="B929" s="317"/>
      <c r="C929" s="313"/>
      <c r="D929" s="313"/>
      <c r="E929" s="313"/>
      <c r="F929" s="313"/>
      <c r="G929" s="313"/>
      <c r="H929" s="313"/>
      <c r="I929" s="313"/>
      <c r="J929" s="313"/>
      <c r="K929" s="313"/>
      <c r="L929" s="313"/>
      <c r="M929" s="313"/>
      <c r="N929" s="315"/>
      <c r="O929" s="315"/>
      <c r="P929" s="315"/>
      <c r="Q929" s="315"/>
      <c r="R929" s="315"/>
      <c r="S929" s="315"/>
      <c r="T929" s="315"/>
      <c r="U929" s="315"/>
      <c r="V929" s="315"/>
      <c r="W929" s="315"/>
      <c r="X929" s="315"/>
      <c r="Y929" s="315"/>
      <c r="Z929" s="315"/>
    </row>
    <row r="930" spans="1:26" ht="14.25" customHeight="1">
      <c r="A930" s="316"/>
      <c r="B930" s="317"/>
      <c r="C930" s="313"/>
      <c r="D930" s="313"/>
      <c r="E930" s="313"/>
      <c r="F930" s="313"/>
      <c r="G930" s="313"/>
      <c r="H930" s="313"/>
      <c r="I930" s="313"/>
      <c r="J930" s="313"/>
      <c r="K930" s="313"/>
      <c r="L930" s="313"/>
      <c r="M930" s="313"/>
      <c r="N930" s="315"/>
      <c r="O930" s="315"/>
      <c r="P930" s="315"/>
      <c r="Q930" s="315"/>
      <c r="R930" s="315"/>
      <c r="S930" s="315"/>
      <c r="T930" s="315"/>
      <c r="U930" s="315"/>
      <c r="V930" s="315"/>
      <c r="W930" s="315"/>
      <c r="X930" s="315"/>
      <c r="Y930" s="315"/>
      <c r="Z930" s="315"/>
    </row>
    <row r="931" spans="1:26" ht="14.25" customHeight="1">
      <c r="A931" s="316"/>
      <c r="B931" s="317"/>
      <c r="C931" s="313"/>
      <c r="D931" s="313"/>
      <c r="E931" s="313"/>
      <c r="F931" s="313"/>
      <c r="G931" s="313"/>
      <c r="H931" s="313"/>
      <c r="I931" s="313"/>
      <c r="J931" s="313"/>
      <c r="K931" s="313"/>
      <c r="L931" s="313"/>
      <c r="M931" s="313"/>
      <c r="N931" s="315"/>
      <c r="O931" s="315"/>
      <c r="P931" s="315"/>
      <c r="Q931" s="315"/>
      <c r="R931" s="315"/>
      <c r="S931" s="315"/>
      <c r="T931" s="315"/>
      <c r="U931" s="315"/>
      <c r="V931" s="315"/>
      <c r="W931" s="315"/>
      <c r="X931" s="315"/>
      <c r="Y931" s="315"/>
      <c r="Z931" s="315"/>
    </row>
    <row r="932" spans="1:26" ht="14.25" customHeight="1">
      <c r="A932" s="316"/>
      <c r="B932" s="317"/>
      <c r="C932" s="313"/>
      <c r="D932" s="313"/>
      <c r="E932" s="313"/>
      <c r="F932" s="313"/>
      <c r="G932" s="313"/>
      <c r="H932" s="313"/>
      <c r="I932" s="313"/>
      <c r="J932" s="313"/>
      <c r="K932" s="313"/>
      <c r="L932" s="313"/>
      <c r="M932" s="313"/>
      <c r="N932" s="315"/>
      <c r="O932" s="315"/>
      <c r="P932" s="315"/>
      <c r="Q932" s="315"/>
      <c r="R932" s="315"/>
      <c r="S932" s="315"/>
      <c r="T932" s="315"/>
      <c r="U932" s="315"/>
      <c r="V932" s="315"/>
      <c r="W932" s="315"/>
      <c r="X932" s="315"/>
      <c r="Y932" s="315"/>
      <c r="Z932" s="315"/>
    </row>
    <row r="933" spans="1:26" ht="14.25" customHeight="1">
      <c r="A933" s="316"/>
      <c r="B933" s="317"/>
      <c r="C933" s="313"/>
      <c r="D933" s="313"/>
      <c r="E933" s="313"/>
      <c r="F933" s="313"/>
      <c r="G933" s="313"/>
      <c r="H933" s="313"/>
      <c r="I933" s="313"/>
      <c r="J933" s="313"/>
      <c r="K933" s="313"/>
      <c r="L933" s="313"/>
      <c r="M933" s="313"/>
      <c r="N933" s="315"/>
      <c r="O933" s="315"/>
      <c r="P933" s="315"/>
      <c r="Q933" s="315"/>
      <c r="R933" s="315"/>
      <c r="S933" s="315"/>
      <c r="T933" s="315"/>
      <c r="U933" s="315"/>
      <c r="V933" s="315"/>
      <c r="W933" s="315"/>
      <c r="X933" s="315"/>
      <c r="Y933" s="315"/>
      <c r="Z933" s="315"/>
    </row>
    <row r="934" spans="1:26" ht="14.25" customHeight="1">
      <c r="A934" s="316"/>
      <c r="B934" s="317"/>
      <c r="C934" s="313"/>
      <c r="D934" s="313"/>
      <c r="E934" s="313"/>
      <c r="F934" s="313"/>
      <c r="G934" s="313"/>
      <c r="H934" s="313"/>
      <c r="I934" s="313"/>
      <c r="J934" s="313"/>
      <c r="K934" s="313"/>
      <c r="L934" s="313"/>
      <c r="M934" s="313"/>
      <c r="N934" s="315"/>
      <c r="O934" s="315"/>
      <c r="P934" s="315"/>
      <c r="Q934" s="315"/>
      <c r="R934" s="315"/>
      <c r="S934" s="315"/>
      <c r="T934" s="315"/>
      <c r="U934" s="315"/>
      <c r="V934" s="315"/>
      <c r="W934" s="315"/>
      <c r="X934" s="315"/>
      <c r="Y934" s="315"/>
      <c r="Z934" s="315"/>
    </row>
    <row r="935" spans="1:26" ht="14.25" customHeight="1">
      <c r="A935" s="316"/>
      <c r="B935" s="317"/>
      <c r="C935" s="313"/>
      <c r="D935" s="313"/>
      <c r="E935" s="313"/>
      <c r="F935" s="313"/>
      <c r="G935" s="313"/>
      <c r="H935" s="313"/>
      <c r="I935" s="313"/>
      <c r="J935" s="313"/>
      <c r="K935" s="313"/>
      <c r="L935" s="313"/>
      <c r="M935" s="313"/>
      <c r="N935" s="315"/>
      <c r="O935" s="315"/>
      <c r="P935" s="315"/>
      <c r="Q935" s="315"/>
      <c r="R935" s="315"/>
      <c r="S935" s="315"/>
      <c r="T935" s="315"/>
      <c r="U935" s="315"/>
      <c r="V935" s="315"/>
      <c r="W935" s="315"/>
      <c r="X935" s="315"/>
      <c r="Y935" s="315"/>
      <c r="Z935" s="315"/>
    </row>
    <row r="936" spans="1:26" ht="14.25" customHeight="1">
      <c r="A936" s="316"/>
      <c r="B936" s="317"/>
      <c r="C936" s="313"/>
      <c r="D936" s="313"/>
      <c r="E936" s="313"/>
      <c r="F936" s="313"/>
      <c r="G936" s="313"/>
      <c r="H936" s="313"/>
      <c r="I936" s="313"/>
      <c r="J936" s="313"/>
      <c r="K936" s="313"/>
      <c r="L936" s="313"/>
      <c r="M936" s="313"/>
      <c r="N936" s="315"/>
      <c r="O936" s="315"/>
      <c r="P936" s="315"/>
      <c r="Q936" s="315"/>
      <c r="R936" s="315"/>
      <c r="S936" s="315"/>
      <c r="T936" s="315"/>
      <c r="U936" s="315"/>
      <c r="V936" s="315"/>
      <c r="W936" s="315"/>
      <c r="X936" s="315"/>
      <c r="Y936" s="315"/>
      <c r="Z936" s="315"/>
    </row>
    <row r="937" spans="1:26" ht="14.25" customHeight="1">
      <c r="A937" s="316"/>
      <c r="B937" s="317"/>
      <c r="C937" s="313"/>
      <c r="D937" s="313"/>
      <c r="E937" s="313"/>
      <c r="F937" s="313"/>
      <c r="G937" s="313"/>
      <c r="H937" s="313"/>
      <c r="I937" s="313"/>
      <c r="J937" s="313"/>
      <c r="K937" s="313"/>
      <c r="L937" s="313"/>
      <c r="M937" s="313"/>
      <c r="N937" s="315"/>
      <c r="O937" s="315"/>
      <c r="P937" s="315"/>
      <c r="Q937" s="315"/>
      <c r="R937" s="315"/>
      <c r="S937" s="315"/>
      <c r="T937" s="315"/>
      <c r="U937" s="315"/>
      <c r="V937" s="315"/>
      <c r="W937" s="315"/>
      <c r="X937" s="315"/>
      <c r="Y937" s="315"/>
      <c r="Z937" s="315"/>
    </row>
    <row r="938" spans="1:26" ht="14.25" customHeight="1">
      <c r="A938" s="316"/>
      <c r="B938" s="317"/>
      <c r="C938" s="313"/>
      <c r="D938" s="313"/>
      <c r="E938" s="313"/>
      <c r="F938" s="313"/>
      <c r="G938" s="313"/>
      <c r="H938" s="313"/>
      <c r="I938" s="313"/>
      <c r="J938" s="313"/>
      <c r="K938" s="313"/>
      <c r="L938" s="313"/>
      <c r="M938" s="313"/>
      <c r="N938" s="315"/>
      <c r="O938" s="315"/>
      <c r="P938" s="315"/>
      <c r="Q938" s="315"/>
      <c r="R938" s="315"/>
      <c r="S938" s="315"/>
      <c r="T938" s="315"/>
      <c r="U938" s="315"/>
      <c r="V938" s="315"/>
      <c r="W938" s="315"/>
      <c r="X938" s="315"/>
      <c r="Y938" s="315"/>
      <c r="Z938" s="315"/>
    </row>
    <row r="939" spans="1:26" ht="14.25" customHeight="1">
      <c r="A939" s="316"/>
      <c r="B939" s="317"/>
      <c r="C939" s="313"/>
      <c r="D939" s="313"/>
      <c r="E939" s="313"/>
      <c r="F939" s="313"/>
      <c r="G939" s="313"/>
      <c r="H939" s="313"/>
      <c r="I939" s="313"/>
      <c r="J939" s="313"/>
      <c r="K939" s="313"/>
      <c r="L939" s="313"/>
      <c r="M939" s="313"/>
      <c r="N939" s="315"/>
      <c r="O939" s="315"/>
      <c r="P939" s="315"/>
      <c r="Q939" s="315"/>
      <c r="R939" s="315"/>
      <c r="S939" s="315"/>
      <c r="T939" s="315"/>
      <c r="U939" s="315"/>
      <c r="V939" s="315"/>
      <c r="W939" s="315"/>
      <c r="X939" s="315"/>
      <c r="Y939" s="315"/>
      <c r="Z939" s="315"/>
    </row>
    <row r="940" spans="1:26" ht="14.25" customHeight="1">
      <c r="A940" s="316"/>
      <c r="B940" s="317"/>
      <c r="C940" s="313"/>
      <c r="D940" s="313"/>
      <c r="E940" s="313"/>
      <c r="F940" s="313"/>
      <c r="G940" s="313"/>
      <c r="H940" s="313"/>
      <c r="I940" s="313"/>
      <c r="J940" s="313"/>
      <c r="K940" s="313"/>
      <c r="L940" s="313"/>
      <c r="M940" s="313"/>
      <c r="N940" s="315"/>
      <c r="O940" s="315"/>
      <c r="P940" s="315"/>
      <c r="Q940" s="315"/>
      <c r="R940" s="315"/>
      <c r="S940" s="315"/>
      <c r="T940" s="315"/>
      <c r="U940" s="315"/>
      <c r="V940" s="315"/>
      <c r="W940" s="315"/>
      <c r="X940" s="315"/>
      <c r="Y940" s="315"/>
      <c r="Z940" s="315"/>
    </row>
    <row r="941" spans="1:26" ht="14.25" customHeight="1">
      <c r="A941" s="316"/>
      <c r="B941" s="317"/>
      <c r="C941" s="313"/>
      <c r="D941" s="313"/>
      <c r="E941" s="313"/>
      <c r="F941" s="313"/>
      <c r="G941" s="313"/>
      <c r="H941" s="313"/>
      <c r="I941" s="313"/>
      <c r="J941" s="313"/>
      <c r="K941" s="313"/>
      <c r="L941" s="313"/>
      <c r="M941" s="313"/>
      <c r="N941" s="315"/>
      <c r="O941" s="315"/>
      <c r="P941" s="315"/>
      <c r="Q941" s="315"/>
      <c r="R941" s="315"/>
      <c r="S941" s="315"/>
      <c r="T941" s="315"/>
      <c r="U941" s="315"/>
      <c r="V941" s="315"/>
      <c r="W941" s="315"/>
      <c r="X941" s="315"/>
      <c r="Y941" s="315"/>
      <c r="Z941" s="315"/>
    </row>
    <row r="942" spans="1:26" ht="14.25" customHeight="1">
      <c r="A942" s="316"/>
      <c r="B942" s="317"/>
      <c r="C942" s="313"/>
      <c r="D942" s="313"/>
      <c r="E942" s="313"/>
      <c r="F942" s="313"/>
      <c r="G942" s="313"/>
      <c r="H942" s="313"/>
      <c r="I942" s="313"/>
      <c r="J942" s="313"/>
      <c r="K942" s="313"/>
      <c r="L942" s="313"/>
      <c r="M942" s="313"/>
      <c r="N942" s="315"/>
      <c r="O942" s="315"/>
      <c r="P942" s="315"/>
      <c r="Q942" s="315"/>
      <c r="R942" s="315"/>
      <c r="S942" s="315"/>
      <c r="T942" s="315"/>
      <c r="U942" s="315"/>
      <c r="V942" s="315"/>
      <c r="W942" s="315"/>
      <c r="X942" s="315"/>
      <c r="Y942" s="315"/>
      <c r="Z942" s="315"/>
    </row>
    <row r="943" spans="1:26" ht="14.25" customHeight="1">
      <c r="A943" s="316"/>
      <c r="B943" s="317"/>
      <c r="C943" s="313"/>
      <c r="D943" s="313"/>
      <c r="E943" s="313"/>
      <c r="F943" s="313"/>
      <c r="G943" s="313"/>
      <c r="H943" s="313"/>
      <c r="I943" s="313"/>
      <c r="J943" s="313"/>
      <c r="K943" s="313"/>
      <c r="L943" s="313"/>
      <c r="M943" s="313"/>
      <c r="N943" s="315"/>
      <c r="O943" s="315"/>
      <c r="P943" s="315"/>
      <c r="Q943" s="315"/>
      <c r="R943" s="315"/>
      <c r="S943" s="315"/>
      <c r="T943" s="315"/>
      <c r="U943" s="315"/>
      <c r="V943" s="315"/>
      <c r="W943" s="315"/>
      <c r="X943" s="315"/>
      <c r="Y943" s="315"/>
      <c r="Z943" s="315"/>
    </row>
    <row r="944" spans="1:26" ht="14.25" customHeight="1">
      <c r="A944" s="316"/>
      <c r="B944" s="317"/>
      <c r="C944" s="313"/>
      <c r="D944" s="313"/>
      <c r="E944" s="313"/>
      <c r="F944" s="313"/>
      <c r="G944" s="313"/>
      <c r="H944" s="313"/>
      <c r="I944" s="313"/>
      <c r="J944" s="313"/>
      <c r="K944" s="313"/>
      <c r="L944" s="313"/>
      <c r="M944" s="313"/>
      <c r="N944" s="315"/>
      <c r="O944" s="315"/>
      <c r="P944" s="315"/>
      <c r="Q944" s="315"/>
      <c r="R944" s="315"/>
      <c r="S944" s="315"/>
      <c r="T944" s="315"/>
      <c r="U944" s="315"/>
      <c r="V944" s="315"/>
      <c r="W944" s="315"/>
      <c r="X944" s="315"/>
      <c r="Y944" s="315"/>
      <c r="Z944" s="315"/>
    </row>
    <row r="945" spans="1:26" ht="14.25" customHeight="1">
      <c r="A945" s="316"/>
      <c r="B945" s="317"/>
      <c r="C945" s="313"/>
      <c r="D945" s="313"/>
      <c r="E945" s="313"/>
      <c r="F945" s="313"/>
      <c r="G945" s="313"/>
      <c r="H945" s="313"/>
      <c r="I945" s="313"/>
      <c r="J945" s="313"/>
      <c r="K945" s="313"/>
      <c r="L945" s="313"/>
      <c r="M945" s="313"/>
      <c r="N945" s="315"/>
      <c r="O945" s="315"/>
      <c r="P945" s="315"/>
      <c r="Q945" s="315"/>
      <c r="R945" s="315"/>
      <c r="S945" s="315"/>
      <c r="T945" s="315"/>
      <c r="U945" s="315"/>
      <c r="V945" s="315"/>
      <c r="W945" s="315"/>
      <c r="X945" s="315"/>
      <c r="Y945" s="315"/>
      <c r="Z945" s="315"/>
    </row>
    <row r="946" spans="1:26" ht="14.25" customHeight="1">
      <c r="A946" s="316"/>
      <c r="B946" s="317"/>
      <c r="C946" s="313"/>
      <c r="D946" s="313"/>
      <c r="E946" s="313"/>
      <c r="F946" s="313"/>
      <c r="G946" s="313"/>
      <c r="H946" s="313"/>
      <c r="I946" s="313"/>
      <c r="J946" s="313"/>
      <c r="K946" s="313"/>
      <c r="L946" s="313"/>
      <c r="M946" s="313"/>
      <c r="N946" s="315"/>
      <c r="O946" s="315"/>
      <c r="P946" s="315"/>
      <c r="Q946" s="315"/>
      <c r="R946" s="315"/>
      <c r="S946" s="315"/>
      <c r="T946" s="315"/>
      <c r="U946" s="315"/>
      <c r="V946" s="315"/>
      <c r="W946" s="315"/>
      <c r="X946" s="315"/>
      <c r="Y946" s="315"/>
      <c r="Z946" s="315"/>
    </row>
    <row r="947" spans="1:26" ht="14.25" customHeight="1">
      <c r="A947" s="316"/>
      <c r="B947" s="317"/>
      <c r="C947" s="313"/>
      <c r="D947" s="313"/>
      <c r="E947" s="313"/>
      <c r="F947" s="313"/>
      <c r="G947" s="313"/>
      <c r="H947" s="313"/>
      <c r="I947" s="313"/>
      <c r="J947" s="313"/>
      <c r="K947" s="313"/>
      <c r="L947" s="313"/>
      <c r="M947" s="313"/>
      <c r="N947" s="315"/>
      <c r="O947" s="315"/>
      <c r="P947" s="315"/>
      <c r="Q947" s="315"/>
      <c r="R947" s="315"/>
      <c r="S947" s="315"/>
      <c r="T947" s="315"/>
      <c r="U947" s="315"/>
      <c r="V947" s="315"/>
      <c r="W947" s="315"/>
      <c r="X947" s="315"/>
      <c r="Y947" s="315"/>
      <c r="Z947" s="315"/>
    </row>
    <row r="948" spans="1:26" ht="14.25" customHeight="1">
      <c r="A948" s="316"/>
      <c r="B948" s="317"/>
      <c r="C948" s="313"/>
      <c r="D948" s="313"/>
      <c r="E948" s="313"/>
      <c r="F948" s="313"/>
      <c r="G948" s="313"/>
      <c r="H948" s="313"/>
      <c r="I948" s="313"/>
      <c r="J948" s="313"/>
      <c r="K948" s="313"/>
      <c r="L948" s="313"/>
      <c r="M948" s="313"/>
      <c r="N948" s="315"/>
      <c r="O948" s="315"/>
      <c r="P948" s="315"/>
      <c r="Q948" s="315"/>
      <c r="R948" s="315"/>
      <c r="S948" s="315"/>
      <c r="T948" s="315"/>
      <c r="U948" s="315"/>
      <c r="V948" s="315"/>
      <c r="W948" s="315"/>
      <c r="X948" s="315"/>
      <c r="Y948" s="315"/>
      <c r="Z948" s="315"/>
    </row>
    <row r="949" spans="1:26" ht="14.25" customHeight="1">
      <c r="A949" s="316"/>
      <c r="B949" s="317"/>
      <c r="C949" s="313"/>
      <c r="D949" s="313"/>
      <c r="E949" s="313"/>
      <c r="F949" s="313"/>
      <c r="G949" s="313"/>
      <c r="H949" s="313"/>
      <c r="I949" s="313"/>
      <c r="J949" s="313"/>
      <c r="K949" s="313"/>
      <c r="L949" s="313"/>
      <c r="M949" s="313"/>
      <c r="N949" s="315"/>
      <c r="O949" s="315"/>
      <c r="P949" s="315"/>
      <c r="Q949" s="315"/>
      <c r="R949" s="315"/>
      <c r="S949" s="315"/>
      <c r="T949" s="315"/>
      <c r="U949" s="315"/>
      <c r="V949" s="315"/>
      <c r="W949" s="315"/>
      <c r="X949" s="315"/>
      <c r="Y949" s="315"/>
      <c r="Z949" s="315"/>
    </row>
    <row r="950" spans="1:26" ht="14.25" customHeight="1">
      <c r="A950" s="316"/>
      <c r="B950" s="317"/>
      <c r="C950" s="313"/>
      <c r="D950" s="313"/>
      <c r="E950" s="313"/>
      <c r="F950" s="313"/>
      <c r="G950" s="313"/>
      <c r="H950" s="313"/>
      <c r="I950" s="313"/>
      <c r="J950" s="313"/>
      <c r="K950" s="313"/>
      <c r="L950" s="313"/>
      <c r="M950" s="313"/>
      <c r="N950" s="315"/>
      <c r="O950" s="315"/>
      <c r="P950" s="315"/>
      <c r="Q950" s="315"/>
      <c r="R950" s="315"/>
      <c r="S950" s="315"/>
      <c r="T950" s="315"/>
      <c r="U950" s="315"/>
      <c r="V950" s="315"/>
      <c r="W950" s="315"/>
      <c r="X950" s="315"/>
      <c r="Y950" s="315"/>
      <c r="Z950" s="315"/>
    </row>
    <row r="951" spans="1:26" ht="14.25" customHeight="1">
      <c r="A951" s="316"/>
      <c r="B951" s="317"/>
      <c r="C951" s="313"/>
      <c r="D951" s="313"/>
      <c r="E951" s="313"/>
      <c r="F951" s="313"/>
      <c r="G951" s="313"/>
      <c r="H951" s="313"/>
      <c r="I951" s="313"/>
      <c r="J951" s="313"/>
      <c r="K951" s="313"/>
      <c r="L951" s="313"/>
      <c r="M951" s="313"/>
      <c r="N951" s="315"/>
      <c r="O951" s="315"/>
      <c r="P951" s="315"/>
      <c r="Q951" s="315"/>
      <c r="R951" s="315"/>
      <c r="S951" s="315"/>
      <c r="T951" s="315"/>
      <c r="U951" s="315"/>
      <c r="V951" s="315"/>
      <c r="W951" s="315"/>
      <c r="X951" s="315"/>
      <c r="Y951" s="315"/>
      <c r="Z951" s="315"/>
    </row>
    <row r="952" spans="1:26" ht="14.25" customHeight="1">
      <c r="A952" s="316"/>
      <c r="B952" s="317"/>
      <c r="C952" s="313"/>
      <c r="D952" s="313"/>
      <c r="E952" s="313"/>
      <c r="F952" s="313"/>
      <c r="G952" s="313"/>
      <c r="H952" s="313"/>
      <c r="I952" s="313"/>
      <c r="J952" s="313"/>
      <c r="K952" s="313"/>
      <c r="L952" s="313"/>
      <c r="M952" s="313"/>
      <c r="N952" s="315"/>
      <c r="O952" s="315"/>
      <c r="P952" s="315"/>
      <c r="Q952" s="315"/>
      <c r="R952" s="315"/>
      <c r="S952" s="315"/>
      <c r="T952" s="315"/>
      <c r="U952" s="315"/>
      <c r="V952" s="315"/>
      <c r="W952" s="315"/>
      <c r="X952" s="315"/>
      <c r="Y952" s="315"/>
      <c r="Z952" s="315"/>
    </row>
    <row r="953" spans="1:26" ht="14.25" customHeight="1">
      <c r="A953" s="316"/>
      <c r="B953" s="317"/>
      <c r="C953" s="313"/>
      <c r="D953" s="313"/>
      <c r="E953" s="313"/>
      <c r="F953" s="313"/>
      <c r="G953" s="313"/>
      <c r="H953" s="313"/>
      <c r="I953" s="313"/>
      <c r="J953" s="313"/>
      <c r="K953" s="313"/>
      <c r="L953" s="313"/>
      <c r="M953" s="313"/>
      <c r="N953" s="315"/>
      <c r="O953" s="315"/>
      <c r="P953" s="315"/>
      <c r="Q953" s="315"/>
      <c r="R953" s="315"/>
      <c r="S953" s="315"/>
      <c r="T953" s="315"/>
      <c r="U953" s="315"/>
      <c r="V953" s="315"/>
      <c r="W953" s="315"/>
      <c r="X953" s="315"/>
      <c r="Y953" s="315"/>
      <c r="Z953" s="315"/>
    </row>
    <row r="954" spans="1:26" ht="14.25" customHeight="1">
      <c r="A954" s="316"/>
      <c r="B954" s="317"/>
      <c r="C954" s="313"/>
      <c r="D954" s="313"/>
      <c r="E954" s="313"/>
      <c r="F954" s="313"/>
      <c r="G954" s="313"/>
      <c r="H954" s="313"/>
      <c r="I954" s="313"/>
      <c r="J954" s="313"/>
      <c r="K954" s="313"/>
      <c r="L954" s="313"/>
      <c r="M954" s="313"/>
      <c r="N954" s="315"/>
      <c r="O954" s="315"/>
      <c r="P954" s="315"/>
      <c r="Q954" s="315"/>
      <c r="R954" s="315"/>
      <c r="S954" s="315"/>
      <c r="T954" s="315"/>
      <c r="U954" s="315"/>
      <c r="V954" s="315"/>
      <c r="W954" s="315"/>
      <c r="X954" s="315"/>
      <c r="Y954" s="315"/>
      <c r="Z954" s="315"/>
    </row>
    <row r="955" spans="1:26" ht="14.25" customHeight="1">
      <c r="A955" s="316"/>
      <c r="B955" s="317"/>
      <c r="C955" s="313"/>
      <c r="D955" s="313"/>
      <c r="E955" s="313"/>
      <c r="F955" s="313"/>
      <c r="G955" s="313"/>
      <c r="H955" s="313"/>
      <c r="I955" s="313"/>
      <c r="J955" s="313"/>
      <c r="K955" s="313"/>
      <c r="L955" s="313"/>
      <c r="M955" s="313"/>
      <c r="N955" s="315"/>
      <c r="O955" s="315"/>
      <c r="P955" s="315"/>
      <c r="Q955" s="315"/>
      <c r="R955" s="315"/>
      <c r="S955" s="315"/>
      <c r="T955" s="315"/>
      <c r="U955" s="315"/>
      <c r="V955" s="315"/>
      <c r="W955" s="315"/>
      <c r="X955" s="315"/>
      <c r="Y955" s="315"/>
      <c r="Z955" s="315"/>
    </row>
    <row r="956" spans="1:26" ht="14.25" customHeight="1">
      <c r="A956" s="316"/>
      <c r="B956" s="317"/>
      <c r="C956" s="313"/>
      <c r="D956" s="313"/>
      <c r="E956" s="313"/>
      <c r="F956" s="313"/>
      <c r="G956" s="313"/>
      <c r="H956" s="313"/>
      <c r="I956" s="313"/>
      <c r="J956" s="313"/>
      <c r="K956" s="313"/>
      <c r="L956" s="313"/>
      <c r="M956" s="313"/>
      <c r="N956" s="315"/>
      <c r="O956" s="315"/>
      <c r="P956" s="315"/>
      <c r="Q956" s="315"/>
      <c r="R956" s="315"/>
      <c r="S956" s="315"/>
      <c r="T956" s="315"/>
      <c r="U956" s="315"/>
      <c r="V956" s="315"/>
      <c r="W956" s="315"/>
      <c r="X956" s="315"/>
      <c r="Y956" s="315"/>
      <c r="Z956" s="315"/>
    </row>
    <row r="957" spans="1:26" ht="14.25" customHeight="1">
      <c r="A957" s="316"/>
      <c r="B957" s="317"/>
      <c r="C957" s="313"/>
      <c r="D957" s="313"/>
      <c r="E957" s="313"/>
      <c r="F957" s="313"/>
      <c r="G957" s="313"/>
      <c r="H957" s="313"/>
      <c r="I957" s="313"/>
      <c r="J957" s="313"/>
      <c r="K957" s="313"/>
      <c r="L957" s="313"/>
      <c r="M957" s="313"/>
      <c r="N957" s="315"/>
      <c r="O957" s="315"/>
      <c r="P957" s="315"/>
      <c r="Q957" s="315"/>
      <c r="R957" s="315"/>
      <c r="S957" s="315"/>
      <c r="T957" s="315"/>
      <c r="U957" s="315"/>
      <c r="V957" s="315"/>
      <c r="W957" s="315"/>
      <c r="X957" s="315"/>
      <c r="Y957" s="315"/>
      <c r="Z957" s="315"/>
    </row>
    <row r="958" spans="1:26" ht="14.25" customHeight="1">
      <c r="A958" s="316"/>
      <c r="B958" s="317"/>
      <c r="C958" s="313"/>
      <c r="D958" s="313"/>
      <c r="E958" s="313"/>
      <c r="F958" s="313"/>
      <c r="G958" s="313"/>
      <c r="H958" s="313"/>
      <c r="I958" s="313"/>
      <c r="J958" s="313"/>
      <c r="K958" s="313"/>
      <c r="L958" s="313"/>
      <c r="M958" s="313"/>
      <c r="N958" s="315"/>
      <c r="O958" s="315"/>
      <c r="P958" s="315"/>
      <c r="Q958" s="315"/>
      <c r="R958" s="315"/>
      <c r="S958" s="315"/>
      <c r="T958" s="315"/>
      <c r="U958" s="315"/>
      <c r="V958" s="315"/>
      <c r="W958" s="315"/>
      <c r="X958" s="315"/>
      <c r="Y958" s="315"/>
      <c r="Z958" s="315"/>
    </row>
    <row r="959" spans="1:26" ht="14.25" customHeight="1">
      <c r="A959" s="316"/>
      <c r="B959" s="317"/>
      <c r="C959" s="313"/>
      <c r="D959" s="313"/>
      <c r="E959" s="313"/>
      <c r="F959" s="313"/>
      <c r="G959" s="313"/>
      <c r="H959" s="313"/>
      <c r="I959" s="313"/>
      <c r="J959" s="313"/>
      <c r="K959" s="313"/>
      <c r="L959" s="313"/>
      <c r="M959" s="313"/>
      <c r="N959" s="315"/>
      <c r="O959" s="315"/>
      <c r="P959" s="315"/>
      <c r="Q959" s="315"/>
      <c r="R959" s="315"/>
      <c r="S959" s="315"/>
      <c r="T959" s="315"/>
      <c r="U959" s="315"/>
      <c r="V959" s="315"/>
      <c r="W959" s="315"/>
      <c r="X959" s="315"/>
      <c r="Y959" s="315"/>
      <c r="Z959" s="315"/>
    </row>
    <row r="960" spans="1:26" ht="14.25" customHeight="1">
      <c r="A960" s="316"/>
      <c r="B960" s="317"/>
      <c r="C960" s="313"/>
      <c r="D960" s="313"/>
      <c r="E960" s="313"/>
      <c r="F960" s="313"/>
      <c r="G960" s="313"/>
      <c r="H960" s="313"/>
      <c r="I960" s="313"/>
      <c r="J960" s="313"/>
      <c r="K960" s="313"/>
      <c r="L960" s="313"/>
      <c r="M960" s="313"/>
      <c r="N960" s="315"/>
      <c r="O960" s="315"/>
      <c r="P960" s="315"/>
      <c r="Q960" s="315"/>
      <c r="R960" s="315"/>
      <c r="S960" s="315"/>
      <c r="T960" s="315"/>
      <c r="U960" s="315"/>
      <c r="V960" s="315"/>
      <c r="W960" s="315"/>
      <c r="X960" s="315"/>
      <c r="Y960" s="315"/>
      <c r="Z960" s="315"/>
    </row>
    <row r="961" spans="1:26" ht="14.25" customHeight="1">
      <c r="A961" s="316"/>
      <c r="B961" s="317"/>
      <c r="C961" s="313"/>
      <c r="D961" s="313"/>
      <c r="E961" s="313"/>
      <c r="F961" s="313"/>
      <c r="G961" s="313"/>
      <c r="H961" s="313"/>
      <c r="I961" s="313"/>
      <c r="J961" s="313"/>
      <c r="K961" s="313"/>
      <c r="L961" s="313"/>
      <c r="M961" s="313"/>
      <c r="N961" s="315"/>
      <c r="O961" s="315"/>
      <c r="P961" s="315"/>
      <c r="Q961" s="315"/>
      <c r="R961" s="315"/>
      <c r="S961" s="315"/>
      <c r="T961" s="315"/>
      <c r="U961" s="315"/>
      <c r="V961" s="315"/>
      <c r="W961" s="315"/>
      <c r="X961" s="315"/>
      <c r="Y961" s="315"/>
      <c r="Z961" s="315"/>
    </row>
    <row r="962" spans="1:26" ht="14.25" customHeight="1">
      <c r="A962" s="316"/>
      <c r="B962" s="317"/>
      <c r="C962" s="313"/>
      <c r="D962" s="313"/>
      <c r="E962" s="313"/>
      <c r="F962" s="313"/>
      <c r="G962" s="313"/>
      <c r="H962" s="313"/>
      <c r="I962" s="313"/>
      <c r="J962" s="313"/>
      <c r="K962" s="313"/>
      <c r="L962" s="313"/>
      <c r="M962" s="313"/>
      <c r="N962" s="315"/>
      <c r="O962" s="315"/>
      <c r="P962" s="315"/>
      <c r="Q962" s="315"/>
      <c r="R962" s="315"/>
      <c r="S962" s="315"/>
      <c r="T962" s="315"/>
      <c r="U962" s="315"/>
      <c r="V962" s="315"/>
      <c r="W962" s="315"/>
      <c r="X962" s="315"/>
      <c r="Y962" s="315"/>
      <c r="Z962" s="315"/>
    </row>
    <row r="963" spans="1:26" ht="14.25" customHeight="1">
      <c r="A963" s="316"/>
      <c r="B963" s="317"/>
      <c r="C963" s="313"/>
      <c r="D963" s="313"/>
      <c r="E963" s="313"/>
      <c r="F963" s="313"/>
      <c r="G963" s="313"/>
      <c r="H963" s="313"/>
      <c r="I963" s="313"/>
      <c r="J963" s="313"/>
      <c r="K963" s="313"/>
      <c r="L963" s="313"/>
      <c r="M963" s="313"/>
      <c r="N963" s="315"/>
      <c r="O963" s="315"/>
      <c r="P963" s="315"/>
      <c r="Q963" s="315"/>
      <c r="R963" s="315"/>
      <c r="S963" s="315"/>
      <c r="T963" s="315"/>
      <c r="U963" s="315"/>
      <c r="V963" s="315"/>
      <c r="W963" s="315"/>
      <c r="X963" s="315"/>
      <c r="Y963" s="315"/>
      <c r="Z963" s="315"/>
    </row>
    <row r="964" spans="1:26" ht="14.25" customHeight="1">
      <c r="A964" s="316"/>
      <c r="B964" s="317"/>
      <c r="C964" s="313"/>
      <c r="D964" s="313"/>
      <c r="E964" s="313"/>
      <c r="F964" s="313"/>
      <c r="G964" s="313"/>
      <c r="H964" s="313"/>
      <c r="I964" s="313"/>
      <c r="J964" s="313"/>
      <c r="K964" s="313"/>
      <c r="L964" s="313"/>
      <c r="M964" s="313"/>
      <c r="N964" s="315"/>
      <c r="O964" s="315"/>
      <c r="P964" s="315"/>
      <c r="Q964" s="315"/>
      <c r="R964" s="315"/>
      <c r="S964" s="315"/>
      <c r="T964" s="315"/>
      <c r="U964" s="315"/>
      <c r="V964" s="315"/>
      <c r="W964" s="315"/>
      <c r="X964" s="315"/>
      <c r="Y964" s="315"/>
      <c r="Z964" s="315"/>
    </row>
    <row r="965" spans="1:26" ht="14.25" customHeight="1">
      <c r="A965" s="316"/>
      <c r="B965" s="317"/>
      <c r="C965" s="313"/>
      <c r="D965" s="313"/>
      <c r="E965" s="313"/>
      <c r="F965" s="313"/>
      <c r="G965" s="313"/>
      <c r="H965" s="313"/>
      <c r="I965" s="313"/>
      <c r="J965" s="313"/>
      <c r="K965" s="313"/>
      <c r="L965" s="313"/>
      <c r="M965" s="313"/>
      <c r="N965" s="315"/>
      <c r="O965" s="315"/>
      <c r="P965" s="315"/>
      <c r="Q965" s="315"/>
      <c r="R965" s="315"/>
      <c r="S965" s="315"/>
      <c r="T965" s="315"/>
      <c r="U965" s="315"/>
      <c r="V965" s="315"/>
      <c r="W965" s="315"/>
      <c r="X965" s="315"/>
      <c r="Y965" s="315"/>
      <c r="Z965" s="315"/>
    </row>
    <row r="966" spans="1:26" ht="14.25" customHeight="1">
      <c r="A966" s="316"/>
      <c r="B966" s="317"/>
      <c r="C966" s="313"/>
      <c r="D966" s="313"/>
      <c r="E966" s="313"/>
      <c r="F966" s="313"/>
      <c r="G966" s="313"/>
      <c r="H966" s="313"/>
      <c r="I966" s="313"/>
      <c r="J966" s="313"/>
      <c r="K966" s="313"/>
      <c r="L966" s="313"/>
      <c r="M966" s="313"/>
      <c r="N966" s="315"/>
      <c r="O966" s="315"/>
      <c r="P966" s="315"/>
      <c r="Q966" s="315"/>
      <c r="R966" s="315"/>
      <c r="S966" s="315"/>
      <c r="T966" s="315"/>
      <c r="U966" s="315"/>
      <c r="V966" s="315"/>
      <c r="W966" s="315"/>
      <c r="X966" s="315"/>
      <c r="Y966" s="315"/>
      <c r="Z966" s="315"/>
    </row>
    <row r="967" spans="1:26" ht="14.25" customHeight="1">
      <c r="A967" s="316"/>
      <c r="B967" s="317"/>
      <c r="C967" s="313"/>
      <c r="D967" s="313"/>
      <c r="E967" s="313"/>
      <c r="F967" s="313"/>
      <c r="G967" s="313"/>
      <c r="H967" s="313"/>
      <c r="I967" s="313"/>
      <c r="J967" s="313"/>
      <c r="K967" s="313"/>
      <c r="L967" s="313"/>
      <c r="M967" s="313"/>
      <c r="N967" s="315"/>
      <c r="O967" s="315"/>
      <c r="P967" s="315"/>
      <c r="Q967" s="315"/>
      <c r="R967" s="315"/>
      <c r="S967" s="315"/>
      <c r="T967" s="315"/>
      <c r="U967" s="315"/>
      <c r="V967" s="315"/>
      <c r="W967" s="315"/>
      <c r="X967" s="315"/>
      <c r="Y967" s="315"/>
      <c r="Z967" s="315"/>
    </row>
    <row r="968" spans="1:26" ht="14.25" customHeight="1">
      <c r="A968" s="316"/>
      <c r="B968" s="317"/>
      <c r="C968" s="313"/>
      <c r="D968" s="313"/>
      <c r="E968" s="313"/>
      <c r="F968" s="313"/>
      <c r="G968" s="313"/>
      <c r="H968" s="313"/>
      <c r="I968" s="313"/>
      <c r="J968" s="313"/>
      <c r="K968" s="313"/>
      <c r="L968" s="313"/>
      <c r="M968" s="313"/>
      <c r="N968" s="315"/>
      <c r="O968" s="315"/>
      <c r="P968" s="315"/>
      <c r="Q968" s="315"/>
      <c r="R968" s="315"/>
      <c r="S968" s="315"/>
      <c r="T968" s="315"/>
      <c r="U968" s="315"/>
      <c r="V968" s="315"/>
      <c r="W968" s="315"/>
      <c r="X968" s="315"/>
      <c r="Y968" s="315"/>
      <c r="Z968" s="315"/>
    </row>
    <row r="969" spans="1:26" ht="14.25" customHeight="1">
      <c r="A969" s="316"/>
      <c r="B969" s="317"/>
      <c r="C969" s="313"/>
      <c r="D969" s="313"/>
      <c r="E969" s="313"/>
      <c r="F969" s="313"/>
      <c r="G969" s="313"/>
      <c r="H969" s="313"/>
      <c r="I969" s="313"/>
      <c r="J969" s="313"/>
      <c r="K969" s="313"/>
      <c r="L969" s="313"/>
      <c r="M969" s="313"/>
      <c r="N969" s="315"/>
      <c r="O969" s="315"/>
      <c r="P969" s="315"/>
      <c r="Q969" s="315"/>
      <c r="R969" s="315"/>
      <c r="S969" s="315"/>
      <c r="T969" s="315"/>
      <c r="U969" s="315"/>
      <c r="V969" s="315"/>
      <c r="W969" s="315"/>
      <c r="X969" s="315"/>
      <c r="Y969" s="315"/>
      <c r="Z969" s="315"/>
    </row>
    <row r="970" spans="1:26" ht="14.25" customHeight="1">
      <c r="A970" s="316"/>
      <c r="B970" s="317"/>
      <c r="C970" s="313"/>
      <c r="D970" s="313"/>
      <c r="E970" s="313"/>
      <c r="F970" s="313"/>
      <c r="G970" s="313"/>
      <c r="H970" s="313"/>
      <c r="I970" s="313"/>
      <c r="J970" s="313"/>
      <c r="K970" s="313"/>
      <c r="L970" s="313"/>
      <c r="M970" s="313"/>
      <c r="N970" s="315"/>
      <c r="O970" s="315"/>
      <c r="P970" s="315"/>
      <c r="Q970" s="315"/>
      <c r="R970" s="315"/>
      <c r="S970" s="315"/>
      <c r="T970" s="315"/>
      <c r="U970" s="315"/>
      <c r="V970" s="315"/>
      <c r="W970" s="315"/>
      <c r="X970" s="315"/>
      <c r="Y970" s="315"/>
      <c r="Z970" s="315"/>
    </row>
    <row r="971" spans="1:26" ht="14.25" customHeight="1">
      <c r="A971" s="316"/>
      <c r="B971" s="317"/>
      <c r="C971" s="313"/>
      <c r="D971" s="313"/>
      <c r="E971" s="313"/>
      <c r="F971" s="313"/>
      <c r="G971" s="313"/>
      <c r="H971" s="313"/>
      <c r="I971" s="313"/>
      <c r="J971" s="313"/>
      <c r="K971" s="313"/>
      <c r="L971" s="313"/>
      <c r="M971" s="313"/>
      <c r="N971" s="315"/>
      <c r="O971" s="315"/>
      <c r="P971" s="315"/>
      <c r="Q971" s="315"/>
      <c r="R971" s="315"/>
      <c r="S971" s="315"/>
      <c r="T971" s="315"/>
      <c r="U971" s="315"/>
      <c r="V971" s="315"/>
      <c r="W971" s="315"/>
      <c r="X971" s="315"/>
      <c r="Y971" s="315"/>
      <c r="Z971" s="315"/>
    </row>
    <row r="972" spans="1:26" ht="14.25" customHeight="1">
      <c r="A972" s="316"/>
      <c r="B972" s="317"/>
      <c r="C972" s="313"/>
      <c r="D972" s="313"/>
      <c r="E972" s="313"/>
      <c r="F972" s="313"/>
      <c r="G972" s="313"/>
      <c r="H972" s="313"/>
      <c r="I972" s="313"/>
      <c r="J972" s="313"/>
      <c r="K972" s="313"/>
      <c r="L972" s="313"/>
      <c r="M972" s="313"/>
      <c r="N972" s="315"/>
      <c r="O972" s="315"/>
      <c r="P972" s="315"/>
      <c r="Q972" s="315"/>
      <c r="R972" s="315"/>
      <c r="S972" s="315"/>
      <c r="T972" s="315"/>
      <c r="U972" s="315"/>
      <c r="V972" s="315"/>
      <c r="W972" s="315"/>
      <c r="X972" s="315"/>
      <c r="Y972" s="315"/>
      <c r="Z972" s="315"/>
    </row>
    <row r="973" spans="1:26" ht="14.25" customHeight="1">
      <c r="A973" s="316"/>
      <c r="B973" s="317"/>
      <c r="C973" s="313"/>
      <c r="D973" s="313"/>
      <c r="E973" s="313"/>
      <c r="F973" s="313"/>
      <c r="G973" s="313"/>
      <c r="H973" s="313"/>
      <c r="I973" s="313"/>
      <c r="J973" s="313"/>
      <c r="K973" s="313"/>
      <c r="L973" s="313"/>
      <c r="M973" s="313"/>
      <c r="N973" s="315"/>
      <c r="O973" s="315"/>
      <c r="P973" s="315"/>
      <c r="Q973" s="315"/>
      <c r="R973" s="315"/>
      <c r="S973" s="315"/>
      <c r="T973" s="315"/>
      <c r="U973" s="315"/>
      <c r="V973" s="315"/>
      <c r="W973" s="315"/>
      <c r="X973" s="315"/>
      <c r="Y973" s="315"/>
      <c r="Z973" s="315"/>
    </row>
    <row r="974" spans="1:26" ht="14.25" customHeight="1">
      <c r="A974" s="316"/>
      <c r="B974" s="317"/>
      <c r="C974" s="313"/>
      <c r="D974" s="313"/>
      <c r="E974" s="313"/>
      <c r="F974" s="313"/>
      <c r="G974" s="313"/>
      <c r="H974" s="313"/>
      <c r="I974" s="313"/>
      <c r="J974" s="313"/>
      <c r="K974" s="313"/>
      <c r="L974" s="313"/>
      <c r="M974" s="313"/>
      <c r="N974" s="315"/>
      <c r="O974" s="315"/>
      <c r="P974" s="315"/>
      <c r="Q974" s="315"/>
      <c r="R974" s="315"/>
      <c r="S974" s="315"/>
      <c r="T974" s="315"/>
      <c r="U974" s="315"/>
      <c r="V974" s="315"/>
      <c r="W974" s="315"/>
      <c r="X974" s="315"/>
      <c r="Y974" s="315"/>
      <c r="Z974" s="315"/>
    </row>
    <row r="975" spans="1:26" ht="14.25" customHeight="1">
      <c r="A975" s="316"/>
      <c r="B975" s="317"/>
      <c r="C975" s="313"/>
      <c r="D975" s="313"/>
      <c r="E975" s="313"/>
      <c r="F975" s="313"/>
      <c r="G975" s="313"/>
      <c r="H975" s="313"/>
      <c r="I975" s="313"/>
      <c r="J975" s="313"/>
      <c r="K975" s="313"/>
      <c r="L975" s="313"/>
      <c r="M975" s="313"/>
      <c r="N975" s="315"/>
      <c r="O975" s="315"/>
      <c r="P975" s="315"/>
      <c r="Q975" s="315"/>
      <c r="R975" s="315"/>
      <c r="S975" s="315"/>
      <c r="T975" s="315"/>
      <c r="U975" s="315"/>
      <c r="V975" s="315"/>
      <c r="W975" s="315"/>
      <c r="X975" s="315"/>
      <c r="Y975" s="315"/>
      <c r="Z975" s="315"/>
    </row>
    <row r="976" spans="1:26" ht="14.25" customHeight="1">
      <c r="A976" s="316"/>
      <c r="B976" s="317"/>
      <c r="C976" s="313"/>
      <c r="D976" s="313"/>
      <c r="E976" s="313"/>
      <c r="F976" s="313"/>
      <c r="G976" s="313"/>
      <c r="H976" s="313"/>
      <c r="I976" s="313"/>
      <c r="J976" s="313"/>
      <c r="K976" s="313"/>
      <c r="L976" s="313"/>
      <c r="M976" s="313"/>
      <c r="N976" s="315"/>
      <c r="O976" s="315"/>
      <c r="P976" s="315"/>
      <c r="Q976" s="315"/>
      <c r="R976" s="315"/>
      <c r="S976" s="315"/>
      <c r="T976" s="315"/>
      <c r="U976" s="315"/>
      <c r="V976" s="315"/>
      <c r="W976" s="315"/>
      <c r="X976" s="315"/>
      <c r="Y976" s="315"/>
      <c r="Z976" s="315"/>
    </row>
    <row r="977" spans="1:26" ht="14.25" customHeight="1">
      <c r="A977" s="316"/>
      <c r="B977" s="317"/>
      <c r="C977" s="313"/>
      <c r="D977" s="313"/>
      <c r="E977" s="313"/>
      <c r="F977" s="313"/>
      <c r="G977" s="313"/>
      <c r="H977" s="313"/>
      <c r="I977" s="313"/>
      <c r="J977" s="313"/>
      <c r="K977" s="313"/>
      <c r="L977" s="313"/>
      <c r="M977" s="313"/>
      <c r="N977" s="315"/>
      <c r="O977" s="315"/>
      <c r="P977" s="315"/>
      <c r="Q977" s="315"/>
      <c r="R977" s="315"/>
      <c r="S977" s="315"/>
      <c r="T977" s="315"/>
      <c r="U977" s="315"/>
      <c r="V977" s="315"/>
      <c r="W977" s="315"/>
      <c r="X977" s="315"/>
      <c r="Y977" s="315"/>
      <c r="Z977" s="315"/>
    </row>
    <row r="978" spans="1:26" ht="14.25" customHeight="1">
      <c r="A978" s="316"/>
      <c r="B978" s="317"/>
      <c r="C978" s="313"/>
      <c r="D978" s="313"/>
      <c r="E978" s="313"/>
      <c r="F978" s="313"/>
      <c r="G978" s="313"/>
      <c r="H978" s="313"/>
      <c r="I978" s="313"/>
      <c r="J978" s="313"/>
      <c r="K978" s="313"/>
      <c r="L978" s="313"/>
      <c r="M978" s="313"/>
      <c r="N978" s="315"/>
      <c r="O978" s="315"/>
      <c r="P978" s="315"/>
      <c r="Q978" s="315"/>
      <c r="R978" s="315"/>
      <c r="S978" s="315"/>
      <c r="T978" s="315"/>
      <c r="U978" s="315"/>
      <c r="V978" s="315"/>
      <c r="W978" s="315"/>
      <c r="X978" s="315"/>
      <c r="Y978" s="315"/>
      <c r="Z978" s="315"/>
    </row>
    <row r="979" spans="1:26" ht="14.25" customHeight="1">
      <c r="A979" s="316"/>
      <c r="B979" s="317"/>
      <c r="C979" s="313"/>
      <c r="D979" s="313"/>
      <c r="E979" s="313"/>
      <c r="F979" s="313"/>
      <c r="G979" s="313"/>
      <c r="H979" s="313"/>
      <c r="I979" s="313"/>
      <c r="J979" s="313"/>
      <c r="K979" s="313"/>
      <c r="L979" s="313"/>
      <c r="M979" s="313"/>
      <c r="N979" s="315"/>
      <c r="O979" s="315"/>
      <c r="P979" s="315"/>
      <c r="Q979" s="315"/>
      <c r="R979" s="315"/>
      <c r="S979" s="315"/>
      <c r="T979" s="315"/>
      <c r="U979" s="315"/>
      <c r="V979" s="315"/>
      <c r="W979" s="315"/>
      <c r="X979" s="315"/>
      <c r="Y979" s="315"/>
      <c r="Z979" s="315"/>
    </row>
    <row r="980" spans="1:26" ht="14.25" customHeight="1">
      <c r="A980" s="316"/>
      <c r="B980" s="317"/>
      <c r="C980" s="313"/>
      <c r="D980" s="313"/>
      <c r="E980" s="313"/>
      <c r="F980" s="313"/>
      <c r="G980" s="313"/>
      <c r="H980" s="313"/>
      <c r="I980" s="313"/>
      <c r="J980" s="313"/>
      <c r="K980" s="313"/>
      <c r="L980" s="313"/>
      <c r="M980" s="313"/>
      <c r="N980" s="315"/>
      <c r="O980" s="315"/>
      <c r="P980" s="315"/>
      <c r="Q980" s="315"/>
      <c r="R980" s="315"/>
      <c r="S980" s="315"/>
      <c r="T980" s="315"/>
      <c r="U980" s="315"/>
      <c r="V980" s="315"/>
      <c r="W980" s="315"/>
      <c r="X980" s="315"/>
      <c r="Y980" s="315"/>
      <c r="Z980" s="315"/>
    </row>
    <row r="981" spans="1:26" ht="14.25" customHeight="1">
      <c r="A981" s="316"/>
      <c r="B981" s="317"/>
      <c r="C981" s="313"/>
      <c r="D981" s="313"/>
      <c r="E981" s="313"/>
      <c r="F981" s="313"/>
      <c r="G981" s="313"/>
      <c r="H981" s="313"/>
      <c r="I981" s="313"/>
      <c r="J981" s="313"/>
      <c r="K981" s="313"/>
      <c r="L981" s="313"/>
      <c r="M981" s="313"/>
      <c r="N981" s="315"/>
      <c r="O981" s="315"/>
      <c r="P981" s="315"/>
      <c r="Q981" s="315"/>
      <c r="R981" s="315"/>
      <c r="S981" s="315"/>
      <c r="T981" s="315"/>
      <c r="U981" s="315"/>
      <c r="V981" s="315"/>
      <c r="W981" s="315"/>
      <c r="X981" s="315"/>
      <c r="Y981" s="315"/>
      <c r="Z981" s="315"/>
    </row>
    <row r="982" spans="1:26" ht="14.25" customHeight="1">
      <c r="A982" s="316"/>
      <c r="B982" s="317"/>
      <c r="C982" s="313"/>
      <c r="D982" s="313"/>
      <c r="E982" s="313"/>
      <c r="F982" s="313"/>
      <c r="G982" s="313"/>
      <c r="H982" s="313"/>
      <c r="I982" s="313"/>
      <c r="J982" s="313"/>
      <c r="K982" s="313"/>
      <c r="L982" s="313"/>
      <c r="M982" s="313"/>
      <c r="N982" s="315"/>
      <c r="O982" s="315"/>
      <c r="P982" s="315"/>
      <c r="Q982" s="315"/>
      <c r="R982" s="315"/>
      <c r="S982" s="315"/>
      <c r="T982" s="315"/>
      <c r="U982" s="315"/>
      <c r="V982" s="315"/>
      <c r="W982" s="315"/>
      <c r="X982" s="315"/>
      <c r="Y982" s="315"/>
      <c r="Z982" s="315"/>
    </row>
    <row r="983" spans="1:26" ht="14.25" customHeight="1">
      <c r="A983" s="316"/>
      <c r="B983" s="317"/>
      <c r="C983" s="313"/>
      <c r="D983" s="313"/>
      <c r="E983" s="313"/>
      <c r="F983" s="313"/>
      <c r="G983" s="313"/>
      <c r="H983" s="313"/>
      <c r="I983" s="313"/>
      <c r="J983" s="313"/>
      <c r="K983" s="313"/>
      <c r="L983" s="313"/>
      <c r="M983" s="313"/>
      <c r="N983" s="315"/>
      <c r="O983" s="315"/>
      <c r="P983" s="315"/>
      <c r="Q983" s="315"/>
      <c r="R983" s="315"/>
      <c r="S983" s="315"/>
      <c r="T983" s="315"/>
      <c r="U983" s="315"/>
      <c r="V983" s="315"/>
      <c r="W983" s="315"/>
      <c r="X983" s="315"/>
      <c r="Y983" s="315"/>
      <c r="Z983" s="315"/>
    </row>
    <row r="984" spans="1:26" ht="14.25" customHeight="1">
      <c r="A984" s="316"/>
      <c r="B984" s="317"/>
      <c r="C984" s="313"/>
      <c r="D984" s="313"/>
      <c r="E984" s="313"/>
      <c r="F984" s="313"/>
      <c r="G984" s="313"/>
      <c r="H984" s="313"/>
      <c r="I984" s="313"/>
      <c r="J984" s="313"/>
      <c r="K984" s="313"/>
      <c r="L984" s="313"/>
      <c r="M984" s="313"/>
      <c r="N984" s="315"/>
      <c r="O984" s="315"/>
      <c r="P984" s="315"/>
      <c r="Q984" s="315"/>
      <c r="R984" s="315"/>
      <c r="S984" s="315"/>
      <c r="T984" s="315"/>
      <c r="U984" s="315"/>
      <c r="V984" s="315"/>
      <c r="W984" s="315"/>
      <c r="X984" s="315"/>
      <c r="Y984" s="315"/>
      <c r="Z984" s="315"/>
    </row>
    <row r="985" spans="1:26" ht="14.25" customHeight="1">
      <c r="A985" s="316"/>
      <c r="B985" s="317"/>
      <c r="C985" s="313"/>
      <c r="D985" s="313"/>
      <c r="E985" s="313"/>
      <c r="F985" s="313"/>
      <c r="G985" s="313"/>
      <c r="H985" s="313"/>
      <c r="I985" s="313"/>
      <c r="J985" s="313"/>
      <c r="K985" s="313"/>
      <c r="L985" s="313"/>
      <c r="M985" s="313"/>
      <c r="N985" s="315"/>
      <c r="O985" s="315"/>
      <c r="P985" s="315"/>
      <c r="Q985" s="315"/>
      <c r="R985" s="315"/>
      <c r="S985" s="315"/>
      <c r="T985" s="315"/>
      <c r="U985" s="315"/>
      <c r="V985" s="315"/>
      <c r="W985" s="315"/>
      <c r="X985" s="315"/>
      <c r="Y985" s="315"/>
      <c r="Z985" s="315"/>
    </row>
    <row r="986" spans="1:26" ht="14.25" customHeight="1">
      <c r="A986" s="316"/>
      <c r="B986" s="317"/>
      <c r="C986" s="313"/>
      <c r="D986" s="313"/>
      <c r="E986" s="313"/>
      <c r="F986" s="313"/>
      <c r="G986" s="313"/>
      <c r="H986" s="313"/>
      <c r="I986" s="313"/>
      <c r="J986" s="313"/>
      <c r="K986" s="313"/>
      <c r="L986" s="313"/>
      <c r="M986" s="313"/>
      <c r="N986" s="315"/>
      <c r="O986" s="315"/>
      <c r="P986" s="315"/>
      <c r="Q986" s="315"/>
      <c r="R986" s="315"/>
      <c r="S986" s="315"/>
      <c r="T986" s="315"/>
      <c r="U986" s="315"/>
      <c r="V986" s="315"/>
      <c r="W986" s="315"/>
      <c r="X986" s="315"/>
      <c r="Y986" s="315"/>
      <c r="Z986" s="315"/>
    </row>
    <row r="987" spans="1:26" ht="14.25" customHeight="1">
      <c r="A987" s="316"/>
      <c r="B987" s="317"/>
      <c r="C987" s="313"/>
      <c r="D987" s="313"/>
      <c r="E987" s="313"/>
      <c r="F987" s="313"/>
      <c r="G987" s="313"/>
      <c r="H987" s="313"/>
      <c r="I987" s="313"/>
      <c r="J987" s="313"/>
      <c r="K987" s="313"/>
      <c r="L987" s="313"/>
      <c r="M987" s="313"/>
      <c r="N987" s="315"/>
      <c r="O987" s="315"/>
      <c r="P987" s="315"/>
      <c r="Q987" s="315"/>
      <c r="R987" s="315"/>
      <c r="S987" s="315"/>
      <c r="T987" s="315"/>
      <c r="U987" s="315"/>
      <c r="V987" s="315"/>
      <c r="W987" s="315"/>
      <c r="X987" s="315"/>
      <c r="Y987" s="315"/>
      <c r="Z987" s="315"/>
    </row>
    <row r="988" spans="1:26" ht="14.25" customHeight="1">
      <c r="A988" s="316"/>
      <c r="B988" s="317"/>
      <c r="C988" s="313"/>
      <c r="D988" s="313"/>
      <c r="E988" s="313"/>
      <c r="F988" s="313"/>
      <c r="G988" s="313"/>
      <c r="H988" s="313"/>
      <c r="I988" s="313"/>
      <c r="J988" s="313"/>
      <c r="K988" s="313"/>
      <c r="L988" s="313"/>
      <c r="M988" s="313"/>
      <c r="N988" s="315"/>
      <c r="O988" s="315"/>
      <c r="P988" s="315"/>
      <c r="Q988" s="315"/>
      <c r="R988" s="315"/>
      <c r="S988" s="315"/>
      <c r="T988" s="315"/>
      <c r="U988" s="315"/>
      <c r="V988" s="315"/>
      <c r="W988" s="315"/>
      <c r="X988" s="315"/>
      <c r="Y988" s="315"/>
      <c r="Z988" s="315"/>
    </row>
    <row r="989" spans="1:26" ht="14.25" customHeight="1">
      <c r="A989" s="316"/>
      <c r="B989" s="317"/>
      <c r="C989" s="313"/>
      <c r="D989" s="313"/>
      <c r="E989" s="313"/>
      <c r="F989" s="313"/>
      <c r="G989" s="313"/>
      <c r="H989" s="313"/>
      <c r="I989" s="313"/>
      <c r="J989" s="313"/>
      <c r="K989" s="313"/>
      <c r="L989" s="313"/>
      <c r="M989" s="313"/>
      <c r="N989" s="315"/>
      <c r="O989" s="315"/>
      <c r="P989" s="315"/>
      <c r="Q989" s="315"/>
      <c r="R989" s="315"/>
      <c r="S989" s="315"/>
      <c r="T989" s="315"/>
      <c r="U989" s="315"/>
      <c r="V989" s="315"/>
      <c r="W989" s="315"/>
      <c r="X989" s="315"/>
      <c r="Y989" s="315"/>
      <c r="Z989" s="315"/>
    </row>
    <row r="990" spans="1:26" ht="14.25" customHeight="1">
      <c r="A990" s="316"/>
      <c r="B990" s="317"/>
      <c r="C990" s="313"/>
      <c r="D990" s="313"/>
      <c r="E990" s="313"/>
      <c r="F990" s="313"/>
      <c r="G990" s="313"/>
      <c r="H990" s="313"/>
      <c r="I990" s="313"/>
      <c r="J990" s="313"/>
      <c r="K990" s="313"/>
      <c r="L990" s="313"/>
      <c r="M990" s="313"/>
      <c r="N990" s="315"/>
      <c r="O990" s="315"/>
      <c r="P990" s="315"/>
      <c r="Q990" s="315"/>
      <c r="R990" s="315"/>
      <c r="S990" s="315"/>
      <c r="T990" s="315"/>
      <c r="U990" s="315"/>
      <c r="V990" s="315"/>
      <c r="W990" s="315"/>
      <c r="X990" s="315"/>
      <c r="Y990" s="315"/>
      <c r="Z990" s="315"/>
    </row>
    <row r="991" spans="1:26" ht="14.25" customHeight="1">
      <c r="A991" s="316"/>
      <c r="B991" s="317"/>
      <c r="C991" s="313"/>
      <c r="D991" s="313"/>
      <c r="E991" s="313"/>
      <c r="F991" s="313"/>
      <c r="G991" s="313"/>
      <c r="H991" s="313"/>
      <c r="I991" s="313"/>
      <c r="J991" s="313"/>
      <c r="K991" s="313"/>
      <c r="L991" s="313"/>
      <c r="M991" s="313"/>
      <c r="N991" s="315"/>
      <c r="O991" s="315"/>
      <c r="P991" s="315"/>
      <c r="Q991" s="315"/>
      <c r="R991" s="315"/>
      <c r="S991" s="315"/>
      <c r="T991" s="315"/>
      <c r="U991" s="315"/>
      <c r="V991" s="315"/>
      <c r="W991" s="315"/>
      <c r="X991" s="315"/>
      <c r="Y991" s="315"/>
      <c r="Z991" s="315"/>
    </row>
    <row r="992" spans="1:26" ht="14.25" customHeight="1">
      <c r="A992" s="316"/>
      <c r="B992" s="317"/>
      <c r="C992" s="313"/>
      <c r="D992" s="313"/>
      <c r="E992" s="313"/>
      <c r="F992" s="313"/>
      <c r="G992" s="313"/>
      <c r="H992" s="313"/>
      <c r="I992" s="313"/>
      <c r="J992" s="313"/>
      <c r="K992" s="313"/>
      <c r="L992" s="313"/>
      <c r="M992" s="313"/>
      <c r="N992" s="315"/>
      <c r="O992" s="315"/>
      <c r="P992" s="315"/>
      <c r="Q992" s="315"/>
      <c r="R992" s="315"/>
      <c r="S992" s="315"/>
      <c r="T992" s="315"/>
      <c r="U992" s="315"/>
      <c r="V992" s="315"/>
      <c r="W992" s="315"/>
      <c r="X992" s="315"/>
      <c r="Y992" s="315"/>
      <c r="Z992" s="315"/>
    </row>
    <row r="993" spans="1:26" ht="14.25" customHeight="1">
      <c r="A993" s="316"/>
      <c r="B993" s="317"/>
      <c r="C993" s="313"/>
      <c r="D993" s="313"/>
      <c r="E993" s="313"/>
      <c r="F993" s="313"/>
      <c r="G993" s="313"/>
      <c r="H993" s="313"/>
      <c r="I993" s="313"/>
      <c r="J993" s="313"/>
      <c r="K993" s="313"/>
      <c r="L993" s="313"/>
      <c r="M993" s="313"/>
      <c r="N993" s="315"/>
      <c r="O993" s="315"/>
      <c r="P993" s="315"/>
      <c r="Q993" s="315"/>
      <c r="R993" s="315"/>
      <c r="S993" s="315"/>
      <c r="T993" s="315"/>
      <c r="U993" s="315"/>
      <c r="V993" s="315"/>
      <c r="W993" s="315"/>
      <c r="X993" s="315"/>
      <c r="Y993" s="315"/>
      <c r="Z993" s="315"/>
    </row>
    <row r="994" spans="1:26" ht="14.25" customHeight="1">
      <c r="A994" s="316"/>
      <c r="B994" s="317"/>
      <c r="C994" s="313"/>
      <c r="D994" s="313"/>
      <c r="E994" s="313"/>
      <c r="F994" s="313"/>
      <c r="G994" s="313"/>
      <c r="H994" s="313"/>
      <c r="I994" s="313"/>
      <c r="J994" s="313"/>
      <c r="K994" s="313"/>
      <c r="L994" s="313"/>
      <c r="M994" s="313"/>
      <c r="N994" s="315"/>
      <c r="O994" s="315"/>
      <c r="P994" s="315"/>
      <c r="Q994" s="315"/>
      <c r="R994" s="315"/>
      <c r="S994" s="315"/>
      <c r="T994" s="315"/>
      <c r="U994" s="315"/>
      <c r="V994" s="315"/>
      <c r="W994" s="315"/>
      <c r="X994" s="315"/>
      <c r="Y994" s="315"/>
      <c r="Z994" s="315"/>
    </row>
    <row r="995" spans="1:26" ht="14.25" customHeight="1">
      <c r="A995" s="316"/>
      <c r="B995" s="317"/>
      <c r="C995" s="313"/>
      <c r="D995" s="313"/>
      <c r="E995" s="313"/>
      <c r="F995" s="313"/>
      <c r="G995" s="313"/>
      <c r="H995" s="313"/>
      <c r="I995" s="313"/>
      <c r="J995" s="313"/>
      <c r="K995" s="313"/>
      <c r="L995" s="313"/>
      <c r="M995" s="313"/>
      <c r="N995" s="315"/>
      <c r="O995" s="315"/>
      <c r="P995" s="315"/>
      <c r="Q995" s="315"/>
      <c r="R995" s="315"/>
      <c r="S995" s="315"/>
      <c r="T995" s="315"/>
      <c r="U995" s="315"/>
      <c r="V995" s="315"/>
      <c r="W995" s="315"/>
      <c r="X995" s="315"/>
      <c r="Y995" s="315"/>
      <c r="Z995" s="315"/>
    </row>
    <row r="996" spans="1:26" ht="14.25" customHeight="1">
      <c r="A996" s="316"/>
      <c r="B996" s="317"/>
      <c r="C996" s="313"/>
      <c r="D996" s="313"/>
      <c r="E996" s="313"/>
      <c r="F996" s="313"/>
      <c r="G996" s="313"/>
      <c r="H996" s="313"/>
      <c r="I996" s="313"/>
      <c r="J996" s="313"/>
      <c r="K996" s="313"/>
      <c r="L996" s="313"/>
      <c r="M996" s="313"/>
      <c r="N996" s="315"/>
      <c r="O996" s="315"/>
      <c r="P996" s="315"/>
      <c r="Q996" s="315"/>
      <c r="R996" s="315"/>
      <c r="S996" s="315"/>
      <c r="T996" s="315"/>
      <c r="U996" s="315"/>
      <c r="V996" s="315"/>
      <c r="W996" s="315"/>
      <c r="X996" s="315"/>
      <c r="Y996" s="315"/>
      <c r="Z996" s="315"/>
    </row>
    <row r="997" spans="1:26" ht="14.25" customHeight="1">
      <c r="A997" s="316"/>
      <c r="B997" s="317"/>
      <c r="C997" s="313"/>
      <c r="D997" s="313"/>
      <c r="E997" s="313"/>
      <c r="F997" s="313"/>
      <c r="G997" s="313"/>
      <c r="H997" s="313"/>
      <c r="I997" s="313"/>
      <c r="J997" s="313"/>
      <c r="K997" s="313"/>
      <c r="L997" s="313"/>
      <c r="M997" s="313"/>
      <c r="N997" s="315"/>
      <c r="O997" s="315"/>
      <c r="P997" s="315"/>
      <c r="Q997" s="315"/>
      <c r="R997" s="315"/>
      <c r="S997" s="315"/>
      <c r="T997" s="315"/>
      <c r="U997" s="315"/>
      <c r="V997" s="315"/>
      <c r="W997" s="315"/>
      <c r="X997" s="315"/>
      <c r="Y997" s="315"/>
      <c r="Z997" s="315"/>
    </row>
    <row r="998" spans="1:26" ht="14.25" customHeight="1">
      <c r="A998" s="316"/>
      <c r="B998" s="317"/>
      <c r="C998" s="313"/>
      <c r="D998" s="313"/>
      <c r="E998" s="313"/>
      <c r="F998" s="313"/>
      <c r="G998" s="313"/>
      <c r="H998" s="313"/>
      <c r="I998" s="313"/>
      <c r="J998" s="313"/>
      <c r="K998" s="313"/>
      <c r="L998" s="313"/>
      <c r="M998" s="313"/>
      <c r="N998" s="315"/>
      <c r="O998" s="315"/>
      <c r="P998" s="315"/>
      <c r="Q998" s="315"/>
      <c r="R998" s="315"/>
      <c r="S998" s="315"/>
      <c r="T998" s="315"/>
      <c r="U998" s="315"/>
      <c r="V998" s="315"/>
      <c r="W998" s="315"/>
      <c r="X998" s="315"/>
      <c r="Y998" s="315"/>
      <c r="Z998" s="315"/>
    </row>
    <row r="999" spans="1:26" ht="14.25" customHeight="1">
      <c r="A999" s="316"/>
      <c r="B999" s="317"/>
      <c r="C999" s="313"/>
      <c r="D999" s="313"/>
      <c r="E999" s="313"/>
      <c r="F999" s="313"/>
      <c r="G999" s="313"/>
      <c r="H999" s="313"/>
      <c r="I999" s="313"/>
      <c r="J999" s="313"/>
      <c r="K999" s="313"/>
      <c r="L999" s="313"/>
      <c r="M999" s="313"/>
      <c r="N999" s="315"/>
      <c r="O999" s="315"/>
      <c r="P999" s="315"/>
      <c r="Q999" s="315"/>
      <c r="R999" s="315"/>
      <c r="S999" s="315"/>
      <c r="T999" s="315"/>
      <c r="U999" s="315"/>
      <c r="V999" s="315"/>
      <c r="W999" s="315"/>
      <c r="X999" s="315"/>
      <c r="Y999" s="315"/>
      <c r="Z999" s="315"/>
    </row>
    <row r="1000" spans="1:26" ht="14.25" customHeight="1">
      <c r="A1000" s="316"/>
      <c r="B1000" s="317"/>
      <c r="C1000" s="313"/>
      <c r="D1000" s="313"/>
      <c r="E1000" s="313"/>
      <c r="F1000" s="313"/>
      <c r="G1000" s="313"/>
      <c r="H1000" s="313"/>
      <c r="I1000" s="313"/>
      <c r="J1000" s="313"/>
      <c r="K1000" s="313"/>
      <c r="L1000" s="313"/>
      <c r="M1000" s="313"/>
      <c r="N1000" s="315"/>
      <c r="O1000" s="315"/>
      <c r="P1000" s="315"/>
      <c r="Q1000" s="315"/>
      <c r="R1000" s="315"/>
      <c r="S1000" s="315"/>
      <c r="T1000" s="315"/>
      <c r="U1000" s="315"/>
      <c r="V1000" s="315"/>
      <c r="W1000" s="315"/>
      <c r="X1000" s="315"/>
      <c r="Y1000" s="315"/>
      <c r="Z1000" s="315"/>
    </row>
  </sheetData>
  <mergeCells count="2">
    <mergeCell ref="A1:D1"/>
    <mergeCell ref="A79:D79"/>
  </mergeCells>
  <pageMargins left="0.7" right="0.7" top="0.75" bottom="0.75" header="0" footer="0"/>
  <pageSetup scale="56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workbookViewId="0"/>
  </sheetViews>
  <sheetFormatPr baseColWidth="10" defaultColWidth="12.6640625" defaultRowHeight="15" customHeight="1"/>
  <cols>
    <col min="1" max="1" width="11.6640625" customWidth="1"/>
    <col min="2" max="8" width="13.1640625" customWidth="1"/>
    <col min="9" max="9" width="9.1640625" customWidth="1"/>
    <col min="10" max="11" width="8.6640625" customWidth="1"/>
    <col min="12" max="12" width="13.6640625" customWidth="1"/>
    <col min="13" max="13" width="12.6640625" customWidth="1"/>
    <col min="14" max="16" width="12.33203125" customWidth="1"/>
    <col min="17" max="24" width="13.6640625" customWidth="1"/>
    <col min="25" max="26" width="8.6640625" customWidth="1"/>
  </cols>
  <sheetData>
    <row r="1" spans="1:26" ht="12.75" customHeight="1">
      <c r="A1" s="403" t="s">
        <v>163</v>
      </c>
      <c r="B1" s="316" t="s">
        <v>163</v>
      </c>
      <c r="C1" s="298" t="s">
        <v>163</v>
      </c>
      <c r="D1" s="404" t="s">
        <v>163</v>
      </c>
      <c r="E1" s="404" t="s">
        <v>163</v>
      </c>
      <c r="F1" s="404" t="s">
        <v>163</v>
      </c>
      <c r="G1" s="299" t="s">
        <v>163</v>
      </c>
      <c r="H1" s="299" t="s">
        <v>163</v>
      </c>
      <c r="I1" s="62"/>
      <c r="J1" s="1"/>
      <c r="K1" s="1"/>
      <c r="L1" s="1"/>
      <c r="M1" s="1"/>
      <c r="N1" s="1"/>
      <c r="O1" s="1"/>
      <c r="P1" s="1"/>
      <c r="Q1" s="1" t="s">
        <v>163</v>
      </c>
      <c r="R1" s="1" t="s">
        <v>163</v>
      </c>
      <c r="S1" s="1" t="s">
        <v>163</v>
      </c>
      <c r="T1" s="92" t="s">
        <v>163</v>
      </c>
      <c r="U1" s="1" t="s">
        <v>163</v>
      </c>
      <c r="V1" s="1" t="s">
        <v>163</v>
      </c>
      <c r="W1" s="1" t="s">
        <v>163</v>
      </c>
      <c r="X1" s="1" t="s">
        <v>163</v>
      </c>
      <c r="Y1" s="1"/>
      <c r="Z1" s="1"/>
    </row>
    <row r="2" spans="1:26" ht="12.75" customHeight="1">
      <c r="A2" s="405">
        <v>1</v>
      </c>
      <c r="B2" s="491" t="s">
        <v>173</v>
      </c>
      <c r="C2" s="441"/>
      <c r="D2" s="441"/>
      <c r="E2" s="441"/>
      <c r="F2" s="441"/>
      <c r="G2" s="441"/>
      <c r="H2" s="442"/>
      <c r="I2" s="294"/>
      <c r="J2" s="1"/>
      <c r="K2" s="1"/>
      <c r="L2" s="1"/>
      <c r="M2" s="1"/>
      <c r="N2" s="1"/>
      <c r="O2" s="1"/>
      <c r="P2" s="1"/>
      <c r="Q2" s="1" t="s">
        <v>163</v>
      </c>
      <c r="R2" s="1" t="s">
        <v>163</v>
      </c>
      <c r="S2" s="1" t="s">
        <v>163</v>
      </c>
      <c r="T2" s="92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/>
      <c r="Z2" s="1"/>
    </row>
    <row r="3" spans="1:26" ht="12.75" customHeight="1">
      <c r="A3" s="406">
        <v>2</v>
      </c>
      <c r="B3" s="486" t="s">
        <v>174</v>
      </c>
      <c r="C3" s="422"/>
      <c r="D3" s="422"/>
      <c r="E3" s="422"/>
      <c r="F3" s="422"/>
      <c r="G3" s="422"/>
      <c r="H3" s="487"/>
      <c r="I3" s="294"/>
      <c r="J3" s="1"/>
      <c r="K3" s="1"/>
      <c r="L3" s="1"/>
      <c r="M3" s="1"/>
      <c r="N3" s="1"/>
      <c r="O3" s="1"/>
      <c r="P3" s="1"/>
      <c r="Q3" s="1" t="s">
        <v>163</v>
      </c>
      <c r="R3" s="1" t="s">
        <v>163</v>
      </c>
      <c r="S3" s="1" t="s">
        <v>163</v>
      </c>
      <c r="T3" s="92" t="s">
        <v>163</v>
      </c>
      <c r="U3" s="1" t="s">
        <v>163</v>
      </c>
      <c r="V3" s="1" t="s">
        <v>163</v>
      </c>
      <c r="W3" s="1" t="s">
        <v>163</v>
      </c>
      <c r="X3" s="1" t="s">
        <v>163</v>
      </c>
      <c r="Y3" s="1"/>
      <c r="Z3" s="1"/>
    </row>
    <row r="4" spans="1:26" ht="12.75" customHeight="1">
      <c r="A4" s="406"/>
      <c r="B4" s="486" t="s">
        <v>175</v>
      </c>
      <c r="C4" s="422"/>
      <c r="D4" s="422"/>
      <c r="E4" s="422"/>
      <c r="F4" s="422"/>
      <c r="G4" s="422"/>
      <c r="H4" s="487"/>
      <c r="I4" s="294"/>
      <c r="J4" s="1"/>
      <c r="K4" s="1"/>
      <c r="L4" s="1"/>
      <c r="M4" s="1"/>
      <c r="N4" s="1"/>
      <c r="O4" s="1"/>
      <c r="P4" s="1"/>
      <c r="Q4" s="1" t="s">
        <v>163</v>
      </c>
      <c r="R4" s="1" t="s">
        <v>163</v>
      </c>
      <c r="S4" s="1" t="s">
        <v>163</v>
      </c>
      <c r="T4" s="92" t="s">
        <v>163</v>
      </c>
      <c r="U4" s="1" t="s">
        <v>163</v>
      </c>
      <c r="V4" s="1" t="s">
        <v>163</v>
      </c>
      <c r="W4" s="1" t="s">
        <v>163</v>
      </c>
      <c r="X4" s="1" t="s">
        <v>163</v>
      </c>
      <c r="Y4" s="1"/>
      <c r="Z4" s="1"/>
    </row>
    <row r="5" spans="1:26" ht="12.75" customHeight="1">
      <c r="A5" s="407">
        <v>3</v>
      </c>
      <c r="B5" s="488" t="s">
        <v>176</v>
      </c>
      <c r="C5" s="489"/>
      <c r="D5" s="489"/>
      <c r="E5" s="489"/>
      <c r="F5" s="489"/>
      <c r="G5" s="489"/>
      <c r="H5" s="490"/>
      <c r="I5" s="62"/>
      <c r="J5" s="1"/>
      <c r="K5" s="1"/>
      <c r="L5" s="1"/>
      <c r="M5" s="1"/>
      <c r="N5" s="1"/>
      <c r="O5" s="1"/>
      <c r="P5" s="1"/>
      <c r="Q5" s="1" t="s">
        <v>163</v>
      </c>
      <c r="R5" s="1" t="s">
        <v>163</v>
      </c>
      <c r="S5" s="1" t="s">
        <v>163</v>
      </c>
      <c r="T5" s="92" t="s">
        <v>163</v>
      </c>
      <c r="U5" s="1" t="s">
        <v>163</v>
      </c>
      <c r="V5" s="1" t="s">
        <v>163</v>
      </c>
      <c r="W5" s="1" t="s">
        <v>163</v>
      </c>
      <c r="X5" s="1" t="s">
        <v>163</v>
      </c>
      <c r="Y5" s="1"/>
      <c r="Z5" s="1"/>
    </row>
    <row r="6" spans="1:26" ht="12.75" customHeight="1">
      <c r="A6" s="403"/>
      <c r="B6" s="316"/>
      <c r="C6" s="298"/>
      <c r="D6" s="404"/>
      <c r="E6" s="404"/>
      <c r="F6" s="404"/>
      <c r="G6" s="299" t="s">
        <v>163</v>
      </c>
      <c r="H6" s="299" t="s">
        <v>163</v>
      </c>
      <c r="I6" s="62"/>
      <c r="J6" s="1"/>
      <c r="K6" s="1"/>
      <c r="L6" s="1"/>
      <c r="M6" s="1"/>
      <c r="N6" s="1"/>
      <c r="O6" s="1"/>
      <c r="P6" s="1"/>
      <c r="Q6" s="1" t="s">
        <v>163</v>
      </c>
      <c r="R6" s="1" t="s">
        <v>163</v>
      </c>
      <c r="S6" s="1" t="s">
        <v>163</v>
      </c>
      <c r="T6" s="92" t="s">
        <v>163</v>
      </c>
      <c r="U6" s="1" t="s">
        <v>163</v>
      </c>
      <c r="V6" s="1" t="s">
        <v>163</v>
      </c>
      <c r="W6" s="1" t="s">
        <v>163</v>
      </c>
      <c r="X6" s="1" t="s">
        <v>163</v>
      </c>
      <c r="Y6" s="1"/>
      <c r="Z6" s="1"/>
    </row>
    <row r="7" spans="1:26" ht="12.75" customHeight="1">
      <c r="A7" s="471" t="s">
        <v>97</v>
      </c>
      <c r="B7" s="472" t="s">
        <v>28</v>
      </c>
      <c r="C7" s="473" t="s">
        <v>98</v>
      </c>
      <c r="D7" s="474" t="s">
        <v>99</v>
      </c>
      <c r="E7" s="440"/>
      <c r="F7" s="367" t="s">
        <v>100</v>
      </c>
      <c r="G7" s="474" t="s">
        <v>101</v>
      </c>
      <c r="H7" s="441"/>
      <c r="I7" s="441"/>
      <c r="J7" s="441"/>
      <c r="K7" s="442"/>
      <c r="L7" s="1"/>
      <c r="M7" s="1"/>
      <c r="N7" s="1"/>
      <c r="O7" s="1"/>
      <c r="P7" s="1"/>
      <c r="Q7" s="1" t="s">
        <v>163</v>
      </c>
      <c r="R7" s="1" t="s">
        <v>163</v>
      </c>
      <c r="S7" s="1" t="s">
        <v>163</v>
      </c>
      <c r="T7" s="92" t="s">
        <v>163</v>
      </c>
      <c r="U7" s="1" t="s">
        <v>163</v>
      </c>
      <c r="V7" s="1" t="s">
        <v>163</v>
      </c>
      <c r="W7" s="1" t="s">
        <v>163</v>
      </c>
      <c r="X7" s="1" t="s">
        <v>163</v>
      </c>
      <c r="Y7" s="1"/>
      <c r="Z7" s="1"/>
    </row>
    <row r="8" spans="1:26" ht="12.75" customHeight="1">
      <c r="A8" s="434"/>
      <c r="B8" s="436"/>
      <c r="C8" s="438"/>
      <c r="D8" s="369" t="s">
        <v>105</v>
      </c>
      <c r="E8" s="370" t="s">
        <v>106</v>
      </c>
      <c r="F8" s="371" t="s">
        <v>106</v>
      </c>
      <c r="G8" s="369" t="s">
        <v>85</v>
      </c>
      <c r="H8" s="371" t="s">
        <v>177</v>
      </c>
      <c r="I8" s="371" t="s">
        <v>108</v>
      </c>
      <c r="J8" s="371" t="s">
        <v>178</v>
      </c>
      <c r="K8" s="372" t="s">
        <v>110</v>
      </c>
      <c r="L8" s="1"/>
      <c r="M8" s="1"/>
      <c r="N8" s="1"/>
      <c r="O8" s="1"/>
      <c r="P8" s="1"/>
      <c r="Q8" s="1" t="s">
        <v>163</v>
      </c>
      <c r="R8" s="1" t="s">
        <v>163</v>
      </c>
      <c r="S8" s="1" t="s">
        <v>163</v>
      </c>
      <c r="T8" s="92" t="s">
        <v>163</v>
      </c>
      <c r="U8" s="1" t="s">
        <v>163</v>
      </c>
      <c r="V8" s="1" t="s">
        <v>163</v>
      </c>
      <c r="W8" s="1" t="s">
        <v>163</v>
      </c>
      <c r="X8" s="1" t="s">
        <v>163</v>
      </c>
      <c r="Y8" s="1"/>
      <c r="Z8" s="1"/>
    </row>
    <row r="9" spans="1:26" ht="12.75" customHeight="1">
      <c r="A9" s="403" t="s">
        <v>163</v>
      </c>
      <c r="B9" s="316" t="s">
        <v>163</v>
      </c>
      <c r="C9" s="298" t="s">
        <v>163</v>
      </c>
      <c r="D9" s="404" t="s">
        <v>163</v>
      </c>
      <c r="E9" s="404" t="s">
        <v>163</v>
      </c>
      <c r="F9" s="404" t="s">
        <v>163</v>
      </c>
      <c r="G9" s="299" t="s">
        <v>163</v>
      </c>
      <c r="H9" s="299" t="s">
        <v>163</v>
      </c>
      <c r="I9" s="56"/>
      <c r="J9" s="56"/>
      <c r="K9" s="56"/>
      <c r="L9" s="56"/>
      <c r="M9" s="56"/>
      <c r="N9" s="56"/>
      <c r="O9" s="56"/>
      <c r="P9" s="56"/>
      <c r="Q9" s="1" t="s">
        <v>163</v>
      </c>
      <c r="R9" s="1" t="s">
        <v>163</v>
      </c>
      <c r="S9" s="1" t="s">
        <v>163</v>
      </c>
      <c r="T9" s="92" t="s">
        <v>163</v>
      </c>
      <c r="U9" s="1" t="s">
        <v>163</v>
      </c>
      <c r="V9" s="1" t="s">
        <v>163</v>
      </c>
      <c r="W9" s="1" t="s">
        <v>163</v>
      </c>
      <c r="X9" s="1" t="s">
        <v>163</v>
      </c>
      <c r="Y9" s="1"/>
      <c r="Z9" s="1"/>
    </row>
    <row r="10" spans="1:26" ht="12.75" customHeight="1">
      <c r="A10" s="217" t="s">
        <v>163</v>
      </c>
      <c r="B10" s="218" t="s">
        <v>40</v>
      </c>
      <c r="C10" s="218" t="s">
        <v>47</v>
      </c>
      <c r="D10" s="408">
        <v>45866</v>
      </c>
      <c r="E10" s="408">
        <v>45866</v>
      </c>
      <c r="F10" s="408">
        <v>43178</v>
      </c>
      <c r="G10" s="219">
        <v>13</v>
      </c>
      <c r="H10" s="219">
        <v>13</v>
      </c>
      <c r="I10" s="62"/>
      <c r="J10" s="1"/>
      <c r="K10" s="1"/>
      <c r="L10" s="1"/>
      <c r="M10" s="1"/>
      <c r="N10" s="1"/>
      <c r="O10" s="1"/>
      <c r="P10" s="1"/>
      <c r="Q10" s="217" t="s">
        <v>163</v>
      </c>
      <c r="R10" s="223">
        <v>0</v>
      </c>
      <c r="S10" s="92">
        <f>J9+1</f>
        <v>1</v>
      </c>
      <c r="T10" s="92">
        <f t="shared" ref="T10:T250" si="0">IF(R10=1,S10-R10+10,0)</f>
        <v>0</v>
      </c>
      <c r="U10" s="409" t="s">
        <v>163</v>
      </c>
      <c r="V10" s="409" t="s">
        <v>163</v>
      </c>
      <c r="W10" s="236" t="s">
        <v>163</v>
      </c>
      <c r="X10" s="236" t="s">
        <v>163</v>
      </c>
      <c r="Y10" s="1"/>
      <c r="Z10" s="1"/>
    </row>
    <row r="11" spans="1:26" ht="12.75" customHeight="1">
      <c r="A11" s="217" t="s">
        <v>163</v>
      </c>
      <c r="B11" s="218" t="s">
        <v>40</v>
      </c>
      <c r="C11" s="218" t="s">
        <v>53</v>
      </c>
      <c r="D11" s="408">
        <v>45894</v>
      </c>
      <c r="E11" s="408">
        <v>45894</v>
      </c>
      <c r="F11" s="408">
        <v>43213</v>
      </c>
      <c r="G11" s="219">
        <v>23</v>
      </c>
      <c r="H11" s="219">
        <v>23</v>
      </c>
      <c r="I11" s="62"/>
      <c r="J11" s="1"/>
      <c r="K11" s="1"/>
      <c r="L11" s="1"/>
      <c r="M11" s="1"/>
      <c r="N11" s="1"/>
      <c r="O11" s="1"/>
      <c r="P11" s="1"/>
      <c r="Q11" s="217" t="s">
        <v>163</v>
      </c>
      <c r="R11" s="223">
        <f t="shared" ref="R11:R250" si="1">IF(B10="",IF(B11="",0,1),0)</f>
        <v>0</v>
      </c>
      <c r="S11" s="92">
        <f t="shared" ref="S11:S250" si="2">S10+1</f>
        <v>2</v>
      </c>
      <c r="T11" s="92">
        <f t="shared" si="0"/>
        <v>0</v>
      </c>
      <c r="U11" s="409" t="s">
        <v>163</v>
      </c>
      <c r="V11" s="409" t="s">
        <v>163</v>
      </c>
      <c r="W11" s="236" t="s">
        <v>163</v>
      </c>
      <c r="X11" s="236" t="s">
        <v>163</v>
      </c>
      <c r="Y11" s="1"/>
      <c r="Z11" s="1"/>
    </row>
    <row r="12" spans="1:26" ht="12.75" customHeight="1">
      <c r="A12" s="217" t="s">
        <v>163</v>
      </c>
      <c r="B12" s="218" t="s">
        <v>40</v>
      </c>
      <c r="C12" s="218" t="s">
        <v>66</v>
      </c>
      <c r="D12" s="408">
        <v>45999</v>
      </c>
      <c r="E12" s="408" t="s">
        <v>163</v>
      </c>
      <c r="F12" s="408" t="s">
        <v>163</v>
      </c>
      <c r="G12" s="219">
        <v>30</v>
      </c>
      <c r="H12" s="219" t="s">
        <v>163</v>
      </c>
      <c r="I12" s="62"/>
      <c r="J12" s="1"/>
      <c r="K12" s="1"/>
      <c r="L12" s="1"/>
      <c r="M12" s="1"/>
      <c r="N12" s="1"/>
      <c r="O12" s="1"/>
      <c r="P12" s="1"/>
      <c r="Q12" s="217" t="s">
        <v>163</v>
      </c>
      <c r="R12" s="223">
        <f t="shared" si="1"/>
        <v>0</v>
      </c>
      <c r="S12" s="92">
        <f t="shared" si="2"/>
        <v>3</v>
      </c>
      <c r="T12" s="92">
        <f t="shared" si="0"/>
        <v>0</v>
      </c>
      <c r="U12" s="409" t="s">
        <v>163</v>
      </c>
      <c r="V12" s="409" t="s">
        <v>163</v>
      </c>
      <c r="W12" s="236" t="s">
        <v>163</v>
      </c>
      <c r="X12" s="236" t="s">
        <v>163</v>
      </c>
      <c r="Y12" s="1"/>
      <c r="Z12" s="1"/>
    </row>
    <row r="13" spans="1:26" ht="12.75" customHeight="1">
      <c r="A13" s="217" t="s">
        <v>163</v>
      </c>
      <c r="B13" s="218" t="s">
        <v>40</v>
      </c>
      <c r="C13" s="218" t="s">
        <v>42</v>
      </c>
      <c r="D13" s="408">
        <v>46048</v>
      </c>
      <c r="E13" s="408" t="s">
        <v>163</v>
      </c>
      <c r="F13" s="408" t="s">
        <v>163</v>
      </c>
      <c r="G13" s="219">
        <v>30</v>
      </c>
      <c r="H13" s="219" t="s">
        <v>163</v>
      </c>
      <c r="I13" s="62"/>
      <c r="J13" s="1"/>
      <c r="K13" s="1"/>
      <c r="L13" s="1"/>
      <c r="M13" s="1"/>
      <c r="N13" s="1"/>
      <c r="O13" s="1"/>
      <c r="P13" s="1"/>
      <c r="Q13" s="217" t="s">
        <v>163</v>
      </c>
      <c r="R13" s="223">
        <f t="shared" si="1"/>
        <v>0</v>
      </c>
      <c r="S13" s="92">
        <f t="shared" si="2"/>
        <v>4</v>
      </c>
      <c r="T13" s="92">
        <f t="shared" si="0"/>
        <v>0</v>
      </c>
      <c r="U13" s="409" t="s">
        <v>163</v>
      </c>
      <c r="V13" s="409" t="s">
        <v>163</v>
      </c>
      <c r="W13" s="236" t="s">
        <v>163</v>
      </c>
      <c r="X13" s="236" t="s">
        <v>163</v>
      </c>
      <c r="Y13" s="1"/>
      <c r="Z13" s="1"/>
    </row>
    <row r="14" spans="1:26" ht="12.75" customHeight="1">
      <c r="A14" s="217" t="s">
        <v>163</v>
      </c>
      <c r="B14" s="218" t="s">
        <v>46</v>
      </c>
      <c r="C14" s="218" t="s">
        <v>53</v>
      </c>
      <c r="D14" s="408">
        <v>46110</v>
      </c>
      <c r="E14" s="408" t="s">
        <v>163</v>
      </c>
      <c r="F14" s="408" t="s">
        <v>163</v>
      </c>
      <c r="G14" s="219">
        <v>30</v>
      </c>
      <c r="H14" s="219" t="s">
        <v>163</v>
      </c>
      <c r="I14" s="62"/>
      <c r="J14" s="1"/>
      <c r="K14" s="1"/>
      <c r="L14" s="1"/>
      <c r="M14" s="1"/>
      <c r="N14" s="1"/>
      <c r="O14" s="1"/>
      <c r="P14" s="1"/>
      <c r="Q14" s="217" t="s">
        <v>163</v>
      </c>
      <c r="R14" s="223">
        <f t="shared" si="1"/>
        <v>0</v>
      </c>
      <c r="S14" s="92">
        <f t="shared" si="2"/>
        <v>5</v>
      </c>
      <c r="T14" s="92">
        <f t="shared" si="0"/>
        <v>0</v>
      </c>
      <c r="U14" s="409" t="s">
        <v>163</v>
      </c>
      <c r="V14" s="409" t="s">
        <v>163</v>
      </c>
      <c r="W14" s="236" t="s">
        <v>163</v>
      </c>
      <c r="X14" s="236" t="s">
        <v>163</v>
      </c>
      <c r="Y14" s="1"/>
      <c r="Z14" s="1"/>
    </row>
    <row r="15" spans="1:26" ht="12.75" customHeight="1">
      <c r="A15" s="217" t="s">
        <v>163</v>
      </c>
      <c r="B15" s="218" t="s">
        <v>46</v>
      </c>
      <c r="C15" s="218" t="s">
        <v>57</v>
      </c>
      <c r="D15" s="408">
        <v>46138</v>
      </c>
      <c r="E15" s="408" t="s">
        <v>163</v>
      </c>
      <c r="F15" s="408" t="s">
        <v>163</v>
      </c>
      <c r="G15" s="219">
        <v>30</v>
      </c>
      <c r="H15" s="219" t="s">
        <v>163</v>
      </c>
      <c r="I15" s="62"/>
      <c r="J15" s="1"/>
      <c r="K15" s="1"/>
      <c r="L15" s="1"/>
      <c r="M15" s="1"/>
      <c r="N15" s="1"/>
      <c r="O15" s="1"/>
      <c r="P15" s="1"/>
      <c r="Q15" s="217" t="s">
        <v>163</v>
      </c>
      <c r="R15" s="223">
        <f t="shared" si="1"/>
        <v>0</v>
      </c>
      <c r="S15" s="92">
        <f t="shared" si="2"/>
        <v>6</v>
      </c>
      <c r="T15" s="92">
        <f t="shared" si="0"/>
        <v>0</v>
      </c>
      <c r="U15" s="409" t="s">
        <v>163</v>
      </c>
      <c r="V15" s="409" t="s">
        <v>163</v>
      </c>
      <c r="W15" s="236" t="s">
        <v>163</v>
      </c>
      <c r="X15" s="236" t="s">
        <v>163</v>
      </c>
      <c r="Y15" s="1"/>
      <c r="Z15" s="1"/>
    </row>
    <row r="16" spans="1:26" ht="12.75" customHeight="1">
      <c r="A16" s="217" t="s">
        <v>163</v>
      </c>
      <c r="B16" s="218" t="s">
        <v>46</v>
      </c>
      <c r="C16" s="218" t="s">
        <v>61</v>
      </c>
      <c r="D16" s="408">
        <v>45852</v>
      </c>
      <c r="E16" s="408" t="s">
        <v>163</v>
      </c>
      <c r="F16" s="408" t="s">
        <v>163</v>
      </c>
      <c r="G16" s="219">
        <v>30</v>
      </c>
      <c r="H16" s="219" t="s">
        <v>163</v>
      </c>
      <c r="I16" s="62"/>
      <c r="J16" s="1"/>
      <c r="K16" s="1"/>
      <c r="L16" s="1"/>
      <c r="M16" s="1"/>
      <c r="N16" s="1"/>
      <c r="O16" s="1"/>
      <c r="P16" s="1"/>
      <c r="Q16" s="217" t="s">
        <v>163</v>
      </c>
      <c r="R16" s="223">
        <f t="shared" si="1"/>
        <v>0</v>
      </c>
      <c r="S16" s="92">
        <f t="shared" si="2"/>
        <v>7</v>
      </c>
      <c r="T16" s="92">
        <f t="shared" si="0"/>
        <v>0</v>
      </c>
      <c r="U16" s="409" t="s">
        <v>163</v>
      </c>
      <c r="V16" s="409" t="s">
        <v>163</v>
      </c>
      <c r="W16" s="236" t="s">
        <v>163</v>
      </c>
      <c r="X16" s="236" t="s">
        <v>163</v>
      </c>
      <c r="Y16" s="1"/>
      <c r="Z16" s="1"/>
    </row>
    <row r="17" spans="1:26" ht="12.75" customHeight="1">
      <c r="A17" s="217" t="s">
        <v>163</v>
      </c>
      <c r="B17" s="218" t="s">
        <v>65</v>
      </c>
      <c r="C17" s="218" t="s">
        <v>61</v>
      </c>
      <c r="D17" s="408">
        <v>45884</v>
      </c>
      <c r="E17" s="408">
        <v>45884</v>
      </c>
      <c r="F17" s="408">
        <v>42962</v>
      </c>
      <c r="G17" s="219">
        <v>8</v>
      </c>
      <c r="H17" s="219" t="s">
        <v>163</v>
      </c>
      <c r="I17" s="62"/>
      <c r="J17" s="1"/>
      <c r="K17" s="1"/>
      <c r="L17" s="1"/>
      <c r="M17" s="1"/>
      <c r="N17" s="1"/>
      <c r="O17" s="1"/>
      <c r="P17" s="1"/>
      <c r="Q17" s="217" t="s">
        <v>163</v>
      </c>
      <c r="R17" s="223">
        <f t="shared" si="1"/>
        <v>0</v>
      </c>
      <c r="S17" s="92">
        <f t="shared" si="2"/>
        <v>8</v>
      </c>
      <c r="T17" s="92">
        <f t="shared" si="0"/>
        <v>0</v>
      </c>
      <c r="U17" s="409" t="s">
        <v>163</v>
      </c>
      <c r="V17" s="409" t="s">
        <v>163</v>
      </c>
      <c r="W17" s="236" t="s">
        <v>163</v>
      </c>
      <c r="X17" s="236" t="s">
        <v>163</v>
      </c>
      <c r="Y17" s="1"/>
      <c r="Z17" s="1"/>
    </row>
    <row r="18" spans="1:26" ht="12.75" customHeight="1">
      <c r="A18" s="217" t="s">
        <v>163</v>
      </c>
      <c r="B18" s="218" t="s">
        <v>65</v>
      </c>
      <c r="C18" s="218" t="s">
        <v>66</v>
      </c>
      <c r="D18" s="408">
        <v>45893</v>
      </c>
      <c r="E18" s="408">
        <v>45886</v>
      </c>
      <c r="F18" s="408">
        <v>43327</v>
      </c>
      <c r="G18" s="219">
        <v>20</v>
      </c>
      <c r="H18" s="219" t="s">
        <v>163</v>
      </c>
      <c r="I18" s="62"/>
      <c r="J18" s="1"/>
      <c r="K18" s="1"/>
      <c r="L18" s="1"/>
      <c r="M18" s="1"/>
      <c r="N18" s="1"/>
      <c r="O18" s="1"/>
      <c r="P18" s="1"/>
      <c r="Q18" s="217" t="s">
        <v>163</v>
      </c>
      <c r="R18" s="223">
        <f t="shared" si="1"/>
        <v>0</v>
      </c>
      <c r="S18" s="92">
        <f t="shared" si="2"/>
        <v>9</v>
      </c>
      <c r="T18" s="92">
        <f t="shared" si="0"/>
        <v>0</v>
      </c>
      <c r="U18" s="409" t="s">
        <v>163</v>
      </c>
      <c r="V18" s="409" t="s">
        <v>163</v>
      </c>
      <c r="W18" s="236" t="s">
        <v>163</v>
      </c>
      <c r="X18" s="236" t="s">
        <v>163</v>
      </c>
      <c r="Y18" s="1"/>
      <c r="Z18" s="1"/>
    </row>
    <row r="19" spans="1:26" ht="12.75" customHeight="1">
      <c r="A19" s="217" t="s">
        <v>163</v>
      </c>
      <c r="B19" s="218" t="s">
        <v>65</v>
      </c>
      <c r="C19" s="218" t="s">
        <v>47</v>
      </c>
      <c r="D19" s="408">
        <v>46062</v>
      </c>
      <c r="E19" s="408" t="s">
        <v>163</v>
      </c>
      <c r="F19" s="408" t="s">
        <v>163</v>
      </c>
      <c r="G19" s="219">
        <v>12</v>
      </c>
      <c r="H19" s="219" t="s">
        <v>163</v>
      </c>
      <c r="I19" s="62"/>
      <c r="J19" s="1"/>
      <c r="K19" s="1"/>
      <c r="L19" s="1"/>
      <c r="M19" s="1"/>
      <c r="N19" s="1"/>
      <c r="O19" s="1"/>
      <c r="P19" s="1"/>
      <c r="Q19" s="217" t="s">
        <v>163</v>
      </c>
      <c r="R19" s="223">
        <f t="shared" si="1"/>
        <v>0</v>
      </c>
      <c r="S19" s="92">
        <f t="shared" si="2"/>
        <v>10</v>
      </c>
      <c r="T19" s="92">
        <f t="shared" si="0"/>
        <v>0</v>
      </c>
      <c r="U19" s="409" t="s">
        <v>163</v>
      </c>
      <c r="V19" s="409" t="s">
        <v>163</v>
      </c>
      <c r="W19" s="236" t="s">
        <v>163</v>
      </c>
      <c r="X19" s="236" t="s">
        <v>163</v>
      </c>
      <c r="Y19" s="1"/>
      <c r="Z19" s="1"/>
    </row>
    <row r="20" spans="1:26" ht="12.75" customHeight="1">
      <c r="A20" s="217" t="s">
        <v>163</v>
      </c>
      <c r="B20" s="218" t="s">
        <v>63</v>
      </c>
      <c r="C20" s="218" t="s">
        <v>57</v>
      </c>
      <c r="D20" s="408">
        <v>46032</v>
      </c>
      <c r="E20" s="408">
        <v>46039</v>
      </c>
      <c r="F20" s="408">
        <v>43115</v>
      </c>
      <c r="G20" s="219">
        <v>15</v>
      </c>
      <c r="H20" s="219" t="s">
        <v>163</v>
      </c>
      <c r="I20" s="62"/>
      <c r="J20" s="1"/>
      <c r="K20" s="1"/>
      <c r="L20" s="1"/>
      <c r="M20" s="1"/>
      <c r="N20" s="1"/>
      <c r="O20" s="1"/>
      <c r="P20" s="1"/>
      <c r="Q20" s="217" t="s">
        <v>163</v>
      </c>
      <c r="R20" s="223">
        <f t="shared" si="1"/>
        <v>0</v>
      </c>
      <c r="S20" s="92">
        <f t="shared" si="2"/>
        <v>11</v>
      </c>
      <c r="T20" s="92">
        <f t="shared" si="0"/>
        <v>0</v>
      </c>
      <c r="U20" s="409" t="s">
        <v>163</v>
      </c>
      <c r="V20" s="409" t="s">
        <v>163</v>
      </c>
      <c r="W20" s="236" t="s">
        <v>163</v>
      </c>
      <c r="X20" s="236" t="s">
        <v>163</v>
      </c>
      <c r="Y20" s="1"/>
      <c r="Z20" s="1"/>
    </row>
    <row r="21" spans="1:26" ht="12.75" customHeight="1">
      <c r="A21" s="217"/>
      <c r="B21" s="217"/>
      <c r="C21" s="217"/>
      <c r="D21" s="409"/>
      <c r="E21" s="409"/>
      <c r="F21" s="409"/>
      <c r="G21" s="236"/>
      <c r="H21" s="236"/>
      <c r="I21" s="62"/>
      <c r="J21" s="1"/>
      <c r="K21" s="1"/>
      <c r="L21" s="1"/>
      <c r="M21" s="1"/>
      <c r="N21" s="1"/>
      <c r="O21" s="1"/>
      <c r="P21" s="1"/>
      <c r="Q21" s="217" t="s">
        <v>163</v>
      </c>
      <c r="R21" s="223">
        <f t="shared" si="1"/>
        <v>0</v>
      </c>
      <c r="S21" s="92">
        <f t="shared" si="2"/>
        <v>12</v>
      </c>
      <c r="T21" s="92">
        <f t="shared" si="0"/>
        <v>0</v>
      </c>
      <c r="U21" s="409" t="s">
        <v>163</v>
      </c>
      <c r="V21" s="409" t="s">
        <v>163</v>
      </c>
      <c r="W21" s="236" t="s">
        <v>163</v>
      </c>
      <c r="X21" s="236" t="s">
        <v>163</v>
      </c>
      <c r="Y21" s="1"/>
      <c r="Z21" s="1"/>
    </row>
    <row r="22" spans="1:26" ht="12.75" customHeight="1">
      <c r="A22" s="217"/>
      <c r="B22" s="217"/>
      <c r="C22" s="217"/>
      <c r="D22" s="409"/>
      <c r="E22" s="409"/>
      <c r="F22" s="409"/>
      <c r="G22" s="236"/>
      <c r="H22" s="236"/>
      <c r="I22" s="62"/>
      <c r="J22" s="1"/>
      <c r="K22" s="1"/>
      <c r="L22" s="1"/>
      <c r="M22" s="1"/>
      <c r="N22" s="1"/>
      <c r="O22" s="1"/>
      <c r="P22" s="1"/>
      <c r="Q22" s="217" t="s">
        <v>163</v>
      </c>
      <c r="R22" s="223">
        <f t="shared" si="1"/>
        <v>0</v>
      </c>
      <c r="S22" s="92">
        <f t="shared" si="2"/>
        <v>13</v>
      </c>
      <c r="T22" s="92">
        <f t="shared" si="0"/>
        <v>0</v>
      </c>
      <c r="U22" s="409" t="s">
        <v>163</v>
      </c>
      <c r="V22" s="409" t="s">
        <v>163</v>
      </c>
      <c r="W22" s="236" t="s">
        <v>163</v>
      </c>
      <c r="X22" s="236" t="s">
        <v>163</v>
      </c>
      <c r="Y22" s="1"/>
      <c r="Z22" s="1"/>
    </row>
    <row r="23" spans="1:26" ht="12.75" customHeight="1">
      <c r="A23" s="217"/>
      <c r="B23" s="217"/>
      <c r="C23" s="217"/>
      <c r="D23" s="409"/>
      <c r="E23" s="409"/>
      <c r="F23" s="409"/>
      <c r="G23" s="236"/>
      <c r="H23" s="236"/>
      <c r="I23" s="62"/>
      <c r="J23" s="1"/>
      <c r="K23" s="1"/>
      <c r="L23" s="1"/>
      <c r="M23" s="1"/>
      <c r="N23" s="1"/>
      <c r="O23" s="1"/>
      <c r="P23" s="1"/>
      <c r="Q23" s="217" t="s">
        <v>163</v>
      </c>
      <c r="R23" s="223">
        <f t="shared" si="1"/>
        <v>0</v>
      </c>
      <c r="S23" s="92">
        <f t="shared" si="2"/>
        <v>14</v>
      </c>
      <c r="T23" s="92">
        <f t="shared" si="0"/>
        <v>0</v>
      </c>
      <c r="U23" s="409" t="s">
        <v>163</v>
      </c>
      <c r="V23" s="409" t="s">
        <v>163</v>
      </c>
      <c r="W23" s="236" t="s">
        <v>163</v>
      </c>
      <c r="X23" s="236" t="s">
        <v>163</v>
      </c>
      <c r="Y23" s="1"/>
      <c r="Z23" s="1"/>
    </row>
    <row r="24" spans="1:26" ht="12.75" customHeight="1">
      <c r="A24" s="217"/>
      <c r="B24" s="217"/>
      <c r="C24" s="217"/>
      <c r="D24" s="409"/>
      <c r="E24" s="409"/>
      <c r="F24" s="409"/>
      <c r="G24" s="236"/>
      <c r="H24" s="236"/>
      <c r="I24" s="62"/>
      <c r="J24" s="1"/>
      <c r="K24" s="1"/>
      <c r="L24" s="1"/>
      <c r="M24" s="1"/>
      <c r="N24" s="1"/>
      <c r="O24" s="1"/>
      <c r="P24" s="1"/>
      <c r="Q24" s="217" t="s">
        <v>163</v>
      </c>
      <c r="R24" s="223">
        <f t="shared" si="1"/>
        <v>0</v>
      </c>
      <c r="S24" s="92">
        <f t="shared" si="2"/>
        <v>15</v>
      </c>
      <c r="T24" s="92">
        <f t="shared" si="0"/>
        <v>0</v>
      </c>
      <c r="U24" s="409" t="s">
        <v>163</v>
      </c>
      <c r="V24" s="409" t="s">
        <v>163</v>
      </c>
      <c r="W24" s="236" t="s">
        <v>163</v>
      </c>
      <c r="X24" s="236" t="s">
        <v>163</v>
      </c>
      <c r="Y24" s="1"/>
      <c r="Z24" s="1"/>
    </row>
    <row r="25" spans="1:26" ht="12.75" customHeight="1">
      <c r="A25" s="217"/>
      <c r="B25" s="217"/>
      <c r="C25" s="217"/>
      <c r="D25" s="409"/>
      <c r="E25" s="409"/>
      <c r="F25" s="409"/>
      <c r="G25" s="236"/>
      <c r="H25" s="236"/>
      <c r="I25" s="62"/>
      <c r="J25" s="1"/>
      <c r="K25" s="1"/>
      <c r="L25" s="1"/>
      <c r="M25" s="1"/>
      <c r="N25" s="1"/>
      <c r="O25" s="1"/>
      <c r="P25" s="1"/>
      <c r="Q25" s="217" t="s">
        <v>163</v>
      </c>
      <c r="R25" s="223">
        <f t="shared" si="1"/>
        <v>0</v>
      </c>
      <c r="S25" s="92">
        <f t="shared" si="2"/>
        <v>16</v>
      </c>
      <c r="T25" s="92">
        <f t="shared" si="0"/>
        <v>0</v>
      </c>
      <c r="U25" s="409" t="s">
        <v>163</v>
      </c>
      <c r="V25" s="409" t="s">
        <v>163</v>
      </c>
      <c r="W25" s="236" t="s">
        <v>163</v>
      </c>
      <c r="X25" s="236" t="s">
        <v>163</v>
      </c>
      <c r="Y25" s="1"/>
      <c r="Z25" s="1"/>
    </row>
    <row r="26" spans="1:26" ht="12.75" customHeight="1">
      <c r="A26" s="217"/>
      <c r="B26" s="217"/>
      <c r="C26" s="217"/>
      <c r="D26" s="409"/>
      <c r="E26" s="409"/>
      <c r="F26" s="409"/>
      <c r="G26" s="236"/>
      <c r="H26" s="236"/>
      <c r="I26" s="62"/>
      <c r="J26" s="1"/>
      <c r="K26" s="1"/>
      <c r="L26" s="1"/>
      <c r="M26" s="1"/>
      <c r="N26" s="1"/>
      <c r="O26" s="1"/>
      <c r="P26" s="1"/>
      <c r="Q26" s="217" t="s">
        <v>163</v>
      </c>
      <c r="R26" s="223">
        <f t="shared" si="1"/>
        <v>0</v>
      </c>
      <c r="S26" s="92">
        <f t="shared" si="2"/>
        <v>17</v>
      </c>
      <c r="T26" s="92">
        <f t="shared" si="0"/>
        <v>0</v>
      </c>
      <c r="U26" s="409" t="s">
        <v>163</v>
      </c>
      <c r="V26" s="409" t="s">
        <v>163</v>
      </c>
      <c r="W26" s="236" t="s">
        <v>163</v>
      </c>
      <c r="X26" s="236" t="s">
        <v>163</v>
      </c>
      <c r="Y26" s="1"/>
      <c r="Z26" s="1"/>
    </row>
    <row r="27" spans="1:26" ht="12.75" customHeight="1">
      <c r="A27" s="217"/>
      <c r="B27" s="217"/>
      <c r="C27" s="217"/>
      <c r="D27" s="409"/>
      <c r="E27" s="409"/>
      <c r="F27" s="409"/>
      <c r="G27" s="236"/>
      <c r="H27" s="236"/>
      <c r="I27" s="62"/>
      <c r="J27" s="1"/>
      <c r="K27" s="1"/>
      <c r="L27" s="1"/>
      <c r="M27" s="1"/>
      <c r="N27" s="1"/>
      <c r="O27" s="1"/>
      <c r="P27" s="1"/>
      <c r="Q27" s="217" t="s">
        <v>163</v>
      </c>
      <c r="R27" s="223">
        <f t="shared" si="1"/>
        <v>0</v>
      </c>
      <c r="S27" s="92">
        <f t="shared" si="2"/>
        <v>18</v>
      </c>
      <c r="T27" s="92">
        <f t="shared" si="0"/>
        <v>0</v>
      </c>
      <c r="U27" s="409" t="s">
        <v>163</v>
      </c>
      <c r="V27" s="409" t="s">
        <v>163</v>
      </c>
      <c r="W27" s="236" t="s">
        <v>163</v>
      </c>
      <c r="X27" s="236" t="s">
        <v>163</v>
      </c>
      <c r="Y27" s="1"/>
      <c r="Z27" s="1"/>
    </row>
    <row r="28" spans="1:26" ht="12.75" customHeight="1">
      <c r="A28" s="217"/>
      <c r="B28" s="217"/>
      <c r="C28" s="217"/>
      <c r="D28" s="409"/>
      <c r="E28" s="409"/>
      <c r="F28" s="409"/>
      <c r="G28" s="236"/>
      <c r="H28" s="236"/>
      <c r="I28" s="62"/>
      <c r="J28" s="1"/>
      <c r="K28" s="1"/>
      <c r="L28" s="1"/>
      <c r="M28" s="1"/>
      <c r="N28" s="1"/>
      <c r="O28" s="1"/>
      <c r="P28" s="1"/>
      <c r="Q28" s="217" t="s">
        <v>163</v>
      </c>
      <c r="R28" s="223">
        <f t="shared" si="1"/>
        <v>0</v>
      </c>
      <c r="S28" s="92">
        <f t="shared" si="2"/>
        <v>19</v>
      </c>
      <c r="T28" s="92">
        <f t="shared" si="0"/>
        <v>0</v>
      </c>
      <c r="U28" s="409" t="s">
        <v>163</v>
      </c>
      <c r="V28" s="409" t="s">
        <v>163</v>
      </c>
      <c r="W28" s="236" t="s">
        <v>163</v>
      </c>
      <c r="X28" s="236" t="s">
        <v>163</v>
      </c>
      <c r="Y28" s="1"/>
      <c r="Z28" s="1"/>
    </row>
    <row r="29" spans="1:26" ht="12.75" customHeight="1">
      <c r="A29" s="217"/>
      <c r="B29" s="217"/>
      <c r="C29" s="217"/>
      <c r="D29" s="409"/>
      <c r="E29" s="409"/>
      <c r="F29" s="409"/>
      <c r="G29" s="236"/>
      <c r="H29" s="236"/>
      <c r="I29" s="62"/>
      <c r="J29" s="1"/>
      <c r="K29" s="1"/>
      <c r="L29" s="1"/>
      <c r="M29" s="1"/>
      <c r="N29" s="1"/>
      <c r="O29" s="1"/>
      <c r="P29" s="1"/>
      <c r="Q29" s="217" t="s">
        <v>163</v>
      </c>
      <c r="R29" s="223">
        <f t="shared" si="1"/>
        <v>0</v>
      </c>
      <c r="S29" s="92">
        <f t="shared" si="2"/>
        <v>20</v>
      </c>
      <c r="T29" s="92">
        <f t="shared" si="0"/>
        <v>0</v>
      </c>
      <c r="U29" s="409" t="s">
        <v>163</v>
      </c>
      <c r="V29" s="409" t="s">
        <v>163</v>
      </c>
      <c r="W29" s="236" t="s">
        <v>163</v>
      </c>
      <c r="X29" s="236" t="s">
        <v>163</v>
      </c>
      <c r="Y29" s="1"/>
      <c r="Z29" s="1"/>
    </row>
    <row r="30" spans="1:26" ht="12.75" customHeight="1">
      <c r="A30" s="217"/>
      <c r="B30" s="217"/>
      <c r="C30" s="217"/>
      <c r="D30" s="409"/>
      <c r="E30" s="409"/>
      <c r="F30" s="409"/>
      <c r="G30" s="236"/>
      <c r="H30" s="236"/>
      <c r="I30" s="62"/>
      <c r="J30" s="1"/>
      <c r="K30" s="1"/>
      <c r="L30" s="1"/>
      <c r="M30" s="1"/>
      <c r="N30" s="1"/>
      <c r="O30" s="1"/>
      <c r="P30" s="1"/>
      <c r="Q30" s="217" t="s">
        <v>163</v>
      </c>
      <c r="R30" s="223">
        <f t="shared" si="1"/>
        <v>0</v>
      </c>
      <c r="S30" s="92">
        <f t="shared" si="2"/>
        <v>21</v>
      </c>
      <c r="T30" s="92">
        <f t="shared" si="0"/>
        <v>0</v>
      </c>
      <c r="U30" s="409" t="s">
        <v>163</v>
      </c>
      <c r="V30" s="409" t="s">
        <v>163</v>
      </c>
      <c r="W30" s="236" t="s">
        <v>163</v>
      </c>
      <c r="X30" s="236" t="s">
        <v>163</v>
      </c>
      <c r="Y30" s="1"/>
      <c r="Z30" s="1"/>
    </row>
    <row r="31" spans="1:26" ht="12.75" customHeight="1">
      <c r="A31" s="217"/>
      <c r="B31" s="217"/>
      <c r="C31" s="217"/>
      <c r="D31" s="409"/>
      <c r="E31" s="409"/>
      <c r="F31" s="409"/>
      <c r="G31" s="236"/>
      <c r="H31" s="236"/>
      <c r="I31" s="62"/>
      <c r="J31" s="1"/>
      <c r="K31" s="1"/>
      <c r="L31" s="1"/>
      <c r="M31" s="1"/>
      <c r="N31" s="1"/>
      <c r="O31" s="1"/>
      <c r="P31" s="1"/>
      <c r="Q31" s="217" t="s">
        <v>163</v>
      </c>
      <c r="R31" s="223">
        <f t="shared" si="1"/>
        <v>0</v>
      </c>
      <c r="S31" s="92">
        <f t="shared" si="2"/>
        <v>22</v>
      </c>
      <c r="T31" s="92">
        <f t="shared" si="0"/>
        <v>0</v>
      </c>
      <c r="U31" s="409" t="s">
        <v>163</v>
      </c>
      <c r="V31" s="409" t="s">
        <v>163</v>
      </c>
      <c r="W31" s="236" t="s">
        <v>163</v>
      </c>
      <c r="X31" s="236" t="s">
        <v>163</v>
      </c>
      <c r="Y31" s="1"/>
      <c r="Z31" s="1"/>
    </row>
    <row r="32" spans="1:26" ht="12.75" customHeight="1">
      <c r="A32" s="217"/>
      <c r="B32" s="217"/>
      <c r="C32" s="217"/>
      <c r="D32" s="409"/>
      <c r="E32" s="409"/>
      <c r="F32" s="409"/>
      <c r="G32" s="236"/>
      <c r="H32" s="236"/>
      <c r="I32" s="62"/>
      <c r="J32" s="1"/>
      <c r="K32" s="1"/>
      <c r="L32" s="1"/>
      <c r="M32" s="1"/>
      <c r="N32" s="1"/>
      <c r="O32" s="1"/>
      <c r="P32" s="1"/>
      <c r="Q32" s="217" t="s">
        <v>163</v>
      </c>
      <c r="R32" s="223">
        <f t="shared" si="1"/>
        <v>0</v>
      </c>
      <c r="S32" s="92">
        <f t="shared" si="2"/>
        <v>23</v>
      </c>
      <c r="T32" s="92">
        <f t="shared" si="0"/>
        <v>0</v>
      </c>
      <c r="U32" s="409" t="s">
        <v>163</v>
      </c>
      <c r="V32" s="409" t="s">
        <v>163</v>
      </c>
      <c r="W32" s="236" t="s">
        <v>163</v>
      </c>
      <c r="X32" s="236" t="s">
        <v>163</v>
      </c>
      <c r="Y32" s="1"/>
      <c r="Z32" s="1"/>
    </row>
    <row r="33" spans="1:26" ht="12.75" customHeight="1">
      <c r="A33" s="217"/>
      <c r="B33" s="217"/>
      <c r="C33" s="217"/>
      <c r="D33" s="409"/>
      <c r="E33" s="409"/>
      <c r="F33" s="409"/>
      <c r="G33" s="236"/>
      <c r="H33" s="236"/>
      <c r="I33" s="62"/>
      <c r="J33" s="1"/>
      <c r="K33" s="1"/>
      <c r="L33" s="1"/>
      <c r="M33" s="1"/>
      <c r="N33" s="1"/>
      <c r="O33" s="1"/>
      <c r="P33" s="1"/>
      <c r="Q33" s="217" t="s">
        <v>163</v>
      </c>
      <c r="R33" s="223">
        <f t="shared" si="1"/>
        <v>0</v>
      </c>
      <c r="S33" s="92">
        <f t="shared" si="2"/>
        <v>24</v>
      </c>
      <c r="T33" s="92">
        <f t="shared" si="0"/>
        <v>0</v>
      </c>
      <c r="U33" s="409" t="s">
        <v>163</v>
      </c>
      <c r="V33" s="409" t="s">
        <v>163</v>
      </c>
      <c r="W33" s="236" t="s">
        <v>163</v>
      </c>
      <c r="X33" s="236" t="s">
        <v>163</v>
      </c>
      <c r="Y33" s="1"/>
      <c r="Z33" s="1"/>
    </row>
    <row r="34" spans="1:26" ht="12.75" customHeight="1">
      <c r="A34" s="217"/>
      <c r="B34" s="217"/>
      <c r="C34" s="217"/>
      <c r="D34" s="409"/>
      <c r="E34" s="409"/>
      <c r="F34" s="409"/>
      <c r="G34" s="236"/>
      <c r="H34" s="236"/>
      <c r="I34" s="62"/>
      <c r="J34" s="1"/>
      <c r="K34" s="1"/>
      <c r="L34" s="1"/>
      <c r="M34" s="1"/>
      <c r="N34" s="1"/>
      <c r="O34" s="1"/>
      <c r="P34" s="1"/>
      <c r="Q34" s="217" t="s">
        <v>163</v>
      </c>
      <c r="R34" s="223">
        <f t="shared" si="1"/>
        <v>0</v>
      </c>
      <c r="S34" s="92">
        <f t="shared" si="2"/>
        <v>25</v>
      </c>
      <c r="T34" s="92">
        <f t="shared" si="0"/>
        <v>0</v>
      </c>
      <c r="U34" s="409" t="s">
        <v>163</v>
      </c>
      <c r="V34" s="409" t="s">
        <v>163</v>
      </c>
      <c r="W34" s="236" t="s">
        <v>163</v>
      </c>
      <c r="X34" s="236" t="s">
        <v>163</v>
      </c>
      <c r="Y34" s="1"/>
      <c r="Z34" s="1"/>
    </row>
    <row r="35" spans="1:26" ht="12.75" customHeight="1">
      <c r="A35" s="217"/>
      <c r="B35" s="217"/>
      <c r="C35" s="217"/>
      <c r="D35" s="409"/>
      <c r="E35" s="409"/>
      <c r="F35" s="409"/>
      <c r="G35" s="236"/>
      <c r="H35" s="236"/>
      <c r="I35" s="62"/>
      <c r="J35" s="1"/>
      <c r="K35" s="1"/>
      <c r="L35" s="1"/>
      <c r="M35" s="1"/>
      <c r="N35" s="1"/>
      <c r="O35" s="1"/>
      <c r="P35" s="1"/>
      <c r="Q35" s="217" t="s">
        <v>163</v>
      </c>
      <c r="R35" s="223">
        <f t="shared" si="1"/>
        <v>0</v>
      </c>
      <c r="S35" s="92">
        <f t="shared" si="2"/>
        <v>26</v>
      </c>
      <c r="T35" s="92">
        <f t="shared" si="0"/>
        <v>0</v>
      </c>
      <c r="U35" s="409" t="s">
        <v>163</v>
      </c>
      <c r="V35" s="409" t="s">
        <v>163</v>
      </c>
      <c r="W35" s="236" t="s">
        <v>163</v>
      </c>
      <c r="X35" s="236" t="s">
        <v>163</v>
      </c>
      <c r="Y35" s="1"/>
      <c r="Z35" s="1"/>
    </row>
    <row r="36" spans="1:26" ht="12.75" customHeight="1">
      <c r="A36" s="217"/>
      <c r="B36" s="217"/>
      <c r="C36" s="217"/>
      <c r="D36" s="409"/>
      <c r="E36" s="409"/>
      <c r="F36" s="409"/>
      <c r="G36" s="236"/>
      <c r="H36" s="236"/>
      <c r="I36" s="62"/>
      <c r="J36" s="1"/>
      <c r="K36" s="1"/>
      <c r="L36" s="1"/>
      <c r="M36" s="1"/>
      <c r="N36" s="1"/>
      <c r="O36" s="1"/>
      <c r="P36" s="1"/>
      <c r="Q36" s="217" t="s">
        <v>163</v>
      </c>
      <c r="R36" s="223">
        <f t="shared" si="1"/>
        <v>0</v>
      </c>
      <c r="S36" s="92">
        <f t="shared" si="2"/>
        <v>27</v>
      </c>
      <c r="T36" s="92">
        <f t="shared" si="0"/>
        <v>0</v>
      </c>
      <c r="U36" s="409" t="s">
        <v>163</v>
      </c>
      <c r="V36" s="409" t="s">
        <v>163</v>
      </c>
      <c r="W36" s="236" t="s">
        <v>163</v>
      </c>
      <c r="X36" s="236" t="s">
        <v>163</v>
      </c>
      <c r="Y36" s="1"/>
      <c r="Z36" s="1"/>
    </row>
    <row r="37" spans="1:26" ht="12.75" customHeight="1">
      <c r="A37" s="217"/>
      <c r="B37" s="217"/>
      <c r="C37" s="217"/>
      <c r="D37" s="409"/>
      <c r="E37" s="409"/>
      <c r="F37" s="409"/>
      <c r="G37" s="236"/>
      <c r="H37" s="236"/>
      <c r="I37" s="62"/>
      <c r="J37" s="1"/>
      <c r="K37" s="1"/>
      <c r="L37" s="1"/>
      <c r="M37" s="1"/>
      <c r="N37" s="1"/>
      <c r="O37" s="1"/>
      <c r="P37" s="1"/>
      <c r="Q37" s="217" t="s">
        <v>163</v>
      </c>
      <c r="R37" s="223">
        <f t="shared" si="1"/>
        <v>0</v>
      </c>
      <c r="S37" s="92">
        <f t="shared" si="2"/>
        <v>28</v>
      </c>
      <c r="T37" s="92">
        <f t="shared" si="0"/>
        <v>0</v>
      </c>
      <c r="U37" s="409" t="s">
        <v>163</v>
      </c>
      <c r="V37" s="409" t="s">
        <v>163</v>
      </c>
      <c r="W37" s="236" t="s">
        <v>163</v>
      </c>
      <c r="X37" s="236" t="s">
        <v>163</v>
      </c>
      <c r="Y37" s="1"/>
      <c r="Z37" s="1"/>
    </row>
    <row r="38" spans="1:26" ht="12.75" customHeight="1">
      <c r="A38" s="217"/>
      <c r="B38" s="217"/>
      <c r="C38" s="217"/>
      <c r="D38" s="409"/>
      <c r="E38" s="409"/>
      <c r="F38" s="409"/>
      <c r="G38" s="236"/>
      <c r="H38" s="236"/>
      <c r="I38" s="62"/>
      <c r="J38" s="1"/>
      <c r="K38" s="1"/>
      <c r="L38" s="1"/>
      <c r="M38" s="1"/>
      <c r="N38" s="1"/>
      <c r="O38" s="1"/>
      <c r="P38" s="1"/>
      <c r="Q38" s="217" t="s">
        <v>163</v>
      </c>
      <c r="R38" s="223">
        <f t="shared" si="1"/>
        <v>0</v>
      </c>
      <c r="S38" s="92">
        <f t="shared" si="2"/>
        <v>29</v>
      </c>
      <c r="T38" s="92">
        <f t="shared" si="0"/>
        <v>0</v>
      </c>
      <c r="U38" s="409" t="s">
        <v>163</v>
      </c>
      <c r="V38" s="409" t="s">
        <v>163</v>
      </c>
      <c r="W38" s="236" t="s">
        <v>163</v>
      </c>
      <c r="X38" s="236" t="s">
        <v>163</v>
      </c>
      <c r="Y38" s="1"/>
      <c r="Z38" s="1"/>
    </row>
    <row r="39" spans="1:26" ht="12.75" customHeight="1">
      <c r="A39" s="217"/>
      <c r="B39" s="217"/>
      <c r="C39" s="217"/>
      <c r="D39" s="409"/>
      <c r="E39" s="409"/>
      <c r="F39" s="409"/>
      <c r="G39" s="236"/>
      <c r="H39" s="236"/>
      <c r="I39" s="62"/>
      <c r="J39" s="1"/>
      <c r="K39" s="1"/>
      <c r="L39" s="1"/>
      <c r="M39" s="1"/>
      <c r="N39" s="1"/>
      <c r="O39" s="1"/>
      <c r="P39" s="1"/>
      <c r="Q39" s="217" t="s">
        <v>163</v>
      </c>
      <c r="R39" s="223">
        <f t="shared" si="1"/>
        <v>0</v>
      </c>
      <c r="S39" s="92">
        <f t="shared" si="2"/>
        <v>30</v>
      </c>
      <c r="T39" s="92">
        <f t="shared" si="0"/>
        <v>0</v>
      </c>
      <c r="U39" s="409" t="s">
        <v>163</v>
      </c>
      <c r="V39" s="409" t="s">
        <v>163</v>
      </c>
      <c r="W39" s="236" t="s">
        <v>163</v>
      </c>
      <c r="X39" s="236" t="s">
        <v>163</v>
      </c>
      <c r="Y39" s="1"/>
      <c r="Z39" s="1"/>
    </row>
    <row r="40" spans="1:26" ht="12.75" customHeight="1">
      <c r="A40" s="217"/>
      <c r="B40" s="217"/>
      <c r="C40" s="217"/>
      <c r="D40" s="409"/>
      <c r="E40" s="409"/>
      <c r="F40" s="409"/>
      <c r="G40" s="236"/>
      <c r="H40" s="236"/>
      <c r="I40" s="62"/>
      <c r="J40" s="1"/>
      <c r="K40" s="1"/>
      <c r="L40" s="1"/>
      <c r="M40" s="1"/>
      <c r="N40" s="1"/>
      <c r="O40" s="1"/>
      <c r="P40" s="1"/>
      <c r="Q40" s="217" t="s">
        <v>163</v>
      </c>
      <c r="R40" s="223">
        <f t="shared" si="1"/>
        <v>0</v>
      </c>
      <c r="S40" s="92">
        <f t="shared" si="2"/>
        <v>31</v>
      </c>
      <c r="T40" s="92">
        <f t="shared" si="0"/>
        <v>0</v>
      </c>
      <c r="U40" s="409" t="s">
        <v>163</v>
      </c>
      <c r="V40" s="409" t="s">
        <v>163</v>
      </c>
      <c r="W40" s="236" t="s">
        <v>163</v>
      </c>
      <c r="X40" s="236" t="s">
        <v>163</v>
      </c>
      <c r="Y40" s="1"/>
      <c r="Z40" s="1"/>
    </row>
    <row r="41" spans="1:26" ht="12.75" customHeight="1">
      <c r="A41" s="217"/>
      <c r="B41" s="217"/>
      <c r="C41" s="217"/>
      <c r="D41" s="409"/>
      <c r="E41" s="409"/>
      <c r="F41" s="409"/>
      <c r="G41" s="236"/>
      <c r="H41" s="236"/>
      <c r="I41" s="62"/>
      <c r="J41" s="1"/>
      <c r="K41" s="1"/>
      <c r="L41" s="1"/>
      <c r="M41" s="1"/>
      <c r="N41" s="1"/>
      <c r="O41" s="1"/>
      <c r="P41" s="1"/>
      <c r="Q41" s="217" t="s">
        <v>163</v>
      </c>
      <c r="R41" s="223">
        <f t="shared" si="1"/>
        <v>0</v>
      </c>
      <c r="S41" s="92">
        <f t="shared" si="2"/>
        <v>32</v>
      </c>
      <c r="T41" s="92">
        <f t="shared" si="0"/>
        <v>0</v>
      </c>
      <c r="U41" s="409" t="s">
        <v>163</v>
      </c>
      <c r="V41" s="409" t="s">
        <v>163</v>
      </c>
      <c r="W41" s="236" t="s">
        <v>163</v>
      </c>
      <c r="X41" s="236" t="s">
        <v>163</v>
      </c>
      <c r="Y41" s="1"/>
      <c r="Z41" s="1"/>
    </row>
    <row r="42" spans="1:26" ht="12.75" customHeight="1">
      <c r="A42" s="217"/>
      <c r="B42" s="217"/>
      <c r="C42" s="217"/>
      <c r="D42" s="409"/>
      <c r="E42" s="409"/>
      <c r="F42" s="409"/>
      <c r="G42" s="236"/>
      <c r="H42" s="236"/>
      <c r="I42" s="62"/>
      <c r="J42" s="1"/>
      <c r="K42" s="1"/>
      <c r="L42" s="1"/>
      <c r="M42" s="1"/>
      <c r="N42" s="1"/>
      <c r="O42" s="1"/>
      <c r="P42" s="1"/>
      <c r="Q42" s="217" t="s">
        <v>163</v>
      </c>
      <c r="R42" s="223">
        <f t="shared" si="1"/>
        <v>0</v>
      </c>
      <c r="S42" s="92">
        <f t="shared" si="2"/>
        <v>33</v>
      </c>
      <c r="T42" s="92">
        <f t="shared" si="0"/>
        <v>0</v>
      </c>
      <c r="U42" s="409" t="s">
        <v>163</v>
      </c>
      <c r="V42" s="409" t="s">
        <v>163</v>
      </c>
      <c r="W42" s="236" t="s">
        <v>163</v>
      </c>
      <c r="X42" s="236" t="s">
        <v>163</v>
      </c>
      <c r="Y42" s="1"/>
      <c r="Z42" s="1"/>
    </row>
    <row r="43" spans="1:26" ht="12.75" customHeight="1">
      <c r="A43" s="217"/>
      <c r="B43" s="217"/>
      <c r="C43" s="217"/>
      <c r="D43" s="409"/>
      <c r="E43" s="409"/>
      <c r="F43" s="409"/>
      <c r="G43" s="236"/>
      <c r="H43" s="236"/>
      <c r="I43" s="62"/>
      <c r="J43" s="1"/>
      <c r="K43" s="1"/>
      <c r="L43" s="1"/>
      <c r="M43" s="1"/>
      <c r="N43" s="1"/>
      <c r="O43" s="1"/>
      <c r="P43" s="1"/>
      <c r="Q43" s="217" t="s">
        <v>163</v>
      </c>
      <c r="R43" s="223">
        <f t="shared" si="1"/>
        <v>0</v>
      </c>
      <c r="S43" s="92">
        <f t="shared" si="2"/>
        <v>34</v>
      </c>
      <c r="T43" s="92">
        <f t="shared" si="0"/>
        <v>0</v>
      </c>
      <c r="U43" s="409" t="s">
        <v>163</v>
      </c>
      <c r="V43" s="409" t="s">
        <v>163</v>
      </c>
      <c r="W43" s="236" t="s">
        <v>163</v>
      </c>
      <c r="X43" s="236" t="s">
        <v>163</v>
      </c>
      <c r="Y43" s="1"/>
      <c r="Z43" s="1"/>
    </row>
    <row r="44" spans="1:26" ht="12.75" customHeight="1">
      <c r="A44" s="217"/>
      <c r="B44" s="217"/>
      <c r="C44" s="217"/>
      <c r="D44" s="409"/>
      <c r="E44" s="409"/>
      <c r="F44" s="409"/>
      <c r="G44" s="236"/>
      <c r="H44" s="236"/>
      <c r="I44" s="62"/>
      <c r="J44" s="1"/>
      <c r="K44" s="1"/>
      <c r="L44" s="1"/>
      <c r="M44" s="1"/>
      <c r="N44" s="1"/>
      <c r="O44" s="1"/>
      <c r="P44" s="1"/>
      <c r="Q44" s="217" t="s">
        <v>163</v>
      </c>
      <c r="R44" s="223">
        <f t="shared" si="1"/>
        <v>0</v>
      </c>
      <c r="S44" s="92">
        <f t="shared" si="2"/>
        <v>35</v>
      </c>
      <c r="T44" s="92">
        <f t="shared" si="0"/>
        <v>0</v>
      </c>
      <c r="U44" s="409" t="s">
        <v>163</v>
      </c>
      <c r="V44" s="409" t="s">
        <v>163</v>
      </c>
      <c r="W44" s="236" t="s">
        <v>163</v>
      </c>
      <c r="X44" s="236" t="s">
        <v>163</v>
      </c>
      <c r="Y44" s="1"/>
      <c r="Z44" s="1"/>
    </row>
    <row r="45" spans="1:26" ht="12.75" customHeight="1">
      <c r="A45" s="217"/>
      <c r="B45" s="217"/>
      <c r="C45" s="217"/>
      <c r="D45" s="409"/>
      <c r="E45" s="409"/>
      <c r="F45" s="409"/>
      <c r="G45" s="236"/>
      <c r="H45" s="236"/>
      <c r="I45" s="62"/>
      <c r="J45" s="1"/>
      <c r="K45" s="1"/>
      <c r="L45" s="1"/>
      <c r="M45" s="1"/>
      <c r="N45" s="1"/>
      <c r="O45" s="1"/>
      <c r="P45" s="1"/>
      <c r="Q45" s="217" t="s">
        <v>163</v>
      </c>
      <c r="R45" s="223">
        <f t="shared" si="1"/>
        <v>0</v>
      </c>
      <c r="S45" s="92">
        <f t="shared" si="2"/>
        <v>36</v>
      </c>
      <c r="T45" s="92">
        <f t="shared" si="0"/>
        <v>0</v>
      </c>
      <c r="U45" s="409" t="s">
        <v>163</v>
      </c>
      <c r="V45" s="409" t="s">
        <v>163</v>
      </c>
      <c r="W45" s="236" t="s">
        <v>163</v>
      </c>
      <c r="X45" s="236" t="s">
        <v>163</v>
      </c>
      <c r="Y45" s="1"/>
      <c r="Z45" s="1"/>
    </row>
    <row r="46" spans="1:26" ht="12.75" customHeight="1">
      <c r="A46" s="217"/>
      <c r="B46" s="217"/>
      <c r="C46" s="217"/>
      <c r="D46" s="409"/>
      <c r="E46" s="409"/>
      <c r="F46" s="409"/>
      <c r="G46" s="236"/>
      <c r="H46" s="236"/>
      <c r="I46" s="62"/>
      <c r="J46" s="1"/>
      <c r="K46" s="1"/>
      <c r="L46" s="1"/>
      <c r="M46" s="1"/>
      <c r="N46" s="1"/>
      <c r="O46" s="1"/>
      <c r="P46" s="1"/>
      <c r="Q46" s="217" t="s">
        <v>163</v>
      </c>
      <c r="R46" s="223">
        <f t="shared" si="1"/>
        <v>0</v>
      </c>
      <c r="S46" s="92">
        <f t="shared" si="2"/>
        <v>37</v>
      </c>
      <c r="T46" s="92">
        <f t="shared" si="0"/>
        <v>0</v>
      </c>
      <c r="U46" s="409" t="s">
        <v>163</v>
      </c>
      <c r="V46" s="409" t="s">
        <v>163</v>
      </c>
      <c r="W46" s="236" t="s">
        <v>163</v>
      </c>
      <c r="X46" s="236" t="s">
        <v>163</v>
      </c>
      <c r="Y46" s="1"/>
      <c r="Z46" s="1"/>
    </row>
    <row r="47" spans="1:26" ht="12.75" customHeight="1">
      <c r="A47" s="217"/>
      <c r="B47" s="217"/>
      <c r="C47" s="217"/>
      <c r="D47" s="409"/>
      <c r="E47" s="409"/>
      <c r="F47" s="409"/>
      <c r="G47" s="236"/>
      <c r="H47" s="236"/>
      <c r="I47" s="62"/>
      <c r="J47" s="1"/>
      <c r="K47" s="1"/>
      <c r="L47" s="1"/>
      <c r="M47" s="1"/>
      <c r="N47" s="1"/>
      <c r="O47" s="1"/>
      <c r="P47" s="1"/>
      <c r="Q47" s="217" t="s">
        <v>163</v>
      </c>
      <c r="R47" s="223">
        <f t="shared" si="1"/>
        <v>0</v>
      </c>
      <c r="S47" s="92">
        <f t="shared" si="2"/>
        <v>38</v>
      </c>
      <c r="T47" s="92">
        <f t="shared" si="0"/>
        <v>0</v>
      </c>
      <c r="U47" s="409" t="s">
        <v>163</v>
      </c>
      <c r="V47" s="409" t="s">
        <v>163</v>
      </c>
      <c r="W47" s="236" t="s">
        <v>163</v>
      </c>
      <c r="X47" s="236" t="s">
        <v>163</v>
      </c>
      <c r="Y47" s="1"/>
      <c r="Z47" s="1"/>
    </row>
    <row r="48" spans="1:26" ht="12.75" customHeight="1">
      <c r="A48" s="217"/>
      <c r="B48" s="217"/>
      <c r="C48" s="217"/>
      <c r="D48" s="409"/>
      <c r="E48" s="409"/>
      <c r="F48" s="409"/>
      <c r="G48" s="236"/>
      <c r="H48" s="236"/>
      <c r="I48" s="62"/>
      <c r="J48" s="1"/>
      <c r="K48" s="1"/>
      <c r="L48" s="1"/>
      <c r="M48" s="1"/>
      <c r="N48" s="1"/>
      <c r="O48" s="1"/>
      <c r="P48" s="1"/>
      <c r="Q48" s="217" t="s">
        <v>163</v>
      </c>
      <c r="R48" s="223">
        <f t="shared" si="1"/>
        <v>0</v>
      </c>
      <c r="S48" s="92">
        <f t="shared" si="2"/>
        <v>39</v>
      </c>
      <c r="T48" s="92">
        <f t="shared" si="0"/>
        <v>0</v>
      </c>
      <c r="U48" s="409" t="s">
        <v>163</v>
      </c>
      <c r="V48" s="409" t="s">
        <v>163</v>
      </c>
      <c r="W48" s="236" t="s">
        <v>163</v>
      </c>
      <c r="X48" s="236" t="s">
        <v>163</v>
      </c>
      <c r="Y48" s="1"/>
      <c r="Z48" s="1"/>
    </row>
    <row r="49" spans="1:26" ht="12.75" customHeight="1">
      <c r="A49" s="217"/>
      <c r="B49" s="217"/>
      <c r="C49" s="217"/>
      <c r="D49" s="409"/>
      <c r="E49" s="409"/>
      <c r="F49" s="409"/>
      <c r="G49" s="236"/>
      <c r="H49" s="236"/>
      <c r="I49" s="62"/>
      <c r="J49" s="1"/>
      <c r="K49" s="1"/>
      <c r="L49" s="1"/>
      <c r="M49" s="1"/>
      <c r="N49" s="1"/>
      <c r="O49" s="1"/>
      <c r="P49" s="1"/>
      <c r="Q49" s="217" t="s">
        <v>163</v>
      </c>
      <c r="R49" s="223">
        <f t="shared" si="1"/>
        <v>0</v>
      </c>
      <c r="S49" s="92">
        <f t="shared" si="2"/>
        <v>40</v>
      </c>
      <c r="T49" s="92">
        <f t="shared" si="0"/>
        <v>0</v>
      </c>
      <c r="U49" s="409" t="s">
        <v>163</v>
      </c>
      <c r="V49" s="409" t="s">
        <v>163</v>
      </c>
      <c r="W49" s="236" t="s">
        <v>163</v>
      </c>
      <c r="X49" s="236" t="s">
        <v>163</v>
      </c>
      <c r="Y49" s="1"/>
      <c r="Z49" s="1"/>
    </row>
    <row r="50" spans="1:26" ht="12.75" customHeight="1">
      <c r="A50" s="217"/>
      <c r="B50" s="217"/>
      <c r="C50" s="217"/>
      <c r="D50" s="409"/>
      <c r="E50" s="409"/>
      <c r="F50" s="409"/>
      <c r="G50" s="236"/>
      <c r="H50" s="236"/>
      <c r="I50" s="62"/>
      <c r="J50" s="1"/>
      <c r="K50" s="1"/>
      <c r="L50" s="1"/>
      <c r="M50" s="1"/>
      <c r="N50" s="1"/>
      <c r="O50" s="1"/>
      <c r="P50" s="1"/>
      <c r="Q50" s="217" t="s">
        <v>163</v>
      </c>
      <c r="R50" s="223">
        <f t="shared" si="1"/>
        <v>0</v>
      </c>
      <c r="S50" s="92">
        <f t="shared" si="2"/>
        <v>41</v>
      </c>
      <c r="T50" s="92">
        <f t="shared" si="0"/>
        <v>0</v>
      </c>
      <c r="U50" s="409" t="s">
        <v>163</v>
      </c>
      <c r="V50" s="409" t="s">
        <v>163</v>
      </c>
      <c r="W50" s="236" t="s">
        <v>163</v>
      </c>
      <c r="X50" s="236" t="s">
        <v>163</v>
      </c>
      <c r="Y50" s="1"/>
      <c r="Z50" s="1"/>
    </row>
    <row r="51" spans="1:26" ht="12.75" customHeight="1">
      <c r="A51" s="217"/>
      <c r="B51" s="217"/>
      <c r="C51" s="217"/>
      <c r="D51" s="409"/>
      <c r="E51" s="409"/>
      <c r="F51" s="409"/>
      <c r="G51" s="236"/>
      <c r="H51" s="236"/>
      <c r="I51" s="62"/>
      <c r="J51" s="1"/>
      <c r="K51" s="1"/>
      <c r="L51" s="1"/>
      <c r="M51" s="1"/>
      <c r="N51" s="1"/>
      <c r="O51" s="1"/>
      <c r="P51" s="1"/>
      <c r="Q51" s="217" t="s">
        <v>163</v>
      </c>
      <c r="R51" s="223">
        <f t="shared" si="1"/>
        <v>0</v>
      </c>
      <c r="S51" s="92">
        <f t="shared" si="2"/>
        <v>42</v>
      </c>
      <c r="T51" s="92">
        <f t="shared" si="0"/>
        <v>0</v>
      </c>
      <c r="U51" s="409" t="s">
        <v>163</v>
      </c>
      <c r="V51" s="409" t="s">
        <v>163</v>
      </c>
      <c r="W51" s="236" t="s">
        <v>163</v>
      </c>
      <c r="X51" s="236" t="s">
        <v>163</v>
      </c>
      <c r="Y51" s="1"/>
      <c r="Z51" s="1"/>
    </row>
    <row r="52" spans="1:26" ht="12.75" customHeight="1">
      <c r="A52" s="217"/>
      <c r="B52" s="217"/>
      <c r="C52" s="217"/>
      <c r="D52" s="409"/>
      <c r="E52" s="409"/>
      <c r="F52" s="409"/>
      <c r="G52" s="236"/>
      <c r="H52" s="236"/>
      <c r="I52" s="62"/>
      <c r="J52" s="1"/>
      <c r="K52" s="1"/>
      <c r="L52" s="1"/>
      <c r="M52" s="1"/>
      <c r="N52" s="1"/>
      <c r="O52" s="1"/>
      <c r="P52" s="1"/>
      <c r="Q52" s="217" t="s">
        <v>163</v>
      </c>
      <c r="R52" s="223">
        <f t="shared" si="1"/>
        <v>0</v>
      </c>
      <c r="S52" s="92">
        <f t="shared" si="2"/>
        <v>43</v>
      </c>
      <c r="T52" s="92">
        <f t="shared" si="0"/>
        <v>0</v>
      </c>
      <c r="U52" s="409" t="s">
        <v>163</v>
      </c>
      <c r="V52" s="409" t="s">
        <v>163</v>
      </c>
      <c r="W52" s="236" t="s">
        <v>163</v>
      </c>
      <c r="X52" s="236" t="s">
        <v>163</v>
      </c>
      <c r="Y52" s="1"/>
      <c r="Z52" s="1"/>
    </row>
    <row r="53" spans="1:26" ht="12.75" customHeight="1">
      <c r="A53" s="217"/>
      <c r="B53" s="217"/>
      <c r="C53" s="217"/>
      <c r="D53" s="409"/>
      <c r="E53" s="409"/>
      <c r="F53" s="409"/>
      <c r="G53" s="236"/>
      <c r="H53" s="236"/>
      <c r="I53" s="62"/>
      <c r="J53" s="1"/>
      <c r="K53" s="1"/>
      <c r="L53" s="1"/>
      <c r="M53" s="1"/>
      <c r="N53" s="1"/>
      <c r="O53" s="1"/>
      <c r="P53" s="1"/>
      <c r="Q53" s="217" t="s">
        <v>163</v>
      </c>
      <c r="R53" s="223">
        <f t="shared" si="1"/>
        <v>0</v>
      </c>
      <c r="S53" s="92">
        <f t="shared" si="2"/>
        <v>44</v>
      </c>
      <c r="T53" s="92">
        <f t="shared" si="0"/>
        <v>0</v>
      </c>
      <c r="U53" s="409" t="s">
        <v>163</v>
      </c>
      <c r="V53" s="409" t="s">
        <v>163</v>
      </c>
      <c r="W53" s="236" t="s">
        <v>163</v>
      </c>
      <c r="X53" s="236" t="s">
        <v>163</v>
      </c>
      <c r="Y53" s="1"/>
      <c r="Z53" s="1"/>
    </row>
    <row r="54" spans="1:26" ht="12.75" customHeight="1">
      <c r="A54" s="217"/>
      <c r="B54" s="217"/>
      <c r="C54" s="217"/>
      <c r="D54" s="409"/>
      <c r="E54" s="409"/>
      <c r="F54" s="409"/>
      <c r="G54" s="236"/>
      <c r="H54" s="236"/>
      <c r="I54" s="62"/>
      <c r="J54" s="1"/>
      <c r="K54" s="1"/>
      <c r="L54" s="1"/>
      <c r="M54" s="1"/>
      <c r="N54" s="1"/>
      <c r="O54" s="1"/>
      <c r="P54" s="1"/>
      <c r="Q54" s="217" t="s">
        <v>163</v>
      </c>
      <c r="R54" s="223">
        <f t="shared" si="1"/>
        <v>0</v>
      </c>
      <c r="S54" s="92">
        <f t="shared" si="2"/>
        <v>45</v>
      </c>
      <c r="T54" s="92">
        <f t="shared" si="0"/>
        <v>0</v>
      </c>
      <c r="U54" s="409" t="s">
        <v>163</v>
      </c>
      <c r="V54" s="409" t="s">
        <v>163</v>
      </c>
      <c r="W54" s="236" t="s">
        <v>163</v>
      </c>
      <c r="X54" s="236" t="s">
        <v>163</v>
      </c>
      <c r="Y54" s="1"/>
      <c r="Z54" s="1"/>
    </row>
    <row r="55" spans="1:26" ht="12.75" customHeight="1">
      <c r="A55" s="217"/>
      <c r="B55" s="217"/>
      <c r="C55" s="217"/>
      <c r="D55" s="409"/>
      <c r="E55" s="409"/>
      <c r="F55" s="409"/>
      <c r="G55" s="236"/>
      <c r="H55" s="236"/>
      <c r="I55" s="62"/>
      <c r="J55" s="1"/>
      <c r="K55" s="1"/>
      <c r="L55" s="1"/>
      <c r="M55" s="1"/>
      <c r="N55" s="1"/>
      <c r="O55" s="1"/>
      <c r="P55" s="1"/>
      <c r="Q55" s="217" t="s">
        <v>163</v>
      </c>
      <c r="R55" s="223">
        <f t="shared" si="1"/>
        <v>0</v>
      </c>
      <c r="S55" s="92">
        <f t="shared" si="2"/>
        <v>46</v>
      </c>
      <c r="T55" s="92">
        <f t="shared" si="0"/>
        <v>0</v>
      </c>
      <c r="U55" s="409" t="s">
        <v>163</v>
      </c>
      <c r="V55" s="409" t="s">
        <v>163</v>
      </c>
      <c r="W55" s="236" t="s">
        <v>163</v>
      </c>
      <c r="X55" s="236" t="s">
        <v>163</v>
      </c>
      <c r="Y55" s="1"/>
      <c r="Z55" s="1"/>
    </row>
    <row r="56" spans="1:26" ht="12.75" customHeight="1">
      <c r="A56" s="217"/>
      <c r="B56" s="217"/>
      <c r="C56" s="217"/>
      <c r="D56" s="409"/>
      <c r="E56" s="409"/>
      <c r="F56" s="409"/>
      <c r="G56" s="236"/>
      <c r="H56" s="236"/>
      <c r="I56" s="62"/>
      <c r="J56" s="1"/>
      <c r="K56" s="1"/>
      <c r="L56" s="1"/>
      <c r="M56" s="1"/>
      <c r="N56" s="1"/>
      <c r="O56" s="1"/>
      <c r="P56" s="1"/>
      <c r="Q56" s="217" t="s">
        <v>163</v>
      </c>
      <c r="R56" s="223">
        <f t="shared" si="1"/>
        <v>0</v>
      </c>
      <c r="S56" s="92">
        <f t="shared" si="2"/>
        <v>47</v>
      </c>
      <c r="T56" s="92">
        <f t="shared" si="0"/>
        <v>0</v>
      </c>
      <c r="U56" s="409" t="s">
        <v>163</v>
      </c>
      <c r="V56" s="409" t="s">
        <v>163</v>
      </c>
      <c r="W56" s="236" t="s">
        <v>163</v>
      </c>
      <c r="X56" s="236" t="s">
        <v>163</v>
      </c>
      <c r="Y56" s="1"/>
      <c r="Z56" s="1"/>
    </row>
    <row r="57" spans="1:26" ht="12.75" customHeight="1">
      <c r="A57" s="217"/>
      <c r="B57" s="217"/>
      <c r="C57" s="217"/>
      <c r="D57" s="409"/>
      <c r="E57" s="409"/>
      <c r="F57" s="409"/>
      <c r="G57" s="236"/>
      <c r="H57" s="236"/>
      <c r="I57" s="62"/>
      <c r="J57" s="1"/>
      <c r="K57" s="1"/>
      <c r="L57" s="1"/>
      <c r="M57" s="1"/>
      <c r="N57" s="1"/>
      <c r="O57" s="1"/>
      <c r="P57" s="1"/>
      <c r="Q57" s="217" t="s">
        <v>163</v>
      </c>
      <c r="R57" s="223">
        <f t="shared" si="1"/>
        <v>0</v>
      </c>
      <c r="S57" s="92">
        <f t="shared" si="2"/>
        <v>48</v>
      </c>
      <c r="T57" s="92">
        <f t="shared" si="0"/>
        <v>0</v>
      </c>
      <c r="U57" s="409" t="s">
        <v>163</v>
      </c>
      <c r="V57" s="409" t="s">
        <v>163</v>
      </c>
      <c r="W57" s="236" t="s">
        <v>163</v>
      </c>
      <c r="X57" s="236" t="s">
        <v>163</v>
      </c>
      <c r="Y57" s="1"/>
      <c r="Z57" s="1"/>
    </row>
    <row r="58" spans="1:26" ht="12.75" customHeight="1">
      <c r="A58" s="217"/>
      <c r="B58" s="217"/>
      <c r="C58" s="217"/>
      <c r="D58" s="409"/>
      <c r="E58" s="409"/>
      <c r="F58" s="409"/>
      <c r="G58" s="236"/>
      <c r="H58" s="236"/>
      <c r="I58" s="62"/>
      <c r="J58" s="1"/>
      <c r="K58" s="1"/>
      <c r="L58" s="1"/>
      <c r="M58" s="1"/>
      <c r="N58" s="1"/>
      <c r="O58" s="1"/>
      <c r="P58" s="1"/>
      <c r="Q58" s="217" t="s">
        <v>163</v>
      </c>
      <c r="R58" s="223">
        <f t="shared" si="1"/>
        <v>0</v>
      </c>
      <c r="S58" s="92">
        <f t="shared" si="2"/>
        <v>49</v>
      </c>
      <c r="T58" s="92">
        <f t="shared" si="0"/>
        <v>0</v>
      </c>
      <c r="U58" s="409" t="s">
        <v>163</v>
      </c>
      <c r="V58" s="409" t="s">
        <v>163</v>
      </c>
      <c r="W58" s="236" t="s">
        <v>163</v>
      </c>
      <c r="X58" s="236" t="s">
        <v>163</v>
      </c>
      <c r="Y58" s="1"/>
      <c r="Z58" s="1"/>
    </row>
    <row r="59" spans="1:26" ht="12.75" customHeight="1">
      <c r="A59" s="217"/>
      <c r="B59" s="217"/>
      <c r="C59" s="217"/>
      <c r="D59" s="409"/>
      <c r="E59" s="409"/>
      <c r="F59" s="409"/>
      <c r="G59" s="236"/>
      <c r="H59" s="236"/>
      <c r="I59" s="62"/>
      <c r="J59" s="1"/>
      <c r="K59" s="1"/>
      <c r="L59" s="1"/>
      <c r="M59" s="1"/>
      <c r="N59" s="1"/>
      <c r="O59" s="1"/>
      <c r="P59" s="1"/>
      <c r="Q59" s="217" t="s">
        <v>163</v>
      </c>
      <c r="R59" s="223">
        <f t="shared" si="1"/>
        <v>0</v>
      </c>
      <c r="S59" s="92">
        <f t="shared" si="2"/>
        <v>50</v>
      </c>
      <c r="T59" s="92">
        <f t="shared" si="0"/>
        <v>0</v>
      </c>
      <c r="U59" s="409" t="s">
        <v>163</v>
      </c>
      <c r="V59" s="409" t="s">
        <v>163</v>
      </c>
      <c r="W59" s="236" t="s">
        <v>163</v>
      </c>
      <c r="X59" s="236" t="s">
        <v>163</v>
      </c>
      <c r="Y59" s="1"/>
      <c r="Z59" s="1"/>
    </row>
    <row r="60" spans="1:26" ht="12.75" customHeight="1">
      <c r="A60" s="217"/>
      <c r="B60" s="217"/>
      <c r="C60" s="217"/>
      <c r="D60" s="409"/>
      <c r="E60" s="409"/>
      <c r="F60" s="409"/>
      <c r="G60" s="236"/>
      <c r="H60" s="236"/>
      <c r="I60" s="62"/>
      <c r="J60" s="1"/>
      <c r="K60" s="1"/>
      <c r="L60" s="1"/>
      <c r="M60" s="1"/>
      <c r="N60" s="1"/>
      <c r="O60" s="1"/>
      <c r="P60" s="1"/>
      <c r="Q60" s="217" t="s">
        <v>163</v>
      </c>
      <c r="R60" s="223">
        <f t="shared" si="1"/>
        <v>0</v>
      </c>
      <c r="S60" s="92">
        <f t="shared" si="2"/>
        <v>51</v>
      </c>
      <c r="T60" s="92">
        <f t="shared" si="0"/>
        <v>0</v>
      </c>
      <c r="U60" s="409" t="s">
        <v>163</v>
      </c>
      <c r="V60" s="409" t="s">
        <v>163</v>
      </c>
      <c r="W60" s="236" t="s">
        <v>163</v>
      </c>
      <c r="X60" s="236" t="s">
        <v>163</v>
      </c>
      <c r="Y60" s="1"/>
      <c r="Z60" s="1"/>
    </row>
    <row r="61" spans="1:26" ht="12.75" customHeight="1">
      <c r="A61" s="217"/>
      <c r="B61" s="217"/>
      <c r="C61" s="217"/>
      <c r="D61" s="409"/>
      <c r="E61" s="409"/>
      <c r="F61" s="409"/>
      <c r="G61" s="236"/>
      <c r="H61" s="236"/>
      <c r="I61" s="62"/>
      <c r="J61" s="1"/>
      <c r="K61" s="1"/>
      <c r="L61" s="1"/>
      <c r="M61" s="1"/>
      <c r="N61" s="1"/>
      <c r="O61" s="1"/>
      <c r="P61" s="1"/>
      <c r="Q61" s="217" t="s">
        <v>163</v>
      </c>
      <c r="R61" s="223">
        <f t="shared" si="1"/>
        <v>0</v>
      </c>
      <c r="S61" s="92">
        <f t="shared" si="2"/>
        <v>52</v>
      </c>
      <c r="T61" s="92">
        <f t="shared" si="0"/>
        <v>0</v>
      </c>
      <c r="U61" s="409" t="s">
        <v>163</v>
      </c>
      <c r="V61" s="409" t="s">
        <v>163</v>
      </c>
      <c r="W61" s="236" t="s">
        <v>163</v>
      </c>
      <c r="X61" s="236" t="s">
        <v>163</v>
      </c>
      <c r="Y61" s="1"/>
      <c r="Z61" s="1"/>
    </row>
    <row r="62" spans="1:26" ht="12.75" customHeight="1">
      <c r="A62" s="217"/>
      <c r="B62" s="217"/>
      <c r="C62" s="217"/>
      <c r="D62" s="409"/>
      <c r="E62" s="409"/>
      <c r="F62" s="409"/>
      <c r="G62" s="236"/>
      <c r="H62" s="236"/>
      <c r="I62" s="62"/>
      <c r="J62" s="1"/>
      <c r="K62" s="1"/>
      <c r="L62" s="1"/>
      <c r="M62" s="1"/>
      <c r="N62" s="1"/>
      <c r="O62" s="1"/>
      <c r="P62" s="1"/>
      <c r="Q62" s="217" t="s">
        <v>163</v>
      </c>
      <c r="R62" s="223">
        <f t="shared" si="1"/>
        <v>0</v>
      </c>
      <c r="S62" s="92">
        <f t="shared" si="2"/>
        <v>53</v>
      </c>
      <c r="T62" s="92">
        <f t="shared" si="0"/>
        <v>0</v>
      </c>
      <c r="U62" s="409" t="s">
        <v>163</v>
      </c>
      <c r="V62" s="409" t="s">
        <v>163</v>
      </c>
      <c r="W62" s="236" t="s">
        <v>163</v>
      </c>
      <c r="X62" s="236" t="s">
        <v>163</v>
      </c>
      <c r="Y62" s="1"/>
      <c r="Z62" s="1"/>
    </row>
    <row r="63" spans="1:26" ht="12.75" customHeight="1">
      <c r="A63" s="217"/>
      <c r="B63" s="217"/>
      <c r="C63" s="217"/>
      <c r="D63" s="409"/>
      <c r="E63" s="409"/>
      <c r="F63" s="409"/>
      <c r="G63" s="236"/>
      <c r="H63" s="236"/>
      <c r="I63" s="62"/>
      <c r="J63" s="1"/>
      <c r="K63" s="1"/>
      <c r="L63" s="1"/>
      <c r="M63" s="1"/>
      <c r="N63" s="1"/>
      <c r="O63" s="1"/>
      <c r="P63" s="1"/>
      <c r="Q63" s="217" t="s">
        <v>163</v>
      </c>
      <c r="R63" s="223">
        <f t="shared" si="1"/>
        <v>0</v>
      </c>
      <c r="S63" s="92">
        <f t="shared" si="2"/>
        <v>54</v>
      </c>
      <c r="T63" s="92">
        <f t="shared" si="0"/>
        <v>0</v>
      </c>
      <c r="U63" s="409" t="s">
        <v>163</v>
      </c>
      <c r="V63" s="409" t="s">
        <v>163</v>
      </c>
      <c r="W63" s="236" t="s">
        <v>163</v>
      </c>
      <c r="X63" s="236" t="s">
        <v>163</v>
      </c>
      <c r="Y63" s="1"/>
      <c r="Z63" s="1"/>
    </row>
    <row r="64" spans="1:26" ht="12.75" customHeight="1">
      <c r="A64" s="217"/>
      <c r="B64" s="217"/>
      <c r="C64" s="217"/>
      <c r="D64" s="409"/>
      <c r="E64" s="409"/>
      <c r="F64" s="409"/>
      <c r="G64" s="236"/>
      <c r="H64" s="236"/>
      <c r="I64" s="62"/>
      <c r="J64" s="1"/>
      <c r="K64" s="1"/>
      <c r="L64" s="1"/>
      <c r="M64" s="1"/>
      <c r="N64" s="1"/>
      <c r="O64" s="1"/>
      <c r="P64" s="1"/>
      <c r="Q64" s="217" t="s">
        <v>163</v>
      </c>
      <c r="R64" s="223">
        <f t="shared" si="1"/>
        <v>0</v>
      </c>
      <c r="S64" s="92">
        <f t="shared" si="2"/>
        <v>55</v>
      </c>
      <c r="T64" s="92">
        <f t="shared" si="0"/>
        <v>0</v>
      </c>
      <c r="U64" s="409" t="s">
        <v>163</v>
      </c>
      <c r="V64" s="409" t="s">
        <v>163</v>
      </c>
      <c r="W64" s="236" t="s">
        <v>163</v>
      </c>
      <c r="X64" s="236" t="s">
        <v>163</v>
      </c>
      <c r="Y64" s="1"/>
      <c r="Z64" s="1"/>
    </row>
    <row r="65" spans="1:26" ht="12.75" customHeight="1">
      <c r="A65" s="217"/>
      <c r="B65" s="217"/>
      <c r="C65" s="217"/>
      <c r="D65" s="409"/>
      <c r="E65" s="409"/>
      <c r="F65" s="409"/>
      <c r="G65" s="236"/>
      <c r="H65" s="236"/>
      <c r="I65" s="62"/>
      <c r="J65" s="1"/>
      <c r="K65" s="1"/>
      <c r="L65" s="1"/>
      <c r="M65" s="1"/>
      <c r="N65" s="1"/>
      <c r="O65" s="1"/>
      <c r="P65" s="1"/>
      <c r="Q65" s="217" t="s">
        <v>163</v>
      </c>
      <c r="R65" s="223">
        <f t="shared" si="1"/>
        <v>0</v>
      </c>
      <c r="S65" s="92">
        <f t="shared" si="2"/>
        <v>56</v>
      </c>
      <c r="T65" s="92">
        <f t="shared" si="0"/>
        <v>0</v>
      </c>
      <c r="U65" s="409" t="s">
        <v>163</v>
      </c>
      <c r="V65" s="409" t="s">
        <v>163</v>
      </c>
      <c r="W65" s="236" t="s">
        <v>163</v>
      </c>
      <c r="X65" s="236" t="s">
        <v>163</v>
      </c>
      <c r="Y65" s="1"/>
      <c r="Z65" s="1"/>
    </row>
    <row r="66" spans="1:26" ht="12.75" customHeight="1">
      <c r="A66" s="217"/>
      <c r="B66" s="217"/>
      <c r="C66" s="217"/>
      <c r="D66" s="409"/>
      <c r="E66" s="409"/>
      <c r="F66" s="409"/>
      <c r="G66" s="236"/>
      <c r="H66" s="236"/>
      <c r="I66" s="62"/>
      <c r="J66" s="1"/>
      <c r="K66" s="1"/>
      <c r="L66" s="1"/>
      <c r="M66" s="1"/>
      <c r="N66" s="1"/>
      <c r="O66" s="1"/>
      <c r="P66" s="1"/>
      <c r="Q66" s="217" t="s">
        <v>163</v>
      </c>
      <c r="R66" s="223">
        <f t="shared" si="1"/>
        <v>0</v>
      </c>
      <c r="S66" s="92">
        <f t="shared" si="2"/>
        <v>57</v>
      </c>
      <c r="T66" s="92">
        <f t="shared" si="0"/>
        <v>0</v>
      </c>
      <c r="U66" s="409" t="s">
        <v>163</v>
      </c>
      <c r="V66" s="409" t="s">
        <v>163</v>
      </c>
      <c r="W66" s="236" t="s">
        <v>163</v>
      </c>
      <c r="X66" s="236" t="s">
        <v>163</v>
      </c>
      <c r="Y66" s="1"/>
      <c r="Z66" s="1"/>
    </row>
    <row r="67" spans="1:26" ht="12.75" customHeight="1">
      <c r="A67" s="217"/>
      <c r="B67" s="217"/>
      <c r="C67" s="217"/>
      <c r="D67" s="409"/>
      <c r="E67" s="409"/>
      <c r="F67" s="409"/>
      <c r="G67" s="236"/>
      <c r="H67" s="236"/>
      <c r="I67" s="62"/>
      <c r="J67" s="1"/>
      <c r="K67" s="1"/>
      <c r="L67" s="1"/>
      <c r="M67" s="1"/>
      <c r="N67" s="1"/>
      <c r="O67" s="1"/>
      <c r="P67" s="1"/>
      <c r="Q67" s="217" t="s">
        <v>163</v>
      </c>
      <c r="R67" s="223">
        <f t="shared" si="1"/>
        <v>0</v>
      </c>
      <c r="S67" s="92">
        <f t="shared" si="2"/>
        <v>58</v>
      </c>
      <c r="T67" s="92">
        <f t="shared" si="0"/>
        <v>0</v>
      </c>
      <c r="U67" s="409" t="s">
        <v>163</v>
      </c>
      <c r="V67" s="409" t="s">
        <v>163</v>
      </c>
      <c r="W67" s="236" t="s">
        <v>163</v>
      </c>
      <c r="X67" s="236" t="s">
        <v>163</v>
      </c>
      <c r="Y67" s="1"/>
      <c r="Z67" s="1"/>
    </row>
    <row r="68" spans="1:26" ht="12.75" customHeight="1">
      <c r="A68" s="217"/>
      <c r="B68" s="217"/>
      <c r="C68" s="217"/>
      <c r="D68" s="409"/>
      <c r="E68" s="409"/>
      <c r="F68" s="409"/>
      <c r="G68" s="236"/>
      <c r="H68" s="236"/>
      <c r="I68" s="62"/>
      <c r="J68" s="1"/>
      <c r="K68" s="1"/>
      <c r="L68" s="1"/>
      <c r="M68" s="1"/>
      <c r="N68" s="1"/>
      <c r="O68" s="1"/>
      <c r="P68" s="1"/>
      <c r="Q68" s="217" t="s">
        <v>163</v>
      </c>
      <c r="R68" s="223">
        <f t="shared" si="1"/>
        <v>0</v>
      </c>
      <c r="S68" s="92">
        <f t="shared" si="2"/>
        <v>59</v>
      </c>
      <c r="T68" s="92">
        <f t="shared" si="0"/>
        <v>0</v>
      </c>
      <c r="U68" s="409" t="s">
        <v>163</v>
      </c>
      <c r="V68" s="409" t="s">
        <v>163</v>
      </c>
      <c r="W68" s="236" t="s">
        <v>163</v>
      </c>
      <c r="X68" s="236" t="s">
        <v>163</v>
      </c>
      <c r="Y68" s="1"/>
      <c r="Z68" s="1"/>
    </row>
    <row r="69" spans="1:26" ht="12.75" customHeight="1">
      <c r="A69" s="217"/>
      <c r="B69" s="217"/>
      <c r="C69" s="217"/>
      <c r="D69" s="409"/>
      <c r="E69" s="409"/>
      <c r="F69" s="409"/>
      <c r="G69" s="236"/>
      <c r="H69" s="236"/>
      <c r="I69" s="62"/>
      <c r="J69" s="1"/>
      <c r="K69" s="1"/>
      <c r="L69" s="1"/>
      <c r="M69" s="1"/>
      <c r="N69" s="1"/>
      <c r="O69" s="1"/>
      <c r="P69" s="1"/>
      <c r="Q69" s="217" t="s">
        <v>163</v>
      </c>
      <c r="R69" s="223">
        <f t="shared" si="1"/>
        <v>0</v>
      </c>
      <c r="S69" s="92">
        <f t="shared" si="2"/>
        <v>60</v>
      </c>
      <c r="T69" s="92">
        <f t="shared" si="0"/>
        <v>0</v>
      </c>
      <c r="U69" s="409" t="s">
        <v>163</v>
      </c>
      <c r="V69" s="409" t="s">
        <v>163</v>
      </c>
      <c r="W69" s="236" t="s">
        <v>163</v>
      </c>
      <c r="X69" s="236" t="s">
        <v>163</v>
      </c>
      <c r="Y69" s="1"/>
      <c r="Z69" s="1"/>
    </row>
    <row r="70" spans="1:26" ht="12.75" customHeight="1">
      <c r="A70" s="217"/>
      <c r="B70" s="217"/>
      <c r="C70" s="217"/>
      <c r="D70" s="409"/>
      <c r="E70" s="409"/>
      <c r="F70" s="409"/>
      <c r="G70" s="236"/>
      <c r="H70" s="236"/>
      <c r="I70" s="62"/>
      <c r="J70" s="1"/>
      <c r="K70" s="1"/>
      <c r="L70" s="1"/>
      <c r="M70" s="1"/>
      <c r="N70" s="1"/>
      <c r="O70" s="1"/>
      <c r="P70" s="1"/>
      <c r="Q70" s="217" t="s">
        <v>163</v>
      </c>
      <c r="R70" s="223">
        <f t="shared" si="1"/>
        <v>0</v>
      </c>
      <c r="S70" s="92">
        <f t="shared" si="2"/>
        <v>61</v>
      </c>
      <c r="T70" s="92">
        <f t="shared" si="0"/>
        <v>0</v>
      </c>
      <c r="U70" s="409" t="s">
        <v>163</v>
      </c>
      <c r="V70" s="409" t="s">
        <v>163</v>
      </c>
      <c r="W70" s="236" t="s">
        <v>163</v>
      </c>
      <c r="X70" s="236" t="s">
        <v>163</v>
      </c>
      <c r="Y70" s="1"/>
      <c r="Z70" s="1"/>
    </row>
    <row r="71" spans="1:26" ht="12.75" customHeight="1">
      <c r="A71" s="217"/>
      <c r="B71" s="217"/>
      <c r="C71" s="217"/>
      <c r="D71" s="409"/>
      <c r="E71" s="409"/>
      <c r="F71" s="409"/>
      <c r="G71" s="236"/>
      <c r="H71" s="236"/>
      <c r="I71" s="62"/>
      <c r="J71" s="1"/>
      <c r="K71" s="1"/>
      <c r="L71" s="1"/>
      <c r="M71" s="1"/>
      <c r="N71" s="1"/>
      <c r="O71" s="1"/>
      <c r="P71" s="1"/>
      <c r="Q71" s="217" t="s">
        <v>163</v>
      </c>
      <c r="R71" s="223">
        <f t="shared" si="1"/>
        <v>0</v>
      </c>
      <c r="S71" s="92">
        <f t="shared" si="2"/>
        <v>62</v>
      </c>
      <c r="T71" s="92">
        <f t="shared" si="0"/>
        <v>0</v>
      </c>
      <c r="U71" s="409" t="s">
        <v>163</v>
      </c>
      <c r="V71" s="409" t="s">
        <v>163</v>
      </c>
      <c r="W71" s="236" t="s">
        <v>163</v>
      </c>
      <c r="X71" s="236" t="s">
        <v>163</v>
      </c>
      <c r="Y71" s="1"/>
      <c r="Z71" s="1"/>
    </row>
    <row r="72" spans="1:26" ht="12.75" customHeight="1">
      <c r="A72" s="217"/>
      <c r="B72" s="217"/>
      <c r="C72" s="217"/>
      <c r="D72" s="409"/>
      <c r="E72" s="409"/>
      <c r="F72" s="409"/>
      <c r="G72" s="236"/>
      <c r="H72" s="236"/>
      <c r="I72" s="62"/>
      <c r="J72" s="1"/>
      <c r="K72" s="1"/>
      <c r="L72" s="1"/>
      <c r="M72" s="1"/>
      <c r="N72" s="1"/>
      <c r="O72" s="1"/>
      <c r="P72" s="1"/>
      <c r="Q72" s="217" t="s">
        <v>163</v>
      </c>
      <c r="R72" s="223">
        <f t="shared" si="1"/>
        <v>0</v>
      </c>
      <c r="S72" s="92">
        <f t="shared" si="2"/>
        <v>63</v>
      </c>
      <c r="T72" s="92">
        <f t="shared" si="0"/>
        <v>0</v>
      </c>
      <c r="U72" s="409" t="s">
        <v>163</v>
      </c>
      <c r="V72" s="409" t="s">
        <v>163</v>
      </c>
      <c r="W72" s="236" t="s">
        <v>163</v>
      </c>
      <c r="X72" s="236" t="s">
        <v>163</v>
      </c>
      <c r="Y72" s="1"/>
      <c r="Z72" s="1"/>
    </row>
    <row r="73" spans="1:26" ht="12.75" customHeight="1">
      <c r="A73" s="217"/>
      <c r="B73" s="217"/>
      <c r="C73" s="217"/>
      <c r="D73" s="409"/>
      <c r="E73" s="409"/>
      <c r="F73" s="409"/>
      <c r="G73" s="236"/>
      <c r="H73" s="236"/>
      <c r="I73" s="62"/>
      <c r="J73" s="1"/>
      <c r="K73" s="1"/>
      <c r="L73" s="1"/>
      <c r="M73" s="1"/>
      <c r="N73" s="1"/>
      <c r="O73" s="1"/>
      <c r="P73" s="1"/>
      <c r="Q73" s="217" t="s">
        <v>163</v>
      </c>
      <c r="R73" s="223">
        <f t="shared" si="1"/>
        <v>0</v>
      </c>
      <c r="S73" s="92">
        <f t="shared" si="2"/>
        <v>64</v>
      </c>
      <c r="T73" s="92">
        <f t="shared" si="0"/>
        <v>0</v>
      </c>
      <c r="U73" s="409" t="s">
        <v>163</v>
      </c>
      <c r="V73" s="409" t="s">
        <v>163</v>
      </c>
      <c r="W73" s="236" t="s">
        <v>163</v>
      </c>
      <c r="X73" s="236" t="s">
        <v>163</v>
      </c>
      <c r="Y73" s="1"/>
      <c r="Z73" s="1"/>
    </row>
    <row r="74" spans="1:26" ht="12.75" customHeight="1">
      <c r="A74" s="217"/>
      <c r="B74" s="217"/>
      <c r="C74" s="217"/>
      <c r="D74" s="409"/>
      <c r="E74" s="409"/>
      <c r="F74" s="409"/>
      <c r="G74" s="236"/>
      <c r="H74" s="236"/>
      <c r="I74" s="62"/>
      <c r="J74" s="1"/>
      <c r="K74" s="1"/>
      <c r="L74" s="1"/>
      <c r="M74" s="1"/>
      <c r="N74" s="1"/>
      <c r="O74" s="1"/>
      <c r="P74" s="1"/>
      <c r="Q74" s="217" t="s">
        <v>163</v>
      </c>
      <c r="R74" s="223">
        <f t="shared" si="1"/>
        <v>0</v>
      </c>
      <c r="S74" s="92">
        <f t="shared" si="2"/>
        <v>65</v>
      </c>
      <c r="T74" s="92">
        <f t="shared" si="0"/>
        <v>0</v>
      </c>
      <c r="U74" s="409" t="s">
        <v>163</v>
      </c>
      <c r="V74" s="409" t="s">
        <v>163</v>
      </c>
      <c r="W74" s="236" t="s">
        <v>163</v>
      </c>
      <c r="X74" s="236" t="s">
        <v>163</v>
      </c>
      <c r="Y74" s="1"/>
      <c r="Z74" s="1"/>
    </row>
    <row r="75" spans="1:26" ht="12.75" customHeight="1">
      <c r="A75" s="217"/>
      <c r="B75" s="217"/>
      <c r="C75" s="217"/>
      <c r="D75" s="409"/>
      <c r="E75" s="409"/>
      <c r="F75" s="409"/>
      <c r="G75" s="236"/>
      <c r="H75" s="236"/>
      <c r="I75" s="62"/>
      <c r="J75" s="1"/>
      <c r="K75" s="1"/>
      <c r="L75" s="1"/>
      <c r="M75" s="1"/>
      <c r="N75" s="1"/>
      <c r="O75" s="1"/>
      <c r="P75" s="1"/>
      <c r="Q75" s="217" t="s">
        <v>163</v>
      </c>
      <c r="R75" s="223">
        <f t="shared" si="1"/>
        <v>0</v>
      </c>
      <c r="S75" s="92">
        <f t="shared" si="2"/>
        <v>66</v>
      </c>
      <c r="T75" s="92">
        <f t="shared" si="0"/>
        <v>0</v>
      </c>
      <c r="U75" s="409" t="s">
        <v>163</v>
      </c>
      <c r="V75" s="409" t="s">
        <v>163</v>
      </c>
      <c r="W75" s="236" t="s">
        <v>163</v>
      </c>
      <c r="X75" s="236" t="s">
        <v>163</v>
      </c>
      <c r="Y75" s="1"/>
      <c r="Z75" s="1"/>
    </row>
    <row r="76" spans="1:26" ht="12.75" customHeight="1">
      <c r="A76" s="217"/>
      <c r="B76" s="217"/>
      <c r="C76" s="217"/>
      <c r="D76" s="409"/>
      <c r="E76" s="409"/>
      <c r="F76" s="409"/>
      <c r="G76" s="236"/>
      <c r="H76" s="236"/>
      <c r="I76" s="62"/>
      <c r="J76" s="1"/>
      <c r="K76" s="1"/>
      <c r="L76" s="1"/>
      <c r="M76" s="1"/>
      <c r="N76" s="1"/>
      <c r="O76" s="1"/>
      <c r="P76" s="1"/>
      <c r="Q76" s="217" t="s">
        <v>163</v>
      </c>
      <c r="R76" s="223">
        <f t="shared" si="1"/>
        <v>0</v>
      </c>
      <c r="S76" s="92">
        <f t="shared" si="2"/>
        <v>67</v>
      </c>
      <c r="T76" s="92">
        <f t="shared" si="0"/>
        <v>0</v>
      </c>
      <c r="U76" s="409" t="s">
        <v>163</v>
      </c>
      <c r="V76" s="409" t="s">
        <v>163</v>
      </c>
      <c r="W76" s="236" t="s">
        <v>163</v>
      </c>
      <c r="X76" s="236" t="s">
        <v>163</v>
      </c>
      <c r="Y76" s="1"/>
      <c r="Z76" s="1"/>
    </row>
    <row r="77" spans="1:26" ht="12.75" customHeight="1">
      <c r="A77" s="217"/>
      <c r="B77" s="217"/>
      <c r="C77" s="217"/>
      <c r="D77" s="409"/>
      <c r="E77" s="409"/>
      <c r="F77" s="409"/>
      <c r="G77" s="236"/>
      <c r="H77" s="236"/>
      <c r="I77" s="62"/>
      <c r="J77" s="1"/>
      <c r="K77" s="1"/>
      <c r="L77" s="1"/>
      <c r="M77" s="1"/>
      <c r="N77" s="1"/>
      <c r="O77" s="1"/>
      <c r="P77" s="1"/>
      <c r="Q77" s="217" t="s">
        <v>163</v>
      </c>
      <c r="R77" s="223">
        <f t="shared" si="1"/>
        <v>0</v>
      </c>
      <c r="S77" s="92">
        <f t="shared" si="2"/>
        <v>68</v>
      </c>
      <c r="T77" s="92">
        <f t="shared" si="0"/>
        <v>0</v>
      </c>
      <c r="U77" s="409" t="s">
        <v>163</v>
      </c>
      <c r="V77" s="409" t="s">
        <v>163</v>
      </c>
      <c r="W77" s="236" t="s">
        <v>163</v>
      </c>
      <c r="X77" s="236" t="s">
        <v>163</v>
      </c>
      <c r="Y77" s="1"/>
      <c r="Z77" s="1"/>
    </row>
    <row r="78" spans="1:26" ht="12.75" customHeight="1">
      <c r="A78" s="217"/>
      <c r="B78" s="217"/>
      <c r="C78" s="217"/>
      <c r="D78" s="409"/>
      <c r="E78" s="409"/>
      <c r="F78" s="409"/>
      <c r="G78" s="236"/>
      <c r="H78" s="236"/>
      <c r="I78" s="62"/>
      <c r="J78" s="1"/>
      <c r="K78" s="1"/>
      <c r="L78" s="1"/>
      <c r="M78" s="1"/>
      <c r="N78" s="1"/>
      <c r="O78" s="1"/>
      <c r="P78" s="1"/>
      <c r="Q78" s="217" t="s">
        <v>163</v>
      </c>
      <c r="R78" s="223">
        <f t="shared" si="1"/>
        <v>0</v>
      </c>
      <c r="S78" s="92">
        <f t="shared" si="2"/>
        <v>69</v>
      </c>
      <c r="T78" s="92">
        <f t="shared" si="0"/>
        <v>0</v>
      </c>
      <c r="U78" s="409" t="s">
        <v>163</v>
      </c>
      <c r="V78" s="409" t="s">
        <v>163</v>
      </c>
      <c r="W78" s="236" t="s">
        <v>163</v>
      </c>
      <c r="X78" s="236" t="s">
        <v>163</v>
      </c>
      <c r="Y78" s="1"/>
      <c r="Z78" s="1"/>
    </row>
    <row r="79" spans="1:26" ht="12.75" customHeight="1">
      <c r="A79" s="217"/>
      <c r="B79" s="217"/>
      <c r="C79" s="217"/>
      <c r="D79" s="409"/>
      <c r="E79" s="409"/>
      <c r="F79" s="409"/>
      <c r="G79" s="236"/>
      <c r="H79" s="236"/>
      <c r="I79" s="62"/>
      <c r="J79" s="1"/>
      <c r="K79" s="1"/>
      <c r="L79" s="1"/>
      <c r="M79" s="1"/>
      <c r="N79" s="1"/>
      <c r="O79" s="1"/>
      <c r="P79" s="1"/>
      <c r="Q79" s="217" t="s">
        <v>163</v>
      </c>
      <c r="R79" s="223">
        <f t="shared" si="1"/>
        <v>0</v>
      </c>
      <c r="S79" s="92">
        <f t="shared" si="2"/>
        <v>70</v>
      </c>
      <c r="T79" s="92">
        <f t="shared" si="0"/>
        <v>0</v>
      </c>
      <c r="U79" s="409" t="s">
        <v>163</v>
      </c>
      <c r="V79" s="409" t="s">
        <v>163</v>
      </c>
      <c r="W79" s="236" t="s">
        <v>163</v>
      </c>
      <c r="X79" s="236" t="s">
        <v>163</v>
      </c>
      <c r="Y79" s="1"/>
      <c r="Z79" s="1"/>
    </row>
    <row r="80" spans="1:26" ht="12.75" customHeight="1">
      <c r="A80" s="217"/>
      <c r="B80" s="217"/>
      <c r="C80" s="217"/>
      <c r="D80" s="409"/>
      <c r="E80" s="409"/>
      <c r="F80" s="409"/>
      <c r="G80" s="236"/>
      <c r="H80" s="236"/>
      <c r="I80" s="62"/>
      <c r="J80" s="1"/>
      <c r="K80" s="1"/>
      <c r="L80" s="1"/>
      <c r="M80" s="1"/>
      <c r="N80" s="1"/>
      <c r="O80" s="1"/>
      <c r="P80" s="1"/>
      <c r="Q80" s="217" t="s">
        <v>163</v>
      </c>
      <c r="R80" s="223">
        <f t="shared" si="1"/>
        <v>0</v>
      </c>
      <c r="S80" s="92">
        <f t="shared" si="2"/>
        <v>71</v>
      </c>
      <c r="T80" s="92">
        <f t="shared" si="0"/>
        <v>0</v>
      </c>
      <c r="U80" s="409" t="s">
        <v>163</v>
      </c>
      <c r="V80" s="409" t="s">
        <v>163</v>
      </c>
      <c r="W80" s="236" t="s">
        <v>163</v>
      </c>
      <c r="X80" s="236" t="s">
        <v>163</v>
      </c>
      <c r="Y80" s="1"/>
      <c r="Z80" s="1"/>
    </row>
    <row r="81" spans="1:26" ht="12.75" customHeight="1">
      <c r="A81" s="217"/>
      <c r="B81" s="217"/>
      <c r="C81" s="217"/>
      <c r="D81" s="409"/>
      <c r="E81" s="409"/>
      <c r="F81" s="409"/>
      <c r="G81" s="236"/>
      <c r="H81" s="236"/>
      <c r="I81" s="62"/>
      <c r="J81" s="1"/>
      <c r="K81" s="1"/>
      <c r="L81" s="1"/>
      <c r="M81" s="1"/>
      <c r="N81" s="1"/>
      <c r="O81" s="1"/>
      <c r="P81" s="1"/>
      <c r="Q81" s="217" t="s">
        <v>163</v>
      </c>
      <c r="R81" s="223">
        <f t="shared" si="1"/>
        <v>0</v>
      </c>
      <c r="S81" s="92">
        <f t="shared" si="2"/>
        <v>72</v>
      </c>
      <c r="T81" s="92">
        <f t="shared" si="0"/>
        <v>0</v>
      </c>
      <c r="U81" s="409" t="s">
        <v>163</v>
      </c>
      <c r="V81" s="409" t="s">
        <v>163</v>
      </c>
      <c r="W81" s="236" t="s">
        <v>163</v>
      </c>
      <c r="X81" s="236" t="s">
        <v>163</v>
      </c>
      <c r="Y81" s="1"/>
      <c r="Z81" s="1"/>
    </row>
    <row r="82" spans="1:26" ht="12.75" customHeight="1">
      <c r="A82" s="217"/>
      <c r="B82" s="217"/>
      <c r="C82" s="217"/>
      <c r="D82" s="409"/>
      <c r="E82" s="409"/>
      <c r="F82" s="409"/>
      <c r="G82" s="236"/>
      <c r="H82" s="236"/>
      <c r="I82" s="62"/>
      <c r="J82" s="1"/>
      <c r="K82" s="1"/>
      <c r="L82" s="1"/>
      <c r="M82" s="1"/>
      <c r="N82" s="1"/>
      <c r="O82" s="1"/>
      <c r="P82" s="1"/>
      <c r="Q82" s="217" t="s">
        <v>163</v>
      </c>
      <c r="R82" s="223">
        <f t="shared" si="1"/>
        <v>0</v>
      </c>
      <c r="S82" s="92">
        <f t="shared" si="2"/>
        <v>73</v>
      </c>
      <c r="T82" s="92">
        <f t="shared" si="0"/>
        <v>0</v>
      </c>
      <c r="U82" s="409" t="s">
        <v>163</v>
      </c>
      <c r="V82" s="409" t="s">
        <v>163</v>
      </c>
      <c r="W82" s="236" t="s">
        <v>163</v>
      </c>
      <c r="X82" s="236" t="s">
        <v>163</v>
      </c>
      <c r="Y82" s="1"/>
      <c r="Z82" s="1"/>
    </row>
    <row r="83" spans="1:26" ht="12.75" customHeight="1">
      <c r="A83" s="217"/>
      <c r="B83" s="217"/>
      <c r="C83" s="217"/>
      <c r="D83" s="409"/>
      <c r="E83" s="409"/>
      <c r="F83" s="409"/>
      <c r="G83" s="236"/>
      <c r="H83" s="236"/>
      <c r="I83" s="62"/>
      <c r="J83" s="1"/>
      <c r="K83" s="1"/>
      <c r="L83" s="1"/>
      <c r="M83" s="1"/>
      <c r="N83" s="1"/>
      <c r="O83" s="1"/>
      <c r="P83" s="1"/>
      <c r="Q83" s="217" t="s">
        <v>163</v>
      </c>
      <c r="R83" s="223">
        <f t="shared" si="1"/>
        <v>0</v>
      </c>
      <c r="S83" s="92">
        <f t="shared" si="2"/>
        <v>74</v>
      </c>
      <c r="T83" s="92">
        <f t="shared" si="0"/>
        <v>0</v>
      </c>
      <c r="U83" s="409" t="s">
        <v>163</v>
      </c>
      <c r="V83" s="409" t="s">
        <v>163</v>
      </c>
      <c r="W83" s="236" t="s">
        <v>163</v>
      </c>
      <c r="X83" s="236" t="s">
        <v>163</v>
      </c>
      <c r="Y83" s="1"/>
      <c r="Z83" s="1"/>
    </row>
    <row r="84" spans="1:26" ht="12.75" customHeight="1">
      <c r="A84" s="217"/>
      <c r="B84" s="217"/>
      <c r="C84" s="217"/>
      <c r="D84" s="409"/>
      <c r="E84" s="409"/>
      <c r="F84" s="409"/>
      <c r="G84" s="236"/>
      <c r="H84" s="236"/>
      <c r="I84" s="62"/>
      <c r="J84" s="1"/>
      <c r="K84" s="1"/>
      <c r="L84" s="1"/>
      <c r="M84" s="1"/>
      <c r="N84" s="1"/>
      <c r="O84" s="1"/>
      <c r="P84" s="1"/>
      <c r="Q84" s="217"/>
      <c r="R84" s="223">
        <f t="shared" si="1"/>
        <v>0</v>
      </c>
      <c r="S84" s="92">
        <f t="shared" si="2"/>
        <v>75</v>
      </c>
      <c r="T84" s="92">
        <f t="shared" si="0"/>
        <v>0</v>
      </c>
      <c r="U84" s="409"/>
      <c r="V84" s="409"/>
      <c r="W84" s="236"/>
      <c r="X84" s="236"/>
      <c r="Y84" s="1"/>
      <c r="Z84" s="1"/>
    </row>
    <row r="85" spans="1:26" ht="12.75" customHeight="1">
      <c r="A85" s="217"/>
      <c r="B85" s="217"/>
      <c r="C85" s="217"/>
      <c r="D85" s="409"/>
      <c r="E85" s="409"/>
      <c r="F85" s="409"/>
      <c r="G85" s="236"/>
      <c r="H85" s="236"/>
      <c r="I85" s="62"/>
      <c r="J85" s="1"/>
      <c r="K85" s="1"/>
      <c r="L85" s="1"/>
      <c r="M85" s="1"/>
      <c r="N85" s="1"/>
      <c r="O85" s="1"/>
      <c r="P85" s="1"/>
      <c r="Q85" s="217"/>
      <c r="R85" s="223">
        <f t="shared" si="1"/>
        <v>0</v>
      </c>
      <c r="S85" s="92">
        <f t="shared" si="2"/>
        <v>76</v>
      </c>
      <c r="T85" s="92">
        <f t="shared" si="0"/>
        <v>0</v>
      </c>
      <c r="U85" s="409"/>
      <c r="V85" s="409"/>
      <c r="W85" s="236"/>
      <c r="X85" s="236"/>
      <c r="Y85" s="1"/>
      <c r="Z85" s="1"/>
    </row>
    <row r="86" spans="1:26" ht="12.75" customHeight="1">
      <c r="A86" s="217"/>
      <c r="B86" s="217"/>
      <c r="C86" s="217"/>
      <c r="D86" s="409"/>
      <c r="E86" s="409"/>
      <c r="F86" s="409"/>
      <c r="G86" s="236"/>
      <c r="H86" s="236"/>
      <c r="I86" s="62"/>
      <c r="J86" s="1"/>
      <c r="K86" s="1"/>
      <c r="L86" s="1"/>
      <c r="M86" s="1"/>
      <c r="N86" s="1"/>
      <c r="O86" s="1"/>
      <c r="P86" s="1"/>
      <c r="Q86" s="217"/>
      <c r="R86" s="223">
        <f t="shared" si="1"/>
        <v>0</v>
      </c>
      <c r="S86" s="92">
        <f t="shared" si="2"/>
        <v>77</v>
      </c>
      <c r="T86" s="92">
        <f t="shared" si="0"/>
        <v>0</v>
      </c>
      <c r="U86" s="409"/>
      <c r="V86" s="409"/>
      <c r="W86" s="236"/>
      <c r="X86" s="236"/>
      <c r="Y86" s="1"/>
      <c r="Z86" s="1"/>
    </row>
    <row r="87" spans="1:26" ht="12.75" customHeight="1">
      <c r="A87" s="217"/>
      <c r="B87" s="217"/>
      <c r="C87" s="217"/>
      <c r="D87" s="409"/>
      <c r="E87" s="409"/>
      <c r="F87" s="409"/>
      <c r="G87" s="236"/>
      <c r="H87" s="236"/>
      <c r="I87" s="62"/>
      <c r="J87" s="1"/>
      <c r="K87" s="1"/>
      <c r="L87" s="1"/>
      <c r="M87" s="1"/>
      <c r="N87" s="1"/>
      <c r="O87" s="1"/>
      <c r="P87" s="1"/>
      <c r="Q87" s="217"/>
      <c r="R87" s="223">
        <f t="shared" si="1"/>
        <v>0</v>
      </c>
      <c r="S87" s="92">
        <f t="shared" si="2"/>
        <v>78</v>
      </c>
      <c r="T87" s="92">
        <f t="shared" si="0"/>
        <v>0</v>
      </c>
      <c r="U87" s="409"/>
      <c r="V87" s="409"/>
      <c r="W87" s="236"/>
      <c r="X87" s="236"/>
      <c r="Y87" s="1"/>
      <c r="Z87" s="1"/>
    </row>
    <row r="88" spans="1:26" ht="12.75" customHeight="1">
      <c r="A88" s="217"/>
      <c r="B88" s="217"/>
      <c r="C88" s="217"/>
      <c r="D88" s="409"/>
      <c r="E88" s="409"/>
      <c r="F88" s="409"/>
      <c r="G88" s="236"/>
      <c r="H88" s="236"/>
      <c r="I88" s="62"/>
      <c r="J88" s="1"/>
      <c r="K88" s="1"/>
      <c r="L88" s="1"/>
      <c r="M88" s="1"/>
      <c r="N88" s="1"/>
      <c r="O88" s="1"/>
      <c r="P88" s="1"/>
      <c r="Q88" s="217"/>
      <c r="R88" s="223">
        <f t="shared" si="1"/>
        <v>0</v>
      </c>
      <c r="S88" s="92">
        <f t="shared" si="2"/>
        <v>79</v>
      </c>
      <c r="T88" s="92">
        <f t="shared" si="0"/>
        <v>0</v>
      </c>
      <c r="U88" s="409"/>
      <c r="V88" s="409"/>
      <c r="W88" s="236"/>
      <c r="X88" s="236"/>
      <c r="Y88" s="1"/>
      <c r="Z88" s="1"/>
    </row>
    <row r="89" spans="1:26" ht="12.75" customHeight="1">
      <c r="A89" s="217"/>
      <c r="B89" s="217"/>
      <c r="C89" s="217"/>
      <c r="D89" s="409"/>
      <c r="E89" s="409"/>
      <c r="F89" s="409"/>
      <c r="G89" s="236"/>
      <c r="H89" s="236"/>
      <c r="I89" s="62"/>
      <c r="J89" s="1"/>
      <c r="K89" s="1"/>
      <c r="L89" s="1"/>
      <c r="M89" s="1"/>
      <c r="N89" s="1"/>
      <c r="O89" s="1"/>
      <c r="P89" s="1"/>
      <c r="Q89" s="217"/>
      <c r="R89" s="223">
        <f t="shared" si="1"/>
        <v>0</v>
      </c>
      <c r="S89" s="92">
        <f t="shared" si="2"/>
        <v>80</v>
      </c>
      <c r="T89" s="92">
        <f t="shared" si="0"/>
        <v>0</v>
      </c>
      <c r="U89" s="409"/>
      <c r="V89" s="409"/>
      <c r="W89" s="236"/>
      <c r="X89" s="236"/>
      <c r="Y89" s="1"/>
      <c r="Z89" s="1"/>
    </row>
    <row r="90" spans="1:26" ht="12.75" customHeight="1">
      <c r="A90" s="217"/>
      <c r="B90" s="217"/>
      <c r="C90" s="217"/>
      <c r="D90" s="409"/>
      <c r="E90" s="409"/>
      <c r="F90" s="409"/>
      <c r="G90" s="236"/>
      <c r="H90" s="236"/>
      <c r="I90" s="62"/>
      <c r="J90" s="1"/>
      <c r="K90" s="1"/>
      <c r="L90" s="1"/>
      <c r="M90" s="1"/>
      <c r="N90" s="1"/>
      <c r="O90" s="1"/>
      <c r="P90" s="1"/>
      <c r="Q90" s="217"/>
      <c r="R90" s="223">
        <f t="shared" si="1"/>
        <v>0</v>
      </c>
      <c r="S90" s="92">
        <f t="shared" si="2"/>
        <v>81</v>
      </c>
      <c r="T90" s="92">
        <f t="shared" si="0"/>
        <v>0</v>
      </c>
      <c r="U90" s="409"/>
      <c r="V90" s="409"/>
      <c r="W90" s="236"/>
      <c r="X90" s="236"/>
      <c r="Y90" s="1"/>
      <c r="Z90" s="1"/>
    </row>
    <row r="91" spans="1:26" ht="12.75" customHeight="1">
      <c r="A91" s="217"/>
      <c r="B91" s="217"/>
      <c r="C91" s="217"/>
      <c r="D91" s="409"/>
      <c r="E91" s="409"/>
      <c r="F91" s="409"/>
      <c r="G91" s="236"/>
      <c r="H91" s="236"/>
      <c r="I91" s="62"/>
      <c r="J91" s="1"/>
      <c r="K91" s="1"/>
      <c r="L91" s="1"/>
      <c r="M91" s="1"/>
      <c r="N91" s="1"/>
      <c r="O91" s="1"/>
      <c r="P91" s="1"/>
      <c r="Q91" s="217"/>
      <c r="R91" s="223">
        <f t="shared" si="1"/>
        <v>0</v>
      </c>
      <c r="S91" s="92">
        <f t="shared" si="2"/>
        <v>82</v>
      </c>
      <c r="T91" s="92">
        <f t="shared" si="0"/>
        <v>0</v>
      </c>
      <c r="U91" s="409"/>
      <c r="V91" s="409"/>
      <c r="W91" s="236"/>
      <c r="X91" s="236"/>
      <c r="Y91" s="1"/>
      <c r="Z91" s="1"/>
    </row>
    <row r="92" spans="1:26" ht="12.75" customHeight="1">
      <c r="A92" s="217"/>
      <c r="B92" s="217"/>
      <c r="C92" s="217"/>
      <c r="D92" s="409"/>
      <c r="E92" s="409"/>
      <c r="F92" s="409"/>
      <c r="G92" s="236"/>
      <c r="H92" s="236"/>
      <c r="I92" s="62"/>
      <c r="J92" s="1"/>
      <c r="K92" s="1"/>
      <c r="L92" s="1"/>
      <c r="M92" s="1"/>
      <c r="N92" s="1"/>
      <c r="O92" s="1"/>
      <c r="P92" s="1"/>
      <c r="Q92" s="217"/>
      <c r="R92" s="223">
        <f t="shared" si="1"/>
        <v>0</v>
      </c>
      <c r="S92" s="92">
        <f t="shared" si="2"/>
        <v>83</v>
      </c>
      <c r="T92" s="92">
        <f t="shared" si="0"/>
        <v>0</v>
      </c>
      <c r="U92" s="409"/>
      <c r="V92" s="409"/>
      <c r="W92" s="236"/>
      <c r="X92" s="236"/>
      <c r="Y92" s="1"/>
      <c r="Z92" s="1"/>
    </row>
    <row r="93" spans="1:26" ht="12.75" customHeight="1">
      <c r="A93" s="217"/>
      <c r="B93" s="217"/>
      <c r="C93" s="217"/>
      <c r="D93" s="409"/>
      <c r="E93" s="409"/>
      <c r="F93" s="409"/>
      <c r="G93" s="236"/>
      <c r="H93" s="236"/>
      <c r="I93" s="62"/>
      <c r="J93" s="1"/>
      <c r="K93" s="1"/>
      <c r="L93" s="1"/>
      <c r="M93" s="1"/>
      <c r="N93" s="1"/>
      <c r="O93" s="1"/>
      <c r="P93" s="1"/>
      <c r="Q93" s="217"/>
      <c r="R93" s="223">
        <f t="shared" si="1"/>
        <v>0</v>
      </c>
      <c r="S93" s="92">
        <f t="shared" si="2"/>
        <v>84</v>
      </c>
      <c r="T93" s="92">
        <f t="shared" si="0"/>
        <v>0</v>
      </c>
      <c r="U93" s="409"/>
      <c r="V93" s="409"/>
      <c r="W93" s="236"/>
      <c r="X93" s="236"/>
      <c r="Y93" s="1"/>
      <c r="Z93" s="1"/>
    </row>
    <row r="94" spans="1:26" ht="12.75" customHeight="1">
      <c r="A94" s="217"/>
      <c r="B94" s="217"/>
      <c r="C94" s="217"/>
      <c r="D94" s="409"/>
      <c r="E94" s="409"/>
      <c r="F94" s="409"/>
      <c r="G94" s="236"/>
      <c r="H94" s="236"/>
      <c r="I94" s="62"/>
      <c r="J94" s="1"/>
      <c r="K94" s="1"/>
      <c r="L94" s="1"/>
      <c r="M94" s="1"/>
      <c r="N94" s="1"/>
      <c r="O94" s="1"/>
      <c r="P94" s="1"/>
      <c r="Q94" s="217"/>
      <c r="R94" s="223">
        <f t="shared" si="1"/>
        <v>0</v>
      </c>
      <c r="S94" s="92">
        <f t="shared" si="2"/>
        <v>85</v>
      </c>
      <c r="T94" s="92">
        <f t="shared" si="0"/>
        <v>0</v>
      </c>
      <c r="U94" s="409"/>
      <c r="V94" s="409"/>
      <c r="W94" s="236"/>
      <c r="X94" s="236"/>
      <c r="Y94" s="1"/>
      <c r="Z94" s="1"/>
    </row>
    <row r="95" spans="1:26" ht="12.75" customHeight="1">
      <c r="A95" s="217"/>
      <c r="B95" s="217"/>
      <c r="C95" s="217"/>
      <c r="D95" s="409"/>
      <c r="E95" s="409"/>
      <c r="F95" s="409"/>
      <c r="G95" s="236"/>
      <c r="H95" s="236"/>
      <c r="I95" s="62"/>
      <c r="J95" s="1"/>
      <c r="K95" s="1"/>
      <c r="L95" s="1"/>
      <c r="M95" s="1"/>
      <c r="N95" s="1"/>
      <c r="O95" s="1"/>
      <c r="P95" s="1"/>
      <c r="Q95" s="217"/>
      <c r="R95" s="223">
        <f t="shared" si="1"/>
        <v>0</v>
      </c>
      <c r="S95" s="92">
        <f t="shared" si="2"/>
        <v>86</v>
      </c>
      <c r="T95" s="92">
        <f t="shared" si="0"/>
        <v>0</v>
      </c>
      <c r="U95" s="409"/>
      <c r="V95" s="409"/>
      <c r="W95" s="236"/>
      <c r="X95" s="236"/>
      <c r="Y95" s="1"/>
      <c r="Z95" s="1"/>
    </row>
    <row r="96" spans="1:26" ht="12.75" customHeight="1">
      <c r="A96" s="217"/>
      <c r="B96" s="217"/>
      <c r="C96" s="217"/>
      <c r="D96" s="409"/>
      <c r="E96" s="409"/>
      <c r="F96" s="409"/>
      <c r="G96" s="236"/>
      <c r="H96" s="236"/>
      <c r="I96" s="62"/>
      <c r="J96" s="1"/>
      <c r="K96" s="1"/>
      <c r="L96" s="1"/>
      <c r="M96" s="1"/>
      <c r="N96" s="1"/>
      <c r="O96" s="1"/>
      <c r="P96" s="1"/>
      <c r="Q96" s="217"/>
      <c r="R96" s="223">
        <f t="shared" si="1"/>
        <v>0</v>
      </c>
      <c r="S96" s="92">
        <f t="shared" si="2"/>
        <v>87</v>
      </c>
      <c r="T96" s="92">
        <f t="shared" si="0"/>
        <v>0</v>
      </c>
      <c r="U96" s="409"/>
      <c r="V96" s="409"/>
      <c r="W96" s="236"/>
      <c r="X96" s="236"/>
      <c r="Y96" s="1"/>
      <c r="Z96" s="1"/>
    </row>
    <row r="97" spans="1:26" ht="12.75" customHeight="1">
      <c r="A97" s="217"/>
      <c r="B97" s="217"/>
      <c r="C97" s="217"/>
      <c r="D97" s="409"/>
      <c r="E97" s="409"/>
      <c r="F97" s="409"/>
      <c r="G97" s="236"/>
      <c r="H97" s="236"/>
      <c r="I97" s="62"/>
      <c r="J97" s="1"/>
      <c r="K97" s="1"/>
      <c r="L97" s="1"/>
      <c r="M97" s="1"/>
      <c r="N97" s="1"/>
      <c r="O97" s="1"/>
      <c r="P97" s="1"/>
      <c r="Q97" s="217"/>
      <c r="R97" s="223">
        <f t="shared" si="1"/>
        <v>0</v>
      </c>
      <c r="S97" s="92">
        <f t="shared" si="2"/>
        <v>88</v>
      </c>
      <c r="T97" s="92">
        <f t="shared" si="0"/>
        <v>0</v>
      </c>
      <c r="U97" s="409"/>
      <c r="V97" s="409"/>
      <c r="W97" s="236"/>
      <c r="X97" s="236"/>
      <c r="Y97" s="1"/>
      <c r="Z97" s="1"/>
    </row>
    <row r="98" spans="1:26" ht="12.75" customHeight="1">
      <c r="A98" s="217"/>
      <c r="B98" s="217"/>
      <c r="C98" s="217"/>
      <c r="D98" s="409"/>
      <c r="E98" s="409"/>
      <c r="F98" s="409"/>
      <c r="G98" s="236"/>
      <c r="H98" s="236"/>
      <c r="I98" s="62"/>
      <c r="J98" s="1"/>
      <c r="K98" s="1"/>
      <c r="L98" s="1"/>
      <c r="M98" s="1"/>
      <c r="N98" s="1"/>
      <c r="O98" s="1"/>
      <c r="P98" s="1"/>
      <c r="Q98" s="217"/>
      <c r="R98" s="223">
        <f t="shared" si="1"/>
        <v>0</v>
      </c>
      <c r="S98" s="92">
        <f t="shared" si="2"/>
        <v>89</v>
      </c>
      <c r="T98" s="92">
        <f t="shared" si="0"/>
        <v>0</v>
      </c>
      <c r="U98" s="409"/>
      <c r="V98" s="409"/>
      <c r="W98" s="236"/>
      <c r="X98" s="236"/>
      <c r="Y98" s="1"/>
      <c r="Z98" s="1"/>
    </row>
    <row r="99" spans="1:26" ht="12.75" customHeight="1">
      <c r="A99" s="217"/>
      <c r="B99" s="217"/>
      <c r="C99" s="217"/>
      <c r="D99" s="409"/>
      <c r="E99" s="409"/>
      <c r="F99" s="409"/>
      <c r="G99" s="236"/>
      <c r="H99" s="236"/>
      <c r="I99" s="62"/>
      <c r="J99" s="1"/>
      <c r="K99" s="1"/>
      <c r="L99" s="1"/>
      <c r="M99" s="1"/>
      <c r="N99" s="1"/>
      <c r="O99" s="1"/>
      <c r="P99" s="1"/>
      <c r="Q99" s="217"/>
      <c r="R99" s="223">
        <f t="shared" si="1"/>
        <v>0</v>
      </c>
      <c r="S99" s="92">
        <f t="shared" si="2"/>
        <v>90</v>
      </c>
      <c r="T99" s="92">
        <f t="shared" si="0"/>
        <v>0</v>
      </c>
      <c r="U99" s="409"/>
      <c r="V99" s="409"/>
      <c r="W99" s="236"/>
      <c r="X99" s="236"/>
      <c r="Y99" s="1"/>
      <c r="Z99" s="1"/>
    </row>
    <row r="100" spans="1:26" ht="12.75" customHeight="1">
      <c r="A100" s="217"/>
      <c r="B100" s="217"/>
      <c r="C100" s="217"/>
      <c r="D100" s="409"/>
      <c r="E100" s="409"/>
      <c r="F100" s="409"/>
      <c r="G100" s="236"/>
      <c r="H100" s="236"/>
      <c r="I100" s="62"/>
      <c r="J100" s="1"/>
      <c r="K100" s="1"/>
      <c r="L100" s="1"/>
      <c r="M100" s="1"/>
      <c r="N100" s="1"/>
      <c r="O100" s="1"/>
      <c r="P100" s="1"/>
      <c r="Q100" s="217"/>
      <c r="R100" s="223">
        <f t="shared" si="1"/>
        <v>0</v>
      </c>
      <c r="S100" s="92">
        <f t="shared" si="2"/>
        <v>91</v>
      </c>
      <c r="T100" s="92">
        <f t="shared" si="0"/>
        <v>0</v>
      </c>
      <c r="U100" s="409"/>
      <c r="V100" s="409"/>
      <c r="W100" s="236"/>
      <c r="X100" s="236"/>
      <c r="Y100" s="1"/>
      <c r="Z100" s="1"/>
    </row>
    <row r="101" spans="1:26" ht="12.75" customHeight="1">
      <c r="A101" s="217"/>
      <c r="B101" s="217"/>
      <c r="C101" s="217"/>
      <c r="D101" s="409"/>
      <c r="E101" s="409"/>
      <c r="F101" s="409"/>
      <c r="G101" s="236"/>
      <c r="H101" s="236"/>
      <c r="I101" s="62"/>
      <c r="J101" s="1"/>
      <c r="K101" s="1"/>
      <c r="L101" s="1"/>
      <c r="M101" s="1"/>
      <c r="N101" s="1"/>
      <c r="O101" s="1"/>
      <c r="P101" s="1"/>
      <c r="Q101" s="217"/>
      <c r="R101" s="223">
        <f t="shared" si="1"/>
        <v>0</v>
      </c>
      <c r="S101" s="92">
        <f t="shared" si="2"/>
        <v>92</v>
      </c>
      <c r="T101" s="92">
        <f t="shared" si="0"/>
        <v>0</v>
      </c>
      <c r="U101" s="409"/>
      <c r="V101" s="409"/>
      <c r="W101" s="236"/>
      <c r="X101" s="236"/>
      <c r="Y101" s="1"/>
      <c r="Z101" s="1"/>
    </row>
    <row r="102" spans="1:26" ht="12.75" customHeight="1">
      <c r="A102" s="217"/>
      <c r="B102" s="217"/>
      <c r="C102" s="217"/>
      <c r="D102" s="409"/>
      <c r="E102" s="409"/>
      <c r="F102" s="409"/>
      <c r="G102" s="236"/>
      <c r="H102" s="236"/>
      <c r="I102" s="62"/>
      <c r="J102" s="1"/>
      <c r="K102" s="1"/>
      <c r="L102" s="1"/>
      <c r="M102" s="1"/>
      <c r="N102" s="1"/>
      <c r="O102" s="1"/>
      <c r="P102" s="1"/>
      <c r="Q102" s="217"/>
      <c r="R102" s="223">
        <f t="shared" si="1"/>
        <v>0</v>
      </c>
      <c r="S102" s="92">
        <f t="shared" si="2"/>
        <v>93</v>
      </c>
      <c r="T102" s="92">
        <f t="shared" si="0"/>
        <v>0</v>
      </c>
      <c r="U102" s="409"/>
      <c r="V102" s="409"/>
      <c r="W102" s="236"/>
      <c r="X102" s="236"/>
      <c r="Y102" s="1"/>
      <c r="Z102" s="1"/>
    </row>
    <row r="103" spans="1:26" ht="12.75" customHeight="1">
      <c r="A103" s="217"/>
      <c r="B103" s="217"/>
      <c r="C103" s="217"/>
      <c r="D103" s="409"/>
      <c r="E103" s="409"/>
      <c r="F103" s="409"/>
      <c r="G103" s="236"/>
      <c r="H103" s="236"/>
      <c r="I103" s="62"/>
      <c r="J103" s="1"/>
      <c r="K103" s="1"/>
      <c r="L103" s="1"/>
      <c r="M103" s="1"/>
      <c r="N103" s="1"/>
      <c r="O103" s="1"/>
      <c r="P103" s="1"/>
      <c r="Q103" s="217"/>
      <c r="R103" s="223">
        <f t="shared" si="1"/>
        <v>0</v>
      </c>
      <c r="S103" s="92">
        <f t="shared" si="2"/>
        <v>94</v>
      </c>
      <c r="T103" s="92">
        <f t="shared" si="0"/>
        <v>0</v>
      </c>
      <c r="U103" s="409"/>
      <c r="V103" s="409"/>
      <c r="W103" s="236"/>
      <c r="X103" s="236"/>
      <c r="Y103" s="1"/>
      <c r="Z103" s="1"/>
    </row>
    <row r="104" spans="1:26" ht="12.75" customHeight="1">
      <c r="A104" s="217"/>
      <c r="B104" s="217"/>
      <c r="C104" s="217"/>
      <c r="D104" s="409"/>
      <c r="E104" s="409"/>
      <c r="F104" s="409"/>
      <c r="G104" s="236"/>
      <c r="H104" s="236"/>
      <c r="I104" s="62"/>
      <c r="J104" s="1"/>
      <c r="K104" s="1"/>
      <c r="L104" s="1"/>
      <c r="M104" s="1"/>
      <c r="N104" s="1"/>
      <c r="O104" s="1"/>
      <c r="P104" s="1"/>
      <c r="Q104" s="217"/>
      <c r="R104" s="223">
        <f t="shared" si="1"/>
        <v>0</v>
      </c>
      <c r="S104" s="92">
        <f t="shared" si="2"/>
        <v>95</v>
      </c>
      <c r="T104" s="92">
        <f t="shared" si="0"/>
        <v>0</v>
      </c>
      <c r="U104" s="409"/>
      <c r="V104" s="409"/>
      <c r="W104" s="236"/>
      <c r="X104" s="236"/>
      <c r="Y104" s="1"/>
      <c r="Z104" s="1"/>
    </row>
    <row r="105" spans="1:26" ht="12.75" customHeight="1">
      <c r="A105" s="217"/>
      <c r="B105" s="217"/>
      <c r="C105" s="217"/>
      <c r="D105" s="409"/>
      <c r="E105" s="409"/>
      <c r="F105" s="409"/>
      <c r="G105" s="236"/>
      <c r="H105" s="236"/>
      <c r="I105" s="62"/>
      <c r="J105" s="1"/>
      <c r="K105" s="1"/>
      <c r="L105" s="1"/>
      <c r="M105" s="1"/>
      <c r="N105" s="1"/>
      <c r="O105" s="1"/>
      <c r="P105" s="1"/>
      <c r="Q105" s="217"/>
      <c r="R105" s="223">
        <f t="shared" si="1"/>
        <v>0</v>
      </c>
      <c r="S105" s="92">
        <f t="shared" si="2"/>
        <v>96</v>
      </c>
      <c r="T105" s="92">
        <f t="shared" si="0"/>
        <v>0</v>
      </c>
      <c r="U105" s="409"/>
      <c r="V105" s="409"/>
      <c r="W105" s="236"/>
      <c r="X105" s="236"/>
      <c r="Y105" s="1"/>
      <c r="Z105" s="1"/>
    </row>
    <row r="106" spans="1:26" ht="12.75" customHeight="1">
      <c r="A106" s="217"/>
      <c r="B106" s="217"/>
      <c r="C106" s="217"/>
      <c r="D106" s="409"/>
      <c r="E106" s="409"/>
      <c r="F106" s="409"/>
      <c r="G106" s="236"/>
      <c r="H106" s="236"/>
      <c r="I106" s="62"/>
      <c r="J106" s="1"/>
      <c r="K106" s="1"/>
      <c r="L106" s="1"/>
      <c r="M106" s="1"/>
      <c r="N106" s="1"/>
      <c r="O106" s="1"/>
      <c r="P106" s="1"/>
      <c r="Q106" s="217"/>
      <c r="R106" s="223">
        <f t="shared" si="1"/>
        <v>0</v>
      </c>
      <c r="S106" s="92">
        <f t="shared" si="2"/>
        <v>97</v>
      </c>
      <c r="T106" s="92">
        <f t="shared" si="0"/>
        <v>0</v>
      </c>
      <c r="U106" s="409"/>
      <c r="V106" s="409"/>
      <c r="W106" s="236"/>
      <c r="X106" s="236"/>
      <c r="Y106" s="1"/>
      <c r="Z106" s="1"/>
    </row>
    <row r="107" spans="1:26" ht="12.75" customHeight="1">
      <c r="A107" s="217"/>
      <c r="B107" s="217"/>
      <c r="C107" s="217"/>
      <c r="D107" s="409"/>
      <c r="E107" s="409"/>
      <c r="F107" s="409"/>
      <c r="G107" s="236"/>
      <c r="H107" s="236"/>
      <c r="I107" s="62"/>
      <c r="J107" s="1"/>
      <c r="K107" s="1"/>
      <c r="L107" s="1"/>
      <c r="M107" s="1"/>
      <c r="N107" s="1"/>
      <c r="O107" s="1"/>
      <c r="P107" s="1"/>
      <c r="Q107" s="217"/>
      <c r="R107" s="223">
        <f t="shared" si="1"/>
        <v>0</v>
      </c>
      <c r="S107" s="92">
        <f t="shared" si="2"/>
        <v>98</v>
      </c>
      <c r="T107" s="92">
        <f t="shared" si="0"/>
        <v>0</v>
      </c>
      <c r="U107" s="409"/>
      <c r="V107" s="409"/>
      <c r="W107" s="236"/>
      <c r="X107" s="236"/>
      <c r="Y107" s="1"/>
      <c r="Z107" s="1"/>
    </row>
    <row r="108" spans="1:26" ht="12.75" customHeight="1">
      <c r="A108" s="217"/>
      <c r="B108" s="217"/>
      <c r="C108" s="217"/>
      <c r="D108" s="409"/>
      <c r="E108" s="409"/>
      <c r="F108" s="409"/>
      <c r="G108" s="236"/>
      <c r="H108" s="236"/>
      <c r="I108" s="62"/>
      <c r="J108" s="1"/>
      <c r="K108" s="1"/>
      <c r="L108" s="1"/>
      <c r="M108" s="1"/>
      <c r="N108" s="1"/>
      <c r="O108" s="1"/>
      <c r="P108" s="1"/>
      <c r="Q108" s="217"/>
      <c r="R108" s="223">
        <f t="shared" si="1"/>
        <v>0</v>
      </c>
      <c r="S108" s="92">
        <f t="shared" si="2"/>
        <v>99</v>
      </c>
      <c r="T108" s="92">
        <f t="shared" si="0"/>
        <v>0</v>
      </c>
      <c r="U108" s="409"/>
      <c r="V108" s="409"/>
      <c r="W108" s="236"/>
      <c r="X108" s="236"/>
      <c r="Y108" s="1"/>
      <c r="Z108" s="1"/>
    </row>
    <row r="109" spans="1:26" ht="12.75" customHeight="1">
      <c r="A109" s="217"/>
      <c r="B109" s="217"/>
      <c r="C109" s="217"/>
      <c r="D109" s="409"/>
      <c r="E109" s="409"/>
      <c r="F109" s="409"/>
      <c r="G109" s="236"/>
      <c r="H109" s="236"/>
      <c r="I109" s="62"/>
      <c r="J109" s="1"/>
      <c r="K109" s="1"/>
      <c r="L109" s="1"/>
      <c r="M109" s="1"/>
      <c r="N109" s="1"/>
      <c r="O109" s="1"/>
      <c r="P109" s="1"/>
      <c r="Q109" s="217"/>
      <c r="R109" s="223">
        <f t="shared" si="1"/>
        <v>0</v>
      </c>
      <c r="S109" s="92">
        <f t="shared" si="2"/>
        <v>100</v>
      </c>
      <c r="T109" s="92">
        <f t="shared" si="0"/>
        <v>0</v>
      </c>
      <c r="U109" s="409"/>
      <c r="V109" s="409"/>
      <c r="W109" s="236"/>
      <c r="X109" s="236"/>
      <c r="Y109" s="1"/>
      <c r="Z109" s="1"/>
    </row>
    <row r="110" spans="1:26" ht="12.75" customHeight="1">
      <c r="A110" s="217"/>
      <c r="B110" s="217"/>
      <c r="C110" s="217"/>
      <c r="D110" s="409"/>
      <c r="E110" s="409"/>
      <c r="F110" s="409"/>
      <c r="G110" s="236"/>
      <c r="H110" s="236"/>
      <c r="I110" s="62"/>
      <c r="J110" s="1"/>
      <c r="K110" s="1"/>
      <c r="L110" s="1"/>
      <c r="M110" s="1"/>
      <c r="N110" s="1"/>
      <c r="O110" s="1"/>
      <c r="P110" s="1"/>
      <c r="Q110" s="217"/>
      <c r="R110" s="223">
        <f t="shared" si="1"/>
        <v>0</v>
      </c>
      <c r="S110" s="92">
        <f t="shared" si="2"/>
        <v>101</v>
      </c>
      <c r="T110" s="92">
        <f t="shared" si="0"/>
        <v>0</v>
      </c>
      <c r="U110" s="409"/>
      <c r="V110" s="409"/>
      <c r="W110" s="236"/>
      <c r="X110" s="236"/>
      <c r="Y110" s="1"/>
      <c r="Z110" s="1"/>
    </row>
    <row r="111" spans="1:26" ht="12.75" customHeight="1">
      <c r="A111" s="217"/>
      <c r="B111" s="217"/>
      <c r="C111" s="217"/>
      <c r="D111" s="409"/>
      <c r="E111" s="409"/>
      <c r="F111" s="409"/>
      <c r="G111" s="236"/>
      <c r="H111" s="236"/>
      <c r="I111" s="62"/>
      <c r="J111" s="1"/>
      <c r="K111" s="1"/>
      <c r="L111" s="1"/>
      <c r="M111" s="1"/>
      <c r="N111" s="1"/>
      <c r="O111" s="1"/>
      <c r="P111" s="1"/>
      <c r="Q111" s="217"/>
      <c r="R111" s="223">
        <f t="shared" si="1"/>
        <v>0</v>
      </c>
      <c r="S111" s="92">
        <f t="shared" si="2"/>
        <v>102</v>
      </c>
      <c r="T111" s="92">
        <f t="shared" si="0"/>
        <v>0</v>
      </c>
      <c r="U111" s="409"/>
      <c r="V111" s="409"/>
      <c r="W111" s="236"/>
      <c r="X111" s="236"/>
      <c r="Y111" s="1"/>
      <c r="Z111" s="1"/>
    </row>
    <row r="112" spans="1:26" ht="12.75" customHeight="1">
      <c r="A112" s="217"/>
      <c r="B112" s="217"/>
      <c r="C112" s="217"/>
      <c r="D112" s="409"/>
      <c r="E112" s="409"/>
      <c r="F112" s="409"/>
      <c r="G112" s="236"/>
      <c r="H112" s="236"/>
      <c r="I112" s="62"/>
      <c r="J112" s="1"/>
      <c r="K112" s="1"/>
      <c r="L112" s="1"/>
      <c r="M112" s="1"/>
      <c r="N112" s="1"/>
      <c r="O112" s="1"/>
      <c r="P112" s="1"/>
      <c r="Q112" s="217"/>
      <c r="R112" s="223">
        <f t="shared" si="1"/>
        <v>0</v>
      </c>
      <c r="S112" s="92">
        <f t="shared" si="2"/>
        <v>103</v>
      </c>
      <c r="T112" s="92">
        <f t="shared" si="0"/>
        <v>0</v>
      </c>
      <c r="U112" s="409"/>
      <c r="V112" s="409"/>
      <c r="W112" s="236"/>
      <c r="X112" s="236"/>
      <c r="Y112" s="1"/>
      <c r="Z112" s="1"/>
    </row>
    <row r="113" spans="1:26" ht="12.75" customHeight="1">
      <c r="A113" s="217"/>
      <c r="B113" s="217"/>
      <c r="C113" s="217"/>
      <c r="D113" s="409"/>
      <c r="E113" s="409"/>
      <c r="F113" s="409"/>
      <c r="G113" s="236"/>
      <c r="H113" s="236"/>
      <c r="I113" s="62"/>
      <c r="J113" s="1"/>
      <c r="K113" s="1"/>
      <c r="L113" s="1"/>
      <c r="M113" s="1"/>
      <c r="N113" s="1"/>
      <c r="O113" s="1"/>
      <c r="P113" s="1"/>
      <c r="Q113" s="217"/>
      <c r="R113" s="223">
        <f t="shared" si="1"/>
        <v>0</v>
      </c>
      <c r="S113" s="92">
        <f t="shared" si="2"/>
        <v>104</v>
      </c>
      <c r="T113" s="92">
        <f t="shared" si="0"/>
        <v>0</v>
      </c>
      <c r="U113" s="409"/>
      <c r="V113" s="409"/>
      <c r="W113" s="236"/>
      <c r="X113" s="236"/>
      <c r="Y113" s="1"/>
      <c r="Z113" s="1"/>
    </row>
    <row r="114" spans="1:26" ht="12.75" customHeight="1">
      <c r="A114" s="217"/>
      <c r="B114" s="217"/>
      <c r="C114" s="217"/>
      <c r="D114" s="409"/>
      <c r="E114" s="409"/>
      <c r="F114" s="409"/>
      <c r="G114" s="236"/>
      <c r="H114" s="236"/>
      <c r="I114" s="62"/>
      <c r="J114" s="1"/>
      <c r="K114" s="1"/>
      <c r="L114" s="1"/>
      <c r="M114" s="1"/>
      <c r="N114" s="1"/>
      <c r="O114" s="1"/>
      <c r="P114" s="1"/>
      <c r="Q114" s="217"/>
      <c r="R114" s="223">
        <f t="shared" si="1"/>
        <v>0</v>
      </c>
      <c r="S114" s="92">
        <f t="shared" si="2"/>
        <v>105</v>
      </c>
      <c r="T114" s="92">
        <f t="shared" si="0"/>
        <v>0</v>
      </c>
      <c r="U114" s="409"/>
      <c r="V114" s="409"/>
      <c r="W114" s="236"/>
      <c r="X114" s="236"/>
      <c r="Y114" s="1"/>
      <c r="Z114" s="1"/>
    </row>
    <row r="115" spans="1:26" ht="12.75" customHeight="1">
      <c r="A115" s="217"/>
      <c r="B115" s="217"/>
      <c r="C115" s="217"/>
      <c r="D115" s="409"/>
      <c r="E115" s="409"/>
      <c r="F115" s="409"/>
      <c r="G115" s="236"/>
      <c r="H115" s="236"/>
      <c r="I115" s="62"/>
      <c r="J115" s="1"/>
      <c r="K115" s="1"/>
      <c r="L115" s="1"/>
      <c r="M115" s="1"/>
      <c r="N115" s="1"/>
      <c r="O115" s="1"/>
      <c r="P115" s="1"/>
      <c r="Q115" s="217"/>
      <c r="R115" s="223">
        <f t="shared" si="1"/>
        <v>0</v>
      </c>
      <c r="S115" s="92">
        <f t="shared" si="2"/>
        <v>106</v>
      </c>
      <c r="T115" s="92">
        <f t="shared" si="0"/>
        <v>0</v>
      </c>
      <c r="U115" s="409"/>
      <c r="V115" s="409"/>
      <c r="W115" s="236"/>
      <c r="X115" s="236"/>
      <c r="Y115" s="1"/>
      <c r="Z115" s="1"/>
    </row>
    <row r="116" spans="1:26" ht="12.75" customHeight="1">
      <c r="A116" s="217"/>
      <c r="B116" s="217"/>
      <c r="C116" s="217"/>
      <c r="D116" s="409"/>
      <c r="E116" s="409"/>
      <c r="F116" s="409"/>
      <c r="G116" s="236"/>
      <c r="H116" s="236"/>
      <c r="I116" s="62"/>
      <c r="J116" s="1"/>
      <c r="K116" s="1"/>
      <c r="L116" s="1"/>
      <c r="M116" s="1"/>
      <c r="N116" s="1"/>
      <c r="O116" s="1"/>
      <c r="P116" s="1"/>
      <c r="Q116" s="217"/>
      <c r="R116" s="223">
        <f t="shared" si="1"/>
        <v>0</v>
      </c>
      <c r="S116" s="92">
        <f t="shared" si="2"/>
        <v>107</v>
      </c>
      <c r="T116" s="92">
        <f t="shared" si="0"/>
        <v>0</v>
      </c>
      <c r="U116" s="409"/>
      <c r="V116" s="409"/>
      <c r="W116" s="236"/>
      <c r="X116" s="236"/>
      <c r="Y116" s="1"/>
      <c r="Z116" s="1"/>
    </row>
    <row r="117" spans="1:26" ht="12.75" customHeight="1">
      <c r="A117" s="217"/>
      <c r="B117" s="217"/>
      <c r="C117" s="217"/>
      <c r="D117" s="409"/>
      <c r="E117" s="409"/>
      <c r="F117" s="409"/>
      <c r="G117" s="236"/>
      <c r="H117" s="236"/>
      <c r="I117" s="62"/>
      <c r="J117" s="1"/>
      <c r="K117" s="1"/>
      <c r="L117" s="1"/>
      <c r="M117" s="1"/>
      <c r="N117" s="1"/>
      <c r="O117" s="1"/>
      <c r="P117" s="1"/>
      <c r="Q117" s="217"/>
      <c r="R117" s="223">
        <f t="shared" si="1"/>
        <v>0</v>
      </c>
      <c r="S117" s="92">
        <f t="shared" si="2"/>
        <v>108</v>
      </c>
      <c r="T117" s="92">
        <f t="shared" si="0"/>
        <v>0</v>
      </c>
      <c r="U117" s="409"/>
      <c r="V117" s="409"/>
      <c r="W117" s="236"/>
      <c r="X117" s="236"/>
      <c r="Y117" s="1"/>
      <c r="Z117" s="1"/>
    </row>
    <row r="118" spans="1:26" ht="12.75" customHeight="1">
      <c r="A118" s="217"/>
      <c r="B118" s="217"/>
      <c r="C118" s="217"/>
      <c r="D118" s="409"/>
      <c r="E118" s="409"/>
      <c r="F118" s="409"/>
      <c r="G118" s="236"/>
      <c r="H118" s="236"/>
      <c r="I118" s="62"/>
      <c r="J118" s="1"/>
      <c r="K118" s="1"/>
      <c r="L118" s="1"/>
      <c r="M118" s="1"/>
      <c r="N118" s="1"/>
      <c r="O118" s="1"/>
      <c r="P118" s="1"/>
      <c r="Q118" s="217"/>
      <c r="R118" s="223">
        <f t="shared" si="1"/>
        <v>0</v>
      </c>
      <c r="S118" s="92">
        <f t="shared" si="2"/>
        <v>109</v>
      </c>
      <c r="T118" s="92">
        <f t="shared" si="0"/>
        <v>0</v>
      </c>
      <c r="U118" s="409"/>
      <c r="V118" s="409"/>
      <c r="W118" s="236"/>
      <c r="X118" s="236"/>
      <c r="Y118" s="1"/>
      <c r="Z118" s="1"/>
    </row>
    <row r="119" spans="1:26" ht="12.75" customHeight="1">
      <c r="A119" s="217"/>
      <c r="B119" s="217"/>
      <c r="C119" s="217"/>
      <c r="D119" s="409"/>
      <c r="E119" s="409"/>
      <c r="F119" s="409"/>
      <c r="G119" s="236"/>
      <c r="H119" s="236"/>
      <c r="I119" s="62"/>
      <c r="J119" s="1"/>
      <c r="K119" s="1"/>
      <c r="L119" s="1"/>
      <c r="M119" s="1"/>
      <c r="N119" s="1"/>
      <c r="O119" s="1"/>
      <c r="P119" s="1"/>
      <c r="Q119" s="217"/>
      <c r="R119" s="223">
        <f t="shared" si="1"/>
        <v>0</v>
      </c>
      <c r="S119" s="92">
        <f t="shared" si="2"/>
        <v>110</v>
      </c>
      <c r="T119" s="92">
        <f t="shared" si="0"/>
        <v>0</v>
      </c>
      <c r="U119" s="409"/>
      <c r="V119" s="409"/>
      <c r="W119" s="236"/>
      <c r="X119" s="236"/>
      <c r="Y119" s="1"/>
      <c r="Z119" s="1"/>
    </row>
    <row r="120" spans="1:26" ht="12.75" customHeight="1">
      <c r="A120" s="217"/>
      <c r="B120" s="217"/>
      <c r="C120" s="217"/>
      <c r="D120" s="409"/>
      <c r="E120" s="409"/>
      <c r="F120" s="409"/>
      <c r="G120" s="236"/>
      <c r="H120" s="236"/>
      <c r="I120" s="62"/>
      <c r="J120" s="1"/>
      <c r="K120" s="1"/>
      <c r="L120" s="1"/>
      <c r="M120" s="1"/>
      <c r="N120" s="1"/>
      <c r="O120" s="1"/>
      <c r="P120" s="1"/>
      <c r="Q120" s="217"/>
      <c r="R120" s="223">
        <f t="shared" si="1"/>
        <v>0</v>
      </c>
      <c r="S120" s="92">
        <f t="shared" si="2"/>
        <v>111</v>
      </c>
      <c r="T120" s="92">
        <f t="shared" si="0"/>
        <v>0</v>
      </c>
      <c r="U120" s="409"/>
      <c r="V120" s="409"/>
      <c r="W120" s="236"/>
      <c r="X120" s="236"/>
      <c r="Y120" s="1"/>
      <c r="Z120" s="1"/>
    </row>
    <row r="121" spans="1:26" ht="12.75" customHeight="1">
      <c r="A121" s="217"/>
      <c r="B121" s="217"/>
      <c r="C121" s="217"/>
      <c r="D121" s="409"/>
      <c r="E121" s="409"/>
      <c r="F121" s="409"/>
      <c r="G121" s="236"/>
      <c r="H121" s="236"/>
      <c r="I121" s="62"/>
      <c r="J121" s="1"/>
      <c r="K121" s="1"/>
      <c r="L121" s="1"/>
      <c r="M121" s="1"/>
      <c r="N121" s="1"/>
      <c r="O121" s="1"/>
      <c r="P121" s="1"/>
      <c r="Q121" s="217"/>
      <c r="R121" s="223">
        <f t="shared" si="1"/>
        <v>0</v>
      </c>
      <c r="S121" s="92">
        <f t="shared" si="2"/>
        <v>112</v>
      </c>
      <c r="T121" s="92">
        <f t="shared" si="0"/>
        <v>0</v>
      </c>
      <c r="U121" s="409"/>
      <c r="V121" s="409"/>
      <c r="W121" s="236"/>
      <c r="X121" s="236"/>
      <c r="Y121" s="1"/>
      <c r="Z121" s="1"/>
    </row>
    <row r="122" spans="1:26" ht="12.75" customHeight="1">
      <c r="A122" s="217"/>
      <c r="B122" s="217"/>
      <c r="C122" s="217"/>
      <c r="D122" s="409"/>
      <c r="E122" s="409"/>
      <c r="F122" s="409"/>
      <c r="G122" s="236"/>
      <c r="H122" s="236"/>
      <c r="I122" s="62"/>
      <c r="J122" s="1"/>
      <c r="K122" s="1"/>
      <c r="L122" s="1"/>
      <c r="M122" s="1"/>
      <c r="N122" s="1"/>
      <c r="O122" s="1"/>
      <c r="P122" s="1"/>
      <c r="Q122" s="217"/>
      <c r="R122" s="223">
        <f t="shared" si="1"/>
        <v>0</v>
      </c>
      <c r="S122" s="92">
        <f t="shared" si="2"/>
        <v>113</v>
      </c>
      <c r="T122" s="92">
        <f t="shared" si="0"/>
        <v>0</v>
      </c>
      <c r="U122" s="409"/>
      <c r="V122" s="409"/>
      <c r="W122" s="236"/>
      <c r="X122" s="236"/>
      <c r="Y122" s="1"/>
      <c r="Z122" s="1"/>
    </row>
    <row r="123" spans="1:26" ht="12.75" customHeight="1">
      <c r="A123" s="217"/>
      <c r="B123" s="217"/>
      <c r="C123" s="217"/>
      <c r="D123" s="409"/>
      <c r="E123" s="409"/>
      <c r="F123" s="409"/>
      <c r="G123" s="236"/>
      <c r="H123" s="236"/>
      <c r="I123" s="62"/>
      <c r="J123" s="1"/>
      <c r="K123" s="1"/>
      <c r="L123" s="1"/>
      <c r="M123" s="1"/>
      <c r="N123" s="1"/>
      <c r="O123" s="1"/>
      <c r="P123" s="1"/>
      <c r="Q123" s="217"/>
      <c r="R123" s="223">
        <f t="shared" si="1"/>
        <v>0</v>
      </c>
      <c r="S123" s="92">
        <f t="shared" si="2"/>
        <v>114</v>
      </c>
      <c r="T123" s="92">
        <f t="shared" si="0"/>
        <v>0</v>
      </c>
      <c r="U123" s="409"/>
      <c r="V123" s="409"/>
      <c r="W123" s="236"/>
      <c r="X123" s="236"/>
      <c r="Y123" s="1"/>
      <c r="Z123" s="1"/>
    </row>
    <row r="124" spans="1:26" ht="12.75" customHeight="1">
      <c r="A124" s="217"/>
      <c r="B124" s="217"/>
      <c r="C124" s="217"/>
      <c r="D124" s="409"/>
      <c r="E124" s="409"/>
      <c r="F124" s="409"/>
      <c r="G124" s="236"/>
      <c r="H124" s="236"/>
      <c r="I124" s="62"/>
      <c r="J124" s="1"/>
      <c r="K124" s="1"/>
      <c r="L124" s="1"/>
      <c r="M124" s="1"/>
      <c r="N124" s="1"/>
      <c r="O124" s="1"/>
      <c r="P124" s="1"/>
      <c r="Q124" s="217"/>
      <c r="R124" s="223">
        <f t="shared" si="1"/>
        <v>0</v>
      </c>
      <c r="S124" s="92">
        <f t="shared" si="2"/>
        <v>115</v>
      </c>
      <c r="T124" s="92">
        <f t="shared" si="0"/>
        <v>0</v>
      </c>
      <c r="U124" s="409"/>
      <c r="V124" s="409"/>
      <c r="W124" s="236"/>
      <c r="X124" s="236"/>
      <c r="Y124" s="1"/>
      <c r="Z124" s="1"/>
    </row>
    <row r="125" spans="1:26" ht="12.75" customHeight="1">
      <c r="A125" s="217"/>
      <c r="B125" s="217"/>
      <c r="C125" s="217"/>
      <c r="D125" s="409"/>
      <c r="E125" s="409"/>
      <c r="F125" s="409"/>
      <c r="G125" s="236"/>
      <c r="H125" s="236"/>
      <c r="I125" s="62"/>
      <c r="J125" s="1"/>
      <c r="K125" s="1"/>
      <c r="L125" s="1"/>
      <c r="M125" s="1"/>
      <c r="N125" s="1"/>
      <c r="O125" s="1"/>
      <c r="P125" s="1"/>
      <c r="Q125" s="217"/>
      <c r="R125" s="223">
        <f t="shared" si="1"/>
        <v>0</v>
      </c>
      <c r="S125" s="92">
        <f t="shared" si="2"/>
        <v>116</v>
      </c>
      <c r="T125" s="92">
        <f t="shared" si="0"/>
        <v>0</v>
      </c>
      <c r="U125" s="409"/>
      <c r="V125" s="409"/>
      <c r="W125" s="236"/>
      <c r="X125" s="236"/>
      <c r="Y125" s="1"/>
      <c r="Z125" s="1"/>
    </row>
    <row r="126" spans="1:26" ht="12.75" customHeight="1">
      <c r="A126" s="217"/>
      <c r="B126" s="217"/>
      <c r="C126" s="217"/>
      <c r="D126" s="409"/>
      <c r="E126" s="409"/>
      <c r="F126" s="409"/>
      <c r="G126" s="236"/>
      <c r="H126" s="236"/>
      <c r="I126" s="62"/>
      <c r="J126" s="1"/>
      <c r="K126" s="1"/>
      <c r="L126" s="1"/>
      <c r="M126" s="1"/>
      <c r="N126" s="1"/>
      <c r="O126" s="1"/>
      <c r="P126" s="1"/>
      <c r="Q126" s="217"/>
      <c r="R126" s="223">
        <f t="shared" si="1"/>
        <v>0</v>
      </c>
      <c r="S126" s="92">
        <f t="shared" si="2"/>
        <v>117</v>
      </c>
      <c r="T126" s="92">
        <f t="shared" si="0"/>
        <v>0</v>
      </c>
      <c r="U126" s="409"/>
      <c r="V126" s="409"/>
      <c r="W126" s="236"/>
      <c r="X126" s="236"/>
      <c r="Y126" s="1"/>
      <c r="Z126" s="1"/>
    </row>
    <row r="127" spans="1:26" ht="12.75" customHeight="1">
      <c r="A127" s="217"/>
      <c r="B127" s="217"/>
      <c r="C127" s="217"/>
      <c r="D127" s="409"/>
      <c r="E127" s="409"/>
      <c r="F127" s="409"/>
      <c r="G127" s="236"/>
      <c r="H127" s="236"/>
      <c r="I127" s="62"/>
      <c r="J127" s="1"/>
      <c r="K127" s="1"/>
      <c r="L127" s="1"/>
      <c r="M127" s="1"/>
      <c r="N127" s="1"/>
      <c r="O127" s="1"/>
      <c r="P127" s="1"/>
      <c r="Q127" s="217"/>
      <c r="R127" s="223">
        <f t="shared" si="1"/>
        <v>0</v>
      </c>
      <c r="S127" s="92">
        <f t="shared" si="2"/>
        <v>118</v>
      </c>
      <c r="T127" s="92">
        <f t="shared" si="0"/>
        <v>0</v>
      </c>
      <c r="U127" s="409"/>
      <c r="V127" s="409"/>
      <c r="W127" s="236"/>
      <c r="X127" s="236"/>
      <c r="Y127" s="1"/>
      <c r="Z127" s="1"/>
    </row>
    <row r="128" spans="1:26" ht="12.75" customHeight="1">
      <c r="A128" s="217"/>
      <c r="B128" s="217"/>
      <c r="C128" s="217"/>
      <c r="D128" s="409"/>
      <c r="E128" s="409"/>
      <c r="F128" s="409"/>
      <c r="G128" s="236"/>
      <c r="H128" s="236"/>
      <c r="I128" s="62"/>
      <c r="J128" s="1"/>
      <c r="K128" s="1"/>
      <c r="L128" s="1"/>
      <c r="M128" s="1"/>
      <c r="N128" s="1"/>
      <c r="O128" s="1"/>
      <c r="P128" s="1"/>
      <c r="Q128" s="217"/>
      <c r="R128" s="223">
        <f t="shared" si="1"/>
        <v>0</v>
      </c>
      <c r="S128" s="92">
        <f t="shared" si="2"/>
        <v>119</v>
      </c>
      <c r="T128" s="92">
        <f t="shared" si="0"/>
        <v>0</v>
      </c>
      <c r="U128" s="409"/>
      <c r="V128" s="409"/>
      <c r="W128" s="236"/>
      <c r="X128" s="236"/>
      <c r="Y128" s="1"/>
      <c r="Z128" s="1"/>
    </row>
    <row r="129" spans="1:26" ht="12.75" customHeight="1">
      <c r="A129" s="217"/>
      <c r="B129" s="217"/>
      <c r="C129" s="217"/>
      <c r="D129" s="409"/>
      <c r="E129" s="409"/>
      <c r="F129" s="409"/>
      <c r="G129" s="236"/>
      <c r="H129" s="236"/>
      <c r="I129" s="62"/>
      <c r="J129" s="1"/>
      <c r="K129" s="1"/>
      <c r="L129" s="1"/>
      <c r="M129" s="1"/>
      <c r="N129" s="1"/>
      <c r="O129" s="1"/>
      <c r="P129" s="1"/>
      <c r="Q129" s="217"/>
      <c r="R129" s="223">
        <f t="shared" si="1"/>
        <v>0</v>
      </c>
      <c r="S129" s="92">
        <f t="shared" si="2"/>
        <v>120</v>
      </c>
      <c r="T129" s="92">
        <f t="shared" si="0"/>
        <v>0</v>
      </c>
      <c r="U129" s="409"/>
      <c r="V129" s="409"/>
      <c r="W129" s="236"/>
      <c r="X129" s="236"/>
      <c r="Y129" s="1"/>
      <c r="Z129" s="1"/>
    </row>
    <row r="130" spans="1:26" ht="12.75" customHeight="1">
      <c r="A130" s="217"/>
      <c r="B130" s="217"/>
      <c r="C130" s="217"/>
      <c r="D130" s="409"/>
      <c r="E130" s="409"/>
      <c r="F130" s="409"/>
      <c r="G130" s="236"/>
      <c r="H130" s="236"/>
      <c r="I130" s="62"/>
      <c r="J130" s="1"/>
      <c r="K130" s="1"/>
      <c r="L130" s="1"/>
      <c r="M130" s="1"/>
      <c r="N130" s="1"/>
      <c r="O130" s="1"/>
      <c r="P130" s="1"/>
      <c r="Q130" s="217"/>
      <c r="R130" s="223">
        <f t="shared" si="1"/>
        <v>0</v>
      </c>
      <c r="S130" s="92">
        <f t="shared" si="2"/>
        <v>121</v>
      </c>
      <c r="T130" s="92">
        <f t="shared" si="0"/>
        <v>0</v>
      </c>
      <c r="U130" s="409"/>
      <c r="V130" s="409"/>
      <c r="W130" s="236"/>
      <c r="X130" s="236"/>
      <c r="Y130" s="1"/>
      <c r="Z130" s="1"/>
    </row>
    <row r="131" spans="1:26" ht="12.75" customHeight="1">
      <c r="A131" s="217"/>
      <c r="B131" s="217"/>
      <c r="C131" s="217"/>
      <c r="D131" s="409"/>
      <c r="E131" s="409"/>
      <c r="F131" s="409"/>
      <c r="G131" s="236"/>
      <c r="H131" s="236"/>
      <c r="I131" s="62"/>
      <c r="J131" s="1"/>
      <c r="K131" s="1"/>
      <c r="L131" s="1"/>
      <c r="M131" s="1"/>
      <c r="N131" s="1"/>
      <c r="O131" s="1"/>
      <c r="P131" s="1"/>
      <c r="Q131" s="217"/>
      <c r="R131" s="223">
        <f t="shared" si="1"/>
        <v>0</v>
      </c>
      <c r="S131" s="92">
        <f t="shared" si="2"/>
        <v>122</v>
      </c>
      <c r="T131" s="92">
        <f t="shared" si="0"/>
        <v>0</v>
      </c>
      <c r="U131" s="409"/>
      <c r="V131" s="409"/>
      <c r="W131" s="236"/>
      <c r="X131" s="236"/>
      <c r="Y131" s="1"/>
      <c r="Z131" s="1"/>
    </row>
    <row r="132" spans="1:26" ht="12.75" customHeight="1">
      <c r="A132" s="217"/>
      <c r="B132" s="217"/>
      <c r="C132" s="217"/>
      <c r="D132" s="409"/>
      <c r="E132" s="409"/>
      <c r="F132" s="409"/>
      <c r="G132" s="236"/>
      <c r="H132" s="236"/>
      <c r="I132" s="62"/>
      <c r="J132" s="1"/>
      <c r="K132" s="1"/>
      <c r="L132" s="1"/>
      <c r="M132" s="1"/>
      <c r="N132" s="1"/>
      <c r="O132" s="1"/>
      <c r="P132" s="1"/>
      <c r="Q132" s="217"/>
      <c r="R132" s="223">
        <f t="shared" si="1"/>
        <v>0</v>
      </c>
      <c r="S132" s="92">
        <f t="shared" si="2"/>
        <v>123</v>
      </c>
      <c r="T132" s="92">
        <f t="shared" si="0"/>
        <v>0</v>
      </c>
      <c r="U132" s="409"/>
      <c r="V132" s="409"/>
      <c r="W132" s="236"/>
      <c r="X132" s="236"/>
      <c r="Y132" s="1"/>
      <c r="Z132" s="1"/>
    </row>
    <row r="133" spans="1:26" ht="12.75" customHeight="1">
      <c r="A133" s="217"/>
      <c r="B133" s="217"/>
      <c r="C133" s="217"/>
      <c r="D133" s="409"/>
      <c r="E133" s="409"/>
      <c r="F133" s="409"/>
      <c r="G133" s="236"/>
      <c r="H133" s="236"/>
      <c r="I133" s="62"/>
      <c r="J133" s="1"/>
      <c r="K133" s="1"/>
      <c r="L133" s="1"/>
      <c r="M133" s="1"/>
      <c r="N133" s="1"/>
      <c r="O133" s="1"/>
      <c r="P133" s="1"/>
      <c r="Q133" s="217"/>
      <c r="R133" s="223">
        <f t="shared" si="1"/>
        <v>0</v>
      </c>
      <c r="S133" s="92">
        <f t="shared" si="2"/>
        <v>124</v>
      </c>
      <c r="T133" s="92">
        <f t="shared" si="0"/>
        <v>0</v>
      </c>
      <c r="U133" s="409"/>
      <c r="V133" s="409"/>
      <c r="W133" s="236"/>
      <c r="X133" s="236"/>
      <c r="Y133" s="1"/>
      <c r="Z133" s="1"/>
    </row>
    <row r="134" spans="1:26" ht="12.75" customHeight="1">
      <c r="A134" s="217"/>
      <c r="B134" s="217"/>
      <c r="C134" s="217"/>
      <c r="D134" s="409"/>
      <c r="E134" s="409"/>
      <c r="F134" s="409"/>
      <c r="G134" s="236"/>
      <c r="H134" s="236"/>
      <c r="I134" s="62"/>
      <c r="J134" s="1"/>
      <c r="K134" s="1"/>
      <c r="L134" s="1"/>
      <c r="M134" s="1"/>
      <c r="N134" s="1"/>
      <c r="O134" s="1"/>
      <c r="P134" s="1"/>
      <c r="Q134" s="217"/>
      <c r="R134" s="223">
        <f t="shared" si="1"/>
        <v>0</v>
      </c>
      <c r="S134" s="92">
        <f t="shared" si="2"/>
        <v>125</v>
      </c>
      <c r="T134" s="92">
        <f t="shared" si="0"/>
        <v>0</v>
      </c>
      <c r="U134" s="409"/>
      <c r="V134" s="409"/>
      <c r="W134" s="236"/>
      <c r="X134" s="236"/>
      <c r="Y134" s="1"/>
      <c r="Z134" s="1"/>
    </row>
    <row r="135" spans="1:26" ht="12.75" customHeight="1">
      <c r="A135" s="217"/>
      <c r="B135" s="217"/>
      <c r="C135" s="217"/>
      <c r="D135" s="409"/>
      <c r="E135" s="409"/>
      <c r="F135" s="409"/>
      <c r="G135" s="236"/>
      <c r="H135" s="236"/>
      <c r="I135" s="62"/>
      <c r="J135" s="1"/>
      <c r="K135" s="1"/>
      <c r="L135" s="1"/>
      <c r="M135" s="1"/>
      <c r="N135" s="1"/>
      <c r="O135" s="1"/>
      <c r="P135" s="1"/>
      <c r="Q135" s="217"/>
      <c r="R135" s="223">
        <f t="shared" si="1"/>
        <v>0</v>
      </c>
      <c r="S135" s="92">
        <f t="shared" si="2"/>
        <v>126</v>
      </c>
      <c r="T135" s="92">
        <f t="shared" si="0"/>
        <v>0</v>
      </c>
      <c r="U135" s="409"/>
      <c r="V135" s="409"/>
      <c r="W135" s="236"/>
      <c r="X135" s="236"/>
      <c r="Y135" s="1"/>
      <c r="Z135" s="1"/>
    </row>
    <row r="136" spans="1:26" ht="12.75" customHeight="1">
      <c r="A136" s="217"/>
      <c r="B136" s="217"/>
      <c r="C136" s="217"/>
      <c r="D136" s="409"/>
      <c r="E136" s="409"/>
      <c r="F136" s="409"/>
      <c r="G136" s="236"/>
      <c r="H136" s="236"/>
      <c r="I136" s="62"/>
      <c r="J136" s="1"/>
      <c r="K136" s="1"/>
      <c r="L136" s="1"/>
      <c r="M136" s="1"/>
      <c r="N136" s="1"/>
      <c r="O136" s="1"/>
      <c r="P136" s="1"/>
      <c r="Q136" s="217"/>
      <c r="R136" s="223">
        <f t="shared" si="1"/>
        <v>0</v>
      </c>
      <c r="S136" s="92">
        <f t="shared" si="2"/>
        <v>127</v>
      </c>
      <c r="T136" s="92">
        <f t="shared" si="0"/>
        <v>0</v>
      </c>
      <c r="U136" s="409"/>
      <c r="V136" s="409"/>
      <c r="W136" s="236"/>
      <c r="X136" s="236"/>
      <c r="Y136" s="1"/>
      <c r="Z136" s="1"/>
    </row>
    <row r="137" spans="1:26" ht="12.75" customHeight="1">
      <c r="A137" s="217"/>
      <c r="B137" s="217"/>
      <c r="C137" s="217"/>
      <c r="D137" s="409"/>
      <c r="E137" s="409"/>
      <c r="F137" s="409"/>
      <c r="G137" s="236"/>
      <c r="H137" s="236"/>
      <c r="I137" s="62"/>
      <c r="J137" s="1"/>
      <c r="K137" s="1"/>
      <c r="L137" s="1"/>
      <c r="M137" s="1"/>
      <c r="N137" s="1"/>
      <c r="O137" s="1"/>
      <c r="P137" s="1"/>
      <c r="Q137" s="217"/>
      <c r="R137" s="223">
        <f t="shared" si="1"/>
        <v>0</v>
      </c>
      <c r="S137" s="92">
        <f t="shared" si="2"/>
        <v>128</v>
      </c>
      <c r="T137" s="92">
        <f t="shared" si="0"/>
        <v>0</v>
      </c>
      <c r="U137" s="409"/>
      <c r="V137" s="409"/>
      <c r="W137" s="236"/>
      <c r="X137" s="236"/>
      <c r="Y137" s="1"/>
      <c r="Z137" s="1"/>
    </row>
    <row r="138" spans="1:26" ht="12.75" customHeight="1">
      <c r="A138" s="217"/>
      <c r="B138" s="217"/>
      <c r="C138" s="217"/>
      <c r="D138" s="409"/>
      <c r="E138" s="409"/>
      <c r="F138" s="409"/>
      <c r="G138" s="236"/>
      <c r="H138" s="236"/>
      <c r="I138" s="62"/>
      <c r="J138" s="1"/>
      <c r="K138" s="1"/>
      <c r="L138" s="1"/>
      <c r="M138" s="1"/>
      <c r="N138" s="1"/>
      <c r="O138" s="1"/>
      <c r="P138" s="1"/>
      <c r="Q138" s="217"/>
      <c r="R138" s="223">
        <f t="shared" si="1"/>
        <v>0</v>
      </c>
      <c r="S138" s="92">
        <f t="shared" si="2"/>
        <v>129</v>
      </c>
      <c r="T138" s="92">
        <f t="shared" si="0"/>
        <v>0</v>
      </c>
      <c r="U138" s="409"/>
      <c r="V138" s="409"/>
      <c r="W138" s="236"/>
      <c r="X138" s="236"/>
      <c r="Y138" s="1"/>
      <c r="Z138" s="1"/>
    </row>
    <row r="139" spans="1:26" ht="12.75" customHeight="1">
      <c r="A139" s="217"/>
      <c r="B139" s="217"/>
      <c r="C139" s="217"/>
      <c r="D139" s="409"/>
      <c r="E139" s="409"/>
      <c r="F139" s="409"/>
      <c r="G139" s="236"/>
      <c r="H139" s="236"/>
      <c r="I139" s="62"/>
      <c r="J139" s="1"/>
      <c r="K139" s="1"/>
      <c r="L139" s="1"/>
      <c r="M139" s="1"/>
      <c r="N139" s="1"/>
      <c r="O139" s="1"/>
      <c r="P139" s="1"/>
      <c r="Q139" s="217"/>
      <c r="R139" s="223">
        <f t="shared" si="1"/>
        <v>0</v>
      </c>
      <c r="S139" s="92">
        <f t="shared" si="2"/>
        <v>130</v>
      </c>
      <c r="T139" s="92">
        <f t="shared" si="0"/>
        <v>0</v>
      </c>
      <c r="U139" s="409"/>
      <c r="V139" s="409"/>
      <c r="W139" s="236"/>
      <c r="X139" s="236"/>
      <c r="Y139" s="1"/>
      <c r="Z139" s="1"/>
    </row>
    <row r="140" spans="1:26" ht="12.75" customHeight="1">
      <c r="A140" s="217"/>
      <c r="B140" s="217"/>
      <c r="C140" s="217"/>
      <c r="D140" s="409"/>
      <c r="E140" s="409"/>
      <c r="F140" s="409"/>
      <c r="G140" s="236"/>
      <c r="H140" s="236"/>
      <c r="I140" s="62"/>
      <c r="J140" s="1"/>
      <c r="K140" s="1"/>
      <c r="L140" s="1"/>
      <c r="M140" s="1"/>
      <c r="N140" s="1"/>
      <c r="O140" s="1"/>
      <c r="P140" s="1"/>
      <c r="Q140" s="217"/>
      <c r="R140" s="223">
        <f t="shared" si="1"/>
        <v>0</v>
      </c>
      <c r="S140" s="92">
        <f t="shared" si="2"/>
        <v>131</v>
      </c>
      <c r="T140" s="92">
        <f t="shared" si="0"/>
        <v>0</v>
      </c>
      <c r="U140" s="409"/>
      <c r="V140" s="409"/>
      <c r="W140" s="236"/>
      <c r="X140" s="236"/>
      <c r="Y140" s="1"/>
      <c r="Z140" s="1"/>
    </row>
    <row r="141" spans="1:26" ht="12.75" customHeight="1">
      <c r="A141" s="217"/>
      <c r="B141" s="217"/>
      <c r="C141" s="217"/>
      <c r="D141" s="409"/>
      <c r="E141" s="409"/>
      <c r="F141" s="409"/>
      <c r="G141" s="236"/>
      <c r="H141" s="236"/>
      <c r="I141" s="62"/>
      <c r="J141" s="1"/>
      <c r="K141" s="1"/>
      <c r="L141" s="1"/>
      <c r="M141" s="1"/>
      <c r="N141" s="1"/>
      <c r="O141" s="1"/>
      <c r="P141" s="1"/>
      <c r="Q141" s="217"/>
      <c r="R141" s="223">
        <f t="shared" si="1"/>
        <v>0</v>
      </c>
      <c r="S141" s="92">
        <f t="shared" si="2"/>
        <v>132</v>
      </c>
      <c r="T141" s="92">
        <f t="shared" si="0"/>
        <v>0</v>
      </c>
      <c r="U141" s="409"/>
      <c r="V141" s="409"/>
      <c r="W141" s="236"/>
      <c r="X141" s="236"/>
      <c r="Y141" s="1"/>
      <c r="Z141" s="1"/>
    </row>
    <row r="142" spans="1:26" ht="12.75" customHeight="1">
      <c r="A142" s="217"/>
      <c r="B142" s="217"/>
      <c r="C142" s="217"/>
      <c r="D142" s="409"/>
      <c r="E142" s="409"/>
      <c r="F142" s="409"/>
      <c r="G142" s="236"/>
      <c r="H142" s="236"/>
      <c r="I142" s="62"/>
      <c r="J142" s="1"/>
      <c r="K142" s="1"/>
      <c r="L142" s="1"/>
      <c r="M142" s="1"/>
      <c r="N142" s="1"/>
      <c r="O142" s="1"/>
      <c r="P142" s="1"/>
      <c r="Q142" s="217"/>
      <c r="R142" s="223">
        <f t="shared" si="1"/>
        <v>0</v>
      </c>
      <c r="S142" s="92">
        <f t="shared" si="2"/>
        <v>133</v>
      </c>
      <c r="T142" s="92">
        <f t="shared" si="0"/>
        <v>0</v>
      </c>
      <c r="U142" s="409"/>
      <c r="V142" s="409"/>
      <c r="W142" s="236"/>
      <c r="X142" s="236"/>
      <c r="Y142" s="1"/>
      <c r="Z142" s="1"/>
    </row>
    <row r="143" spans="1:26" ht="12.75" customHeight="1">
      <c r="A143" s="217"/>
      <c r="B143" s="217"/>
      <c r="C143" s="217"/>
      <c r="D143" s="409"/>
      <c r="E143" s="409"/>
      <c r="F143" s="409"/>
      <c r="G143" s="236"/>
      <c r="H143" s="236"/>
      <c r="I143" s="62"/>
      <c r="J143" s="1"/>
      <c r="K143" s="1"/>
      <c r="L143" s="1"/>
      <c r="M143" s="1"/>
      <c r="N143" s="1"/>
      <c r="O143" s="1"/>
      <c r="P143" s="1"/>
      <c r="Q143" s="217"/>
      <c r="R143" s="223">
        <f t="shared" si="1"/>
        <v>0</v>
      </c>
      <c r="S143" s="92">
        <f t="shared" si="2"/>
        <v>134</v>
      </c>
      <c r="T143" s="92">
        <f t="shared" si="0"/>
        <v>0</v>
      </c>
      <c r="U143" s="409"/>
      <c r="V143" s="409"/>
      <c r="W143" s="236"/>
      <c r="X143" s="236"/>
      <c r="Y143" s="1"/>
      <c r="Z143" s="1"/>
    </row>
    <row r="144" spans="1:26" ht="12.75" customHeight="1">
      <c r="A144" s="217"/>
      <c r="B144" s="217"/>
      <c r="C144" s="217"/>
      <c r="D144" s="409"/>
      <c r="E144" s="409"/>
      <c r="F144" s="409"/>
      <c r="G144" s="236"/>
      <c r="H144" s="236"/>
      <c r="I144" s="62"/>
      <c r="J144" s="1"/>
      <c r="K144" s="1"/>
      <c r="L144" s="1"/>
      <c r="M144" s="1"/>
      <c r="N144" s="1"/>
      <c r="O144" s="1"/>
      <c r="P144" s="1"/>
      <c r="Q144" s="217"/>
      <c r="R144" s="223">
        <f t="shared" si="1"/>
        <v>0</v>
      </c>
      <c r="S144" s="92">
        <f t="shared" si="2"/>
        <v>135</v>
      </c>
      <c r="T144" s="92">
        <f t="shared" si="0"/>
        <v>0</v>
      </c>
      <c r="U144" s="409"/>
      <c r="V144" s="409"/>
      <c r="W144" s="236"/>
      <c r="X144" s="236"/>
      <c r="Y144" s="1"/>
      <c r="Z144" s="1"/>
    </row>
    <row r="145" spans="1:26" ht="12.75" customHeight="1">
      <c r="A145" s="217"/>
      <c r="B145" s="217"/>
      <c r="C145" s="217"/>
      <c r="D145" s="409"/>
      <c r="E145" s="409"/>
      <c r="F145" s="409"/>
      <c r="G145" s="236"/>
      <c r="H145" s="236"/>
      <c r="I145" s="62"/>
      <c r="J145" s="1"/>
      <c r="K145" s="1"/>
      <c r="L145" s="1"/>
      <c r="M145" s="1"/>
      <c r="N145" s="1"/>
      <c r="O145" s="1"/>
      <c r="P145" s="1"/>
      <c r="Q145" s="217"/>
      <c r="R145" s="223">
        <f t="shared" si="1"/>
        <v>0</v>
      </c>
      <c r="S145" s="92">
        <f t="shared" si="2"/>
        <v>136</v>
      </c>
      <c r="T145" s="92">
        <f t="shared" si="0"/>
        <v>0</v>
      </c>
      <c r="U145" s="409"/>
      <c r="V145" s="409"/>
      <c r="W145" s="236"/>
      <c r="X145" s="236"/>
      <c r="Y145" s="1"/>
      <c r="Z145" s="1"/>
    </row>
    <row r="146" spans="1:26" ht="12.75" customHeight="1">
      <c r="A146" s="217"/>
      <c r="B146" s="217"/>
      <c r="C146" s="217"/>
      <c r="D146" s="409"/>
      <c r="E146" s="409"/>
      <c r="F146" s="409"/>
      <c r="G146" s="236"/>
      <c r="H146" s="236"/>
      <c r="I146" s="62"/>
      <c r="J146" s="1"/>
      <c r="K146" s="1"/>
      <c r="L146" s="1"/>
      <c r="M146" s="1"/>
      <c r="N146" s="1"/>
      <c r="O146" s="1"/>
      <c r="P146" s="1"/>
      <c r="Q146" s="217"/>
      <c r="R146" s="223">
        <f t="shared" si="1"/>
        <v>0</v>
      </c>
      <c r="S146" s="92">
        <f t="shared" si="2"/>
        <v>137</v>
      </c>
      <c r="T146" s="92">
        <f t="shared" si="0"/>
        <v>0</v>
      </c>
      <c r="U146" s="409"/>
      <c r="V146" s="409"/>
      <c r="W146" s="236"/>
      <c r="X146" s="236"/>
      <c r="Y146" s="1"/>
      <c r="Z146" s="1"/>
    </row>
    <row r="147" spans="1:26" ht="12.75" customHeight="1">
      <c r="A147" s="217"/>
      <c r="B147" s="217"/>
      <c r="C147" s="217"/>
      <c r="D147" s="409"/>
      <c r="E147" s="409"/>
      <c r="F147" s="409"/>
      <c r="G147" s="236"/>
      <c r="H147" s="236"/>
      <c r="I147" s="62"/>
      <c r="J147" s="1"/>
      <c r="K147" s="1"/>
      <c r="L147" s="1"/>
      <c r="M147" s="1"/>
      <c r="N147" s="1"/>
      <c r="O147" s="1"/>
      <c r="P147" s="1"/>
      <c r="Q147" s="217"/>
      <c r="R147" s="223">
        <f t="shared" si="1"/>
        <v>0</v>
      </c>
      <c r="S147" s="92">
        <f t="shared" si="2"/>
        <v>138</v>
      </c>
      <c r="T147" s="92">
        <f t="shared" si="0"/>
        <v>0</v>
      </c>
      <c r="U147" s="409"/>
      <c r="V147" s="409"/>
      <c r="W147" s="236"/>
      <c r="X147" s="236"/>
      <c r="Y147" s="1"/>
      <c r="Z147" s="1"/>
    </row>
    <row r="148" spans="1:26" ht="12.75" customHeight="1">
      <c r="A148" s="217"/>
      <c r="B148" s="217"/>
      <c r="C148" s="217"/>
      <c r="D148" s="409"/>
      <c r="E148" s="409"/>
      <c r="F148" s="409"/>
      <c r="G148" s="236"/>
      <c r="H148" s="236"/>
      <c r="I148" s="62"/>
      <c r="J148" s="1"/>
      <c r="K148" s="1"/>
      <c r="L148" s="1"/>
      <c r="M148" s="1"/>
      <c r="N148" s="1"/>
      <c r="O148" s="1"/>
      <c r="P148" s="1"/>
      <c r="Q148" s="217"/>
      <c r="R148" s="223">
        <f t="shared" si="1"/>
        <v>0</v>
      </c>
      <c r="S148" s="92">
        <f t="shared" si="2"/>
        <v>139</v>
      </c>
      <c r="T148" s="92">
        <f t="shared" si="0"/>
        <v>0</v>
      </c>
      <c r="U148" s="409"/>
      <c r="V148" s="409"/>
      <c r="W148" s="236"/>
      <c r="X148" s="236"/>
      <c r="Y148" s="1"/>
      <c r="Z148" s="1"/>
    </row>
    <row r="149" spans="1:26" ht="12.75" customHeight="1">
      <c r="A149" s="217"/>
      <c r="B149" s="217"/>
      <c r="C149" s="217"/>
      <c r="D149" s="409"/>
      <c r="E149" s="409"/>
      <c r="F149" s="409"/>
      <c r="G149" s="236"/>
      <c r="H149" s="236"/>
      <c r="I149" s="62"/>
      <c r="J149" s="1"/>
      <c r="K149" s="1"/>
      <c r="L149" s="1"/>
      <c r="M149" s="1"/>
      <c r="N149" s="1"/>
      <c r="O149" s="1"/>
      <c r="P149" s="1"/>
      <c r="Q149" s="217"/>
      <c r="R149" s="223">
        <f t="shared" si="1"/>
        <v>0</v>
      </c>
      <c r="S149" s="92">
        <f t="shared" si="2"/>
        <v>140</v>
      </c>
      <c r="T149" s="92">
        <f t="shared" si="0"/>
        <v>0</v>
      </c>
      <c r="U149" s="409"/>
      <c r="V149" s="409"/>
      <c r="W149" s="236"/>
      <c r="X149" s="236"/>
      <c r="Y149" s="1"/>
      <c r="Z149" s="1"/>
    </row>
    <row r="150" spans="1:26" ht="12.75" customHeight="1">
      <c r="A150" s="217"/>
      <c r="B150" s="217"/>
      <c r="C150" s="217"/>
      <c r="D150" s="409"/>
      <c r="E150" s="409"/>
      <c r="F150" s="409"/>
      <c r="G150" s="236"/>
      <c r="H150" s="236"/>
      <c r="I150" s="62"/>
      <c r="J150" s="1"/>
      <c r="K150" s="1"/>
      <c r="L150" s="1"/>
      <c r="M150" s="1"/>
      <c r="N150" s="1"/>
      <c r="O150" s="1"/>
      <c r="P150" s="1"/>
      <c r="Q150" s="217"/>
      <c r="R150" s="223">
        <f t="shared" si="1"/>
        <v>0</v>
      </c>
      <c r="S150" s="92">
        <f t="shared" si="2"/>
        <v>141</v>
      </c>
      <c r="T150" s="92">
        <f t="shared" si="0"/>
        <v>0</v>
      </c>
      <c r="U150" s="409"/>
      <c r="V150" s="409"/>
      <c r="W150" s="236"/>
      <c r="X150" s="236"/>
      <c r="Y150" s="1"/>
      <c r="Z150" s="1"/>
    </row>
    <row r="151" spans="1:26" ht="12.75" customHeight="1">
      <c r="A151" s="217"/>
      <c r="B151" s="217"/>
      <c r="C151" s="217"/>
      <c r="D151" s="409"/>
      <c r="E151" s="409"/>
      <c r="F151" s="409"/>
      <c r="G151" s="236"/>
      <c r="H151" s="236"/>
      <c r="I151" s="62"/>
      <c r="J151" s="1"/>
      <c r="K151" s="1"/>
      <c r="L151" s="1"/>
      <c r="M151" s="1"/>
      <c r="N151" s="1"/>
      <c r="O151" s="1"/>
      <c r="P151" s="1"/>
      <c r="Q151" s="217"/>
      <c r="R151" s="223">
        <f t="shared" si="1"/>
        <v>0</v>
      </c>
      <c r="S151" s="92">
        <f t="shared" si="2"/>
        <v>142</v>
      </c>
      <c r="T151" s="92">
        <f t="shared" si="0"/>
        <v>0</v>
      </c>
      <c r="U151" s="409"/>
      <c r="V151" s="409"/>
      <c r="W151" s="236"/>
      <c r="X151" s="236"/>
      <c r="Y151" s="1"/>
      <c r="Z151" s="1"/>
    </row>
    <row r="152" spans="1:26" ht="12.75" customHeight="1">
      <c r="A152" s="217"/>
      <c r="B152" s="217"/>
      <c r="C152" s="217"/>
      <c r="D152" s="409"/>
      <c r="E152" s="409"/>
      <c r="F152" s="409"/>
      <c r="G152" s="236"/>
      <c r="H152" s="236"/>
      <c r="I152" s="62"/>
      <c r="J152" s="1"/>
      <c r="K152" s="1"/>
      <c r="L152" s="1"/>
      <c r="M152" s="1"/>
      <c r="N152" s="1"/>
      <c r="O152" s="1"/>
      <c r="P152" s="1"/>
      <c r="Q152" s="217"/>
      <c r="R152" s="223">
        <f t="shared" si="1"/>
        <v>0</v>
      </c>
      <c r="S152" s="92">
        <f t="shared" si="2"/>
        <v>143</v>
      </c>
      <c r="T152" s="92">
        <f t="shared" si="0"/>
        <v>0</v>
      </c>
      <c r="U152" s="409"/>
      <c r="V152" s="409"/>
      <c r="W152" s="236"/>
      <c r="X152" s="236"/>
      <c r="Y152" s="1"/>
      <c r="Z152" s="1"/>
    </row>
    <row r="153" spans="1:26" ht="12.75" customHeight="1">
      <c r="A153" s="217"/>
      <c r="B153" s="217"/>
      <c r="C153" s="217"/>
      <c r="D153" s="409"/>
      <c r="E153" s="409"/>
      <c r="F153" s="409"/>
      <c r="G153" s="236"/>
      <c r="H153" s="236"/>
      <c r="I153" s="62"/>
      <c r="J153" s="1"/>
      <c r="K153" s="1"/>
      <c r="L153" s="1"/>
      <c r="M153" s="1"/>
      <c r="N153" s="1"/>
      <c r="O153" s="1"/>
      <c r="P153" s="1"/>
      <c r="Q153" s="217"/>
      <c r="R153" s="223">
        <f t="shared" si="1"/>
        <v>0</v>
      </c>
      <c r="S153" s="92">
        <f t="shared" si="2"/>
        <v>144</v>
      </c>
      <c r="T153" s="92">
        <f t="shared" si="0"/>
        <v>0</v>
      </c>
      <c r="U153" s="409"/>
      <c r="V153" s="409"/>
      <c r="W153" s="236"/>
      <c r="X153" s="236"/>
      <c r="Y153" s="1"/>
      <c r="Z153" s="1"/>
    </row>
    <row r="154" spans="1:26" ht="12.75" customHeight="1">
      <c r="A154" s="217"/>
      <c r="B154" s="217"/>
      <c r="C154" s="217"/>
      <c r="D154" s="409"/>
      <c r="E154" s="409"/>
      <c r="F154" s="409"/>
      <c r="G154" s="236"/>
      <c r="H154" s="236"/>
      <c r="I154" s="62"/>
      <c r="J154" s="1"/>
      <c r="K154" s="1"/>
      <c r="L154" s="1"/>
      <c r="M154" s="1"/>
      <c r="N154" s="1"/>
      <c r="O154" s="1"/>
      <c r="P154" s="1"/>
      <c r="Q154" s="217"/>
      <c r="R154" s="223">
        <f t="shared" si="1"/>
        <v>0</v>
      </c>
      <c r="S154" s="92">
        <f t="shared" si="2"/>
        <v>145</v>
      </c>
      <c r="T154" s="92">
        <f t="shared" si="0"/>
        <v>0</v>
      </c>
      <c r="U154" s="409"/>
      <c r="V154" s="409"/>
      <c r="W154" s="236"/>
      <c r="X154" s="236"/>
      <c r="Y154" s="1"/>
      <c r="Z154" s="1"/>
    </row>
    <row r="155" spans="1:26" ht="12.75" customHeight="1">
      <c r="A155" s="217"/>
      <c r="B155" s="217"/>
      <c r="C155" s="217"/>
      <c r="D155" s="409"/>
      <c r="E155" s="409"/>
      <c r="F155" s="409"/>
      <c r="G155" s="236"/>
      <c r="H155" s="236"/>
      <c r="I155" s="62"/>
      <c r="J155" s="1"/>
      <c r="K155" s="1"/>
      <c r="L155" s="1"/>
      <c r="M155" s="1"/>
      <c r="N155" s="1"/>
      <c r="O155" s="1"/>
      <c r="P155" s="1"/>
      <c r="Q155" s="217"/>
      <c r="R155" s="223">
        <f t="shared" si="1"/>
        <v>0</v>
      </c>
      <c r="S155" s="92">
        <f t="shared" si="2"/>
        <v>146</v>
      </c>
      <c r="T155" s="92">
        <f t="shared" si="0"/>
        <v>0</v>
      </c>
      <c r="U155" s="409"/>
      <c r="V155" s="409"/>
      <c r="W155" s="236"/>
      <c r="X155" s="236"/>
      <c r="Y155" s="1"/>
      <c r="Z155" s="1"/>
    </row>
    <row r="156" spans="1:26" ht="12.75" customHeight="1">
      <c r="A156" s="217"/>
      <c r="B156" s="217"/>
      <c r="C156" s="217"/>
      <c r="D156" s="409"/>
      <c r="E156" s="409"/>
      <c r="F156" s="409"/>
      <c r="G156" s="236"/>
      <c r="H156" s="236"/>
      <c r="I156" s="62"/>
      <c r="J156" s="1"/>
      <c r="K156" s="1"/>
      <c r="L156" s="1"/>
      <c r="M156" s="1"/>
      <c r="N156" s="1"/>
      <c r="O156" s="1"/>
      <c r="P156" s="1"/>
      <c r="Q156" s="217"/>
      <c r="R156" s="223">
        <f t="shared" si="1"/>
        <v>0</v>
      </c>
      <c r="S156" s="92">
        <f t="shared" si="2"/>
        <v>147</v>
      </c>
      <c r="T156" s="92">
        <f t="shared" si="0"/>
        <v>0</v>
      </c>
      <c r="U156" s="409"/>
      <c r="V156" s="409"/>
      <c r="W156" s="236"/>
      <c r="X156" s="236"/>
      <c r="Y156" s="1"/>
      <c r="Z156" s="1"/>
    </row>
    <row r="157" spans="1:26" ht="12.75" customHeight="1">
      <c r="A157" s="217"/>
      <c r="B157" s="217"/>
      <c r="C157" s="217"/>
      <c r="D157" s="409"/>
      <c r="E157" s="409"/>
      <c r="F157" s="409"/>
      <c r="G157" s="236"/>
      <c r="H157" s="236"/>
      <c r="I157" s="62"/>
      <c r="J157" s="1"/>
      <c r="K157" s="1"/>
      <c r="L157" s="1"/>
      <c r="M157" s="1"/>
      <c r="N157" s="1"/>
      <c r="O157" s="1"/>
      <c r="P157" s="1"/>
      <c r="Q157" s="217"/>
      <c r="R157" s="223">
        <f t="shared" si="1"/>
        <v>0</v>
      </c>
      <c r="S157" s="92">
        <f t="shared" si="2"/>
        <v>148</v>
      </c>
      <c r="T157" s="92">
        <f t="shared" si="0"/>
        <v>0</v>
      </c>
      <c r="U157" s="409"/>
      <c r="V157" s="409"/>
      <c r="W157" s="236"/>
      <c r="X157" s="236"/>
      <c r="Y157" s="1"/>
      <c r="Z157" s="1"/>
    </row>
    <row r="158" spans="1:26" ht="12.75" customHeight="1">
      <c r="A158" s="217"/>
      <c r="B158" s="217"/>
      <c r="C158" s="217"/>
      <c r="D158" s="409"/>
      <c r="E158" s="409"/>
      <c r="F158" s="409"/>
      <c r="G158" s="236"/>
      <c r="H158" s="236"/>
      <c r="I158" s="62"/>
      <c r="J158" s="1"/>
      <c r="K158" s="1"/>
      <c r="L158" s="1"/>
      <c r="M158" s="1"/>
      <c r="N158" s="1"/>
      <c r="O158" s="1"/>
      <c r="P158" s="1"/>
      <c r="Q158" s="217"/>
      <c r="R158" s="223">
        <f t="shared" si="1"/>
        <v>0</v>
      </c>
      <c r="S158" s="92">
        <f t="shared" si="2"/>
        <v>149</v>
      </c>
      <c r="T158" s="92">
        <f t="shared" si="0"/>
        <v>0</v>
      </c>
      <c r="U158" s="409"/>
      <c r="V158" s="409"/>
      <c r="W158" s="236"/>
      <c r="X158" s="236"/>
      <c r="Y158" s="1"/>
      <c r="Z158" s="1"/>
    </row>
    <row r="159" spans="1:26" ht="12.75" customHeight="1">
      <c r="A159" s="217"/>
      <c r="B159" s="217"/>
      <c r="C159" s="217"/>
      <c r="D159" s="409"/>
      <c r="E159" s="409"/>
      <c r="F159" s="409"/>
      <c r="G159" s="236"/>
      <c r="H159" s="236"/>
      <c r="I159" s="62"/>
      <c r="J159" s="1"/>
      <c r="K159" s="1"/>
      <c r="L159" s="1"/>
      <c r="M159" s="1"/>
      <c r="N159" s="1"/>
      <c r="O159" s="1"/>
      <c r="P159" s="1"/>
      <c r="Q159" s="217"/>
      <c r="R159" s="223">
        <f t="shared" si="1"/>
        <v>0</v>
      </c>
      <c r="S159" s="92">
        <f t="shared" si="2"/>
        <v>150</v>
      </c>
      <c r="T159" s="92">
        <f t="shared" si="0"/>
        <v>0</v>
      </c>
      <c r="U159" s="409"/>
      <c r="V159" s="409"/>
      <c r="W159" s="236"/>
      <c r="X159" s="236"/>
      <c r="Y159" s="1"/>
      <c r="Z159" s="1"/>
    </row>
    <row r="160" spans="1:26" ht="12.75" customHeight="1">
      <c r="A160" s="217"/>
      <c r="B160" s="217"/>
      <c r="C160" s="217"/>
      <c r="D160" s="409"/>
      <c r="E160" s="409"/>
      <c r="F160" s="409"/>
      <c r="G160" s="236"/>
      <c r="H160" s="236"/>
      <c r="I160" s="62"/>
      <c r="J160" s="1"/>
      <c r="K160" s="1"/>
      <c r="L160" s="1"/>
      <c r="M160" s="1"/>
      <c r="N160" s="1"/>
      <c r="O160" s="1"/>
      <c r="P160" s="1"/>
      <c r="Q160" s="217"/>
      <c r="R160" s="223">
        <f t="shared" si="1"/>
        <v>0</v>
      </c>
      <c r="S160" s="92">
        <f t="shared" si="2"/>
        <v>151</v>
      </c>
      <c r="T160" s="92">
        <f t="shared" si="0"/>
        <v>0</v>
      </c>
      <c r="U160" s="409"/>
      <c r="V160" s="409"/>
      <c r="W160" s="236"/>
      <c r="X160" s="236"/>
      <c r="Y160" s="1"/>
      <c r="Z160" s="1"/>
    </row>
    <row r="161" spans="1:26" ht="12.75" customHeight="1">
      <c r="A161" s="217"/>
      <c r="B161" s="217"/>
      <c r="C161" s="217"/>
      <c r="D161" s="409"/>
      <c r="E161" s="409"/>
      <c r="F161" s="409"/>
      <c r="G161" s="236"/>
      <c r="H161" s="236"/>
      <c r="I161" s="62"/>
      <c r="J161" s="1"/>
      <c r="K161" s="1"/>
      <c r="L161" s="1"/>
      <c r="M161" s="1"/>
      <c r="N161" s="1"/>
      <c r="O161" s="1"/>
      <c r="P161" s="1"/>
      <c r="Q161" s="217"/>
      <c r="R161" s="223">
        <f t="shared" si="1"/>
        <v>0</v>
      </c>
      <c r="S161" s="92">
        <f t="shared" si="2"/>
        <v>152</v>
      </c>
      <c r="T161" s="92">
        <f t="shared" si="0"/>
        <v>0</v>
      </c>
      <c r="U161" s="409"/>
      <c r="V161" s="409"/>
      <c r="W161" s="236"/>
      <c r="X161" s="236"/>
      <c r="Y161" s="1"/>
      <c r="Z161" s="1"/>
    </row>
    <row r="162" spans="1:26" ht="12.75" customHeight="1">
      <c r="A162" s="217"/>
      <c r="B162" s="217"/>
      <c r="C162" s="217"/>
      <c r="D162" s="409"/>
      <c r="E162" s="409"/>
      <c r="F162" s="409"/>
      <c r="G162" s="236"/>
      <c r="H162" s="236"/>
      <c r="I162" s="62"/>
      <c r="J162" s="1"/>
      <c r="K162" s="1"/>
      <c r="L162" s="1"/>
      <c r="M162" s="1"/>
      <c r="N162" s="1"/>
      <c r="O162" s="1"/>
      <c r="P162" s="1"/>
      <c r="Q162" s="217"/>
      <c r="R162" s="223">
        <f t="shared" si="1"/>
        <v>0</v>
      </c>
      <c r="S162" s="92">
        <f t="shared" si="2"/>
        <v>153</v>
      </c>
      <c r="T162" s="92">
        <f t="shared" si="0"/>
        <v>0</v>
      </c>
      <c r="U162" s="409"/>
      <c r="V162" s="409"/>
      <c r="W162" s="236"/>
      <c r="X162" s="236"/>
      <c r="Y162" s="1"/>
      <c r="Z162" s="1"/>
    </row>
    <row r="163" spans="1:26" ht="12.75" customHeight="1">
      <c r="A163" s="217"/>
      <c r="B163" s="217"/>
      <c r="C163" s="217"/>
      <c r="D163" s="409"/>
      <c r="E163" s="409"/>
      <c r="F163" s="409"/>
      <c r="G163" s="236"/>
      <c r="H163" s="236"/>
      <c r="I163" s="62"/>
      <c r="J163" s="1"/>
      <c r="K163" s="1"/>
      <c r="L163" s="1"/>
      <c r="M163" s="1"/>
      <c r="N163" s="1"/>
      <c r="O163" s="1"/>
      <c r="P163" s="1"/>
      <c r="Q163" s="217"/>
      <c r="R163" s="223">
        <f t="shared" si="1"/>
        <v>0</v>
      </c>
      <c r="S163" s="92">
        <f t="shared" si="2"/>
        <v>154</v>
      </c>
      <c r="T163" s="92">
        <f t="shared" si="0"/>
        <v>0</v>
      </c>
      <c r="U163" s="409"/>
      <c r="V163" s="409"/>
      <c r="W163" s="236"/>
      <c r="X163" s="236"/>
      <c r="Y163" s="1"/>
      <c r="Z163" s="1"/>
    </row>
    <row r="164" spans="1:26" ht="12.75" customHeight="1">
      <c r="A164" s="217"/>
      <c r="B164" s="217"/>
      <c r="C164" s="217"/>
      <c r="D164" s="409"/>
      <c r="E164" s="409"/>
      <c r="F164" s="409"/>
      <c r="G164" s="236"/>
      <c r="H164" s="236"/>
      <c r="I164" s="62"/>
      <c r="J164" s="1"/>
      <c r="K164" s="1"/>
      <c r="L164" s="1"/>
      <c r="M164" s="1"/>
      <c r="N164" s="1"/>
      <c r="O164" s="1"/>
      <c r="P164" s="1"/>
      <c r="Q164" s="217"/>
      <c r="R164" s="223">
        <f t="shared" si="1"/>
        <v>0</v>
      </c>
      <c r="S164" s="92">
        <f t="shared" si="2"/>
        <v>155</v>
      </c>
      <c r="T164" s="92">
        <f t="shared" si="0"/>
        <v>0</v>
      </c>
      <c r="U164" s="409"/>
      <c r="V164" s="409"/>
      <c r="W164" s="236"/>
      <c r="X164" s="236"/>
      <c r="Y164" s="1"/>
      <c r="Z164" s="1"/>
    </row>
    <row r="165" spans="1:26" ht="12.75" customHeight="1">
      <c r="A165" s="217"/>
      <c r="B165" s="217"/>
      <c r="C165" s="217"/>
      <c r="D165" s="409"/>
      <c r="E165" s="409"/>
      <c r="F165" s="409"/>
      <c r="G165" s="236"/>
      <c r="H165" s="236"/>
      <c r="I165" s="62"/>
      <c r="J165" s="1"/>
      <c r="K165" s="1"/>
      <c r="L165" s="1"/>
      <c r="M165" s="1"/>
      <c r="N165" s="1"/>
      <c r="O165" s="1"/>
      <c r="P165" s="1"/>
      <c r="Q165" s="217"/>
      <c r="R165" s="223">
        <f t="shared" si="1"/>
        <v>0</v>
      </c>
      <c r="S165" s="92">
        <f t="shared" si="2"/>
        <v>156</v>
      </c>
      <c r="T165" s="92">
        <f t="shared" si="0"/>
        <v>0</v>
      </c>
      <c r="U165" s="409"/>
      <c r="V165" s="409"/>
      <c r="W165" s="236"/>
      <c r="X165" s="236"/>
      <c r="Y165" s="1"/>
      <c r="Z165" s="1"/>
    </row>
    <row r="166" spans="1:26" ht="12.75" customHeight="1">
      <c r="A166" s="217"/>
      <c r="B166" s="217"/>
      <c r="C166" s="217"/>
      <c r="D166" s="409"/>
      <c r="E166" s="409"/>
      <c r="F166" s="409"/>
      <c r="G166" s="236"/>
      <c r="H166" s="236"/>
      <c r="I166" s="62"/>
      <c r="J166" s="1"/>
      <c r="K166" s="1"/>
      <c r="L166" s="1"/>
      <c r="M166" s="1"/>
      <c r="N166" s="1"/>
      <c r="O166" s="1"/>
      <c r="P166" s="1"/>
      <c r="Q166" s="217"/>
      <c r="R166" s="223">
        <f t="shared" si="1"/>
        <v>0</v>
      </c>
      <c r="S166" s="92">
        <f t="shared" si="2"/>
        <v>157</v>
      </c>
      <c r="T166" s="92">
        <f t="shared" si="0"/>
        <v>0</v>
      </c>
      <c r="U166" s="409"/>
      <c r="V166" s="409"/>
      <c r="W166" s="236"/>
      <c r="X166" s="236"/>
      <c r="Y166" s="1"/>
      <c r="Z166" s="1"/>
    </row>
    <row r="167" spans="1:26" ht="12.75" customHeight="1">
      <c r="A167" s="217"/>
      <c r="B167" s="217"/>
      <c r="C167" s="217"/>
      <c r="D167" s="409"/>
      <c r="E167" s="409"/>
      <c r="F167" s="409"/>
      <c r="G167" s="236"/>
      <c r="H167" s="236"/>
      <c r="I167" s="62"/>
      <c r="J167" s="1"/>
      <c r="K167" s="1"/>
      <c r="L167" s="1"/>
      <c r="M167" s="1"/>
      <c r="N167" s="1"/>
      <c r="O167" s="1"/>
      <c r="P167" s="1"/>
      <c r="Q167" s="217"/>
      <c r="R167" s="223">
        <f t="shared" si="1"/>
        <v>0</v>
      </c>
      <c r="S167" s="92">
        <f t="shared" si="2"/>
        <v>158</v>
      </c>
      <c r="T167" s="92">
        <f t="shared" si="0"/>
        <v>0</v>
      </c>
      <c r="U167" s="409"/>
      <c r="V167" s="409"/>
      <c r="W167" s="236"/>
      <c r="X167" s="236"/>
      <c r="Y167" s="1"/>
      <c r="Z167" s="1"/>
    </row>
    <row r="168" spans="1:26" ht="12.75" customHeight="1">
      <c r="A168" s="217"/>
      <c r="B168" s="217"/>
      <c r="C168" s="217"/>
      <c r="D168" s="409"/>
      <c r="E168" s="409"/>
      <c r="F168" s="409"/>
      <c r="G168" s="236"/>
      <c r="H168" s="236"/>
      <c r="I168" s="62"/>
      <c r="J168" s="1"/>
      <c r="K168" s="1"/>
      <c r="L168" s="1"/>
      <c r="M168" s="1"/>
      <c r="N168" s="1"/>
      <c r="O168" s="1"/>
      <c r="P168" s="1"/>
      <c r="Q168" s="217"/>
      <c r="R168" s="223">
        <f t="shared" si="1"/>
        <v>0</v>
      </c>
      <c r="S168" s="92">
        <f t="shared" si="2"/>
        <v>159</v>
      </c>
      <c r="T168" s="92">
        <f t="shared" si="0"/>
        <v>0</v>
      </c>
      <c r="U168" s="409"/>
      <c r="V168" s="409"/>
      <c r="W168" s="236"/>
      <c r="X168" s="236"/>
      <c r="Y168" s="1"/>
      <c r="Z168" s="1"/>
    </row>
    <row r="169" spans="1:26" ht="12.75" customHeight="1">
      <c r="A169" s="217"/>
      <c r="B169" s="217"/>
      <c r="C169" s="217"/>
      <c r="D169" s="409"/>
      <c r="E169" s="409"/>
      <c r="F169" s="409"/>
      <c r="G169" s="236"/>
      <c r="H169" s="236"/>
      <c r="I169" s="62"/>
      <c r="J169" s="1"/>
      <c r="K169" s="1"/>
      <c r="L169" s="1"/>
      <c r="M169" s="1"/>
      <c r="N169" s="1"/>
      <c r="O169" s="1"/>
      <c r="P169" s="1"/>
      <c r="Q169" s="217"/>
      <c r="R169" s="223">
        <f t="shared" si="1"/>
        <v>0</v>
      </c>
      <c r="S169" s="92">
        <f t="shared" si="2"/>
        <v>160</v>
      </c>
      <c r="T169" s="92">
        <f t="shared" si="0"/>
        <v>0</v>
      </c>
      <c r="U169" s="409"/>
      <c r="V169" s="409"/>
      <c r="W169" s="236"/>
      <c r="X169" s="236"/>
      <c r="Y169" s="1"/>
      <c r="Z169" s="1"/>
    </row>
    <row r="170" spans="1:26" ht="12.75" customHeight="1">
      <c r="A170" s="217"/>
      <c r="B170" s="217"/>
      <c r="C170" s="217"/>
      <c r="D170" s="409"/>
      <c r="E170" s="409"/>
      <c r="F170" s="409"/>
      <c r="G170" s="236"/>
      <c r="H170" s="236"/>
      <c r="I170" s="62"/>
      <c r="J170" s="1"/>
      <c r="K170" s="1"/>
      <c r="L170" s="1"/>
      <c r="M170" s="1"/>
      <c r="N170" s="1"/>
      <c r="O170" s="1"/>
      <c r="P170" s="1"/>
      <c r="Q170" s="217"/>
      <c r="R170" s="223">
        <f t="shared" si="1"/>
        <v>0</v>
      </c>
      <c r="S170" s="92">
        <f t="shared" si="2"/>
        <v>161</v>
      </c>
      <c r="T170" s="92">
        <f t="shared" si="0"/>
        <v>0</v>
      </c>
      <c r="U170" s="409"/>
      <c r="V170" s="409"/>
      <c r="W170" s="236"/>
      <c r="X170" s="236"/>
      <c r="Y170" s="1"/>
      <c r="Z170" s="1"/>
    </row>
    <row r="171" spans="1:26" ht="12.75" customHeight="1">
      <c r="A171" s="217"/>
      <c r="B171" s="217"/>
      <c r="C171" s="217"/>
      <c r="D171" s="409"/>
      <c r="E171" s="409"/>
      <c r="F171" s="409"/>
      <c r="G171" s="236"/>
      <c r="H171" s="236"/>
      <c r="I171" s="62"/>
      <c r="J171" s="1"/>
      <c r="K171" s="1"/>
      <c r="L171" s="1"/>
      <c r="M171" s="1"/>
      <c r="N171" s="1"/>
      <c r="O171" s="1"/>
      <c r="P171" s="1"/>
      <c r="Q171" s="217"/>
      <c r="R171" s="223">
        <f t="shared" si="1"/>
        <v>0</v>
      </c>
      <c r="S171" s="92">
        <f t="shared" si="2"/>
        <v>162</v>
      </c>
      <c r="T171" s="92">
        <f t="shared" si="0"/>
        <v>0</v>
      </c>
      <c r="U171" s="409"/>
      <c r="V171" s="409"/>
      <c r="W171" s="236"/>
      <c r="X171" s="236"/>
      <c r="Y171" s="1"/>
      <c r="Z171" s="1"/>
    </row>
    <row r="172" spans="1:26" ht="12.75" customHeight="1">
      <c r="A172" s="217"/>
      <c r="B172" s="217"/>
      <c r="C172" s="217"/>
      <c r="D172" s="409"/>
      <c r="E172" s="409"/>
      <c r="F172" s="409"/>
      <c r="G172" s="236"/>
      <c r="H172" s="236"/>
      <c r="I172" s="62"/>
      <c r="J172" s="1"/>
      <c r="K172" s="1"/>
      <c r="L172" s="1"/>
      <c r="M172" s="1"/>
      <c r="N172" s="1"/>
      <c r="O172" s="1"/>
      <c r="P172" s="1"/>
      <c r="Q172" s="217"/>
      <c r="R172" s="223">
        <f t="shared" si="1"/>
        <v>0</v>
      </c>
      <c r="S172" s="92">
        <f t="shared" si="2"/>
        <v>163</v>
      </c>
      <c r="T172" s="92">
        <f t="shared" si="0"/>
        <v>0</v>
      </c>
      <c r="U172" s="409"/>
      <c r="V172" s="409"/>
      <c r="W172" s="236"/>
      <c r="X172" s="236"/>
      <c r="Y172" s="1"/>
      <c r="Z172" s="1"/>
    </row>
    <row r="173" spans="1:26" ht="12.75" customHeight="1">
      <c r="A173" s="217"/>
      <c r="B173" s="217"/>
      <c r="C173" s="217"/>
      <c r="D173" s="409"/>
      <c r="E173" s="409"/>
      <c r="F173" s="409"/>
      <c r="G173" s="236"/>
      <c r="H173" s="236"/>
      <c r="I173" s="62"/>
      <c r="J173" s="1"/>
      <c r="K173" s="1"/>
      <c r="L173" s="1"/>
      <c r="M173" s="1"/>
      <c r="N173" s="1"/>
      <c r="O173" s="1"/>
      <c r="P173" s="1"/>
      <c r="Q173" s="217"/>
      <c r="R173" s="223">
        <f t="shared" si="1"/>
        <v>0</v>
      </c>
      <c r="S173" s="92">
        <f t="shared" si="2"/>
        <v>164</v>
      </c>
      <c r="T173" s="92">
        <f t="shared" si="0"/>
        <v>0</v>
      </c>
      <c r="U173" s="409"/>
      <c r="V173" s="409"/>
      <c r="W173" s="236"/>
      <c r="X173" s="236"/>
      <c r="Y173" s="1"/>
      <c r="Z173" s="1"/>
    </row>
    <row r="174" spans="1:26" ht="12.75" customHeight="1">
      <c r="A174" s="217"/>
      <c r="B174" s="217"/>
      <c r="C174" s="217"/>
      <c r="D174" s="409"/>
      <c r="E174" s="409"/>
      <c r="F174" s="409"/>
      <c r="G174" s="236"/>
      <c r="H174" s="236"/>
      <c r="I174" s="62"/>
      <c r="J174" s="1"/>
      <c r="K174" s="1"/>
      <c r="L174" s="1"/>
      <c r="M174" s="1"/>
      <c r="N174" s="1"/>
      <c r="O174" s="1"/>
      <c r="P174" s="1"/>
      <c r="Q174" s="217"/>
      <c r="R174" s="223">
        <f t="shared" si="1"/>
        <v>0</v>
      </c>
      <c r="S174" s="92">
        <f t="shared" si="2"/>
        <v>165</v>
      </c>
      <c r="T174" s="92">
        <f t="shared" si="0"/>
        <v>0</v>
      </c>
      <c r="U174" s="409"/>
      <c r="V174" s="409"/>
      <c r="W174" s="236"/>
      <c r="X174" s="236"/>
      <c r="Y174" s="1"/>
      <c r="Z174" s="1"/>
    </row>
    <row r="175" spans="1:26" ht="12.75" customHeight="1">
      <c r="A175" s="217"/>
      <c r="B175" s="217"/>
      <c r="C175" s="217"/>
      <c r="D175" s="409"/>
      <c r="E175" s="409"/>
      <c r="F175" s="409"/>
      <c r="G175" s="236"/>
      <c r="H175" s="236"/>
      <c r="I175" s="62"/>
      <c r="J175" s="1"/>
      <c r="K175" s="1"/>
      <c r="L175" s="1"/>
      <c r="M175" s="1"/>
      <c r="N175" s="1"/>
      <c r="O175" s="1"/>
      <c r="P175" s="1"/>
      <c r="Q175" s="217"/>
      <c r="R175" s="223">
        <f t="shared" si="1"/>
        <v>0</v>
      </c>
      <c r="S175" s="92">
        <f t="shared" si="2"/>
        <v>166</v>
      </c>
      <c r="T175" s="92">
        <f t="shared" si="0"/>
        <v>0</v>
      </c>
      <c r="U175" s="409"/>
      <c r="V175" s="409"/>
      <c r="W175" s="236"/>
      <c r="X175" s="236"/>
      <c r="Y175" s="1"/>
      <c r="Z175" s="1"/>
    </row>
    <row r="176" spans="1:26" ht="12.75" customHeight="1">
      <c r="A176" s="217"/>
      <c r="B176" s="217"/>
      <c r="C176" s="217"/>
      <c r="D176" s="409"/>
      <c r="E176" s="409"/>
      <c r="F176" s="409"/>
      <c r="G176" s="236"/>
      <c r="H176" s="236"/>
      <c r="I176" s="62"/>
      <c r="J176" s="1"/>
      <c r="K176" s="1"/>
      <c r="L176" s="1"/>
      <c r="M176" s="1"/>
      <c r="N176" s="1"/>
      <c r="O176" s="1"/>
      <c r="P176" s="1"/>
      <c r="Q176" s="217"/>
      <c r="R176" s="223">
        <f t="shared" si="1"/>
        <v>0</v>
      </c>
      <c r="S176" s="92">
        <f t="shared" si="2"/>
        <v>167</v>
      </c>
      <c r="T176" s="92">
        <f t="shared" si="0"/>
        <v>0</v>
      </c>
      <c r="U176" s="409"/>
      <c r="V176" s="409"/>
      <c r="W176" s="236"/>
      <c r="X176" s="236"/>
      <c r="Y176" s="1"/>
      <c r="Z176" s="1"/>
    </row>
    <row r="177" spans="1:26" ht="12.75" customHeight="1">
      <c r="A177" s="217"/>
      <c r="B177" s="217"/>
      <c r="C177" s="217"/>
      <c r="D177" s="409"/>
      <c r="E177" s="409"/>
      <c r="F177" s="409"/>
      <c r="G177" s="236"/>
      <c r="H177" s="236"/>
      <c r="I177" s="62"/>
      <c r="J177" s="1"/>
      <c r="K177" s="1"/>
      <c r="L177" s="1"/>
      <c r="M177" s="1"/>
      <c r="N177" s="1"/>
      <c r="O177" s="1"/>
      <c r="P177" s="1"/>
      <c r="Q177" s="217"/>
      <c r="R177" s="223">
        <f t="shared" si="1"/>
        <v>0</v>
      </c>
      <c r="S177" s="92">
        <f t="shared" si="2"/>
        <v>168</v>
      </c>
      <c r="T177" s="92">
        <f t="shared" si="0"/>
        <v>0</v>
      </c>
      <c r="U177" s="409"/>
      <c r="V177" s="409"/>
      <c r="W177" s="236"/>
      <c r="X177" s="236"/>
      <c r="Y177" s="1"/>
      <c r="Z177" s="1"/>
    </row>
    <row r="178" spans="1:26" ht="12.75" customHeight="1">
      <c r="A178" s="217"/>
      <c r="B178" s="217"/>
      <c r="C178" s="217"/>
      <c r="D178" s="409"/>
      <c r="E178" s="409"/>
      <c r="F178" s="409"/>
      <c r="G178" s="236"/>
      <c r="H178" s="236"/>
      <c r="I178" s="62"/>
      <c r="J178" s="1"/>
      <c r="K178" s="1"/>
      <c r="L178" s="1"/>
      <c r="M178" s="1"/>
      <c r="N178" s="1"/>
      <c r="O178" s="1"/>
      <c r="P178" s="1"/>
      <c r="Q178" s="217"/>
      <c r="R178" s="223">
        <f t="shared" si="1"/>
        <v>0</v>
      </c>
      <c r="S178" s="92">
        <f t="shared" si="2"/>
        <v>169</v>
      </c>
      <c r="T178" s="92">
        <f t="shared" si="0"/>
        <v>0</v>
      </c>
      <c r="U178" s="409"/>
      <c r="V178" s="409"/>
      <c r="W178" s="236"/>
      <c r="X178" s="236"/>
      <c r="Y178" s="1"/>
      <c r="Z178" s="1"/>
    </row>
    <row r="179" spans="1:26" ht="12.75" customHeight="1">
      <c r="A179" s="217"/>
      <c r="B179" s="217"/>
      <c r="C179" s="217"/>
      <c r="D179" s="409"/>
      <c r="E179" s="409"/>
      <c r="F179" s="409"/>
      <c r="G179" s="236"/>
      <c r="H179" s="236"/>
      <c r="I179" s="62"/>
      <c r="J179" s="1"/>
      <c r="K179" s="1"/>
      <c r="L179" s="1"/>
      <c r="M179" s="1"/>
      <c r="N179" s="1"/>
      <c r="O179" s="1"/>
      <c r="P179" s="1"/>
      <c r="Q179" s="217"/>
      <c r="R179" s="223">
        <f t="shared" si="1"/>
        <v>0</v>
      </c>
      <c r="S179" s="92">
        <f t="shared" si="2"/>
        <v>170</v>
      </c>
      <c r="T179" s="92">
        <f t="shared" si="0"/>
        <v>0</v>
      </c>
      <c r="U179" s="409"/>
      <c r="V179" s="409"/>
      <c r="W179" s="236"/>
      <c r="X179" s="236"/>
      <c r="Y179" s="1"/>
      <c r="Z179" s="1"/>
    </row>
    <row r="180" spans="1:26" ht="12.75" customHeight="1">
      <c r="A180" s="217"/>
      <c r="B180" s="217"/>
      <c r="C180" s="217"/>
      <c r="D180" s="409"/>
      <c r="E180" s="409"/>
      <c r="F180" s="409"/>
      <c r="G180" s="236"/>
      <c r="H180" s="236"/>
      <c r="I180" s="62"/>
      <c r="J180" s="1"/>
      <c r="K180" s="1"/>
      <c r="L180" s="1"/>
      <c r="M180" s="1"/>
      <c r="N180" s="1"/>
      <c r="O180" s="1"/>
      <c r="P180" s="1"/>
      <c r="Q180" s="217"/>
      <c r="R180" s="223">
        <f t="shared" si="1"/>
        <v>0</v>
      </c>
      <c r="S180" s="92">
        <f t="shared" si="2"/>
        <v>171</v>
      </c>
      <c r="T180" s="92">
        <f t="shared" si="0"/>
        <v>0</v>
      </c>
      <c r="U180" s="409"/>
      <c r="V180" s="409"/>
      <c r="W180" s="236"/>
      <c r="X180" s="236"/>
      <c r="Y180" s="1"/>
      <c r="Z180" s="1"/>
    </row>
    <row r="181" spans="1:26" ht="12.75" customHeight="1">
      <c r="A181" s="217"/>
      <c r="B181" s="217"/>
      <c r="C181" s="217"/>
      <c r="D181" s="409"/>
      <c r="E181" s="409"/>
      <c r="F181" s="409"/>
      <c r="G181" s="236"/>
      <c r="H181" s="236"/>
      <c r="I181" s="62"/>
      <c r="J181" s="1"/>
      <c r="K181" s="1"/>
      <c r="L181" s="1"/>
      <c r="M181" s="1"/>
      <c r="N181" s="1"/>
      <c r="O181" s="1"/>
      <c r="P181" s="1"/>
      <c r="Q181" s="217"/>
      <c r="R181" s="223">
        <f t="shared" si="1"/>
        <v>0</v>
      </c>
      <c r="S181" s="92">
        <f t="shared" si="2"/>
        <v>172</v>
      </c>
      <c r="T181" s="92">
        <f t="shared" si="0"/>
        <v>0</v>
      </c>
      <c r="U181" s="409"/>
      <c r="V181" s="409"/>
      <c r="W181" s="236"/>
      <c r="X181" s="236"/>
      <c r="Y181" s="1"/>
      <c r="Z181" s="1"/>
    </row>
    <row r="182" spans="1:26" ht="12.75" customHeight="1">
      <c r="A182" s="217"/>
      <c r="B182" s="217"/>
      <c r="C182" s="217"/>
      <c r="D182" s="409"/>
      <c r="E182" s="409"/>
      <c r="F182" s="409"/>
      <c r="G182" s="236"/>
      <c r="H182" s="236"/>
      <c r="I182" s="62"/>
      <c r="J182" s="1"/>
      <c r="K182" s="1"/>
      <c r="L182" s="1"/>
      <c r="M182" s="1"/>
      <c r="N182" s="1"/>
      <c r="O182" s="1"/>
      <c r="P182" s="1"/>
      <c r="Q182" s="217"/>
      <c r="R182" s="223">
        <f t="shared" si="1"/>
        <v>0</v>
      </c>
      <c r="S182" s="92">
        <f t="shared" si="2"/>
        <v>173</v>
      </c>
      <c r="T182" s="92">
        <f t="shared" si="0"/>
        <v>0</v>
      </c>
      <c r="U182" s="409"/>
      <c r="V182" s="409"/>
      <c r="W182" s="236"/>
      <c r="X182" s="236"/>
      <c r="Y182" s="1"/>
      <c r="Z182" s="1"/>
    </row>
    <row r="183" spans="1:26" ht="12.75" customHeight="1">
      <c r="A183" s="217"/>
      <c r="B183" s="217"/>
      <c r="C183" s="217"/>
      <c r="D183" s="409"/>
      <c r="E183" s="409"/>
      <c r="F183" s="409"/>
      <c r="G183" s="236"/>
      <c r="H183" s="236"/>
      <c r="I183" s="62"/>
      <c r="J183" s="1"/>
      <c r="K183" s="1"/>
      <c r="L183" s="1"/>
      <c r="M183" s="1"/>
      <c r="N183" s="1"/>
      <c r="O183" s="1"/>
      <c r="P183" s="1"/>
      <c r="Q183" s="217"/>
      <c r="R183" s="223">
        <f t="shared" si="1"/>
        <v>0</v>
      </c>
      <c r="S183" s="92">
        <f t="shared" si="2"/>
        <v>174</v>
      </c>
      <c r="T183" s="92">
        <f t="shared" si="0"/>
        <v>0</v>
      </c>
      <c r="U183" s="409"/>
      <c r="V183" s="409"/>
      <c r="W183" s="236"/>
      <c r="X183" s="236"/>
      <c r="Y183" s="1"/>
      <c r="Z183" s="1"/>
    </row>
    <row r="184" spans="1:26" ht="12.75" customHeight="1">
      <c r="A184" s="217"/>
      <c r="B184" s="217"/>
      <c r="C184" s="217"/>
      <c r="D184" s="409"/>
      <c r="E184" s="409"/>
      <c r="F184" s="409"/>
      <c r="G184" s="236"/>
      <c r="H184" s="236"/>
      <c r="I184" s="62"/>
      <c r="J184" s="1"/>
      <c r="K184" s="1"/>
      <c r="L184" s="1"/>
      <c r="M184" s="1"/>
      <c r="N184" s="1"/>
      <c r="O184" s="1"/>
      <c r="P184" s="1"/>
      <c r="Q184" s="217"/>
      <c r="R184" s="223">
        <f t="shared" si="1"/>
        <v>0</v>
      </c>
      <c r="S184" s="92">
        <f t="shared" si="2"/>
        <v>175</v>
      </c>
      <c r="T184" s="92">
        <f t="shared" si="0"/>
        <v>0</v>
      </c>
      <c r="U184" s="409"/>
      <c r="V184" s="409"/>
      <c r="W184" s="236"/>
      <c r="X184" s="236"/>
      <c r="Y184" s="1"/>
      <c r="Z184" s="1"/>
    </row>
    <row r="185" spans="1:26" ht="12.75" customHeight="1">
      <c r="A185" s="217"/>
      <c r="B185" s="217"/>
      <c r="C185" s="217"/>
      <c r="D185" s="409"/>
      <c r="E185" s="409"/>
      <c r="F185" s="409"/>
      <c r="G185" s="236"/>
      <c r="H185" s="236"/>
      <c r="I185" s="62"/>
      <c r="J185" s="1"/>
      <c r="K185" s="1"/>
      <c r="L185" s="1"/>
      <c r="M185" s="1"/>
      <c r="N185" s="1"/>
      <c r="O185" s="1"/>
      <c r="P185" s="1"/>
      <c r="Q185" s="217"/>
      <c r="R185" s="223">
        <f t="shared" si="1"/>
        <v>0</v>
      </c>
      <c r="S185" s="92">
        <f t="shared" si="2"/>
        <v>176</v>
      </c>
      <c r="T185" s="92">
        <f t="shared" si="0"/>
        <v>0</v>
      </c>
      <c r="U185" s="409"/>
      <c r="V185" s="409"/>
      <c r="W185" s="236"/>
      <c r="X185" s="236"/>
      <c r="Y185" s="1"/>
      <c r="Z185" s="1"/>
    </row>
    <row r="186" spans="1:26" ht="12.75" customHeight="1">
      <c r="A186" s="217"/>
      <c r="B186" s="217"/>
      <c r="C186" s="217"/>
      <c r="D186" s="409"/>
      <c r="E186" s="409"/>
      <c r="F186" s="409"/>
      <c r="G186" s="236"/>
      <c r="H186" s="236"/>
      <c r="I186" s="62"/>
      <c r="J186" s="1"/>
      <c r="K186" s="1"/>
      <c r="L186" s="1"/>
      <c r="M186" s="1"/>
      <c r="N186" s="1"/>
      <c r="O186" s="1"/>
      <c r="P186" s="1"/>
      <c r="Q186" s="217"/>
      <c r="R186" s="223">
        <f t="shared" si="1"/>
        <v>0</v>
      </c>
      <c r="S186" s="92">
        <f t="shared" si="2"/>
        <v>177</v>
      </c>
      <c r="T186" s="92">
        <f t="shared" si="0"/>
        <v>0</v>
      </c>
      <c r="U186" s="409"/>
      <c r="V186" s="409"/>
      <c r="W186" s="236"/>
      <c r="X186" s="236"/>
      <c r="Y186" s="1"/>
      <c r="Z186" s="1"/>
    </row>
    <row r="187" spans="1:26" ht="12.75" customHeight="1">
      <c r="A187" s="217"/>
      <c r="B187" s="217"/>
      <c r="C187" s="217"/>
      <c r="D187" s="409"/>
      <c r="E187" s="409"/>
      <c r="F187" s="409"/>
      <c r="G187" s="236"/>
      <c r="H187" s="236"/>
      <c r="I187" s="62"/>
      <c r="J187" s="1"/>
      <c r="K187" s="1"/>
      <c r="L187" s="1"/>
      <c r="M187" s="1"/>
      <c r="N187" s="1"/>
      <c r="O187" s="1"/>
      <c r="P187" s="1"/>
      <c r="Q187" s="217"/>
      <c r="R187" s="223">
        <f t="shared" si="1"/>
        <v>0</v>
      </c>
      <c r="S187" s="92">
        <f t="shared" si="2"/>
        <v>178</v>
      </c>
      <c r="T187" s="92">
        <f t="shared" si="0"/>
        <v>0</v>
      </c>
      <c r="U187" s="409"/>
      <c r="V187" s="409"/>
      <c r="W187" s="236"/>
      <c r="X187" s="236"/>
      <c r="Y187" s="1"/>
      <c r="Z187" s="1"/>
    </row>
    <row r="188" spans="1:26" ht="12.75" customHeight="1">
      <c r="A188" s="217"/>
      <c r="B188" s="217"/>
      <c r="C188" s="217"/>
      <c r="D188" s="409"/>
      <c r="E188" s="409"/>
      <c r="F188" s="409"/>
      <c r="G188" s="236"/>
      <c r="H188" s="236"/>
      <c r="I188" s="62"/>
      <c r="J188" s="1"/>
      <c r="K188" s="1"/>
      <c r="L188" s="1"/>
      <c r="M188" s="1"/>
      <c r="N188" s="1"/>
      <c r="O188" s="1"/>
      <c r="P188" s="1"/>
      <c r="Q188" s="217"/>
      <c r="R188" s="223">
        <f t="shared" si="1"/>
        <v>0</v>
      </c>
      <c r="S188" s="92">
        <f t="shared" si="2"/>
        <v>179</v>
      </c>
      <c r="T188" s="92">
        <f t="shared" si="0"/>
        <v>0</v>
      </c>
      <c r="U188" s="409"/>
      <c r="V188" s="409"/>
      <c r="W188" s="236"/>
      <c r="X188" s="236"/>
      <c r="Y188" s="1"/>
      <c r="Z188" s="1"/>
    </row>
    <row r="189" spans="1:26" ht="12.75" customHeight="1">
      <c r="A189" s="217"/>
      <c r="B189" s="217"/>
      <c r="C189" s="217"/>
      <c r="D189" s="409"/>
      <c r="E189" s="409"/>
      <c r="F189" s="409"/>
      <c r="G189" s="236"/>
      <c r="H189" s="236"/>
      <c r="I189" s="62"/>
      <c r="J189" s="1"/>
      <c r="K189" s="1"/>
      <c r="L189" s="1"/>
      <c r="M189" s="1"/>
      <c r="N189" s="1"/>
      <c r="O189" s="1"/>
      <c r="P189" s="1"/>
      <c r="Q189" s="217"/>
      <c r="R189" s="223">
        <f t="shared" si="1"/>
        <v>0</v>
      </c>
      <c r="S189" s="92">
        <f t="shared" si="2"/>
        <v>180</v>
      </c>
      <c r="T189" s="92">
        <f t="shared" si="0"/>
        <v>0</v>
      </c>
      <c r="U189" s="409"/>
      <c r="V189" s="409"/>
      <c r="W189" s="236"/>
      <c r="X189" s="236"/>
      <c r="Y189" s="1"/>
      <c r="Z189" s="1"/>
    </row>
    <row r="190" spans="1:26" ht="12.75" customHeight="1">
      <c r="A190" s="217"/>
      <c r="B190" s="217"/>
      <c r="C190" s="217"/>
      <c r="D190" s="409"/>
      <c r="E190" s="409"/>
      <c r="F190" s="409"/>
      <c r="G190" s="236"/>
      <c r="H190" s="236"/>
      <c r="I190" s="62"/>
      <c r="J190" s="1"/>
      <c r="K190" s="1"/>
      <c r="L190" s="1"/>
      <c r="M190" s="1"/>
      <c r="N190" s="1"/>
      <c r="O190" s="1"/>
      <c r="P190" s="1"/>
      <c r="Q190" s="217"/>
      <c r="R190" s="223">
        <f t="shared" si="1"/>
        <v>0</v>
      </c>
      <c r="S190" s="92">
        <f t="shared" si="2"/>
        <v>181</v>
      </c>
      <c r="T190" s="92">
        <f t="shared" si="0"/>
        <v>0</v>
      </c>
      <c r="U190" s="409"/>
      <c r="V190" s="409"/>
      <c r="W190" s="236"/>
      <c r="X190" s="236"/>
      <c r="Y190" s="1"/>
      <c r="Z190" s="1"/>
    </row>
    <row r="191" spans="1:26" ht="12.75" customHeight="1">
      <c r="A191" s="217"/>
      <c r="B191" s="217"/>
      <c r="C191" s="217"/>
      <c r="D191" s="409"/>
      <c r="E191" s="409"/>
      <c r="F191" s="409"/>
      <c r="G191" s="236"/>
      <c r="H191" s="236"/>
      <c r="I191" s="62"/>
      <c r="J191" s="1"/>
      <c r="K191" s="1"/>
      <c r="L191" s="1"/>
      <c r="M191" s="1"/>
      <c r="N191" s="1"/>
      <c r="O191" s="1"/>
      <c r="P191" s="1"/>
      <c r="Q191" s="217"/>
      <c r="R191" s="223">
        <f t="shared" si="1"/>
        <v>0</v>
      </c>
      <c r="S191" s="92">
        <f t="shared" si="2"/>
        <v>182</v>
      </c>
      <c r="T191" s="92">
        <f t="shared" si="0"/>
        <v>0</v>
      </c>
      <c r="U191" s="409"/>
      <c r="V191" s="409"/>
      <c r="W191" s="236"/>
      <c r="X191" s="236"/>
      <c r="Y191" s="1"/>
      <c r="Z191" s="1"/>
    </row>
    <row r="192" spans="1:26" ht="12.75" customHeight="1">
      <c r="A192" s="217"/>
      <c r="B192" s="217"/>
      <c r="C192" s="217"/>
      <c r="D192" s="409"/>
      <c r="E192" s="409"/>
      <c r="F192" s="409"/>
      <c r="G192" s="236"/>
      <c r="H192" s="236"/>
      <c r="I192" s="62"/>
      <c r="J192" s="1"/>
      <c r="K192" s="1"/>
      <c r="L192" s="1"/>
      <c r="M192" s="1"/>
      <c r="N192" s="1"/>
      <c r="O192" s="1"/>
      <c r="P192" s="1"/>
      <c r="Q192" s="217"/>
      <c r="R192" s="223">
        <f t="shared" si="1"/>
        <v>0</v>
      </c>
      <c r="S192" s="92">
        <f t="shared" si="2"/>
        <v>183</v>
      </c>
      <c r="T192" s="92">
        <f t="shared" si="0"/>
        <v>0</v>
      </c>
      <c r="U192" s="409"/>
      <c r="V192" s="409"/>
      <c r="W192" s="236"/>
      <c r="X192" s="236"/>
      <c r="Y192" s="1"/>
      <c r="Z192" s="1"/>
    </row>
    <row r="193" spans="1:26" ht="12.75" customHeight="1">
      <c r="A193" s="217"/>
      <c r="B193" s="217"/>
      <c r="C193" s="217"/>
      <c r="D193" s="409"/>
      <c r="E193" s="409"/>
      <c r="F193" s="409"/>
      <c r="G193" s="236"/>
      <c r="H193" s="236"/>
      <c r="I193" s="62"/>
      <c r="J193" s="1"/>
      <c r="K193" s="1"/>
      <c r="L193" s="1"/>
      <c r="M193" s="1"/>
      <c r="N193" s="1"/>
      <c r="O193" s="1"/>
      <c r="P193" s="1"/>
      <c r="Q193" s="217"/>
      <c r="R193" s="223">
        <f t="shared" si="1"/>
        <v>0</v>
      </c>
      <c r="S193" s="92">
        <f t="shared" si="2"/>
        <v>184</v>
      </c>
      <c r="T193" s="92">
        <f t="shared" si="0"/>
        <v>0</v>
      </c>
      <c r="U193" s="409"/>
      <c r="V193" s="409"/>
      <c r="W193" s="236"/>
      <c r="X193" s="236"/>
      <c r="Y193" s="1"/>
      <c r="Z193" s="1"/>
    </row>
    <row r="194" spans="1:26" ht="12.75" customHeight="1">
      <c r="A194" s="217"/>
      <c r="B194" s="217"/>
      <c r="C194" s="217"/>
      <c r="D194" s="409"/>
      <c r="E194" s="409"/>
      <c r="F194" s="409"/>
      <c r="G194" s="236"/>
      <c r="H194" s="236"/>
      <c r="I194" s="62"/>
      <c r="J194" s="1"/>
      <c r="K194" s="1"/>
      <c r="L194" s="1"/>
      <c r="M194" s="1"/>
      <c r="N194" s="1"/>
      <c r="O194" s="1"/>
      <c r="P194" s="1"/>
      <c r="Q194" s="217"/>
      <c r="R194" s="223">
        <f t="shared" si="1"/>
        <v>0</v>
      </c>
      <c r="S194" s="92">
        <f t="shared" si="2"/>
        <v>185</v>
      </c>
      <c r="T194" s="92">
        <f t="shared" si="0"/>
        <v>0</v>
      </c>
      <c r="U194" s="409"/>
      <c r="V194" s="409"/>
      <c r="W194" s="236"/>
      <c r="X194" s="236"/>
      <c r="Y194" s="1"/>
      <c r="Z194" s="1"/>
    </row>
    <row r="195" spans="1:26" ht="12.75" customHeight="1">
      <c r="A195" s="217"/>
      <c r="B195" s="217"/>
      <c r="C195" s="217"/>
      <c r="D195" s="409"/>
      <c r="E195" s="409"/>
      <c r="F195" s="409"/>
      <c r="G195" s="236"/>
      <c r="H195" s="236"/>
      <c r="I195" s="62"/>
      <c r="J195" s="1"/>
      <c r="K195" s="1"/>
      <c r="L195" s="1"/>
      <c r="M195" s="1"/>
      <c r="N195" s="1"/>
      <c r="O195" s="1"/>
      <c r="P195" s="1"/>
      <c r="Q195" s="217"/>
      <c r="R195" s="223">
        <f t="shared" si="1"/>
        <v>0</v>
      </c>
      <c r="S195" s="92">
        <f t="shared" si="2"/>
        <v>186</v>
      </c>
      <c r="T195" s="92">
        <f t="shared" si="0"/>
        <v>0</v>
      </c>
      <c r="U195" s="409"/>
      <c r="V195" s="409"/>
      <c r="W195" s="236"/>
      <c r="X195" s="236"/>
      <c r="Y195" s="1"/>
      <c r="Z195" s="1"/>
    </row>
    <row r="196" spans="1:26" ht="12.75" customHeight="1">
      <c r="A196" s="217"/>
      <c r="B196" s="217"/>
      <c r="C196" s="217"/>
      <c r="D196" s="409"/>
      <c r="E196" s="409"/>
      <c r="F196" s="409"/>
      <c r="G196" s="236"/>
      <c r="H196" s="236"/>
      <c r="I196" s="62"/>
      <c r="J196" s="1"/>
      <c r="K196" s="1"/>
      <c r="L196" s="1"/>
      <c r="M196" s="1"/>
      <c r="N196" s="1"/>
      <c r="O196" s="1"/>
      <c r="P196" s="1"/>
      <c r="Q196" s="217"/>
      <c r="R196" s="223">
        <f t="shared" si="1"/>
        <v>0</v>
      </c>
      <c r="S196" s="92">
        <f t="shared" si="2"/>
        <v>187</v>
      </c>
      <c r="T196" s="92">
        <f t="shared" si="0"/>
        <v>0</v>
      </c>
      <c r="U196" s="409"/>
      <c r="V196" s="409"/>
      <c r="W196" s="236"/>
      <c r="X196" s="236"/>
      <c r="Y196" s="1"/>
      <c r="Z196" s="1"/>
    </row>
    <row r="197" spans="1:26" ht="12.75" customHeight="1">
      <c r="A197" s="217"/>
      <c r="B197" s="217"/>
      <c r="C197" s="217"/>
      <c r="D197" s="409"/>
      <c r="E197" s="409"/>
      <c r="F197" s="409"/>
      <c r="G197" s="236"/>
      <c r="H197" s="236"/>
      <c r="I197" s="62"/>
      <c r="J197" s="1"/>
      <c r="K197" s="1"/>
      <c r="L197" s="1"/>
      <c r="M197" s="1"/>
      <c r="N197" s="1"/>
      <c r="O197" s="1"/>
      <c r="P197" s="1"/>
      <c r="Q197" s="217"/>
      <c r="R197" s="223">
        <f t="shared" si="1"/>
        <v>0</v>
      </c>
      <c r="S197" s="92">
        <f t="shared" si="2"/>
        <v>188</v>
      </c>
      <c r="T197" s="92">
        <f t="shared" si="0"/>
        <v>0</v>
      </c>
      <c r="U197" s="409"/>
      <c r="V197" s="409"/>
      <c r="W197" s="236"/>
      <c r="X197" s="236"/>
      <c r="Y197" s="1"/>
      <c r="Z197" s="1"/>
    </row>
    <row r="198" spans="1:26" ht="12.75" customHeight="1">
      <c r="A198" s="217"/>
      <c r="B198" s="217"/>
      <c r="C198" s="217"/>
      <c r="D198" s="409"/>
      <c r="E198" s="409"/>
      <c r="F198" s="409"/>
      <c r="G198" s="236"/>
      <c r="H198" s="236"/>
      <c r="I198" s="62"/>
      <c r="J198" s="1"/>
      <c r="K198" s="1"/>
      <c r="L198" s="1"/>
      <c r="M198" s="1"/>
      <c r="N198" s="1"/>
      <c r="O198" s="1"/>
      <c r="P198" s="1"/>
      <c r="Q198" s="217"/>
      <c r="R198" s="223">
        <f t="shared" si="1"/>
        <v>0</v>
      </c>
      <c r="S198" s="92">
        <f t="shared" si="2"/>
        <v>189</v>
      </c>
      <c r="T198" s="92">
        <f t="shared" si="0"/>
        <v>0</v>
      </c>
      <c r="U198" s="409"/>
      <c r="V198" s="409"/>
      <c r="W198" s="236"/>
      <c r="X198" s="236"/>
      <c r="Y198" s="1"/>
      <c r="Z198" s="1"/>
    </row>
    <row r="199" spans="1:26" ht="12.75" customHeight="1">
      <c r="A199" s="217"/>
      <c r="B199" s="217"/>
      <c r="C199" s="217"/>
      <c r="D199" s="409"/>
      <c r="E199" s="409"/>
      <c r="F199" s="409"/>
      <c r="G199" s="236"/>
      <c r="H199" s="236"/>
      <c r="I199" s="62"/>
      <c r="J199" s="1"/>
      <c r="K199" s="1"/>
      <c r="L199" s="1"/>
      <c r="M199" s="1"/>
      <c r="N199" s="1"/>
      <c r="O199" s="1"/>
      <c r="P199" s="1"/>
      <c r="Q199" s="217"/>
      <c r="R199" s="223">
        <f t="shared" si="1"/>
        <v>0</v>
      </c>
      <c r="S199" s="92">
        <f t="shared" si="2"/>
        <v>190</v>
      </c>
      <c r="T199" s="92">
        <f t="shared" si="0"/>
        <v>0</v>
      </c>
      <c r="U199" s="409"/>
      <c r="V199" s="409"/>
      <c r="W199" s="236"/>
      <c r="X199" s="236"/>
      <c r="Y199" s="1"/>
      <c r="Z199" s="1"/>
    </row>
    <row r="200" spans="1:26" ht="12.75" customHeight="1">
      <c r="A200" s="217"/>
      <c r="B200" s="217"/>
      <c r="C200" s="217"/>
      <c r="D200" s="409"/>
      <c r="E200" s="409"/>
      <c r="F200" s="409"/>
      <c r="G200" s="236"/>
      <c r="H200" s="236"/>
      <c r="I200" s="62"/>
      <c r="J200" s="1"/>
      <c r="K200" s="1"/>
      <c r="L200" s="1"/>
      <c r="M200" s="1"/>
      <c r="N200" s="1"/>
      <c r="O200" s="1"/>
      <c r="P200" s="1"/>
      <c r="Q200" s="217"/>
      <c r="R200" s="223">
        <f t="shared" si="1"/>
        <v>0</v>
      </c>
      <c r="S200" s="92">
        <f t="shared" si="2"/>
        <v>191</v>
      </c>
      <c r="T200" s="92">
        <f t="shared" si="0"/>
        <v>0</v>
      </c>
      <c r="U200" s="409"/>
      <c r="V200" s="409"/>
      <c r="W200" s="236"/>
      <c r="X200" s="236"/>
      <c r="Y200" s="1"/>
      <c r="Z200" s="1"/>
    </row>
    <row r="201" spans="1:26" ht="12.75" customHeight="1">
      <c r="A201" s="217"/>
      <c r="B201" s="217"/>
      <c r="C201" s="217"/>
      <c r="D201" s="409"/>
      <c r="E201" s="409"/>
      <c r="F201" s="409"/>
      <c r="G201" s="236"/>
      <c r="H201" s="236"/>
      <c r="I201" s="62"/>
      <c r="J201" s="1"/>
      <c r="K201" s="1"/>
      <c r="L201" s="1"/>
      <c r="M201" s="1"/>
      <c r="N201" s="1"/>
      <c r="O201" s="1"/>
      <c r="P201" s="1"/>
      <c r="Q201" s="217"/>
      <c r="R201" s="223">
        <f t="shared" si="1"/>
        <v>0</v>
      </c>
      <c r="S201" s="92">
        <f t="shared" si="2"/>
        <v>192</v>
      </c>
      <c r="T201" s="92">
        <f t="shared" si="0"/>
        <v>0</v>
      </c>
      <c r="U201" s="409"/>
      <c r="V201" s="409"/>
      <c r="W201" s="236"/>
      <c r="X201" s="236"/>
      <c r="Y201" s="1"/>
      <c r="Z201" s="1"/>
    </row>
    <row r="202" spans="1:26" ht="12.75" customHeight="1">
      <c r="A202" s="217"/>
      <c r="B202" s="217"/>
      <c r="C202" s="217"/>
      <c r="D202" s="409"/>
      <c r="E202" s="409"/>
      <c r="F202" s="409"/>
      <c r="G202" s="236"/>
      <c r="H202" s="236"/>
      <c r="I202" s="62"/>
      <c r="J202" s="1"/>
      <c r="K202" s="1"/>
      <c r="L202" s="1"/>
      <c r="M202" s="1"/>
      <c r="N202" s="1"/>
      <c r="O202" s="1"/>
      <c r="P202" s="1"/>
      <c r="Q202" s="217"/>
      <c r="R202" s="223">
        <f t="shared" si="1"/>
        <v>0</v>
      </c>
      <c r="S202" s="92">
        <f t="shared" si="2"/>
        <v>193</v>
      </c>
      <c r="T202" s="92">
        <f t="shared" si="0"/>
        <v>0</v>
      </c>
      <c r="U202" s="409"/>
      <c r="V202" s="409"/>
      <c r="W202" s="236"/>
      <c r="X202" s="236"/>
      <c r="Y202" s="1"/>
      <c r="Z202" s="1"/>
    </row>
    <row r="203" spans="1:26" ht="12.75" customHeight="1">
      <c r="A203" s="217"/>
      <c r="B203" s="217"/>
      <c r="C203" s="217"/>
      <c r="D203" s="409"/>
      <c r="E203" s="409"/>
      <c r="F203" s="409"/>
      <c r="G203" s="236"/>
      <c r="H203" s="236"/>
      <c r="I203" s="62"/>
      <c r="J203" s="1"/>
      <c r="K203" s="1"/>
      <c r="L203" s="1"/>
      <c r="M203" s="1"/>
      <c r="N203" s="1"/>
      <c r="O203" s="1"/>
      <c r="P203" s="1"/>
      <c r="Q203" s="217"/>
      <c r="R203" s="223">
        <f t="shared" si="1"/>
        <v>0</v>
      </c>
      <c r="S203" s="92">
        <f t="shared" si="2"/>
        <v>194</v>
      </c>
      <c r="T203" s="92">
        <f t="shared" si="0"/>
        <v>0</v>
      </c>
      <c r="U203" s="409"/>
      <c r="V203" s="409"/>
      <c r="W203" s="236"/>
      <c r="X203" s="236"/>
      <c r="Y203" s="1"/>
      <c r="Z203" s="1"/>
    </row>
    <row r="204" spans="1:26" ht="12.75" customHeight="1">
      <c r="A204" s="217"/>
      <c r="B204" s="217"/>
      <c r="C204" s="217"/>
      <c r="D204" s="409"/>
      <c r="E204" s="409"/>
      <c r="F204" s="409"/>
      <c r="G204" s="236"/>
      <c r="H204" s="236"/>
      <c r="I204" s="62"/>
      <c r="J204" s="1"/>
      <c r="K204" s="1"/>
      <c r="L204" s="1"/>
      <c r="M204" s="1"/>
      <c r="N204" s="1"/>
      <c r="O204" s="1"/>
      <c r="P204" s="1"/>
      <c r="Q204" s="217"/>
      <c r="R204" s="223">
        <f t="shared" si="1"/>
        <v>0</v>
      </c>
      <c r="S204" s="92">
        <f t="shared" si="2"/>
        <v>195</v>
      </c>
      <c r="T204" s="92">
        <f t="shared" si="0"/>
        <v>0</v>
      </c>
      <c r="U204" s="409"/>
      <c r="V204" s="409"/>
      <c r="W204" s="236"/>
      <c r="X204" s="236"/>
      <c r="Y204" s="1"/>
      <c r="Z204" s="1"/>
    </row>
    <row r="205" spans="1:26" ht="12.75" customHeight="1">
      <c r="A205" s="217"/>
      <c r="B205" s="217"/>
      <c r="C205" s="217"/>
      <c r="D205" s="409"/>
      <c r="E205" s="409"/>
      <c r="F205" s="409"/>
      <c r="G205" s="236"/>
      <c r="H205" s="236"/>
      <c r="I205" s="62"/>
      <c r="J205" s="1"/>
      <c r="K205" s="1"/>
      <c r="L205" s="1"/>
      <c r="M205" s="1"/>
      <c r="N205" s="1"/>
      <c r="O205" s="1"/>
      <c r="P205" s="1"/>
      <c r="Q205" s="217"/>
      <c r="R205" s="223">
        <f t="shared" si="1"/>
        <v>0</v>
      </c>
      <c r="S205" s="92">
        <f t="shared" si="2"/>
        <v>196</v>
      </c>
      <c r="T205" s="92">
        <f t="shared" si="0"/>
        <v>0</v>
      </c>
      <c r="U205" s="409"/>
      <c r="V205" s="409"/>
      <c r="W205" s="236"/>
      <c r="X205" s="236"/>
      <c r="Y205" s="1"/>
      <c r="Z205" s="1"/>
    </row>
    <row r="206" spans="1:26" ht="12.75" customHeight="1">
      <c r="A206" s="217"/>
      <c r="B206" s="217"/>
      <c r="C206" s="217"/>
      <c r="D206" s="409"/>
      <c r="E206" s="409"/>
      <c r="F206" s="409"/>
      <c r="G206" s="236"/>
      <c r="H206" s="236"/>
      <c r="I206" s="62"/>
      <c r="J206" s="1"/>
      <c r="K206" s="1"/>
      <c r="L206" s="1"/>
      <c r="M206" s="1"/>
      <c r="N206" s="1"/>
      <c r="O206" s="1"/>
      <c r="P206" s="1"/>
      <c r="Q206" s="217"/>
      <c r="R206" s="223">
        <f t="shared" si="1"/>
        <v>0</v>
      </c>
      <c r="S206" s="92">
        <f t="shared" si="2"/>
        <v>197</v>
      </c>
      <c r="T206" s="92">
        <f t="shared" si="0"/>
        <v>0</v>
      </c>
      <c r="U206" s="409"/>
      <c r="V206" s="409"/>
      <c r="W206" s="236"/>
      <c r="X206" s="236"/>
      <c r="Y206" s="1"/>
      <c r="Z206" s="1"/>
    </row>
    <row r="207" spans="1:26" ht="12.75" customHeight="1">
      <c r="A207" s="217"/>
      <c r="B207" s="217"/>
      <c r="C207" s="217"/>
      <c r="D207" s="409"/>
      <c r="E207" s="409"/>
      <c r="F207" s="409"/>
      <c r="G207" s="236"/>
      <c r="H207" s="236"/>
      <c r="I207" s="62"/>
      <c r="J207" s="1"/>
      <c r="K207" s="1"/>
      <c r="L207" s="1"/>
      <c r="M207" s="1"/>
      <c r="N207" s="1"/>
      <c r="O207" s="1"/>
      <c r="P207" s="1"/>
      <c r="Q207" s="217"/>
      <c r="R207" s="223">
        <f t="shared" si="1"/>
        <v>0</v>
      </c>
      <c r="S207" s="92">
        <f t="shared" si="2"/>
        <v>198</v>
      </c>
      <c r="T207" s="92">
        <f t="shared" si="0"/>
        <v>0</v>
      </c>
      <c r="U207" s="409"/>
      <c r="V207" s="409"/>
      <c r="W207" s="236"/>
      <c r="X207" s="236"/>
      <c r="Y207" s="1"/>
      <c r="Z207" s="1"/>
    </row>
    <row r="208" spans="1:26" ht="12.75" customHeight="1">
      <c r="A208" s="217"/>
      <c r="B208" s="217"/>
      <c r="C208" s="217"/>
      <c r="D208" s="409"/>
      <c r="E208" s="409"/>
      <c r="F208" s="409"/>
      <c r="G208" s="236"/>
      <c r="H208" s="236"/>
      <c r="I208" s="62"/>
      <c r="J208" s="1"/>
      <c r="K208" s="1"/>
      <c r="L208" s="1"/>
      <c r="M208" s="1"/>
      <c r="N208" s="1"/>
      <c r="O208" s="1"/>
      <c r="P208" s="1"/>
      <c r="Q208" s="217"/>
      <c r="R208" s="223">
        <f t="shared" si="1"/>
        <v>0</v>
      </c>
      <c r="S208" s="92">
        <f t="shared" si="2"/>
        <v>199</v>
      </c>
      <c r="T208" s="92">
        <f t="shared" si="0"/>
        <v>0</v>
      </c>
      <c r="U208" s="409"/>
      <c r="V208" s="409"/>
      <c r="W208" s="236"/>
      <c r="X208" s="236"/>
      <c r="Y208" s="1"/>
      <c r="Z208" s="1"/>
    </row>
    <row r="209" spans="1:26" ht="12.75" customHeight="1">
      <c r="A209" s="217"/>
      <c r="B209" s="217"/>
      <c r="C209" s="217"/>
      <c r="D209" s="409"/>
      <c r="E209" s="409"/>
      <c r="F209" s="409"/>
      <c r="G209" s="236"/>
      <c r="H209" s="236"/>
      <c r="I209" s="62"/>
      <c r="J209" s="1"/>
      <c r="K209" s="1"/>
      <c r="L209" s="1"/>
      <c r="M209" s="1"/>
      <c r="N209" s="1"/>
      <c r="O209" s="1"/>
      <c r="P209" s="1"/>
      <c r="Q209" s="217"/>
      <c r="R209" s="223">
        <f t="shared" si="1"/>
        <v>0</v>
      </c>
      <c r="S209" s="92">
        <f t="shared" si="2"/>
        <v>200</v>
      </c>
      <c r="T209" s="92">
        <f t="shared" si="0"/>
        <v>0</v>
      </c>
      <c r="U209" s="409"/>
      <c r="V209" s="409"/>
      <c r="W209" s="236"/>
      <c r="X209" s="236"/>
      <c r="Y209" s="1"/>
      <c r="Z209" s="1"/>
    </row>
    <row r="210" spans="1:26" ht="12.75" customHeight="1">
      <c r="A210" s="217"/>
      <c r="B210" s="217"/>
      <c r="C210" s="217"/>
      <c r="D210" s="409"/>
      <c r="E210" s="409"/>
      <c r="F210" s="409"/>
      <c r="G210" s="236"/>
      <c r="H210" s="236"/>
      <c r="I210" s="62"/>
      <c r="J210" s="1"/>
      <c r="K210" s="1"/>
      <c r="L210" s="1"/>
      <c r="M210" s="1"/>
      <c r="N210" s="1"/>
      <c r="O210" s="1"/>
      <c r="P210" s="1"/>
      <c r="Q210" s="217"/>
      <c r="R210" s="223">
        <f t="shared" si="1"/>
        <v>0</v>
      </c>
      <c r="S210" s="92">
        <f t="shared" si="2"/>
        <v>201</v>
      </c>
      <c r="T210" s="92">
        <f t="shared" si="0"/>
        <v>0</v>
      </c>
      <c r="U210" s="409"/>
      <c r="V210" s="409"/>
      <c r="W210" s="236"/>
      <c r="X210" s="236"/>
      <c r="Y210" s="1"/>
      <c r="Z210" s="1"/>
    </row>
    <row r="211" spans="1:26" ht="12.75" customHeight="1">
      <c r="A211" s="217"/>
      <c r="B211" s="217"/>
      <c r="C211" s="217"/>
      <c r="D211" s="409"/>
      <c r="E211" s="409"/>
      <c r="F211" s="409"/>
      <c r="G211" s="236"/>
      <c r="H211" s="236"/>
      <c r="I211" s="62"/>
      <c r="J211" s="1"/>
      <c r="K211" s="1"/>
      <c r="L211" s="1"/>
      <c r="M211" s="1"/>
      <c r="N211" s="1"/>
      <c r="O211" s="1"/>
      <c r="P211" s="1"/>
      <c r="Q211" s="217"/>
      <c r="R211" s="223">
        <f t="shared" si="1"/>
        <v>0</v>
      </c>
      <c r="S211" s="92">
        <f t="shared" si="2"/>
        <v>202</v>
      </c>
      <c r="T211" s="92">
        <f t="shared" si="0"/>
        <v>0</v>
      </c>
      <c r="U211" s="409"/>
      <c r="V211" s="409"/>
      <c r="W211" s="236"/>
      <c r="X211" s="236"/>
      <c r="Y211" s="1"/>
      <c r="Z211" s="1"/>
    </row>
    <row r="212" spans="1:26" ht="12.75" customHeight="1">
      <c r="A212" s="217"/>
      <c r="B212" s="217"/>
      <c r="C212" s="217"/>
      <c r="D212" s="409"/>
      <c r="E212" s="409"/>
      <c r="F212" s="409"/>
      <c r="G212" s="236"/>
      <c r="H212" s="236"/>
      <c r="I212" s="62"/>
      <c r="J212" s="1"/>
      <c r="K212" s="1"/>
      <c r="L212" s="1"/>
      <c r="M212" s="1"/>
      <c r="N212" s="1"/>
      <c r="O212" s="1"/>
      <c r="P212" s="1"/>
      <c r="Q212" s="217"/>
      <c r="R212" s="223">
        <f t="shared" si="1"/>
        <v>0</v>
      </c>
      <c r="S212" s="92">
        <f t="shared" si="2"/>
        <v>203</v>
      </c>
      <c r="T212" s="92">
        <f t="shared" si="0"/>
        <v>0</v>
      </c>
      <c r="U212" s="409"/>
      <c r="V212" s="409"/>
      <c r="W212" s="236"/>
      <c r="X212" s="236"/>
      <c r="Y212" s="1"/>
      <c r="Z212" s="1"/>
    </row>
    <row r="213" spans="1:26" ht="12.75" customHeight="1">
      <c r="A213" s="217"/>
      <c r="B213" s="217"/>
      <c r="C213" s="217"/>
      <c r="D213" s="409"/>
      <c r="E213" s="409"/>
      <c r="F213" s="409"/>
      <c r="G213" s="236"/>
      <c r="H213" s="236"/>
      <c r="I213" s="62"/>
      <c r="J213" s="1"/>
      <c r="K213" s="1"/>
      <c r="L213" s="1"/>
      <c r="M213" s="1"/>
      <c r="N213" s="1"/>
      <c r="O213" s="1"/>
      <c r="P213" s="1"/>
      <c r="Q213" s="217"/>
      <c r="R213" s="223">
        <f t="shared" si="1"/>
        <v>0</v>
      </c>
      <c r="S213" s="92">
        <f t="shared" si="2"/>
        <v>204</v>
      </c>
      <c r="T213" s="92">
        <f t="shared" si="0"/>
        <v>0</v>
      </c>
      <c r="U213" s="409"/>
      <c r="V213" s="409"/>
      <c r="W213" s="236"/>
      <c r="X213" s="236"/>
      <c r="Y213" s="1"/>
      <c r="Z213" s="1"/>
    </row>
    <row r="214" spans="1:26" ht="12.75" customHeight="1">
      <c r="A214" s="217"/>
      <c r="B214" s="217"/>
      <c r="C214" s="217"/>
      <c r="D214" s="409"/>
      <c r="E214" s="409"/>
      <c r="F214" s="409"/>
      <c r="G214" s="236"/>
      <c r="H214" s="236"/>
      <c r="I214" s="62"/>
      <c r="J214" s="1"/>
      <c r="K214" s="1"/>
      <c r="L214" s="1"/>
      <c r="M214" s="1"/>
      <c r="N214" s="1"/>
      <c r="O214" s="1"/>
      <c r="P214" s="1"/>
      <c r="Q214" s="217"/>
      <c r="R214" s="223">
        <f t="shared" si="1"/>
        <v>0</v>
      </c>
      <c r="S214" s="92">
        <f t="shared" si="2"/>
        <v>205</v>
      </c>
      <c r="T214" s="92">
        <f t="shared" si="0"/>
        <v>0</v>
      </c>
      <c r="U214" s="409"/>
      <c r="V214" s="409"/>
      <c r="W214" s="236"/>
      <c r="X214" s="236"/>
      <c r="Y214" s="1"/>
      <c r="Z214" s="1"/>
    </row>
    <row r="215" spans="1:26" ht="12.75" customHeight="1">
      <c r="A215" s="217"/>
      <c r="B215" s="217"/>
      <c r="C215" s="217"/>
      <c r="D215" s="409"/>
      <c r="E215" s="409"/>
      <c r="F215" s="409"/>
      <c r="G215" s="236"/>
      <c r="H215" s="236"/>
      <c r="I215" s="62"/>
      <c r="J215" s="1"/>
      <c r="K215" s="1"/>
      <c r="L215" s="1"/>
      <c r="M215" s="1"/>
      <c r="N215" s="1"/>
      <c r="O215" s="1"/>
      <c r="P215" s="1"/>
      <c r="Q215" s="217"/>
      <c r="R215" s="223">
        <f t="shared" si="1"/>
        <v>0</v>
      </c>
      <c r="S215" s="92">
        <f t="shared" si="2"/>
        <v>206</v>
      </c>
      <c r="T215" s="92">
        <f t="shared" si="0"/>
        <v>0</v>
      </c>
      <c r="U215" s="409"/>
      <c r="V215" s="409"/>
      <c r="W215" s="236"/>
      <c r="X215" s="236"/>
      <c r="Y215" s="1"/>
      <c r="Z215" s="1"/>
    </row>
    <row r="216" spans="1:26" ht="12.75" customHeight="1">
      <c r="A216" s="217"/>
      <c r="B216" s="217"/>
      <c r="C216" s="217"/>
      <c r="D216" s="409"/>
      <c r="E216" s="409"/>
      <c r="F216" s="409"/>
      <c r="G216" s="236"/>
      <c r="H216" s="236"/>
      <c r="I216" s="62"/>
      <c r="J216" s="1"/>
      <c r="K216" s="1"/>
      <c r="L216" s="1"/>
      <c r="M216" s="1"/>
      <c r="N216" s="1"/>
      <c r="O216" s="1"/>
      <c r="P216" s="1"/>
      <c r="Q216" s="217"/>
      <c r="R216" s="223">
        <f t="shared" si="1"/>
        <v>0</v>
      </c>
      <c r="S216" s="92">
        <f t="shared" si="2"/>
        <v>207</v>
      </c>
      <c r="T216" s="92">
        <f t="shared" si="0"/>
        <v>0</v>
      </c>
      <c r="U216" s="409"/>
      <c r="V216" s="409"/>
      <c r="W216" s="236"/>
      <c r="X216" s="236"/>
      <c r="Y216" s="1"/>
      <c r="Z216" s="1"/>
    </row>
    <row r="217" spans="1:26" ht="12.75" customHeight="1">
      <c r="A217" s="217"/>
      <c r="B217" s="217"/>
      <c r="C217" s="217"/>
      <c r="D217" s="409"/>
      <c r="E217" s="409"/>
      <c r="F217" s="409"/>
      <c r="G217" s="236"/>
      <c r="H217" s="236"/>
      <c r="I217" s="62"/>
      <c r="J217" s="1"/>
      <c r="K217" s="1"/>
      <c r="L217" s="1"/>
      <c r="M217" s="1"/>
      <c r="N217" s="1"/>
      <c r="O217" s="1"/>
      <c r="P217" s="1"/>
      <c r="Q217" s="217"/>
      <c r="R217" s="223">
        <f t="shared" si="1"/>
        <v>0</v>
      </c>
      <c r="S217" s="92">
        <f t="shared" si="2"/>
        <v>208</v>
      </c>
      <c r="T217" s="92">
        <f t="shared" si="0"/>
        <v>0</v>
      </c>
      <c r="U217" s="409"/>
      <c r="V217" s="409"/>
      <c r="W217" s="236"/>
      <c r="X217" s="236"/>
      <c r="Y217" s="1"/>
      <c r="Z217" s="1"/>
    </row>
    <row r="218" spans="1:26" ht="12.75" customHeight="1">
      <c r="A218" s="217"/>
      <c r="B218" s="217"/>
      <c r="C218" s="217"/>
      <c r="D218" s="409"/>
      <c r="E218" s="409"/>
      <c r="F218" s="409"/>
      <c r="G218" s="236"/>
      <c r="H218" s="236"/>
      <c r="I218" s="62"/>
      <c r="J218" s="1"/>
      <c r="K218" s="1"/>
      <c r="L218" s="1"/>
      <c r="M218" s="1"/>
      <c r="N218" s="1"/>
      <c r="O218" s="1"/>
      <c r="P218" s="1"/>
      <c r="Q218" s="217"/>
      <c r="R218" s="223">
        <f t="shared" si="1"/>
        <v>0</v>
      </c>
      <c r="S218" s="92">
        <f t="shared" si="2"/>
        <v>209</v>
      </c>
      <c r="T218" s="92">
        <f t="shared" si="0"/>
        <v>0</v>
      </c>
      <c r="U218" s="409"/>
      <c r="V218" s="409"/>
      <c r="W218" s="236"/>
      <c r="X218" s="236"/>
      <c r="Y218" s="1"/>
      <c r="Z218" s="1"/>
    </row>
    <row r="219" spans="1:26" ht="12.75" customHeight="1">
      <c r="A219" s="217"/>
      <c r="B219" s="217"/>
      <c r="C219" s="217"/>
      <c r="D219" s="409"/>
      <c r="E219" s="409"/>
      <c r="F219" s="409"/>
      <c r="G219" s="236"/>
      <c r="H219" s="236"/>
      <c r="I219" s="62"/>
      <c r="J219" s="1"/>
      <c r="K219" s="1"/>
      <c r="L219" s="1"/>
      <c r="M219" s="1"/>
      <c r="N219" s="1"/>
      <c r="O219" s="1"/>
      <c r="P219" s="1"/>
      <c r="Q219" s="217"/>
      <c r="R219" s="223">
        <f t="shared" si="1"/>
        <v>0</v>
      </c>
      <c r="S219" s="92">
        <f t="shared" si="2"/>
        <v>210</v>
      </c>
      <c r="T219" s="92">
        <f t="shared" si="0"/>
        <v>0</v>
      </c>
      <c r="U219" s="409"/>
      <c r="V219" s="409"/>
      <c r="W219" s="236"/>
      <c r="X219" s="236"/>
      <c r="Y219" s="1"/>
      <c r="Z219" s="1"/>
    </row>
    <row r="220" spans="1:26" ht="12.75" customHeight="1">
      <c r="A220" s="217"/>
      <c r="B220" s="217"/>
      <c r="C220" s="217"/>
      <c r="D220" s="409"/>
      <c r="E220" s="409"/>
      <c r="F220" s="409"/>
      <c r="G220" s="236"/>
      <c r="H220" s="236"/>
      <c r="I220" s="62"/>
      <c r="J220" s="1"/>
      <c r="K220" s="1"/>
      <c r="L220" s="1"/>
      <c r="M220" s="1"/>
      <c r="N220" s="1"/>
      <c r="O220" s="1"/>
      <c r="P220" s="1"/>
      <c r="Q220" s="217"/>
      <c r="R220" s="223">
        <f t="shared" si="1"/>
        <v>0</v>
      </c>
      <c r="S220" s="92">
        <f t="shared" si="2"/>
        <v>211</v>
      </c>
      <c r="T220" s="92">
        <f t="shared" si="0"/>
        <v>0</v>
      </c>
      <c r="U220" s="409"/>
      <c r="V220" s="409"/>
      <c r="W220" s="236"/>
      <c r="X220" s="236"/>
      <c r="Y220" s="1"/>
      <c r="Z220" s="1"/>
    </row>
    <row r="221" spans="1:26" ht="12.75" customHeight="1">
      <c r="A221" s="217"/>
      <c r="B221" s="217"/>
      <c r="C221" s="217"/>
      <c r="D221" s="409"/>
      <c r="E221" s="409"/>
      <c r="F221" s="409"/>
      <c r="G221" s="236"/>
      <c r="H221" s="236"/>
      <c r="I221" s="62"/>
      <c r="J221" s="1"/>
      <c r="K221" s="1"/>
      <c r="L221" s="1"/>
      <c r="M221" s="1"/>
      <c r="N221" s="1"/>
      <c r="O221" s="1"/>
      <c r="P221" s="1"/>
      <c r="Q221" s="217"/>
      <c r="R221" s="223">
        <f t="shared" si="1"/>
        <v>0</v>
      </c>
      <c r="S221" s="92">
        <f t="shared" si="2"/>
        <v>212</v>
      </c>
      <c r="T221" s="92">
        <f t="shared" si="0"/>
        <v>0</v>
      </c>
      <c r="U221" s="409"/>
      <c r="V221" s="409"/>
      <c r="W221" s="236"/>
      <c r="X221" s="236"/>
      <c r="Y221" s="1"/>
      <c r="Z221" s="1"/>
    </row>
    <row r="222" spans="1:26" ht="12.75" customHeight="1">
      <c r="A222" s="217"/>
      <c r="B222" s="217"/>
      <c r="C222" s="217"/>
      <c r="D222" s="409"/>
      <c r="E222" s="409"/>
      <c r="F222" s="409"/>
      <c r="G222" s="236"/>
      <c r="H222" s="236"/>
      <c r="I222" s="62"/>
      <c r="J222" s="1"/>
      <c r="K222" s="1"/>
      <c r="L222" s="1"/>
      <c r="M222" s="1"/>
      <c r="N222" s="1"/>
      <c r="O222" s="1"/>
      <c r="P222" s="1"/>
      <c r="Q222" s="217"/>
      <c r="R222" s="223">
        <f t="shared" si="1"/>
        <v>0</v>
      </c>
      <c r="S222" s="92">
        <f t="shared" si="2"/>
        <v>213</v>
      </c>
      <c r="T222" s="92">
        <f t="shared" si="0"/>
        <v>0</v>
      </c>
      <c r="U222" s="409"/>
      <c r="V222" s="409"/>
      <c r="W222" s="236"/>
      <c r="X222" s="236"/>
      <c r="Y222" s="1"/>
      <c r="Z222" s="1"/>
    </row>
    <row r="223" spans="1:26" ht="12.75" customHeight="1">
      <c r="A223" s="217"/>
      <c r="B223" s="217"/>
      <c r="C223" s="217"/>
      <c r="D223" s="409"/>
      <c r="E223" s="409"/>
      <c r="F223" s="409"/>
      <c r="G223" s="236"/>
      <c r="H223" s="236"/>
      <c r="I223" s="62"/>
      <c r="J223" s="1"/>
      <c r="K223" s="1"/>
      <c r="L223" s="1"/>
      <c r="M223" s="1"/>
      <c r="N223" s="1"/>
      <c r="O223" s="1"/>
      <c r="P223" s="1"/>
      <c r="Q223" s="217"/>
      <c r="R223" s="223">
        <f t="shared" si="1"/>
        <v>0</v>
      </c>
      <c r="S223" s="92">
        <f t="shared" si="2"/>
        <v>214</v>
      </c>
      <c r="T223" s="92">
        <f t="shared" si="0"/>
        <v>0</v>
      </c>
      <c r="U223" s="409"/>
      <c r="V223" s="409"/>
      <c r="W223" s="236"/>
      <c r="X223" s="236"/>
      <c r="Y223" s="1"/>
      <c r="Z223" s="1"/>
    </row>
    <row r="224" spans="1:26" ht="12.75" customHeight="1">
      <c r="A224" s="217"/>
      <c r="B224" s="217"/>
      <c r="C224" s="217"/>
      <c r="D224" s="409"/>
      <c r="E224" s="409"/>
      <c r="F224" s="409"/>
      <c r="G224" s="236"/>
      <c r="H224" s="236"/>
      <c r="I224" s="62"/>
      <c r="J224" s="1"/>
      <c r="K224" s="1"/>
      <c r="L224" s="1"/>
      <c r="M224" s="1"/>
      <c r="N224" s="1"/>
      <c r="O224" s="1"/>
      <c r="P224" s="1"/>
      <c r="Q224" s="217"/>
      <c r="R224" s="223">
        <f t="shared" si="1"/>
        <v>0</v>
      </c>
      <c r="S224" s="92">
        <f t="shared" si="2"/>
        <v>215</v>
      </c>
      <c r="T224" s="92">
        <f t="shared" si="0"/>
        <v>0</v>
      </c>
      <c r="U224" s="409"/>
      <c r="V224" s="409"/>
      <c r="W224" s="236"/>
      <c r="X224" s="236"/>
      <c r="Y224" s="1"/>
      <c r="Z224" s="1"/>
    </row>
    <row r="225" spans="1:26" ht="12.75" customHeight="1">
      <c r="A225" s="217"/>
      <c r="B225" s="217"/>
      <c r="C225" s="217"/>
      <c r="D225" s="409"/>
      <c r="E225" s="409"/>
      <c r="F225" s="409"/>
      <c r="G225" s="236"/>
      <c r="H225" s="236"/>
      <c r="I225" s="62"/>
      <c r="J225" s="1"/>
      <c r="K225" s="1"/>
      <c r="L225" s="1"/>
      <c r="M225" s="1"/>
      <c r="N225" s="1"/>
      <c r="O225" s="1"/>
      <c r="P225" s="1"/>
      <c r="Q225" s="217"/>
      <c r="R225" s="223">
        <f t="shared" si="1"/>
        <v>0</v>
      </c>
      <c r="S225" s="92">
        <f t="shared" si="2"/>
        <v>216</v>
      </c>
      <c r="T225" s="92">
        <f t="shared" si="0"/>
        <v>0</v>
      </c>
      <c r="U225" s="409"/>
      <c r="V225" s="409"/>
      <c r="W225" s="236"/>
      <c r="X225" s="236"/>
      <c r="Y225" s="1"/>
      <c r="Z225" s="1"/>
    </row>
    <row r="226" spans="1:26" ht="12.75" customHeight="1">
      <c r="A226" s="217"/>
      <c r="B226" s="217"/>
      <c r="C226" s="217"/>
      <c r="D226" s="409"/>
      <c r="E226" s="409"/>
      <c r="F226" s="409"/>
      <c r="G226" s="236"/>
      <c r="H226" s="236"/>
      <c r="I226" s="62"/>
      <c r="J226" s="1"/>
      <c r="K226" s="1"/>
      <c r="L226" s="1"/>
      <c r="M226" s="1"/>
      <c r="N226" s="1"/>
      <c r="O226" s="1"/>
      <c r="P226" s="1"/>
      <c r="Q226" s="217"/>
      <c r="R226" s="223">
        <f t="shared" si="1"/>
        <v>0</v>
      </c>
      <c r="S226" s="92">
        <f t="shared" si="2"/>
        <v>217</v>
      </c>
      <c r="T226" s="92">
        <f t="shared" si="0"/>
        <v>0</v>
      </c>
      <c r="U226" s="409"/>
      <c r="V226" s="409"/>
      <c r="W226" s="236"/>
      <c r="X226" s="236"/>
      <c r="Y226" s="1"/>
      <c r="Z226" s="1"/>
    </row>
    <row r="227" spans="1:26" ht="12.75" customHeight="1">
      <c r="A227" s="217"/>
      <c r="B227" s="217"/>
      <c r="C227" s="217"/>
      <c r="D227" s="409"/>
      <c r="E227" s="409"/>
      <c r="F227" s="409"/>
      <c r="G227" s="236"/>
      <c r="H227" s="236"/>
      <c r="I227" s="62"/>
      <c r="J227" s="1"/>
      <c r="K227" s="1"/>
      <c r="L227" s="1"/>
      <c r="M227" s="1"/>
      <c r="N227" s="1"/>
      <c r="O227" s="1"/>
      <c r="P227" s="1"/>
      <c r="Q227" s="217"/>
      <c r="R227" s="223">
        <f t="shared" si="1"/>
        <v>0</v>
      </c>
      <c r="S227" s="92">
        <f t="shared" si="2"/>
        <v>218</v>
      </c>
      <c r="T227" s="92">
        <f t="shared" si="0"/>
        <v>0</v>
      </c>
      <c r="U227" s="409"/>
      <c r="V227" s="409"/>
      <c r="W227" s="236"/>
      <c r="X227" s="236"/>
      <c r="Y227" s="1"/>
      <c r="Z227" s="1"/>
    </row>
    <row r="228" spans="1:26" ht="12.75" customHeight="1">
      <c r="A228" s="217"/>
      <c r="B228" s="217"/>
      <c r="C228" s="217"/>
      <c r="D228" s="409"/>
      <c r="E228" s="409"/>
      <c r="F228" s="409"/>
      <c r="G228" s="236"/>
      <c r="H228" s="236"/>
      <c r="I228" s="62"/>
      <c r="J228" s="1"/>
      <c r="K228" s="1"/>
      <c r="L228" s="1"/>
      <c r="M228" s="1"/>
      <c r="N228" s="1"/>
      <c r="O228" s="1"/>
      <c r="P228" s="1"/>
      <c r="Q228" s="217"/>
      <c r="R228" s="223">
        <f t="shared" si="1"/>
        <v>0</v>
      </c>
      <c r="S228" s="92">
        <f t="shared" si="2"/>
        <v>219</v>
      </c>
      <c r="T228" s="92">
        <f t="shared" si="0"/>
        <v>0</v>
      </c>
      <c r="U228" s="409"/>
      <c r="V228" s="409"/>
      <c r="W228" s="236"/>
      <c r="X228" s="236"/>
      <c r="Y228" s="1"/>
      <c r="Z228" s="1"/>
    </row>
    <row r="229" spans="1:26" ht="12.75" customHeight="1">
      <c r="A229" s="217"/>
      <c r="B229" s="217"/>
      <c r="C229" s="217"/>
      <c r="D229" s="409"/>
      <c r="E229" s="409"/>
      <c r="F229" s="409"/>
      <c r="G229" s="236"/>
      <c r="H229" s="236"/>
      <c r="I229" s="62"/>
      <c r="J229" s="1"/>
      <c r="K229" s="1"/>
      <c r="L229" s="1"/>
      <c r="M229" s="1"/>
      <c r="N229" s="1"/>
      <c r="O229" s="1"/>
      <c r="P229" s="1"/>
      <c r="Q229" s="217"/>
      <c r="R229" s="223">
        <f t="shared" si="1"/>
        <v>0</v>
      </c>
      <c r="S229" s="92">
        <f t="shared" si="2"/>
        <v>220</v>
      </c>
      <c r="T229" s="92">
        <f t="shared" si="0"/>
        <v>0</v>
      </c>
      <c r="U229" s="409"/>
      <c r="V229" s="409"/>
      <c r="W229" s="236"/>
      <c r="X229" s="236"/>
      <c r="Y229" s="1"/>
      <c r="Z229" s="1"/>
    </row>
    <row r="230" spans="1:26" ht="12.75" customHeight="1">
      <c r="A230" s="217"/>
      <c r="B230" s="217"/>
      <c r="C230" s="217"/>
      <c r="D230" s="409"/>
      <c r="E230" s="409"/>
      <c r="F230" s="409"/>
      <c r="G230" s="236"/>
      <c r="H230" s="236"/>
      <c r="I230" s="62"/>
      <c r="J230" s="1"/>
      <c r="K230" s="1"/>
      <c r="L230" s="1"/>
      <c r="M230" s="1"/>
      <c r="N230" s="1"/>
      <c r="O230" s="1"/>
      <c r="P230" s="1"/>
      <c r="Q230" s="217"/>
      <c r="R230" s="223">
        <f t="shared" si="1"/>
        <v>0</v>
      </c>
      <c r="S230" s="92">
        <f t="shared" si="2"/>
        <v>221</v>
      </c>
      <c r="T230" s="92">
        <f t="shared" si="0"/>
        <v>0</v>
      </c>
      <c r="U230" s="409"/>
      <c r="V230" s="409"/>
      <c r="W230" s="236"/>
      <c r="X230" s="236"/>
      <c r="Y230" s="1"/>
      <c r="Z230" s="1"/>
    </row>
    <row r="231" spans="1:26" ht="12.75" customHeight="1">
      <c r="A231" s="217"/>
      <c r="B231" s="217"/>
      <c r="C231" s="217"/>
      <c r="D231" s="409"/>
      <c r="E231" s="409"/>
      <c r="F231" s="409"/>
      <c r="G231" s="236"/>
      <c r="H231" s="236"/>
      <c r="I231" s="62"/>
      <c r="J231" s="1"/>
      <c r="K231" s="1"/>
      <c r="L231" s="1"/>
      <c r="M231" s="1"/>
      <c r="N231" s="1"/>
      <c r="O231" s="1"/>
      <c r="P231" s="1"/>
      <c r="Q231" s="217"/>
      <c r="R231" s="223">
        <f t="shared" si="1"/>
        <v>0</v>
      </c>
      <c r="S231" s="92">
        <f t="shared" si="2"/>
        <v>222</v>
      </c>
      <c r="T231" s="92">
        <f t="shared" si="0"/>
        <v>0</v>
      </c>
      <c r="U231" s="409"/>
      <c r="V231" s="409"/>
      <c r="W231" s="236"/>
      <c r="X231" s="236"/>
      <c r="Y231" s="1"/>
      <c r="Z231" s="1"/>
    </row>
    <row r="232" spans="1:26" ht="12.75" customHeight="1">
      <c r="A232" s="217"/>
      <c r="B232" s="217"/>
      <c r="C232" s="217"/>
      <c r="D232" s="409"/>
      <c r="E232" s="409"/>
      <c r="F232" s="409"/>
      <c r="G232" s="236"/>
      <c r="H232" s="236"/>
      <c r="I232" s="62"/>
      <c r="J232" s="1"/>
      <c r="K232" s="1"/>
      <c r="L232" s="1"/>
      <c r="M232" s="1"/>
      <c r="N232" s="1"/>
      <c r="O232" s="1"/>
      <c r="P232" s="1"/>
      <c r="Q232" s="217"/>
      <c r="R232" s="223">
        <f t="shared" si="1"/>
        <v>0</v>
      </c>
      <c r="S232" s="92">
        <f t="shared" si="2"/>
        <v>223</v>
      </c>
      <c r="T232" s="92">
        <f t="shared" si="0"/>
        <v>0</v>
      </c>
      <c r="U232" s="409"/>
      <c r="V232" s="409"/>
      <c r="W232" s="236"/>
      <c r="X232" s="236"/>
      <c r="Y232" s="1"/>
      <c r="Z232" s="1"/>
    </row>
    <row r="233" spans="1:26" ht="12.75" customHeight="1">
      <c r="A233" s="217"/>
      <c r="B233" s="217"/>
      <c r="C233" s="217"/>
      <c r="D233" s="409"/>
      <c r="E233" s="409"/>
      <c r="F233" s="409"/>
      <c r="G233" s="236"/>
      <c r="H233" s="236"/>
      <c r="I233" s="62"/>
      <c r="J233" s="1"/>
      <c r="K233" s="1"/>
      <c r="L233" s="1"/>
      <c r="M233" s="1"/>
      <c r="N233" s="1"/>
      <c r="O233" s="1"/>
      <c r="P233" s="1"/>
      <c r="Q233" s="217"/>
      <c r="R233" s="223">
        <f t="shared" si="1"/>
        <v>0</v>
      </c>
      <c r="S233" s="92">
        <f t="shared" si="2"/>
        <v>224</v>
      </c>
      <c r="T233" s="92">
        <f t="shared" si="0"/>
        <v>0</v>
      </c>
      <c r="U233" s="409"/>
      <c r="V233" s="409"/>
      <c r="W233" s="236"/>
      <c r="X233" s="236"/>
      <c r="Y233" s="1"/>
      <c r="Z233" s="1"/>
    </row>
    <row r="234" spans="1:26" ht="12.75" customHeight="1">
      <c r="A234" s="217"/>
      <c r="B234" s="217"/>
      <c r="C234" s="217"/>
      <c r="D234" s="409"/>
      <c r="E234" s="409"/>
      <c r="F234" s="409"/>
      <c r="G234" s="236"/>
      <c r="H234" s="236"/>
      <c r="I234" s="62"/>
      <c r="J234" s="1"/>
      <c r="K234" s="1"/>
      <c r="L234" s="1"/>
      <c r="M234" s="1"/>
      <c r="N234" s="1"/>
      <c r="O234" s="1"/>
      <c r="P234" s="1"/>
      <c r="Q234" s="217"/>
      <c r="R234" s="223">
        <f t="shared" si="1"/>
        <v>0</v>
      </c>
      <c r="S234" s="92">
        <f t="shared" si="2"/>
        <v>225</v>
      </c>
      <c r="T234" s="92">
        <f t="shared" si="0"/>
        <v>0</v>
      </c>
      <c r="U234" s="409"/>
      <c r="V234" s="409"/>
      <c r="W234" s="236"/>
      <c r="X234" s="236"/>
      <c r="Y234" s="1"/>
      <c r="Z234" s="1"/>
    </row>
    <row r="235" spans="1:26" ht="12.75" customHeight="1">
      <c r="A235" s="217"/>
      <c r="B235" s="217"/>
      <c r="C235" s="217"/>
      <c r="D235" s="409"/>
      <c r="E235" s="409"/>
      <c r="F235" s="409"/>
      <c r="G235" s="236"/>
      <c r="H235" s="236"/>
      <c r="I235" s="62"/>
      <c r="J235" s="1"/>
      <c r="K235" s="1"/>
      <c r="L235" s="1"/>
      <c r="M235" s="1"/>
      <c r="N235" s="1"/>
      <c r="O235" s="1"/>
      <c r="P235" s="1"/>
      <c r="Q235" s="217"/>
      <c r="R235" s="223">
        <f t="shared" si="1"/>
        <v>0</v>
      </c>
      <c r="S235" s="92">
        <f t="shared" si="2"/>
        <v>226</v>
      </c>
      <c r="T235" s="92">
        <f t="shared" si="0"/>
        <v>0</v>
      </c>
      <c r="U235" s="409"/>
      <c r="V235" s="409"/>
      <c r="W235" s="236"/>
      <c r="X235" s="236"/>
      <c r="Y235" s="1"/>
      <c r="Z235" s="1"/>
    </row>
    <row r="236" spans="1:26" ht="12.75" customHeight="1">
      <c r="A236" s="217"/>
      <c r="B236" s="217"/>
      <c r="C236" s="217"/>
      <c r="D236" s="409"/>
      <c r="E236" s="409"/>
      <c r="F236" s="409"/>
      <c r="G236" s="236"/>
      <c r="H236" s="236"/>
      <c r="I236" s="62"/>
      <c r="J236" s="1"/>
      <c r="K236" s="1"/>
      <c r="L236" s="1"/>
      <c r="M236" s="1"/>
      <c r="N236" s="1"/>
      <c r="O236" s="1"/>
      <c r="P236" s="1"/>
      <c r="Q236" s="217"/>
      <c r="R236" s="223">
        <f t="shared" si="1"/>
        <v>0</v>
      </c>
      <c r="S236" s="92">
        <f t="shared" si="2"/>
        <v>227</v>
      </c>
      <c r="T236" s="92">
        <f t="shared" si="0"/>
        <v>0</v>
      </c>
      <c r="U236" s="409"/>
      <c r="V236" s="409"/>
      <c r="W236" s="236"/>
      <c r="X236" s="236"/>
      <c r="Y236" s="1"/>
      <c r="Z236" s="1"/>
    </row>
    <row r="237" spans="1:26" ht="12.75" customHeight="1">
      <c r="A237" s="217"/>
      <c r="B237" s="217"/>
      <c r="C237" s="217"/>
      <c r="D237" s="409"/>
      <c r="E237" s="409"/>
      <c r="F237" s="409"/>
      <c r="G237" s="236"/>
      <c r="H237" s="236"/>
      <c r="I237" s="62"/>
      <c r="J237" s="1"/>
      <c r="K237" s="1"/>
      <c r="L237" s="1"/>
      <c r="M237" s="1"/>
      <c r="N237" s="1"/>
      <c r="O237" s="1"/>
      <c r="P237" s="1"/>
      <c r="Q237" s="217"/>
      <c r="R237" s="223">
        <f t="shared" si="1"/>
        <v>0</v>
      </c>
      <c r="S237" s="92">
        <f t="shared" si="2"/>
        <v>228</v>
      </c>
      <c r="T237" s="92">
        <f t="shared" si="0"/>
        <v>0</v>
      </c>
      <c r="U237" s="409"/>
      <c r="V237" s="409"/>
      <c r="W237" s="236"/>
      <c r="X237" s="236"/>
      <c r="Y237" s="1"/>
      <c r="Z237" s="1"/>
    </row>
    <row r="238" spans="1:26" ht="12.75" customHeight="1">
      <c r="A238" s="217"/>
      <c r="B238" s="217"/>
      <c r="C238" s="217"/>
      <c r="D238" s="409"/>
      <c r="E238" s="409"/>
      <c r="F238" s="409"/>
      <c r="G238" s="236"/>
      <c r="H238" s="236"/>
      <c r="I238" s="62"/>
      <c r="J238" s="1"/>
      <c r="K238" s="1"/>
      <c r="L238" s="1"/>
      <c r="M238" s="1"/>
      <c r="N238" s="1"/>
      <c r="O238" s="1"/>
      <c r="P238" s="1"/>
      <c r="Q238" s="217"/>
      <c r="R238" s="223">
        <f t="shared" si="1"/>
        <v>0</v>
      </c>
      <c r="S238" s="92">
        <f t="shared" si="2"/>
        <v>229</v>
      </c>
      <c r="T238" s="92">
        <f t="shared" si="0"/>
        <v>0</v>
      </c>
      <c r="U238" s="409"/>
      <c r="V238" s="409"/>
      <c r="W238" s="236"/>
      <c r="X238" s="236"/>
      <c r="Y238" s="1"/>
      <c r="Z238" s="1"/>
    </row>
    <row r="239" spans="1:26" ht="12.75" customHeight="1">
      <c r="A239" s="217"/>
      <c r="B239" s="217"/>
      <c r="C239" s="217"/>
      <c r="D239" s="409"/>
      <c r="E239" s="409"/>
      <c r="F239" s="409"/>
      <c r="G239" s="236"/>
      <c r="H239" s="236"/>
      <c r="I239" s="62"/>
      <c r="J239" s="1"/>
      <c r="K239" s="1"/>
      <c r="L239" s="1"/>
      <c r="M239" s="1"/>
      <c r="N239" s="1"/>
      <c r="O239" s="1"/>
      <c r="P239" s="1"/>
      <c r="Q239" s="217"/>
      <c r="R239" s="223">
        <f t="shared" si="1"/>
        <v>0</v>
      </c>
      <c r="S239" s="92">
        <f t="shared" si="2"/>
        <v>230</v>
      </c>
      <c r="T239" s="92">
        <f t="shared" si="0"/>
        <v>0</v>
      </c>
      <c r="U239" s="409"/>
      <c r="V239" s="409"/>
      <c r="W239" s="236"/>
      <c r="X239" s="236"/>
      <c r="Y239" s="1"/>
      <c r="Z239" s="1"/>
    </row>
    <row r="240" spans="1:26" ht="12.75" customHeight="1">
      <c r="A240" s="217"/>
      <c r="B240" s="217"/>
      <c r="C240" s="217"/>
      <c r="D240" s="409"/>
      <c r="E240" s="409"/>
      <c r="F240" s="409"/>
      <c r="G240" s="236"/>
      <c r="H240" s="236"/>
      <c r="I240" s="62"/>
      <c r="J240" s="1"/>
      <c r="K240" s="1"/>
      <c r="L240" s="1"/>
      <c r="M240" s="1"/>
      <c r="N240" s="1"/>
      <c r="O240" s="1"/>
      <c r="P240" s="1"/>
      <c r="Q240" s="217"/>
      <c r="R240" s="223">
        <f t="shared" si="1"/>
        <v>0</v>
      </c>
      <c r="S240" s="92">
        <f t="shared" si="2"/>
        <v>231</v>
      </c>
      <c r="T240" s="92">
        <f t="shared" si="0"/>
        <v>0</v>
      </c>
      <c r="U240" s="409"/>
      <c r="V240" s="409"/>
      <c r="W240" s="236"/>
      <c r="X240" s="236"/>
      <c r="Y240" s="1"/>
      <c r="Z240" s="1"/>
    </row>
    <row r="241" spans="1:26" ht="12.75" customHeight="1">
      <c r="A241" s="217"/>
      <c r="B241" s="217"/>
      <c r="C241" s="217"/>
      <c r="D241" s="409"/>
      <c r="E241" s="409"/>
      <c r="F241" s="409"/>
      <c r="G241" s="236"/>
      <c r="H241" s="236"/>
      <c r="I241" s="62"/>
      <c r="J241" s="1"/>
      <c r="K241" s="1"/>
      <c r="L241" s="1"/>
      <c r="M241" s="1"/>
      <c r="N241" s="1"/>
      <c r="O241" s="1"/>
      <c r="P241" s="1"/>
      <c r="Q241" s="217"/>
      <c r="R241" s="223">
        <f t="shared" si="1"/>
        <v>0</v>
      </c>
      <c r="S241" s="92">
        <f t="shared" si="2"/>
        <v>232</v>
      </c>
      <c r="T241" s="92">
        <f t="shared" si="0"/>
        <v>0</v>
      </c>
      <c r="U241" s="409"/>
      <c r="V241" s="409"/>
      <c r="W241" s="236"/>
      <c r="X241" s="236"/>
      <c r="Y241" s="1"/>
      <c r="Z241" s="1"/>
    </row>
    <row r="242" spans="1:26" ht="12.75" customHeight="1">
      <c r="A242" s="217"/>
      <c r="B242" s="217"/>
      <c r="C242" s="217"/>
      <c r="D242" s="409"/>
      <c r="E242" s="409"/>
      <c r="F242" s="409"/>
      <c r="G242" s="236"/>
      <c r="H242" s="236"/>
      <c r="I242" s="62"/>
      <c r="J242" s="1"/>
      <c r="K242" s="1"/>
      <c r="L242" s="1"/>
      <c r="M242" s="1"/>
      <c r="N242" s="1"/>
      <c r="O242" s="1"/>
      <c r="P242" s="1"/>
      <c r="Q242" s="217"/>
      <c r="R242" s="223">
        <f t="shared" si="1"/>
        <v>0</v>
      </c>
      <c r="S242" s="92">
        <f t="shared" si="2"/>
        <v>233</v>
      </c>
      <c r="T242" s="92">
        <f t="shared" si="0"/>
        <v>0</v>
      </c>
      <c r="U242" s="409"/>
      <c r="V242" s="409"/>
      <c r="W242" s="236"/>
      <c r="X242" s="236"/>
      <c r="Y242" s="1"/>
      <c r="Z242" s="1"/>
    </row>
    <row r="243" spans="1:26" ht="12.75" customHeight="1">
      <c r="A243" s="217"/>
      <c r="B243" s="217"/>
      <c r="C243" s="217"/>
      <c r="D243" s="409"/>
      <c r="E243" s="409"/>
      <c r="F243" s="409"/>
      <c r="G243" s="236"/>
      <c r="H243" s="236"/>
      <c r="I243" s="62"/>
      <c r="J243" s="1"/>
      <c r="K243" s="1"/>
      <c r="L243" s="1"/>
      <c r="M243" s="1"/>
      <c r="N243" s="1"/>
      <c r="O243" s="1"/>
      <c r="P243" s="1"/>
      <c r="Q243" s="217"/>
      <c r="R243" s="223">
        <f t="shared" si="1"/>
        <v>0</v>
      </c>
      <c r="S243" s="92">
        <f t="shared" si="2"/>
        <v>234</v>
      </c>
      <c r="T243" s="92">
        <f t="shared" si="0"/>
        <v>0</v>
      </c>
      <c r="U243" s="409"/>
      <c r="V243" s="409"/>
      <c r="W243" s="236"/>
      <c r="X243" s="236"/>
      <c r="Y243" s="1"/>
      <c r="Z243" s="1"/>
    </row>
    <row r="244" spans="1:26" ht="12.75" customHeight="1">
      <c r="A244" s="217"/>
      <c r="B244" s="217"/>
      <c r="C244" s="217"/>
      <c r="D244" s="409"/>
      <c r="E244" s="409"/>
      <c r="F244" s="409"/>
      <c r="G244" s="236"/>
      <c r="H244" s="236"/>
      <c r="I244" s="62"/>
      <c r="J244" s="1"/>
      <c r="K244" s="1"/>
      <c r="L244" s="1"/>
      <c r="M244" s="1"/>
      <c r="N244" s="1"/>
      <c r="O244" s="1"/>
      <c r="P244" s="1"/>
      <c r="Q244" s="217"/>
      <c r="R244" s="223">
        <f t="shared" si="1"/>
        <v>0</v>
      </c>
      <c r="S244" s="92">
        <f t="shared" si="2"/>
        <v>235</v>
      </c>
      <c r="T244" s="92">
        <f t="shared" si="0"/>
        <v>0</v>
      </c>
      <c r="U244" s="409"/>
      <c r="V244" s="409"/>
      <c r="W244" s="236"/>
      <c r="X244" s="236"/>
      <c r="Y244" s="1"/>
      <c r="Z244" s="1"/>
    </row>
    <row r="245" spans="1:26" ht="12.75" customHeight="1">
      <c r="A245" s="217"/>
      <c r="B245" s="217"/>
      <c r="C245" s="217"/>
      <c r="D245" s="409"/>
      <c r="E245" s="409"/>
      <c r="F245" s="409"/>
      <c r="G245" s="236"/>
      <c r="H245" s="236"/>
      <c r="I245" s="62"/>
      <c r="J245" s="1"/>
      <c r="K245" s="1"/>
      <c r="L245" s="1"/>
      <c r="M245" s="1"/>
      <c r="N245" s="1"/>
      <c r="O245" s="1"/>
      <c r="P245" s="1"/>
      <c r="Q245" s="217"/>
      <c r="R245" s="223">
        <f t="shared" si="1"/>
        <v>0</v>
      </c>
      <c r="S245" s="92">
        <f t="shared" si="2"/>
        <v>236</v>
      </c>
      <c r="T245" s="92">
        <f t="shared" si="0"/>
        <v>0</v>
      </c>
      <c r="U245" s="409"/>
      <c r="V245" s="409"/>
      <c r="W245" s="236"/>
      <c r="X245" s="236"/>
      <c r="Y245" s="1"/>
      <c r="Z245" s="1"/>
    </row>
    <row r="246" spans="1:26" ht="12.75" customHeight="1">
      <c r="A246" s="217"/>
      <c r="B246" s="217"/>
      <c r="C246" s="217"/>
      <c r="D246" s="409"/>
      <c r="E246" s="409"/>
      <c r="F246" s="409"/>
      <c r="G246" s="236"/>
      <c r="H246" s="236"/>
      <c r="I246" s="62"/>
      <c r="J246" s="1"/>
      <c r="K246" s="1"/>
      <c r="L246" s="1"/>
      <c r="M246" s="1"/>
      <c r="N246" s="1"/>
      <c r="O246" s="1"/>
      <c r="P246" s="1"/>
      <c r="Q246" s="217"/>
      <c r="R246" s="223">
        <f t="shared" si="1"/>
        <v>0</v>
      </c>
      <c r="S246" s="92">
        <f t="shared" si="2"/>
        <v>237</v>
      </c>
      <c r="T246" s="92">
        <f t="shared" si="0"/>
        <v>0</v>
      </c>
      <c r="U246" s="409"/>
      <c r="V246" s="409"/>
      <c r="W246" s="236"/>
      <c r="X246" s="236"/>
      <c r="Y246" s="1"/>
      <c r="Z246" s="1"/>
    </row>
    <row r="247" spans="1:26" ht="12.75" customHeight="1">
      <c r="A247" s="217"/>
      <c r="B247" s="217"/>
      <c r="C247" s="217"/>
      <c r="D247" s="409"/>
      <c r="E247" s="409"/>
      <c r="F247" s="409"/>
      <c r="G247" s="236"/>
      <c r="H247" s="236"/>
      <c r="I247" s="62"/>
      <c r="J247" s="1"/>
      <c r="K247" s="1"/>
      <c r="L247" s="1"/>
      <c r="M247" s="1"/>
      <c r="N247" s="1"/>
      <c r="O247" s="1"/>
      <c r="P247" s="1"/>
      <c r="Q247" s="217"/>
      <c r="R247" s="223">
        <f t="shared" si="1"/>
        <v>0</v>
      </c>
      <c r="S247" s="92">
        <f t="shared" si="2"/>
        <v>238</v>
      </c>
      <c r="T247" s="92">
        <f t="shared" si="0"/>
        <v>0</v>
      </c>
      <c r="U247" s="409"/>
      <c r="V247" s="409"/>
      <c r="W247" s="236"/>
      <c r="X247" s="236"/>
      <c r="Y247" s="1"/>
      <c r="Z247" s="1"/>
    </row>
    <row r="248" spans="1:26" ht="12.75" customHeight="1">
      <c r="A248" s="217"/>
      <c r="B248" s="217"/>
      <c r="C248" s="217"/>
      <c r="D248" s="409"/>
      <c r="E248" s="409"/>
      <c r="F248" s="409"/>
      <c r="G248" s="236"/>
      <c r="H248" s="236"/>
      <c r="I248" s="62"/>
      <c r="J248" s="1"/>
      <c r="K248" s="1"/>
      <c r="L248" s="1"/>
      <c r="M248" s="1"/>
      <c r="N248" s="1"/>
      <c r="O248" s="1"/>
      <c r="P248" s="1"/>
      <c r="Q248" s="217"/>
      <c r="R248" s="223">
        <f t="shared" si="1"/>
        <v>0</v>
      </c>
      <c r="S248" s="92">
        <f t="shared" si="2"/>
        <v>239</v>
      </c>
      <c r="T248" s="92">
        <f t="shared" si="0"/>
        <v>0</v>
      </c>
      <c r="U248" s="409"/>
      <c r="V248" s="409"/>
      <c r="W248" s="236"/>
      <c r="X248" s="236"/>
      <c r="Y248" s="1"/>
      <c r="Z248" s="1"/>
    </row>
    <row r="249" spans="1:26" ht="12.75" customHeight="1">
      <c r="A249" s="217"/>
      <c r="B249" s="217"/>
      <c r="C249" s="217"/>
      <c r="D249" s="409"/>
      <c r="E249" s="409"/>
      <c r="F249" s="409"/>
      <c r="G249" s="236"/>
      <c r="H249" s="236"/>
      <c r="I249" s="62"/>
      <c r="J249" s="1"/>
      <c r="K249" s="1"/>
      <c r="L249" s="1"/>
      <c r="M249" s="1"/>
      <c r="N249" s="1"/>
      <c r="O249" s="1"/>
      <c r="P249" s="1"/>
      <c r="Q249" s="217"/>
      <c r="R249" s="223">
        <f t="shared" si="1"/>
        <v>0</v>
      </c>
      <c r="S249" s="92">
        <f t="shared" si="2"/>
        <v>240</v>
      </c>
      <c r="T249" s="92">
        <f t="shared" si="0"/>
        <v>0</v>
      </c>
      <c r="U249" s="409"/>
      <c r="V249" s="409"/>
      <c r="W249" s="236"/>
      <c r="X249" s="236"/>
      <c r="Y249" s="1"/>
      <c r="Z249" s="1"/>
    </row>
    <row r="250" spans="1:26" ht="12.75" customHeight="1">
      <c r="A250" s="217"/>
      <c r="B250" s="217"/>
      <c r="C250" s="217"/>
      <c r="D250" s="409"/>
      <c r="E250" s="409"/>
      <c r="F250" s="409"/>
      <c r="G250" s="236"/>
      <c r="H250" s="236"/>
      <c r="I250" s="62"/>
      <c r="J250" s="1"/>
      <c r="K250" s="1"/>
      <c r="L250" s="1"/>
      <c r="M250" s="1"/>
      <c r="N250" s="1"/>
      <c r="O250" s="1"/>
      <c r="P250" s="1"/>
      <c r="Q250" s="217"/>
      <c r="R250" s="223">
        <f t="shared" si="1"/>
        <v>0</v>
      </c>
      <c r="S250" s="92">
        <f t="shared" si="2"/>
        <v>241</v>
      </c>
      <c r="T250" s="92">
        <f t="shared" si="0"/>
        <v>0</v>
      </c>
      <c r="U250" s="409"/>
      <c r="V250" s="409"/>
      <c r="W250" s="236"/>
      <c r="X250" s="236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62"/>
      <c r="J251" s="1"/>
      <c r="K251" s="1"/>
      <c r="L251" s="1"/>
      <c r="M251" s="1"/>
      <c r="N251" s="1"/>
      <c r="O251" s="1"/>
      <c r="P251" s="1"/>
      <c r="Q251" s="1"/>
      <c r="R251" s="62"/>
      <c r="S251" s="1"/>
      <c r="T251" s="92">
        <f>SUM(T10:T250)</f>
        <v>0</v>
      </c>
      <c r="U251" s="92">
        <f>T251+250</f>
        <v>250</v>
      </c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62"/>
      <c r="J252" s="1"/>
      <c r="K252" s="1"/>
      <c r="L252" s="1"/>
      <c r="M252" s="1"/>
      <c r="N252" s="1"/>
      <c r="O252" s="1"/>
      <c r="P252" s="1"/>
      <c r="Q252" s="1"/>
      <c r="R252" s="1"/>
      <c r="S252" s="92" t="str">
        <f>"A"&amp;T251</f>
        <v>A0</v>
      </c>
      <c r="T252" s="92" t="s">
        <v>179</v>
      </c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62"/>
      <c r="J253" s="1"/>
      <c r="K253" s="1"/>
      <c r="L253" s="1"/>
      <c r="M253" s="1"/>
      <c r="N253" s="1"/>
      <c r="O253" s="1"/>
      <c r="P253" s="1"/>
      <c r="Q253" s="1"/>
      <c r="R253" s="1"/>
      <c r="S253" s="92" t="str">
        <f>"H"&amp;U251</f>
        <v>H250</v>
      </c>
      <c r="T253" s="92" t="s">
        <v>180</v>
      </c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6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92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6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92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6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92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6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92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6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92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6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92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6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92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6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92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6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92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6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92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6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92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6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92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6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92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6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92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6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92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6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92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6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92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6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92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6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92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6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92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6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92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6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92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6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92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6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92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6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92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6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92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6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92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6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92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6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92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6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92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6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92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6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92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6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92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6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92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6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92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6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92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6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92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6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92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6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92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6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92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6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92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6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92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6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92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6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92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6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92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6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92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6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92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6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92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6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92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6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92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6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92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6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92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6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92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6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92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6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92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6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92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6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92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6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92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6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92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6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92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6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92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6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92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6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92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6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92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6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92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6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92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6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92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6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92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6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92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6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92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6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92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6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92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6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92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6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92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6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92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6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92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6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92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6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92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6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92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6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92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6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92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6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92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6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92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6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92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6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92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6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92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6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92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6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92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6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92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6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92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6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92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6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92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6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92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6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92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6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92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6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92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6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92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6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92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6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92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6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92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6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92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6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92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6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92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6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92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6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92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6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92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6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92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6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92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6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92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6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92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6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92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6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92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6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92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6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92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6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92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6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92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6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92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6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92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6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92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6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92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6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92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6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92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6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92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6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92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6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92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6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92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6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92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6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92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6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92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6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92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6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92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6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92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6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92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6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92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6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92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6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92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6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92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6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92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6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92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6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92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6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92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6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92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6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92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6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92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6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92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6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92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6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92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6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92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6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92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6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92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6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92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6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92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6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92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6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92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6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92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6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92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6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92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6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92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6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92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6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92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6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92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6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92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6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92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6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92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6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92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6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92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6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92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6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92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6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92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6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92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6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92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6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92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6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92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6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92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6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92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6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92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6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92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6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92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6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92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6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92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6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92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6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92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6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92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6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92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6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92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6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92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6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92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6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92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6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92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6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92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6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92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6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92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6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92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6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92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6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92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6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92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6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92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6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92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6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92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6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92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6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92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6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92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6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92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6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92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6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92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6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92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6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92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6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92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6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92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6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92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6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92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6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92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6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92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6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92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6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92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6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92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6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92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6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92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6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92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6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92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6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92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6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92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6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92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6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92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6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92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6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92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6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92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6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92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6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92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6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92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6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92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6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92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6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92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6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92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6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92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6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92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6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92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6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92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6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92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6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92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6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92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6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92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6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92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6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92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6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92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6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92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6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92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6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92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6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92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6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92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6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92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6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92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6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92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6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92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6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92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6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92"/>
      <c r="U509" s="1"/>
      <c r="V509" s="1"/>
      <c r="W509" s="1"/>
      <c r="X509" s="1"/>
      <c r="Y509" s="1"/>
      <c r="Z509" s="1"/>
    </row>
    <row r="510" spans="1:26" ht="12.75" customHeight="1">
      <c r="A510" s="217" t="str">
        <f>IF('2 Current Year'!$X10&gt;0,IF('2 Current Year'!A10&lt;&gt;"",'2 Current Year'!A10,""),"")</f>
        <v/>
      </c>
      <c r="B510" s="217" t="str">
        <f>IF('2 Current Year'!$X10&gt;0,'2 Current Year'!B10,"")</f>
        <v>AA</v>
      </c>
      <c r="C510" s="236" t="str">
        <f>IF('2 Current Year'!$X10&gt;0,'2 Current Year'!C10,"")</f>
        <v>CAM</v>
      </c>
      <c r="D510" s="409">
        <f>IF('2 Current Year'!$X10&gt;0,IF('2 Current Year'!E10&lt;&gt;"",'2 Current Year'!E10,'2 Current Year'!D10),"")</f>
        <v>45501</v>
      </c>
      <c r="E510" s="409">
        <f>IF('2 Current Year'!$X10&gt;0,IF('2 Current Year'!E10&lt;&gt;"",'2 Current Year'!E10,""),"")</f>
        <v>45501</v>
      </c>
      <c r="F510" s="409">
        <f>IF('2 Current Year'!$X10&gt;0,IF('2 Current Year'!E10&lt;&gt;"",'2 Current Year'!F10,""),"")</f>
        <v>46465</v>
      </c>
      <c r="G510" s="236">
        <f>IF('2 Current Year'!$X10&gt;0,IF('2 Current Year'!$H10&lt;&gt;"",IF('3 CY Interim'!$AE10&lt;&gt;"",'3 CY Interim'!$AE10,'2 Current Year'!$H10),IF('3 CY Interim'!O10="",'2 Current Year'!G10,'3 CY Interim'!O10)),"")</f>
        <v>13</v>
      </c>
      <c r="H510" s="236">
        <f>IF('2 Current Year'!$X10&gt;0,IF('2 Current Year'!$H10&lt;&gt;"",IF('3 CY Interim'!$AE10&lt;&gt;"",'3 CY Interim'!$AE10,'2 Current Year'!$H10),""),"")</f>
        <v>13</v>
      </c>
      <c r="I510" s="6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92"/>
      <c r="U510" s="1"/>
      <c r="V510" s="1"/>
      <c r="W510" s="1"/>
      <c r="X510" s="1"/>
      <c r="Y510" s="1"/>
      <c r="Z510" s="1"/>
    </row>
    <row r="511" spans="1:26" ht="12.75" customHeight="1">
      <c r="A511" s="217" t="str">
        <f>IF('2 Current Year'!$X11&gt;0,IF('2 Current Year'!A11&lt;&gt;"",'2 Current Year'!A11,""),"")</f>
        <v/>
      </c>
      <c r="B511" s="217" t="str">
        <f>IF('2 Current Year'!$X11&gt;0,'2 Current Year'!B11,"")</f>
        <v>AA</v>
      </c>
      <c r="C511" s="236" t="str">
        <f>IF('2 Current Year'!$X11&gt;0,'2 Current Year'!C11,"")</f>
        <v>ONL</v>
      </c>
      <c r="D511" s="409">
        <f>IF('2 Current Year'!$X11&gt;0,IF('2 Current Year'!E11&lt;&gt;"",'2 Current Year'!E11,'2 Current Year'!D11),"")</f>
        <v>45529</v>
      </c>
      <c r="E511" s="409">
        <f>IF('2 Current Year'!$X11&gt;0,IF('2 Current Year'!E11&lt;&gt;"",'2 Current Year'!E11,""),"")</f>
        <v>45529</v>
      </c>
      <c r="F511" s="409">
        <f>IF('2 Current Year'!$X11&gt;0,IF('2 Current Year'!E11&lt;&gt;"",'2 Current Year'!F11,""),"")</f>
        <v>46500</v>
      </c>
      <c r="G511" s="236">
        <f>IF('2 Current Year'!$X11&gt;0,IF('2 Current Year'!$H11&lt;&gt;"",IF('3 CY Interim'!$AE11&lt;&gt;"",'3 CY Interim'!$AE11,'2 Current Year'!$H11),IF('3 CY Interim'!O11="",'2 Current Year'!G11,'3 CY Interim'!O11)),"")</f>
        <v>23</v>
      </c>
      <c r="H511" s="236">
        <f>IF('2 Current Year'!$X11&gt;0,IF('2 Current Year'!$H11&lt;&gt;"",IF('3 CY Interim'!$AE11&lt;&gt;"",'3 CY Interim'!$AE11,'2 Current Year'!$H11),""),"")</f>
        <v>23</v>
      </c>
      <c r="I511" s="6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92"/>
      <c r="U511" s="1"/>
      <c r="V511" s="1"/>
      <c r="W511" s="1"/>
      <c r="X511" s="1"/>
      <c r="Y511" s="1"/>
      <c r="Z511" s="1"/>
    </row>
    <row r="512" spans="1:26" ht="12.75" customHeight="1">
      <c r="A512" s="217" t="str">
        <f>IF('2 Current Year'!$X12&gt;0,IF('2 Current Year'!A12&lt;&gt;"",'2 Current Year'!A12,""),"")</f>
        <v/>
      </c>
      <c r="B512" s="217" t="str">
        <f>IF('2 Current Year'!$X12&gt;0,'2 Current Year'!B12,"")</f>
        <v>AA</v>
      </c>
      <c r="C512" s="236" t="str">
        <f>IF('2 Current Year'!$X12&gt;0,'2 Current Year'!C12,"")</f>
        <v>CLV</v>
      </c>
      <c r="D512" s="409">
        <f>IF('2 Current Year'!$X12&gt;0,IF('2 Current Year'!E12&lt;&gt;"",'2 Current Year'!E12,'2 Current Year'!D12),"")</f>
        <v>45564</v>
      </c>
      <c r="E512" s="409">
        <f>IF('2 Current Year'!$X12&gt;0,IF('2 Current Year'!E12&lt;&gt;"",'2 Current Year'!E12,""),"")</f>
        <v>45564</v>
      </c>
      <c r="F512" s="409">
        <f>IF('2 Current Year'!$X12&gt;0,IF('2 Current Year'!E12&lt;&gt;"",'2 Current Year'!F12,""),"")</f>
        <v>46173</v>
      </c>
      <c r="G512" s="236">
        <f>IF('2 Current Year'!$X12&gt;0,IF('2 Current Year'!$H12&lt;&gt;"",IF('3 CY Interim'!$AE12&lt;&gt;"",'3 CY Interim'!$AE12,'2 Current Year'!$H12),IF('3 CY Interim'!O12="",'2 Current Year'!G12,'3 CY Interim'!O12)),"")</f>
        <v>32</v>
      </c>
      <c r="H512" s="236">
        <f>IF('2 Current Year'!$X12&gt;0,IF('2 Current Year'!$H12&lt;&gt;"",IF('3 CY Interim'!$AE12&lt;&gt;"",'3 CY Interim'!$AE12,'2 Current Year'!$H12),""),"")</f>
        <v>32</v>
      </c>
      <c r="I512" s="6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92"/>
      <c r="U512" s="1"/>
      <c r="V512" s="1"/>
      <c r="W512" s="1"/>
      <c r="X512" s="1"/>
      <c r="Y512" s="1"/>
      <c r="Z512" s="1"/>
    </row>
    <row r="513" spans="1:26" ht="12.75" customHeight="1">
      <c r="A513" s="217" t="str">
        <f>IF('2 Current Year'!$X13&gt;0,IF('2 Current Year'!A13&lt;&gt;"",'2 Current Year'!A13,""),"")</f>
        <v/>
      </c>
      <c r="B513" s="217" t="str">
        <f>IF('2 Current Year'!$X13&gt;0,'2 Current Year'!B13,"")</f>
        <v>AA</v>
      </c>
      <c r="C513" s="236" t="str">
        <f>IF('2 Current Year'!$X13&gt;0,'2 Current Year'!C13,"")</f>
        <v>DET</v>
      </c>
      <c r="D513" s="409">
        <f>IF('2 Current Year'!$X13&gt;0,IF('2 Current Year'!E13&lt;&gt;"",'2 Current Year'!E13,'2 Current Year'!D13),"")</f>
        <v>45592</v>
      </c>
      <c r="E513" s="409">
        <f>IF('2 Current Year'!$X13&gt;0,IF('2 Current Year'!E13&lt;&gt;"",'2 Current Year'!E13,""),"")</f>
        <v>45592</v>
      </c>
      <c r="F513" s="409">
        <f>IF('2 Current Year'!$X13&gt;0,IF('2 Current Year'!E13&lt;&gt;"",'2 Current Year'!F13,""),"")</f>
        <v>45622</v>
      </c>
      <c r="G513" s="236">
        <f>IF('2 Current Year'!$X13&gt;0,IF('2 Current Year'!$H13&lt;&gt;"",IF('3 CY Interim'!$AE13&lt;&gt;"",'3 CY Interim'!$AE13,'2 Current Year'!$H13),IF('3 CY Interim'!O13="",'2 Current Year'!G13,'3 CY Interim'!O13)),"")</f>
        <v>29</v>
      </c>
      <c r="H513" s="236">
        <f>IF('2 Current Year'!$X13&gt;0,IF('2 Current Year'!$H13&lt;&gt;"",IF('3 CY Interim'!$AE13&lt;&gt;"",'3 CY Interim'!$AE13,'2 Current Year'!$H13),""),"")</f>
        <v>29</v>
      </c>
      <c r="I513" s="6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92"/>
      <c r="U513" s="1"/>
      <c r="V513" s="1"/>
      <c r="W513" s="1"/>
      <c r="X513" s="1"/>
      <c r="Y513" s="1"/>
      <c r="Z513" s="1"/>
    </row>
    <row r="514" spans="1:26" ht="12.75" customHeight="1">
      <c r="A514" s="217" t="str">
        <f>IF('2 Current Year'!$X14&gt;0,IF('2 Current Year'!A14&lt;&gt;"",'2 Current Year'!A14,""),"")</f>
        <v/>
      </c>
      <c r="B514" s="217" t="str">
        <f>IF('2 Current Year'!$X14&gt;0,'2 Current Year'!B14,"")</f>
        <v>AA</v>
      </c>
      <c r="C514" s="236" t="str">
        <f>IF('2 Current Year'!$X14&gt;0,'2 Current Year'!C14,"")</f>
        <v>TOL</v>
      </c>
      <c r="D514" s="409">
        <f>IF('2 Current Year'!$X14&gt;0,IF('2 Current Year'!E14&lt;&gt;"",'2 Current Year'!E14,'2 Current Year'!D14),"")</f>
        <v>45641</v>
      </c>
      <c r="E514" s="409">
        <f>IF('2 Current Year'!$X14&gt;0,IF('2 Current Year'!E14&lt;&gt;"",'2 Current Year'!E14,""),"")</f>
        <v>45641</v>
      </c>
      <c r="F514" s="409">
        <f>IF('2 Current Year'!$X14&gt;0,IF('2 Current Year'!E14&lt;&gt;"",'2 Current Year'!F14,""),"")</f>
        <v>45851</v>
      </c>
      <c r="G514" s="236">
        <f>IF('2 Current Year'!$X14&gt;0,IF('2 Current Year'!$H14&lt;&gt;"",IF('3 CY Interim'!$AE14&lt;&gt;"",'3 CY Interim'!$AE14,'2 Current Year'!$H14),IF('3 CY Interim'!O14="",'2 Current Year'!G14,'3 CY Interim'!O14)),"")</f>
        <v>28</v>
      </c>
      <c r="H514" s="236">
        <f>IF('2 Current Year'!$X14&gt;0,IF('2 Current Year'!$H14&lt;&gt;"",IF('3 CY Interim'!$AE14&lt;&gt;"",'3 CY Interim'!$AE14,'2 Current Year'!$H14),""),"")</f>
        <v>28</v>
      </c>
      <c r="I514" s="6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92"/>
      <c r="U514" s="1"/>
      <c r="V514" s="1"/>
      <c r="W514" s="1"/>
      <c r="X514" s="1"/>
      <c r="Y514" s="1"/>
      <c r="Z514" s="1"/>
    </row>
    <row r="515" spans="1:26" ht="12.75" customHeight="1">
      <c r="A515" s="217" t="str">
        <f>IF('2 Current Year'!$X15&gt;0,IF('2 Current Year'!A15&lt;&gt;"",'2 Current Year'!A15,""),"")</f>
        <v/>
      </c>
      <c r="B515" s="217" t="str">
        <f>IF('2 Current Year'!$X15&gt;0,'2 Current Year'!B15,"")</f>
        <v>AA</v>
      </c>
      <c r="C515" s="236" t="str">
        <f>IF('2 Current Year'!$X15&gt;0,'2 Current Year'!C15,"")</f>
        <v>AKR</v>
      </c>
      <c r="D515" s="409">
        <f>IF('2 Current Year'!$X15&gt;0,IF('2 Current Year'!E15&lt;&gt;"",'2 Current Year'!E15,'2 Current Year'!D15),"")</f>
        <v>45692</v>
      </c>
      <c r="E515" s="409">
        <f>IF('2 Current Year'!$X15&gt;0,IF('2 Current Year'!E15&lt;&gt;"",'2 Current Year'!E15,""),"")</f>
        <v>45692</v>
      </c>
      <c r="F515" s="409">
        <f>IF('2 Current Year'!$X15&gt;0,IF('2 Current Year'!E15&lt;&gt;"",'2 Current Year'!F15,""),"")</f>
        <v>45902</v>
      </c>
      <c r="G515" s="236">
        <f>IF('2 Current Year'!$X15&gt;0,IF('2 Current Year'!$H15&lt;&gt;"",IF('3 CY Interim'!$AE15&lt;&gt;"",'3 CY Interim'!$AE15,'2 Current Year'!$H15),IF('3 CY Interim'!O15="",'2 Current Year'!G15,'3 CY Interim'!O15)),"")</f>
        <v>32</v>
      </c>
      <c r="H515" s="236">
        <f>IF('2 Current Year'!$X15&gt;0,IF('2 Current Year'!$H15&lt;&gt;"",IF('3 CY Interim'!$AE15&lt;&gt;"",'3 CY Interim'!$AE15,'2 Current Year'!$H15),""),"")</f>
        <v>32</v>
      </c>
      <c r="I515" s="6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92"/>
      <c r="U515" s="1"/>
      <c r="V515" s="1"/>
      <c r="W515" s="1"/>
      <c r="X515" s="1"/>
      <c r="Y515" s="1"/>
      <c r="Z515" s="1"/>
    </row>
    <row r="516" spans="1:26" ht="12.75" customHeight="1">
      <c r="A516" s="217" t="str">
        <f>IF('2 Current Year'!$X16&gt;0,IF('2 Current Year'!A16&lt;&gt;"",'2 Current Year'!A16,""),"")</f>
        <v/>
      </c>
      <c r="B516" s="217" t="str">
        <f>IF('2 Current Year'!$X16&gt;0,'2 Current Year'!B16,"")</f>
        <v>BBA</v>
      </c>
      <c r="C516" s="236" t="str">
        <f>IF('2 Current Year'!$X16&gt;0,'2 Current Year'!C16,"")</f>
        <v>CAM</v>
      </c>
      <c r="D516" s="409">
        <f>IF('2 Current Year'!$X16&gt;0,IF('2 Current Year'!E16&lt;&gt;"",'2 Current Year'!E16,'2 Current Year'!D16),"")</f>
        <v>45711</v>
      </c>
      <c r="E516" s="409">
        <f>IF('2 Current Year'!$X16&gt;0,IF('2 Current Year'!E16&lt;&gt;"",'2 Current Year'!E16,""),"")</f>
        <v>45711</v>
      </c>
      <c r="F516" s="409">
        <f>IF('2 Current Year'!$X16&gt;0,IF('2 Current Year'!E16&lt;&gt;"",'2 Current Year'!F16,""),"")</f>
        <v>45921</v>
      </c>
      <c r="G516" s="236">
        <f>IF('2 Current Year'!$X16&gt;0,IF('2 Current Year'!$H16&lt;&gt;"",IF('3 CY Interim'!$AE16&lt;&gt;"",'3 CY Interim'!$AE16,'2 Current Year'!$H16),IF('3 CY Interim'!O16="",'2 Current Year'!G16,'3 CY Interim'!O16)),"")</f>
        <v>34</v>
      </c>
      <c r="H516" s="236">
        <f>IF('2 Current Year'!$X16&gt;0,IF('2 Current Year'!$H16&lt;&gt;"",IF('3 CY Interim'!$AE16&lt;&gt;"",'3 CY Interim'!$AE16,'2 Current Year'!$H16),""),"")</f>
        <v>34</v>
      </c>
      <c r="I516" s="6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92"/>
      <c r="U516" s="1"/>
      <c r="V516" s="1"/>
      <c r="W516" s="1"/>
      <c r="X516" s="1"/>
      <c r="Y516" s="1"/>
      <c r="Z516" s="1"/>
    </row>
    <row r="517" spans="1:26" ht="12.75" customHeight="1">
      <c r="A517" s="217" t="str">
        <f>IF('2 Current Year'!$X17&gt;0,IF('2 Current Year'!A17&lt;&gt;"",'2 Current Year'!A17,""),"")</f>
        <v/>
      </c>
      <c r="B517" s="217" t="str">
        <f>IF('2 Current Year'!$X17&gt;0,'2 Current Year'!B17,"")</f>
        <v>BBA</v>
      </c>
      <c r="C517" s="236" t="str">
        <f>IF('2 Current Year'!$X17&gt;0,'2 Current Year'!C17,"")</f>
        <v>ONL</v>
      </c>
      <c r="D517" s="409">
        <f>IF('2 Current Year'!$X17&gt;0,IF('2 Current Year'!E17&lt;&gt;"",'2 Current Year'!E17,'2 Current Year'!D17),"")</f>
        <v>45745</v>
      </c>
      <c r="E517" s="409">
        <f>IF('2 Current Year'!$X17&gt;0,IF('2 Current Year'!E17&lt;&gt;"",'2 Current Year'!E17,""),"")</f>
        <v>45745</v>
      </c>
      <c r="F517" s="409">
        <f>IF('2 Current Year'!$X17&gt;0,IF('2 Current Year'!E17&lt;&gt;"",'2 Current Year'!F17,""),"")</f>
        <v>45955</v>
      </c>
      <c r="G517" s="236">
        <f>IF('2 Current Year'!$X17&gt;0,IF('2 Current Year'!$H17&lt;&gt;"",IF('3 CY Interim'!$AE17&lt;&gt;"",'3 CY Interim'!$AE17,'2 Current Year'!$H17),IF('3 CY Interim'!O17="",'2 Current Year'!G17,'3 CY Interim'!O17)),"")</f>
        <v>25</v>
      </c>
      <c r="H517" s="236">
        <f>IF('2 Current Year'!$X17&gt;0,IF('2 Current Year'!$H17&lt;&gt;"",IF('3 CY Interim'!$AE17&lt;&gt;"",'3 CY Interim'!$AE17,'2 Current Year'!$H17),""),"")</f>
        <v>25</v>
      </c>
      <c r="I517" s="6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92"/>
      <c r="U517" s="1"/>
      <c r="V517" s="1"/>
      <c r="W517" s="1"/>
      <c r="X517" s="1"/>
      <c r="Y517" s="1"/>
      <c r="Z517" s="1"/>
    </row>
    <row r="518" spans="1:26" ht="12.75" customHeight="1">
      <c r="A518" s="217" t="str">
        <f>IF('2 Current Year'!$X18&gt;0,IF('2 Current Year'!A18&lt;&gt;"",'2 Current Year'!A18,""),"")</f>
        <v/>
      </c>
      <c r="B518" s="217" t="str">
        <f>IF('2 Current Year'!$X18&gt;0,'2 Current Year'!B18,"")</f>
        <v>BBA</v>
      </c>
      <c r="C518" s="236" t="str">
        <f>IF('2 Current Year'!$X18&gt;0,'2 Current Year'!C18,"")</f>
        <v>CLV</v>
      </c>
      <c r="D518" s="409">
        <f>IF('2 Current Year'!$X18&gt;0,IF('2 Current Year'!E18&lt;&gt;"",'2 Current Year'!E18,'2 Current Year'!D18),"")</f>
        <v>45773</v>
      </c>
      <c r="E518" s="409" t="str">
        <f>IF('2 Current Year'!$X18&gt;0,IF('2 Current Year'!E18&lt;&gt;"",'2 Current Year'!E18,""),"")</f>
        <v/>
      </c>
      <c r="F518" s="409" t="str">
        <f>IF('2 Current Year'!$X18&gt;0,IF('2 Current Year'!E18&lt;&gt;"",'2 Current Year'!F18,""),"")</f>
        <v/>
      </c>
      <c r="G518" s="236">
        <f>IF('2 Current Year'!$X18&gt;0,IF('2 Current Year'!$H18&lt;&gt;"",IF('3 CY Interim'!$AE18&lt;&gt;"",'3 CY Interim'!$AE18,'2 Current Year'!$H18),IF('3 CY Interim'!O18="",'2 Current Year'!G18,'3 CY Interim'!O18)),"")</f>
        <v>30</v>
      </c>
      <c r="H518" s="236" t="str">
        <f>IF('2 Current Year'!$X18&gt;0,IF('2 Current Year'!$H18&lt;&gt;"",IF('3 CY Interim'!$AE18&lt;&gt;"",'3 CY Interim'!$AE18,'2 Current Year'!$H18),""),"")</f>
        <v/>
      </c>
      <c r="I518" s="6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92"/>
      <c r="U518" s="1"/>
      <c r="V518" s="1"/>
      <c r="W518" s="1"/>
      <c r="X518" s="1"/>
      <c r="Y518" s="1"/>
      <c r="Z518" s="1"/>
    </row>
    <row r="519" spans="1:26" ht="12.75" customHeight="1">
      <c r="A519" s="217" t="str">
        <f>IF('2 Current Year'!$X19&gt;0,IF('2 Current Year'!A19&lt;&gt;"",'2 Current Year'!A19,""),"")</f>
        <v/>
      </c>
      <c r="B519" s="217" t="str">
        <f>IF('2 Current Year'!$X19&gt;0,'2 Current Year'!B19,"")</f>
        <v>BBA</v>
      </c>
      <c r="C519" s="236" t="str">
        <f>IF('2 Current Year'!$X19&gt;0,'2 Current Year'!C19,"")</f>
        <v>DET</v>
      </c>
      <c r="D519" s="409">
        <f>IF('2 Current Year'!$X19&gt;0,IF('2 Current Year'!E19&lt;&gt;"",'2 Current Year'!E19,'2 Current Year'!D19),"")</f>
        <v>45791</v>
      </c>
      <c r="E519" s="409" t="str">
        <f>IF('2 Current Year'!$X19&gt;0,IF('2 Current Year'!E19&lt;&gt;"",'2 Current Year'!E19,""),"")</f>
        <v/>
      </c>
      <c r="F519" s="409" t="str">
        <f>IF('2 Current Year'!$X19&gt;0,IF('2 Current Year'!E19&lt;&gt;"",'2 Current Year'!F19,""),"")</f>
        <v/>
      </c>
      <c r="G519" s="236">
        <f>IF('2 Current Year'!$X19&gt;0,IF('2 Current Year'!$H19&lt;&gt;"",IF('3 CY Interim'!$AE19&lt;&gt;"",'3 CY Interim'!$AE19,'2 Current Year'!$H19),IF('3 CY Interim'!O19="",'2 Current Year'!G19,'3 CY Interim'!O19)),"")</f>
        <v>30</v>
      </c>
      <c r="H519" s="236" t="str">
        <f>IF('2 Current Year'!$X19&gt;0,IF('2 Current Year'!$H19&lt;&gt;"",IF('3 CY Interim'!$AE19&lt;&gt;"",'3 CY Interim'!$AE19,'2 Current Year'!$H19),""),"")</f>
        <v/>
      </c>
      <c r="I519" s="6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92"/>
      <c r="U519" s="1"/>
      <c r="V519" s="1"/>
      <c r="W519" s="1"/>
      <c r="X519" s="1"/>
      <c r="Y519" s="1"/>
      <c r="Z519" s="1"/>
    </row>
    <row r="520" spans="1:26" ht="12.75" customHeight="1">
      <c r="A520" s="217" t="str">
        <f>IF('2 Current Year'!$X20&gt;0,IF('2 Current Year'!A20&lt;&gt;"",'2 Current Year'!A20,""),"")</f>
        <v/>
      </c>
      <c r="B520" s="217" t="str">
        <f>IF('2 Current Year'!$X20&gt;0,'2 Current Year'!B20,"")</f>
        <v/>
      </c>
      <c r="C520" s="217" t="str">
        <f>IF('2 Current Year'!$X20&gt;0,'2 Current Year'!C20,"")</f>
        <v/>
      </c>
      <c r="D520" s="409" t="str">
        <f>IF('2 Current Year'!$X20&gt;0,IF('2 Current Year'!E20&lt;&gt;"",'2 Current Year'!E20,'2 Current Year'!D20),"")</f>
        <v/>
      </c>
      <c r="E520" s="409" t="str">
        <f>IF('2 Current Year'!$X20&gt;0,IF('2 Current Year'!E20&lt;&gt;"",'2 Current Year'!E20,""),"")</f>
        <v/>
      </c>
      <c r="F520" s="409" t="str">
        <f>IF('2 Current Year'!$X20&gt;0,IF('2 Current Year'!E20&lt;&gt;"",'2 Current Year'!F20,""),"")</f>
        <v/>
      </c>
      <c r="G520" s="236" t="str">
        <f>IF('2 Current Year'!$X20&gt;0,IF('2 Current Year'!$H20&lt;&gt;"",IF('3 CY Interim'!$AE20&lt;&gt;"",'3 CY Interim'!$AE20,'2 Current Year'!$H20),IF('3 CY Interim'!O20="",'2 Current Year'!G20,'3 CY Interim'!O20)),"")</f>
        <v/>
      </c>
      <c r="H520" s="236" t="str">
        <f>IF('2 Current Year'!$X20&gt;0,IF('2 Current Year'!$H20&lt;&gt;"",IF('3 CY Interim'!$AE20&lt;&gt;"",'3 CY Interim'!$AE20,'2 Current Year'!$H20),""),"")</f>
        <v/>
      </c>
      <c r="I520" s="6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92"/>
      <c r="U520" s="1"/>
      <c r="V520" s="1"/>
      <c r="W520" s="1"/>
      <c r="X520" s="1"/>
      <c r="Y520" s="1"/>
      <c r="Z520" s="1"/>
    </row>
    <row r="521" spans="1:26" ht="12.75" customHeight="1">
      <c r="A521" s="217" t="str">
        <f>IF('2 Current Year'!$X21&gt;0,IF('2 Current Year'!A21&lt;&gt;"",'2 Current Year'!A21,""),"")</f>
        <v/>
      </c>
      <c r="B521" s="217" t="str">
        <f>IF('2 Current Year'!$X21&gt;0,'2 Current Year'!B21,"")</f>
        <v/>
      </c>
      <c r="C521" s="217" t="str">
        <f>IF('2 Current Year'!$X21&gt;0,'2 Current Year'!C21,"")</f>
        <v/>
      </c>
      <c r="D521" s="409" t="str">
        <f>IF('2 Current Year'!$X21&gt;0,IF('2 Current Year'!E21&lt;&gt;"",'2 Current Year'!E21,'2 Current Year'!D21),"")</f>
        <v/>
      </c>
      <c r="E521" s="409" t="str">
        <f>IF('2 Current Year'!$X21&gt;0,IF('2 Current Year'!E21&lt;&gt;"",'2 Current Year'!E21,""),"")</f>
        <v/>
      </c>
      <c r="F521" s="409" t="str">
        <f>IF('2 Current Year'!$X21&gt;0,IF('2 Current Year'!E21&lt;&gt;"",'2 Current Year'!F21,""),"")</f>
        <v/>
      </c>
      <c r="G521" s="236" t="str">
        <f>IF('2 Current Year'!$X21&gt;0,IF('2 Current Year'!$H21&lt;&gt;"",IF('3 CY Interim'!$AE21&lt;&gt;"",'3 CY Interim'!$AE21,'2 Current Year'!$H21),IF('3 CY Interim'!O21="",'2 Current Year'!G21,'3 CY Interim'!O21)),"")</f>
        <v/>
      </c>
      <c r="H521" s="236" t="str">
        <f>IF('2 Current Year'!$X21&gt;0,IF('2 Current Year'!$H21&lt;&gt;"",IF('3 CY Interim'!$AE21&lt;&gt;"",'3 CY Interim'!$AE21,'2 Current Year'!$H21),""),"")</f>
        <v/>
      </c>
      <c r="I521" s="6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92"/>
      <c r="U521" s="1"/>
      <c r="V521" s="1"/>
      <c r="W521" s="1"/>
      <c r="X521" s="1"/>
      <c r="Y521" s="1"/>
      <c r="Z521" s="1"/>
    </row>
    <row r="522" spans="1:26" ht="12.75" customHeight="1">
      <c r="A522" s="217" t="str">
        <f>IF('2 Current Year'!$X22&gt;0,IF('2 Current Year'!A22&lt;&gt;"",'2 Current Year'!A22,""),"")</f>
        <v/>
      </c>
      <c r="B522" s="217" t="str">
        <f>IF('2 Current Year'!$X22&gt;0,'2 Current Year'!B22,"")</f>
        <v/>
      </c>
      <c r="C522" s="217" t="str">
        <f>IF('2 Current Year'!$X22&gt;0,'2 Current Year'!C22,"")</f>
        <v/>
      </c>
      <c r="D522" s="409" t="str">
        <f>IF('2 Current Year'!$X22&gt;0,IF('2 Current Year'!E22&lt;&gt;"",'2 Current Year'!E22,'2 Current Year'!D22),"")</f>
        <v/>
      </c>
      <c r="E522" s="409" t="str">
        <f>IF('2 Current Year'!$X22&gt;0,IF('2 Current Year'!E22&lt;&gt;"",'2 Current Year'!E22,""),"")</f>
        <v/>
      </c>
      <c r="F522" s="409" t="str">
        <f>IF('2 Current Year'!$X22&gt;0,IF('2 Current Year'!E22&lt;&gt;"",'2 Current Year'!F22,""),"")</f>
        <v/>
      </c>
      <c r="G522" s="236" t="str">
        <f>IF('2 Current Year'!$X22&gt;0,IF('2 Current Year'!$H22&lt;&gt;"",IF('3 CY Interim'!$AE22&lt;&gt;"",'3 CY Interim'!$AE22,'2 Current Year'!$H22),IF('3 CY Interim'!O22="",'2 Current Year'!G22,'3 CY Interim'!O22)),"")</f>
        <v/>
      </c>
      <c r="H522" s="236" t="str">
        <f>IF('2 Current Year'!$X22&gt;0,IF('2 Current Year'!$H22&lt;&gt;"",IF('3 CY Interim'!$AE22&lt;&gt;"",'3 CY Interim'!$AE22,'2 Current Year'!$H22),""),"")</f>
        <v/>
      </c>
      <c r="I522" s="6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92"/>
      <c r="U522" s="1"/>
      <c r="V522" s="1"/>
      <c r="W522" s="1"/>
      <c r="X522" s="1"/>
      <c r="Y522" s="1"/>
      <c r="Z522" s="1"/>
    </row>
    <row r="523" spans="1:26" ht="12.75" customHeight="1">
      <c r="A523" s="217" t="str">
        <f>IF('2 Current Year'!$X23&gt;0,IF('2 Current Year'!A23&lt;&gt;"",'2 Current Year'!A23,""),"")</f>
        <v/>
      </c>
      <c r="B523" s="217" t="str">
        <f>IF('2 Current Year'!$X23&gt;0,'2 Current Year'!B23,"")</f>
        <v>BSN</v>
      </c>
      <c r="C523" s="236" t="str">
        <f>IF('2 Current Year'!$X23&gt;0,'2 Current Year'!C23,"")</f>
        <v>ONL</v>
      </c>
      <c r="D523" s="409">
        <f>IF('2 Current Year'!$X23&gt;0,IF('2 Current Year'!E23&lt;&gt;"",'2 Current Year'!E23,'2 Current Year'!D23),"")</f>
        <v>45529</v>
      </c>
      <c r="E523" s="409">
        <f>IF('2 Current Year'!$X23&gt;0,IF('2 Current Year'!E23&lt;&gt;"",'2 Current Year'!E23,""),"")</f>
        <v>45529</v>
      </c>
      <c r="F523" s="409">
        <f>IF('2 Current Year'!$X23&gt;0,IF('2 Current Year'!E23&lt;&gt;"",'2 Current Year'!F23,""),"")</f>
        <v>46026</v>
      </c>
      <c r="G523" s="236">
        <f>IF('2 Current Year'!$X23&gt;0,IF('2 Current Year'!$H23&lt;&gt;"",IF('3 CY Interim'!$AE23&lt;&gt;"",'3 CY Interim'!$AE23,'2 Current Year'!$H23),IF('3 CY Interim'!O23="",'2 Current Year'!G23,'3 CY Interim'!O23)),"")</f>
        <v>11</v>
      </c>
      <c r="H523" s="236">
        <f>IF('2 Current Year'!$X23&gt;0,IF('2 Current Year'!$H23&lt;&gt;"",IF('3 CY Interim'!$AE23&lt;&gt;"",'3 CY Interim'!$AE23,'2 Current Year'!$H23),""),"")</f>
        <v>11</v>
      </c>
      <c r="I523" s="6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92"/>
      <c r="U523" s="1"/>
      <c r="V523" s="1"/>
      <c r="W523" s="1"/>
      <c r="X523" s="1"/>
      <c r="Y523" s="1"/>
      <c r="Z523" s="1"/>
    </row>
    <row r="524" spans="1:26" ht="12.75" customHeight="1">
      <c r="A524" s="217" t="str">
        <f>IF('2 Current Year'!$X24&gt;0,IF('2 Current Year'!A24&lt;&gt;"",'2 Current Year'!A24,""),"")</f>
        <v/>
      </c>
      <c r="B524" s="217" t="str">
        <f>IF('2 Current Year'!$X24&gt;0,'2 Current Year'!B24,"")</f>
        <v>BSN</v>
      </c>
      <c r="C524" s="236" t="str">
        <f>IF('2 Current Year'!$X24&gt;0,'2 Current Year'!C24,"")</f>
        <v>CLV</v>
      </c>
      <c r="D524" s="409">
        <f>IF('2 Current Year'!$X24&gt;0,IF('2 Current Year'!E24&lt;&gt;"",'2 Current Year'!E24,'2 Current Year'!D24),"")</f>
        <v>45345</v>
      </c>
      <c r="E524" s="409">
        <f>IF('2 Current Year'!$X24&gt;0,IF('2 Current Year'!E24&lt;&gt;"",'2 Current Year'!E24,""),"")</f>
        <v>45345</v>
      </c>
      <c r="F524" s="409">
        <f>IF('2 Current Year'!$X24&gt;0,IF('2 Current Year'!E24&lt;&gt;"",'2 Current Year'!F24,""),"")</f>
        <v>45863</v>
      </c>
      <c r="G524" s="236">
        <f>IF('2 Current Year'!$X24&gt;0,IF('2 Current Year'!$H24&lt;&gt;"",IF('3 CY Interim'!$AE24&lt;&gt;"",'3 CY Interim'!$AE24,'2 Current Year'!$H24),IF('3 CY Interim'!O24="",'2 Current Year'!G24,'3 CY Interim'!O24)),"")</f>
        <v>14</v>
      </c>
      <c r="H524" s="236">
        <f>IF('2 Current Year'!$X24&gt;0,IF('2 Current Year'!$H24&lt;&gt;"",IF('3 CY Interim'!$AE24&lt;&gt;"",'3 CY Interim'!$AE24,'2 Current Year'!$H24),""),"")</f>
        <v>14</v>
      </c>
      <c r="I524" s="6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92"/>
      <c r="U524" s="1"/>
      <c r="V524" s="1"/>
      <c r="W524" s="1"/>
      <c r="X524" s="1"/>
      <c r="Y524" s="1"/>
      <c r="Z524" s="1"/>
    </row>
    <row r="525" spans="1:26" ht="12.75" customHeight="1">
      <c r="A525" s="217" t="str">
        <f>IF('2 Current Year'!$X25&gt;0,IF('2 Current Year'!A25&lt;&gt;"",'2 Current Year'!A25,""),"")</f>
        <v/>
      </c>
      <c r="B525" s="217" t="str">
        <f>IF('2 Current Year'!$X25&gt;0,'2 Current Year'!B25,"")</f>
        <v>BSN</v>
      </c>
      <c r="C525" s="236" t="str">
        <f>IF('2 Current Year'!$X25&gt;0,'2 Current Year'!C25,"")</f>
        <v>DET</v>
      </c>
      <c r="D525" s="409">
        <f>IF('2 Current Year'!$X25&gt;0,IF('2 Current Year'!E25&lt;&gt;"",'2 Current Year'!E25,'2 Current Year'!D25),"")</f>
        <v>45529</v>
      </c>
      <c r="E525" s="409">
        <f>IF('2 Current Year'!$X25&gt;0,IF('2 Current Year'!E25&lt;&gt;"",'2 Current Year'!E25,""),"")</f>
        <v>45529</v>
      </c>
      <c r="F525" s="409">
        <f>IF('2 Current Year'!$X25&gt;0,IF('2 Current Year'!E25&lt;&gt;"",'2 Current Year'!F25,""),"")</f>
        <v>46040</v>
      </c>
      <c r="G525" s="236">
        <f>IF('2 Current Year'!$X25&gt;0,IF('2 Current Year'!$H25&lt;&gt;"",IF('3 CY Interim'!$AE25&lt;&gt;"",'3 CY Interim'!$AE25,'2 Current Year'!$H25),IF('3 CY Interim'!O25="",'2 Current Year'!G25,'3 CY Interim'!O25)),"")</f>
        <v>13</v>
      </c>
      <c r="H525" s="236">
        <f>IF('2 Current Year'!$X25&gt;0,IF('2 Current Year'!$H25&lt;&gt;"",IF('3 CY Interim'!$AE25&lt;&gt;"",'3 CY Interim'!$AE25,'2 Current Year'!$H25),""),"")</f>
        <v>13</v>
      </c>
      <c r="I525" s="6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92"/>
      <c r="U525" s="1"/>
      <c r="V525" s="1"/>
      <c r="W525" s="1"/>
      <c r="X525" s="1"/>
      <c r="Y525" s="1"/>
      <c r="Z525" s="1"/>
    </row>
    <row r="526" spans="1:26" ht="12.75" customHeight="1">
      <c r="A526" s="217" t="str">
        <f>IF('2 Current Year'!$X26&gt;0,IF('2 Current Year'!A26&lt;&gt;"",'2 Current Year'!A26,""),"")</f>
        <v/>
      </c>
      <c r="B526" s="217" t="str">
        <f>IF('2 Current Year'!$X26&gt;0,'2 Current Year'!B26,"")</f>
        <v/>
      </c>
      <c r="C526" s="217" t="str">
        <f>IF('2 Current Year'!$X26&gt;0,'2 Current Year'!C26,"")</f>
        <v/>
      </c>
      <c r="D526" s="409" t="str">
        <f>IF('2 Current Year'!$X26&gt;0,IF('2 Current Year'!E26&lt;&gt;"",'2 Current Year'!E26,'2 Current Year'!D26),"")</f>
        <v/>
      </c>
      <c r="E526" s="409" t="str">
        <f>IF('2 Current Year'!$X26&gt;0,IF('2 Current Year'!E26&lt;&gt;"",'2 Current Year'!E26,""),"")</f>
        <v/>
      </c>
      <c r="F526" s="409" t="str">
        <f>IF('2 Current Year'!$X26&gt;0,IF('2 Current Year'!E26&lt;&gt;"",'2 Current Year'!F26,""),"")</f>
        <v/>
      </c>
      <c r="G526" s="236" t="str">
        <f>IF('2 Current Year'!$X26&gt;0,IF('2 Current Year'!$H26&lt;&gt;"",IF('3 CY Interim'!$AE26&lt;&gt;"",'3 CY Interim'!$AE26,'2 Current Year'!$H26),IF('3 CY Interim'!O26="",'2 Current Year'!G26,'3 CY Interim'!O26)),"")</f>
        <v/>
      </c>
      <c r="H526" s="236" t="str">
        <f>IF('2 Current Year'!$X26&gt;0,IF('2 Current Year'!$H26&lt;&gt;"",IF('3 CY Interim'!$AE26&lt;&gt;"",'3 CY Interim'!$AE26,'2 Current Year'!$H26),""),"")</f>
        <v/>
      </c>
      <c r="I526" s="6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92"/>
      <c r="U526" s="1"/>
      <c r="V526" s="1"/>
      <c r="W526" s="1"/>
      <c r="X526" s="1"/>
      <c r="Y526" s="1"/>
      <c r="Z526" s="1"/>
    </row>
    <row r="527" spans="1:26" ht="12.75" customHeight="1">
      <c r="A527" s="217" t="str">
        <f>IF('2 Current Year'!$X27&gt;0,IF('2 Current Year'!A27&lt;&gt;"",'2 Current Year'!A27,""),"")</f>
        <v/>
      </c>
      <c r="B527" s="217" t="str">
        <f>IF('2 Current Year'!$X27&gt;0,'2 Current Year'!B27,"")</f>
        <v/>
      </c>
      <c r="C527" s="217" t="str">
        <f>IF('2 Current Year'!$X27&gt;0,'2 Current Year'!C27,"")</f>
        <v/>
      </c>
      <c r="D527" s="409" t="str">
        <f>IF('2 Current Year'!$X27&gt;0,IF('2 Current Year'!E27&lt;&gt;"",'2 Current Year'!E27,'2 Current Year'!D27),"")</f>
        <v/>
      </c>
      <c r="E527" s="409" t="str">
        <f>IF('2 Current Year'!$X27&gt;0,IF('2 Current Year'!E27&lt;&gt;"",'2 Current Year'!E27,""),"")</f>
        <v/>
      </c>
      <c r="F527" s="409" t="str">
        <f>IF('2 Current Year'!$X27&gt;0,IF('2 Current Year'!E27&lt;&gt;"",'2 Current Year'!F27,""),"")</f>
        <v/>
      </c>
      <c r="G527" s="236" t="str">
        <f>IF('2 Current Year'!$X27&gt;0,IF('2 Current Year'!$H27&lt;&gt;"",IF('3 CY Interim'!$AE27&lt;&gt;"",'3 CY Interim'!$AE27,'2 Current Year'!$H27),IF('3 CY Interim'!O27="",'2 Current Year'!G27,'3 CY Interim'!O27)),"")</f>
        <v/>
      </c>
      <c r="H527" s="236" t="str">
        <f>IF('2 Current Year'!$X27&gt;0,IF('2 Current Year'!$H27&lt;&gt;"",IF('3 CY Interim'!$AE27&lt;&gt;"",'3 CY Interim'!$AE27,'2 Current Year'!$H27),""),"")</f>
        <v/>
      </c>
      <c r="I527" s="6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92"/>
      <c r="U527" s="1"/>
      <c r="V527" s="1"/>
      <c r="W527" s="1"/>
      <c r="X527" s="1"/>
      <c r="Y527" s="1"/>
      <c r="Z527" s="1"/>
    </row>
    <row r="528" spans="1:26" ht="12.75" customHeight="1">
      <c r="A528" s="217" t="str">
        <f>IF('2 Current Year'!$X28&gt;0,IF('2 Current Year'!A28&lt;&gt;"",'2 Current Year'!A28,""),"")</f>
        <v/>
      </c>
      <c r="B528" s="217" t="str">
        <f>IF('2 Current Year'!$X28&gt;0,'2 Current Year'!B28,"")</f>
        <v>EDM</v>
      </c>
      <c r="C528" s="236" t="str">
        <f>IF('2 Current Year'!$X28&gt;0,'2 Current Year'!C28,"")</f>
        <v>CAM</v>
      </c>
      <c r="D528" s="409">
        <f>IF('2 Current Year'!$X28&gt;0,IF('2 Current Year'!E28&lt;&gt;"",'2 Current Year'!E28,'2 Current Year'!D28),"")</f>
        <v>45374</v>
      </c>
      <c r="E528" s="409">
        <f>IF('2 Current Year'!$X28&gt;0,IF('2 Current Year'!E28&lt;&gt;"",'2 Current Year'!E28,""),"")</f>
        <v>45374</v>
      </c>
      <c r="F528" s="409">
        <f>IF('2 Current Year'!$X28&gt;0,IF('2 Current Year'!E28&lt;&gt;"",'2 Current Year'!F28,""),"")</f>
        <v>46003</v>
      </c>
      <c r="G528" s="236">
        <f>IF('2 Current Year'!$X28&gt;0,IF('2 Current Year'!$H28&lt;&gt;"",IF('3 CY Interim'!$AE28&lt;&gt;"",'3 CY Interim'!$AE28,'2 Current Year'!$H28),IF('3 CY Interim'!O28="",'2 Current Year'!G28,'3 CY Interim'!O28)),"")</f>
        <v>15</v>
      </c>
      <c r="H528" s="236">
        <f>IF('2 Current Year'!$X28&gt;0,IF('2 Current Year'!$H28&lt;&gt;"",IF('3 CY Interim'!$AE28&lt;&gt;"",'3 CY Interim'!$AE28,'2 Current Year'!$H28),""),"")</f>
        <v>15</v>
      </c>
      <c r="I528" s="6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92"/>
      <c r="U528" s="1"/>
      <c r="V528" s="1"/>
      <c r="W528" s="1"/>
      <c r="X528" s="1"/>
      <c r="Y528" s="1"/>
      <c r="Z528" s="1"/>
    </row>
    <row r="529" spans="1:26" ht="12.75" customHeight="1">
      <c r="A529" s="217" t="str">
        <f>IF('2 Current Year'!$X29&gt;0,IF('2 Current Year'!A29&lt;&gt;"",'2 Current Year'!A29,""),"")</f>
        <v/>
      </c>
      <c r="B529" s="217" t="str">
        <f>IF('2 Current Year'!$X29&gt;0,'2 Current Year'!B29,"")</f>
        <v>EDM</v>
      </c>
      <c r="C529" s="236" t="str">
        <f>IF('2 Current Year'!$X29&gt;0,'2 Current Year'!C29,"")</f>
        <v>ONL</v>
      </c>
      <c r="D529" s="409">
        <f>IF('2 Current Year'!$X29&gt;0,IF('2 Current Year'!E29&lt;&gt;"",'2 Current Year'!E29,'2 Current Year'!D29),"")</f>
        <v>45543</v>
      </c>
      <c r="E529" s="409">
        <f>IF('2 Current Year'!$X29&gt;0,IF('2 Current Year'!E29&lt;&gt;"",'2 Current Year'!E29,""),"")</f>
        <v>45543</v>
      </c>
      <c r="F529" s="409">
        <f>IF('2 Current Year'!$X29&gt;0,IF('2 Current Year'!E29&lt;&gt;"",'2 Current Year'!F29,""),"")</f>
        <v>46049</v>
      </c>
      <c r="G529" s="236">
        <f>IF('2 Current Year'!$X29&gt;0,IF('2 Current Year'!$H29&lt;&gt;"",IF('3 CY Interim'!$AE29&lt;&gt;"",'3 CY Interim'!$AE29,'2 Current Year'!$H29),IF('3 CY Interim'!O29="",'2 Current Year'!G29,'3 CY Interim'!O29)),"")</f>
        <v>16</v>
      </c>
      <c r="H529" s="236">
        <f>IF('2 Current Year'!$X29&gt;0,IF('2 Current Year'!$H29&lt;&gt;"",IF('3 CY Interim'!$AE29&lt;&gt;"",'3 CY Interim'!$AE29,'2 Current Year'!$H29),""),"")</f>
        <v>16</v>
      </c>
      <c r="I529" s="6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92"/>
      <c r="U529" s="1"/>
      <c r="V529" s="1"/>
      <c r="W529" s="1"/>
      <c r="X529" s="1"/>
      <c r="Y529" s="1"/>
      <c r="Z529" s="1"/>
    </row>
    <row r="530" spans="1:26" ht="12.75" customHeight="1">
      <c r="A530" s="217" t="str">
        <f>IF('2 Current Year'!$X30&gt;0,IF('2 Current Year'!A30&lt;&gt;"",'2 Current Year'!A30,""),"")</f>
        <v/>
      </c>
      <c r="B530" s="217" t="str">
        <f>IF('2 Current Year'!$X30&gt;0,'2 Current Year'!B30,"")</f>
        <v/>
      </c>
      <c r="C530" s="217" t="str">
        <f>IF('2 Current Year'!$X30&gt;0,'2 Current Year'!C30,"")</f>
        <v/>
      </c>
      <c r="D530" s="409" t="str">
        <f>IF('2 Current Year'!$X30&gt;0,IF('2 Current Year'!E30&lt;&gt;"",'2 Current Year'!E30,'2 Current Year'!D30),"")</f>
        <v/>
      </c>
      <c r="E530" s="409" t="str">
        <f>IF('2 Current Year'!$X30&gt;0,IF('2 Current Year'!E30&lt;&gt;"",'2 Current Year'!E30,""),"")</f>
        <v/>
      </c>
      <c r="F530" s="409" t="str">
        <f>IF('2 Current Year'!$X30&gt;0,IF('2 Current Year'!E30&lt;&gt;"",'2 Current Year'!F30,""),"")</f>
        <v/>
      </c>
      <c r="G530" s="236" t="str">
        <f>IF('2 Current Year'!$X30&gt;0,IF('2 Current Year'!$H30&lt;&gt;"",IF('3 CY Interim'!$AE30&lt;&gt;"",'3 CY Interim'!$AE30,'2 Current Year'!$H30),IF('3 CY Interim'!O30="",'2 Current Year'!G30,'3 CY Interim'!O30)),"")</f>
        <v/>
      </c>
      <c r="H530" s="236" t="str">
        <f>IF('2 Current Year'!$X30&gt;0,IF('2 Current Year'!$H30&lt;&gt;"",IF('3 CY Interim'!$AE30&lt;&gt;"",'3 CY Interim'!$AE30,'2 Current Year'!$H30),""),"")</f>
        <v/>
      </c>
      <c r="I530" s="6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92"/>
      <c r="U530" s="1"/>
      <c r="V530" s="1"/>
      <c r="W530" s="1"/>
      <c r="X530" s="1"/>
      <c r="Y530" s="1"/>
      <c r="Z530" s="1"/>
    </row>
    <row r="531" spans="1:26" ht="12.75" customHeight="1">
      <c r="A531" s="217" t="str">
        <f>IF('2 Current Year'!$X31&gt;0,IF('2 Current Year'!A31&lt;&gt;"",'2 Current Year'!A31,""),"")</f>
        <v/>
      </c>
      <c r="B531" s="217" t="str">
        <f>IF('2 Current Year'!$X31&gt;0,'2 Current Year'!B31,"")</f>
        <v>EDM</v>
      </c>
      <c r="C531" s="236" t="str">
        <f>IF('2 Current Year'!$X31&gt;0,'2 Current Year'!C31,"")</f>
        <v>DET</v>
      </c>
      <c r="D531" s="409">
        <f>IF('2 Current Year'!$X31&gt;0,IF('2 Current Year'!E31&lt;&gt;"",'2 Current Year'!E31,'2 Current Year'!D31),"")</f>
        <v>45690</v>
      </c>
      <c r="E531" s="409">
        <f>IF('2 Current Year'!$X31&gt;0,IF('2 Current Year'!E31&lt;&gt;"",'2 Current Year'!E31,""),"")</f>
        <v>45690</v>
      </c>
      <c r="F531" s="409">
        <f>IF('2 Current Year'!$X31&gt;0,IF('2 Current Year'!E31&lt;&gt;"",'2 Current Year'!F31,""),"")</f>
        <v>46220</v>
      </c>
      <c r="G531" s="236">
        <f>IF('2 Current Year'!$X31&gt;0,IF('2 Current Year'!$H31&lt;&gt;"",IF('3 CY Interim'!$AE31&lt;&gt;"",'3 CY Interim'!$AE31,'2 Current Year'!$H31),IF('3 CY Interim'!O31="",'2 Current Year'!G31,'3 CY Interim'!O31)),"")</f>
        <v>12</v>
      </c>
      <c r="H531" s="236">
        <f>IF('2 Current Year'!$X31&gt;0,IF('2 Current Year'!$H31&lt;&gt;"",IF('3 CY Interim'!$AE31&lt;&gt;"",'3 CY Interim'!$AE31,'2 Current Year'!$H31),""),"")</f>
        <v>12</v>
      </c>
      <c r="I531" s="6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92"/>
      <c r="U531" s="1"/>
      <c r="V531" s="1"/>
      <c r="W531" s="1"/>
      <c r="X531" s="1"/>
      <c r="Y531" s="1"/>
      <c r="Z531" s="1"/>
    </row>
    <row r="532" spans="1:26" ht="12.75" customHeight="1">
      <c r="A532" s="217" t="str">
        <f>IF('2 Current Year'!$X32&gt;0,IF('2 Current Year'!A32&lt;&gt;"",'2 Current Year'!A32,""),"")</f>
        <v/>
      </c>
      <c r="B532" s="217" t="str">
        <f>IF('2 Current Year'!$X32&gt;0,'2 Current Year'!B32,"")</f>
        <v>EDM</v>
      </c>
      <c r="C532" s="236" t="str">
        <f>IF('2 Current Year'!$X32&gt;0,'2 Current Year'!C32,"")</f>
        <v>TOL</v>
      </c>
      <c r="D532" s="409">
        <f>IF('2 Current Year'!$X32&gt;0,IF('2 Current Year'!E32&lt;&gt;"",'2 Current Year'!E32,'2 Current Year'!D32),"")</f>
        <v>45522</v>
      </c>
      <c r="E532" s="409">
        <f>IF('2 Current Year'!$X32&gt;0,IF('2 Current Year'!E32&lt;&gt;"",'2 Current Year'!E32,""),"")</f>
        <v>45522</v>
      </c>
      <c r="F532" s="409">
        <f>IF('2 Current Year'!$X32&gt;0,IF('2 Current Year'!E32&lt;&gt;"",'2 Current Year'!F32,""),"")</f>
        <v>46003</v>
      </c>
      <c r="G532" s="236">
        <f>IF('2 Current Year'!$X32&gt;0,IF('2 Current Year'!$H32&lt;&gt;"",IF('3 CY Interim'!$AE32&lt;&gt;"",'3 CY Interim'!$AE32,'2 Current Year'!$H32),IF('3 CY Interim'!O32="",'2 Current Year'!G32,'3 CY Interim'!O32)),"")</f>
        <v>13</v>
      </c>
      <c r="H532" s="236">
        <f>IF('2 Current Year'!$X32&gt;0,IF('2 Current Year'!$H32&lt;&gt;"",IF('3 CY Interim'!$AE32&lt;&gt;"",'3 CY Interim'!$AE32,'2 Current Year'!$H32),""),"")</f>
        <v>13</v>
      </c>
      <c r="I532" s="6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92"/>
      <c r="U532" s="1"/>
      <c r="V532" s="1"/>
      <c r="W532" s="1"/>
      <c r="X532" s="1"/>
      <c r="Y532" s="1"/>
      <c r="Z532" s="1"/>
    </row>
    <row r="533" spans="1:26" ht="12.75" customHeight="1">
      <c r="A533" s="217" t="str">
        <f>IF('2 Current Year'!$X33&gt;0,IF('2 Current Year'!A33&lt;&gt;"",'2 Current Year'!A33,""),"")</f>
        <v/>
      </c>
      <c r="B533" s="217" t="str">
        <f>IF('2 Current Year'!$X33&gt;0,'2 Current Year'!B33,"")</f>
        <v/>
      </c>
      <c r="C533" s="217" t="str">
        <f>IF('2 Current Year'!$X33&gt;0,'2 Current Year'!C33,"")</f>
        <v/>
      </c>
      <c r="D533" s="409" t="str">
        <f>IF('2 Current Year'!$X33&gt;0,IF('2 Current Year'!E33&lt;&gt;"",'2 Current Year'!E33,'2 Current Year'!D33),"")</f>
        <v/>
      </c>
      <c r="E533" s="409" t="str">
        <f>IF('2 Current Year'!$X33&gt;0,IF('2 Current Year'!E33&lt;&gt;"",'2 Current Year'!E33,""),"")</f>
        <v/>
      </c>
      <c r="F533" s="409" t="str">
        <f>IF('2 Current Year'!$X33&gt;0,IF('2 Current Year'!E33&lt;&gt;"",'2 Current Year'!F33,""),"")</f>
        <v/>
      </c>
      <c r="G533" s="236" t="str">
        <f>IF('2 Current Year'!$X33&gt;0,IF('2 Current Year'!$H33&lt;&gt;"",IF('3 CY Interim'!$AE33&lt;&gt;"",'3 CY Interim'!$AE33,'2 Current Year'!$H33),IF('3 CY Interim'!O33="",'2 Current Year'!G33,'3 CY Interim'!O33)),"")</f>
        <v/>
      </c>
      <c r="H533" s="236" t="str">
        <f>IF('2 Current Year'!$X33&gt;0,IF('2 Current Year'!$H33&lt;&gt;"",IF('3 CY Interim'!$AE33&lt;&gt;"",'3 CY Interim'!$AE33,'2 Current Year'!$H33),""),"")</f>
        <v/>
      </c>
      <c r="I533" s="6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92"/>
      <c r="U533" s="1"/>
      <c r="V533" s="1"/>
      <c r="W533" s="1"/>
      <c r="X533" s="1"/>
      <c r="Y533" s="1"/>
      <c r="Z533" s="1"/>
    </row>
    <row r="534" spans="1:26" ht="12.75" customHeight="1">
      <c r="A534" s="217" t="str">
        <f>IF('2 Current Year'!$X34&gt;0,IF('2 Current Year'!A34&lt;&gt;"",'2 Current Year'!A34,""),"")</f>
        <v/>
      </c>
      <c r="B534" s="217" t="str">
        <f>IF('2 Current Year'!$X34&gt;0,'2 Current Year'!B34,"")</f>
        <v>MBA</v>
      </c>
      <c r="C534" s="236" t="str">
        <f>IF('2 Current Year'!$X34&gt;0,'2 Current Year'!C34,"")</f>
        <v>CAM</v>
      </c>
      <c r="D534" s="409">
        <f>IF('2 Current Year'!$X34&gt;0,IF('2 Current Year'!E34&lt;&gt;"",'2 Current Year'!E34,'2 Current Year'!D34),"")</f>
        <v>45690</v>
      </c>
      <c r="E534" s="409">
        <f>IF('2 Current Year'!$X34&gt;0,IF('2 Current Year'!E34&lt;&gt;"",'2 Current Year'!E34,""),"")</f>
        <v>45690</v>
      </c>
      <c r="F534" s="409">
        <f>IF('2 Current Year'!$X34&gt;0,IF('2 Current Year'!E34&lt;&gt;"",'2 Current Year'!F34,""),"")</f>
        <v>46222</v>
      </c>
      <c r="G534" s="236">
        <f>IF('2 Current Year'!$X34&gt;0,IF('2 Current Year'!$H34&lt;&gt;"",IF('3 CY Interim'!$AE34&lt;&gt;"",'3 CY Interim'!$AE34,'2 Current Year'!$H34),IF('3 CY Interim'!O34="",'2 Current Year'!G34,'3 CY Interim'!O34)),"")</f>
        <v>10</v>
      </c>
      <c r="H534" s="236">
        <f>IF('2 Current Year'!$X34&gt;0,IF('2 Current Year'!$H34&lt;&gt;"",IF('3 CY Interim'!$AE34&lt;&gt;"",'3 CY Interim'!$AE34,'2 Current Year'!$H34),""),"")</f>
        <v>10</v>
      </c>
      <c r="I534" s="6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92"/>
      <c r="U534" s="1"/>
      <c r="V534" s="1"/>
      <c r="W534" s="1"/>
      <c r="X534" s="1"/>
      <c r="Y534" s="1"/>
      <c r="Z534" s="1"/>
    </row>
    <row r="535" spans="1:26" ht="12.75" customHeight="1">
      <c r="A535" s="217" t="str">
        <f>IF('2 Current Year'!$X35&gt;0,IF('2 Current Year'!A35&lt;&gt;"",'2 Current Year'!A35,""),"")</f>
        <v/>
      </c>
      <c r="B535" s="217" t="str">
        <f>IF('2 Current Year'!$X35&gt;0,'2 Current Year'!B35,"")</f>
        <v/>
      </c>
      <c r="C535" s="217" t="str">
        <f>IF('2 Current Year'!$X35&gt;0,'2 Current Year'!C35,"")</f>
        <v/>
      </c>
      <c r="D535" s="409" t="str">
        <f>IF('2 Current Year'!$X35&gt;0,IF('2 Current Year'!E35&lt;&gt;"",'2 Current Year'!E35,'2 Current Year'!D35),"")</f>
        <v/>
      </c>
      <c r="E535" s="409" t="str">
        <f>IF('2 Current Year'!$X35&gt;0,IF('2 Current Year'!E35&lt;&gt;"",'2 Current Year'!E35,""),"")</f>
        <v/>
      </c>
      <c r="F535" s="409" t="str">
        <f>IF('2 Current Year'!$X35&gt;0,IF('2 Current Year'!E35&lt;&gt;"",'2 Current Year'!F35,""),"")</f>
        <v/>
      </c>
      <c r="G535" s="236" t="str">
        <f>IF('2 Current Year'!$X35&gt;0,IF('2 Current Year'!$H35&lt;&gt;"",IF('3 CY Interim'!$AE35&lt;&gt;"",'3 CY Interim'!$AE35,'2 Current Year'!$H35),IF('3 CY Interim'!O35="",'2 Current Year'!G35,'3 CY Interim'!O35)),"")</f>
        <v/>
      </c>
      <c r="H535" s="236" t="str">
        <f>IF('2 Current Year'!$X35&gt;0,IF('2 Current Year'!$H35&lt;&gt;"",IF('3 CY Interim'!$AE35&lt;&gt;"",'3 CY Interim'!$AE35,'2 Current Year'!$H35),""),"")</f>
        <v/>
      </c>
      <c r="I535" s="6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92"/>
      <c r="U535" s="1"/>
      <c r="V535" s="1"/>
      <c r="W535" s="1"/>
      <c r="X535" s="1"/>
      <c r="Y535" s="1"/>
      <c r="Z535" s="1"/>
    </row>
    <row r="536" spans="1:26" ht="12.75" customHeight="1">
      <c r="A536" s="217" t="str">
        <f>IF('2 Current Year'!$X36&gt;0,IF('2 Current Year'!A36&lt;&gt;"",'2 Current Year'!A36,""),"")</f>
        <v/>
      </c>
      <c r="B536" s="217" t="str">
        <f>IF('2 Current Year'!$X36&gt;0,'2 Current Year'!B36,"")</f>
        <v>MBA</v>
      </c>
      <c r="C536" s="236" t="str">
        <f>IF('2 Current Year'!$X36&gt;0,'2 Current Year'!C36,"")</f>
        <v>CLV</v>
      </c>
      <c r="D536" s="409">
        <f>IF('2 Current Year'!$X36&gt;0,IF('2 Current Year'!E36&lt;&gt;"",'2 Current Year'!E36,'2 Current Year'!D36),"")</f>
        <v>45519</v>
      </c>
      <c r="E536" s="409">
        <f>IF('2 Current Year'!$X36&gt;0,IF('2 Current Year'!E36&lt;&gt;"",'2 Current Year'!E36,""),"")</f>
        <v>45519</v>
      </c>
      <c r="F536" s="409">
        <f>IF('2 Current Year'!$X36&gt;0,IF('2 Current Year'!E36&lt;&gt;"",'2 Current Year'!F36,""),"")</f>
        <v>46037</v>
      </c>
      <c r="G536" s="236">
        <f>IF('2 Current Year'!$X36&gt;0,IF('2 Current Year'!$H36&lt;&gt;"",IF('3 CY Interim'!$AE36&lt;&gt;"",'3 CY Interim'!$AE36,'2 Current Year'!$H36),IF('3 CY Interim'!O36="",'2 Current Year'!G36,'3 CY Interim'!O36)),"")</f>
        <v>10</v>
      </c>
      <c r="H536" s="236">
        <f>IF('2 Current Year'!$X36&gt;0,IF('2 Current Year'!$H36&lt;&gt;"",IF('3 CY Interim'!$AE36&lt;&gt;"",'3 CY Interim'!$AE36,'2 Current Year'!$H36),""),"")</f>
        <v>10</v>
      </c>
      <c r="I536" s="6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92"/>
      <c r="U536" s="1"/>
      <c r="V536" s="1"/>
      <c r="W536" s="1"/>
      <c r="X536" s="1"/>
      <c r="Y536" s="1"/>
      <c r="Z536" s="1"/>
    </row>
    <row r="537" spans="1:26" ht="12.75" customHeight="1">
      <c r="A537" s="217" t="str">
        <f>IF('2 Current Year'!$X37&gt;0,IF('2 Current Year'!A37&lt;&gt;"",'2 Current Year'!A37,""),"")</f>
        <v/>
      </c>
      <c r="B537" s="217" t="str">
        <f>IF('2 Current Year'!$X37&gt;0,'2 Current Year'!B37,"")</f>
        <v>MBA</v>
      </c>
      <c r="C537" s="236" t="str">
        <f>IF('2 Current Year'!$X37&gt;0,'2 Current Year'!C37,"")</f>
        <v>DET</v>
      </c>
      <c r="D537" s="409">
        <f>IF('2 Current Year'!$X37&gt;0,IF('2 Current Year'!E37&lt;&gt;"",'2 Current Year'!E37,'2 Current Year'!D37),"")</f>
        <v>45519</v>
      </c>
      <c r="E537" s="409">
        <f>IF('2 Current Year'!$X37&gt;0,IF('2 Current Year'!E37&lt;&gt;"",'2 Current Year'!E37,""),"")</f>
        <v>45519</v>
      </c>
      <c r="F537" s="409">
        <f>IF('2 Current Year'!$X37&gt;0,IF('2 Current Year'!E37&lt;&gt;"",'2 Current Year'!F37,""),"")</f>
        <v>46068</v>
      </c>
      <c r="G537" s="236">
        <f>IF('2 Current Year'!$X37&gt;0,IF('2 Current Year'!$H37&lt;&gt;"",IF('3 CY Interim'!$AE37&lt;&gt;"",'3 CY Interim'!$AE37,'2 Current Year'!$H37),IF('3 CY Interim'!O37="",'2 Current Year'!G37,'3 CY Interim'!O37)),"")</f>
        <v>11</v>
      </c>
      <c r="H537" s="236">
        <f>IF('2 Current Year'!$X37&gt;0,IF('2 Current Year'!$H37&lt;&gt;"",IF('3 CY Interim'!$AE37&lt;&gt;"",'3 CY Interim'!$AE37,'2 Current Year'!$H37),""),"")</f>
        <v>11</v>
      </c>
      <c r="I537" s="6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92"/>
      <c r="U537" s="1"/>
      <c r="V537" s="1"/>
      <c r="W537" s="1"/>
      <c r="X537" s="1"/>
      <c r="Y537" s="1"/>
      <c r="Z537" s="1"/>
    </row>
    <row r="538" spans="1:26" ht="12.75" customHeight="1">
      <c r="A538" s="217" t="str">
        <f>IF('2 Current Year'!$X38&gt;0,IF('2 Current Year'!A38&lt;&gt;"",'2 Current Year'!A38,""),"")</f>
        <v/>
      </c>
      <c r="B538" s="217" t="str">
        <f>IF('2 Current Year'!$X38&gt;0,'2 Current Year'!B38,"")</f>
        <v>MBA</v>
      </c>
      <c r="C538" s="236" t="str">
        <f>IF('2 Current Year'!$X38&gt;0,'2 Current Year'!C38,"")</f>
        <v>TOL</v>
      </c>
      <c r="D538" s="409">
        <f>IF('2 Current Year'!$X38&gt;0,IF('2 Current Year'!E38&lt;&gt;"",'2 Current Year'!E38,'2 Current Year'!D38),"")</f>
        <v>45526</v>
      </c>
      <c r="E538" s="409">
        <f>IF('2 Current Year'!$X38&gt;0,IF('2 Current Year'!E38&lt;&gt;"",'2 Current Year'!E38,""),"")</f>
        <v>45526</v>
      </c>
      <c r="F538" s="409">
        <f>IF('2 Current Year'!$X38&gt;0,IF('2 Current Year'!E38&lt;&gt;"",'2 Current Year'!F38,""),"")</f>
        <v>46058</v>
      </c>
      <c r="G538" s="236">
        <f>IF('2 Current Year'!$X38&gt;0,IF('2 Current Year'!$H38&lt;&gt;"",IF('3 CY Interim'!$AE38&lt;&gt;"",'3 CY Interim'!$AE38,'2 Current Year'!$H38),IF('3 CY Interim'!O38="",'2 Current Year'!G38,'3 CY Interim'!O38)),"")</f>
        <v>21</v>
      </c>
      <c r="H538" s="236">
        <f>IF('2 Current Year'!$X38&gt;0,IF('2 Current Year'!$H38&lt;&gt;"",IF('3 CY Interim'!$AE38&lt;&gt;"",'3 CY Interim'!$AE38,'2 Current Year'!$H38),""),"")</f>
        <v>21</v>
      </c>
      <c r="I538" s="6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92"/>
      <c r="U538" s="1"/>
      <c r="V538" s="1"/>
      <c r="W538" s="1"/>
      <c r="X538" s="1"/>
      <c r="Y538" s="1"/>
      <c r="Z538" s="1"/>
    </row>
    <row r="539" spans="1:26" ht="12.75" customHeight="1">
      <c r="A539" s="217" t="str">
        <f>IF('2 Current Year'!$X39&gt;0,IF('2 Current Year'!A39&lt;&gt;"",'2 Current Year'!A39,""),"")</f>
        <v/>
      </c>
      <c r="B539" s="217" t="str">
        <f>IF('2 Current Year'!$X39&gt;0,'2 Current Year'!B39,"")</f>
        <v>MBA</v>
      </c>
      <c r="C539" s="236" t="str">
        <f>IF('2 Current Year'!$X39&gt;0,'2 Current Year'!C39,"")</f>
        <v>AKR</v>
      </c>
      <c r="D539" s="409">
        <f>IF('2 Current Year'!$X39&gt;0,IF('2 Current Year'!E39&lt;&gt;"",'2 Current Year'!E39,'2 Current Year'!D39),"")</f>
        <v>45526</v>
      </c>
      <c r="E539" s="409">
        <f>IF('2 Current Year'!$X39&gt;0,IF('2 Current Year'!E39&lt;&gt;"",'2 Current Year'!E39,""),"")</f>
        <v>45526</v>
      </c>
      <c r="F539" s="409">
        <f>IF('2 Current Year'!$X39&gt;0,IF('2 Current Year'!E39&lt;&gt;"",'2 Current Year'!F39,""),"")</f>
        <v>46044</v>
      </c>
      <c r="G539" s="236">
        <f>IF('2 Current Year'!$X39&gt;0,IF('2 Current Year'!$H39&lt;&gt;"",IF('3 CY Interim'!$AE39&lt;&gt;"",'3 CY Interim'!$AE39,'2 Current Year'!$H39),IF('3 CY Interim'!O39="",'2 Current Year'!G39,'3 CY Interim'!O39)),"")</f>
        <v>30</v>
      </c>
      <c r="H539" s="236">
        <f>IF('2 Current Year'!$X39&gt;0,IF('2 Current Year'!$H39&lt;&gt;"",IF('3 CY Interim'!$AE39&lt;&gt;"",'3 CY Interim'!$AE39,'2 Current Year'!$H39),""),"")</f>
        <v>30</v>
      </c>
      <c r="I539" s="6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92"/>
      <c r="U539" s="1"/>
      <c r="V539" s="1"/>
      <c r="W539" s="1"/>
      <c r="X539" s="1"/>
      <c r="Y539" s="1"/>
      <c r="Z539" s="1"/>
    </row>
    <row r="540" spans="1:26" ht="12.75" customHeight="1">
      <c r="A540" s="217" t="str">
        <f>IF('2 Current Year'!$X40&gt;0,IF('2 Current Year'!A40&lt;&gt;"",'2 Current Year'!A40,""),"")</f>
        <v/>
      </c>
      <c r="B540" s="217" t="str">
        <f>IF('2 Current Year'!$X40&gt;0,'2 Current Year'!B40,"")</f>
        <v>REL</v>
      </c>
      <c r="C540" s="236" t="str">
        <f>IF('2 Current Year'!$X40&gt;0,'2 Current Year'!C40,"")</f>
        <v>CAM</v>
      </c>
      <c r="D540" s="409">
        <f>IF('2 Current Year'!$X40&gt;0,IF('2 Current Year'!E40&lt;&gt;"",'2 Current Year'!E40,'2 Current Year'!D40),"")</f>
        <v>45673</v>
      </c>
      <c r="E540" s="409">
        <f>IF('2 Current Year'!$X40&gt;0,IF('2 Current Year'!E40&lt;&gt;"",'2 Current Year'!E40,""),"")</f>
        <v>45673</v>
      </c>
      <c r="F540" s="409">
        <f>IF('2 Current Year'!$X40&gt;0,IF('2 Current Year'!E40&lt;&gt;"",'2 Current Year'!F40,""),"")</f>
        <v>46100</v>
      </c>
      <c r="G540" s="236">
        <f>IF('2 Current Year'!$X40&gt;0,IF('2 Current Year'!$H40&lt;&gt;"",IF('3 CY Interim'!$AE40&lt;&gt;"",'3 CY Interim'!$AE40,'2 Current Year'!$H40),IF('3 CY Interim'!O40="",'2 Current Year'!G40,'3 CY Interim'!O40)),"")</f>
        <v>26</v>
      </c>
      <c r="H540" s="236">
        <f>IF('2 Current Year'!$X40&gt;0,IF('2 Current Year'!$H40&lt;&gt;"",IF('3 CY Interim'!$AE40&lt;&gt;"",'3 CY Interim'!$AE40,'2 Current Year'!$H40),""),"")</f>
        <v>26</v>
      </c>
      <c r="I540" s="6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92"/>
      <c r="U540" s="1"/>
      <c r="V540" s="1"/>
      <c r="W540" s="1"/>
      <c r="X540" s="1"/>
      <c r="Y540" s="1"/>
      <c r="Z540" s="1"/>
    </row>
    <row r="541" spans="1:26" ht="12.75" customHeight="1">
      <c r="A541" s="217" t="str">
        <f>IF('2 Current Year'!$X41&gt;0,IF('2 Current Year'!A41&lt;&gt;"",'2 Current Year'!A41,""),"")</f>
        <v/>
      </c>
      <c r="B541" s="217" t="str">
        <f>IF('2 Current Year'!$X41&gt;0,'2 Current Year'!B41,"")</f>
        <v>REL</v>
      </c>
      <c r="C541" s="236" t="str">
        <f>IF('2 Current Year'!$X41&gt;0,'2 Current Year'!C41,"")</f>
        <v>ONL</v>
      </c>
      <c r="D541" s="409">
        <f>IF('2 Current Year'!$X41&gt;0,IF('2 Current Year'!E41&lt;&gt;"",'2 Current Year'!E41,'2 Current Year'!D41),"")</f>
        <v>45563</v>
      </c>
      <c r="E541" s="409">
        <f>IF('2 Current Year'!$X41&gt;0,IF('2 Current Year'!E41&lt;&gt;"",'2 Current Year'!E41,""),"")</f>
        <v>45563</v>
      </c>
      <c r="F541" s="409">
        <f>IF('2 Current Year'!$X41&gt;0,IF('2 Current Year'!E41&lt;&gt;"",'2 Current Year'!F41,""),"")</f>
        <v>45990</v>
      </c>
      <c r="G541" s="236">
        <f>IF('2 Current Year'!$X41&gt;0,IF('2 Current Year'!$H41&lt;&gt;"",IF('3 CY Interim'!$AE41&lt;&gt;"",'3 CY Interim'!$AE41,'2 Current Year'!$H41),IF('3 CY Interim'!O41="",'2 Current Year'!G41,'3 CY Interim'!O41)),"")</f>
        <v>19</v>
      </c>
      <c r="H541" s="236">
        <f>IF('2 Current Year'!$X41&gt;0,IF('2 Current Year'!$H41&lt;&gt;"",IF('3 CY Interim'!$AE41&lt;&gt;"",'3 CY Interim'!$AE41,'2 Current Year'!$H41),""),"")</f>
        <v>19</v>
      </c>
      <c r="I541" s="6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92"/>
      <c r="U541" s="1"/>
      <c r="V541" s="1"/>
      <c r="W541" s="1"/>
      <c r="X541" s="1"/>
      <c r="Y541" s="1"/>
      <c r="Z541" s="1"/>
    </row>
    <row r="542" spans="1:26" ht="12.75" customHeight="1">
      <c r="A542" s="217" t="str">
        <f>IF('2 Current Year'!$X42&gt;0,IF('2 Current Year'!A42&lt;&gt;"",'2 Current Year'!A42,""),"")</f>
        <v/>
      </c>
      <c r="B542" s="217" t="str">
        <f>IF('2 Current Year'!$X42&gt;0,'2 Current Year'!B42,"")</f>
        <v/>
      </c>
      <c r="C542" s="217" t="str">
        <f>IF('2 Current Year'!$X42&gt;0,'2 Current Year'!C42,"")</f>
        <v/>
      </c>
      <c r="D542" s="409" t="str">
        <f>IF('2 Current Year'!$X42&gt;0,IF('2 Current Year'!E42&lt;&gt;"",'2 Current Year'!E42,'2 Current Year'!D42),"")</f>
        <v/>
      </c>
      <c r="E542" s="409" t="str">
        <f>IF('2 Current Year'!$X42&gt;0,IF('2 Current Year'!E42&lt;&gt;"",'2 Current Year'!E42,""),"")</f>
        <v/>
      </c>
      <c r="F542" s="409" t="str">
        <f>IF('2 Current Year'!$X42&gt;0,IF('2 Current Year'!E42&lt;&gt;"",'2 Current Year'!F42,""),"")</f>
        <v/>
      </c>
      <c r="G542" s="236" t="str">
        <f>IF('2 Current Year'!$X42&gt;0,IF('2 Current Year'!$H42&lt;&gt;"",IF('3 CY Interim'!$AE42&lt;&gt;"",'3 CY Interim'!$AE42,'2 Current Year'!$H42),IF('3 CY Interim'!O42="",'2 Current Year'!G42,'3 CY Interim'!O42)),"")</f>
        <v/>
      </c>
      <c r="H542" s="236" t="str">
        <f>IF('2 Current Year'!$X42&gt;0,IF('2 Current Year'!$H42&lt;&gt;"",IF('3 CY Interim'!$AE42&lt;&gt;"",'3 CY Interim'!$AE42,'2 Current Year'!$H42),""),"")</f>
        <v/>
      </c>
      <c r="I542" s="6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92"/>
      <c r="U542" s="1"/>
      <c r="V542" s="1"/>
      <c r="W542" s="1"/>
      <c r="X542" s="1"/>
      <c r="Y542" s="1"/>
      <c r="Z542" s="1"/>
    </row>
    <row r="543" spans="1:26" ht="12.75" customHeight="1">
      <c r="A543" s="217" t="str">
        <f>IF('2 Current Year'!$X43&gt;0,IF('2 Current Year'!A43&lt;&gt;"",'2 Current Year'!A43,""),"")</f>
        <v/>
      </c>
      <c r="B543" s="217" t="str">
        <f>IF('2 Current Year'!$X43&gt;0,'2 Current Year'!B43,"")</f>
        <v>REL</v>
      </c>
      <c r="C543" s="236" t="str">
        <f>IF('2 Current Year'!$X43&gt;0,'2 Current Year'!C43,"")</f>
        <v>DET</v>
      </c>
      <c r="D543" s="409">
        <f>IF('2 Current Year'!$X43&gt;0,IF('2 Current Year'!E43&lt;&gt;"",'2 Current Year'!E43,'2 Current Year'!D43),"")</f>
        <v>45680</v>
      </c>
      <c r="E543" s="409">
        <f>IF('2 Current Year'!$X43&gt;0,IF('2 Current Year'!E43&lt;&gt;"",'2 Current Year'!E43,""),"")</f>
        <v>45680</v>
      </c>
      <c r="F543" s="409">
        <f>IF('2 Current Year'!$X43&gt;0,IF('2 Current Year'!E43&lt;&gt;"",'2 Current Year'!F43,""),"")</f>
        <v>46100</v>
      </c>
      <c r="G543" s="236">
        <f>IF('2 Current Year'!$X43&gt;0,IF('2 Current Year'!$H43&lt;&gt;"",IF('3 CY Interim'!$AE43&lt;&gt;"",'3 CY Interim'!$AE43,'2 Current Year'!$H43),IF('3 CY Interim'!O43="",'2 Current Year'!G43,'3 CY Interim'!O43)),"")</f>
        <v>11</v>
      </c>
      <c r="H543" s="236">
        <f>IF('2 Current Year'!$X43&gt;0,IF('2 Current Year'!$H43&lt;&gt;"",IF('3 CY Interim'!$AE43&lt;&gt;"",'3 CY Interim'!$AE43,'2 Current Year'!$H43),""),"")</f>
        <v>11</v>
      </c>
      <c r="I543" s="6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92"/>
      <c r="U543" s="1"/>
      <c r="V543" s="1"/>
      <c r="W543" s="1"/>
      <c r="X543" s="1"/>
      <c r="Y543" s="1"/>
      <c r="Z543" s="1"/>
    </row>
    <row r="544" spans="1:26" ht="12.75" customHeight="1">
      <c r="A544" s="217" t="str">
        <f>IF('2 Current Year'!$X44&gt;0,IF('2 Current Year'!A44&lt;&gt;"",'2 Current Year'!A44,""),"")</f>
        <v/>
      </c>
      <c r="B544" s="217" t="str">
        <f>IF('2 Current Year'!$X44&gt;0,'2 Current Year'!B44,"")</f>
        <v/>
      </c>
      <c r="C544" s="217" t="str">
        <f>IF('2 Current Year'!$X44&gt;0,'2 Current Year'!C44,"")</f>
        <v/>
      </c>
      <c r="D544" s="409" t="str">
        <f>IF('2 Current Year'!$X44&gt;0,IF('2 Current Year'!E44&lt;&gt;"",'2 Current Year'!E44,'2 Current Year'!D44),"")</f>
        <v/>
      </c>
      <c r="E544" s="409" t="str">
        <f>IF('2 Current Year'!$X44&gt;0,IF('2 Current Year'!E44&lt;&gt;"",'2 Current Year'!E44,""),"")</f>
        <v/>
      </c>
      <c r="F544" s="409" t="str">
        <f>IF('2 Current Year'!$X44&gt;0,IF('2 Current Year'!E44&lt;&gt;"",'2 Current Year'!F44,""),"")</f>
        <v/>
      </c>
      <c r="G544" s="236" t="str">
        <f>IF('2 Current Year'!$X44&gt;0,IF('2 Current Year'!$H44&lt;&gt;"",IF('3 CY Interim'!$AE44&lt;&gt;"",'3 CY Interim'!$AE44,'2 Current Year'!$H44),IF('3 CY Interim'!O44="",'2 Current Year'!G44,'3 CY Interim'!O44)),"")</f>
        <v/>
      </c>
      <c r="H544" s="236" t="str">
        <f>IF('2 Current Year'!$X44&gt;0,IF('2 Current Year'!$H44&lt;&gt;"",IF('3 CY Interim'!$AE44&lt;&gt;"",'3 CY Interim'!$AE44,'2 Current Year'!$H44),""),"")</f>
        <v/>
      </c>
      <c r="I544" s="6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92"/>
      <c r="U544" s="1"/>
      <c r="V544" s="1"/>
      <c r="W544" s="1"/>
      <c r="X544" s="1"/>
      <c r="Y544" s="1"/>
      <c r="Z544" s="1"/>
    </row>
    <row r="545" spans="1:26" ht="12.75" customHeight="1">
      <c r="A545" s="217" t="str">
        <f>IF('2 Current Year'!$X45&gt;0,IF('2 Current Year'!A45&lt;&gt;"",'2 Current Year'!A45,""),"")</f>
        <v/>
      </c>
      <c r="B545" s="217" t="str">
        <f>IF('2 Current Year'!$X45&gt;0,'2 Current Year'!B45,"")</f>
        <v/>
      </c>
      <c r="C545" s="217" t="str">
        <f>IF('2 Current Year'!$X45&gt;0,'2 Current Year'!C45,"")</f>
        <v/>
      </c>
      <c r="D545" s="409" t="str">
        <f>IF('2 Current Year'!$X45&gt;0,IF('2 Current Year'!E45&lt;&gt;"",'2 Current Year'!E45,'2 Current Year'!D45),"")</f>
        <v/>
      </c>
      <c r="E545" s="409" t="str">
        <f>IF('2 Current Year'!$X45&gt;0,IF('2 Current Year'!E45&lt;&gt;"",'2 Current Year'!E45,""),"")</f>
        <v/>
      </c>
      <c r="F545" s="409" t="str">
        <f>IF('2 Current Year'!$X45&gt;0,IF('2 Current Year'!E45&lt;&gt;"",'2 Current Year'!F45,""),"")</f>
        <v/>
      </c>
      <c r="G545" s="236" t="str">
        <f>IF('2 Current Year'!$X45&gt;0,IF('2 Current Year'!$H45&lt;&gt;"",IF('3 CY Interim'!$AE45&lt;&gt;"",'3 CY Interim'!$AE45,'2 Current Year'!$H45),IF('3 CY Interim'!O45="",'2 Current Year'!G45,'3 CY Interim'!O45)),"")</f>
        <v/>
      </c>
      <c r="H545" s="236" t="str">
        <f>IF('2 Current Year'!$X45&gt;0,IF('2 Current Year'!$H45&lt;&gt;"",IF('3 CY Interim'!$AE45&lt;&gt;"",'3 CY Interim'!$AE45,'2 Current Year'!$H45),""),"")</f>
        <v/>
      </c>
      <c r="I545" s="6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92"/>
      <c r="U545" s="1"/>
      <c r="V545" s="1"/>
      <c r="W545" s="1"/>
      <c r="X545" s="1"/>
      <c r="Y545" s="1"/>
      <c r="Z545" s="1"/>
    </row>
    <row r="546" spans="1:26" ht="12.75" customHeight="1">
      <c r="A546" s="217" t="str">
        <f>IF('2 Current Year'!$X46&gt;0,IF('2 Current Year'!A46&lt;&gt;"",'2 Current Year'!A46,""),"")</f>
        <v/>
      </c>
      <c r="B546" s="217" t="str">
        <f>IF('2 Current Year'!$X46&gt;0,'2 Current Year'!B46,"")</f>
        <v/>
      </c>
      <c r="C546" s="217" t="str">
        <f>IF('2 Current Year'!$X46&gt;0,'2 Current Year'!C46,"")</f>
        <v/>
      </c>
      <c r="D546" s="409" t="str">
        <f>IF('2 Current Year'!$X46&gt;0,IF('2 Current Year'!E46&lt;&gt;"",'2 Current Year'!E46,'2 Current Year'!D46),"")</f>
        <v/>
      </c>
      <c r="E546" s="409" t="str">
        <f>IF('2 Current Year'!$X46&gt;0,IF('2 Current Year'!E46&lt;&gt;"",'2 Current Year'!E46,""),"")</f>
        <v/>
      </c>
      <c r="F546" s="409" t="str">
        <f>IF('2 Current Year'!$X46&gt;0,IF('2 Current Year'!E46&lt;&gt;"",'2 Current Year'!F46,""),"")</f>
        <v/>
      </c>
      <c r="G546" s="236" t="str">
        <f>IF('2 Current Year'!$X46&gt;0,IF('2 Current Year'!$H46&lt;&gt;"",IF('3 CY Interim'!$AE46&lt;&gt;"",'3 CY Interim'!$AE46,'2 Current Year'!$H46),IF('3 CY Interim'!O46="",'2 Current Year'!G46,'3 CY Interim'!O46)),"")</f>
        <v/>
      </c>
      <c r="H546" s="236" t="str">
        <f>IF('2 Current Year'!$X46&gt;0,IF('2 Current Year'!$H46&lt;&gt;"",IF('3 CY Interim'!$AE46&lt;&gt;"",'3 CY Interim'!$AE46,'2 Current Year'!$H46),""),"")</f>
        <v/>
      </c>
      <c r="I546" s="6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92"/>
      <c r="U546" s="1"/>
      <c r="V546" s="1"/>
      <c r="W546" s="1"/>
      <c r="X546" s="1"/>
      <c r="Y546" s="1"/>
      <c r="Z546" s="1"/>
    </row>
    <row r="547" spans="1:26" ht="12.75" customHeight="1">
      <c r="A547" s="217" t="str">
        <f>IF('2 Current Year'!$X47&gt;0,IF('2 Current Year'!A47&lt;&gt;"",'2 Current Year'!A47,""),"")</f>
        <v/>
      </c>
      <c r="B547" s="217" t="str">
        <f>IF('2 Current Year'!$X47&gt;0,'2 Current Year'!B47,"")</f>
        <v/>
      </c>
      <c r="C547" s="217" t="str">
        <f>IF('2 Current Year'!$X47&gt;0,'2 Current Year'!C47,"")</f>
        <v/>
      </c>
      <c r="D547" s="409" t="str">
        <f>IF('2 Current Year'!$X47&gt;0,IF('2 Current Year'!E47&lt;&gt;"",'2 Current Year'!E47,'2 Current Year'!D47),"")</f>
        <v/>
      </c>
      <c r="E547" s="409" t="str">
        <f>IF('2 Current Year'!$X47&gt;0,IF('2 Current Year'!E47&lt;&gt;"",'2 Current Year'!E47,""),"")</f>
        <v/>
      </c>
      <c r="F547" s="409" t="str">
        <f>IF('2 Current Year'!$X47&gt;0,IF('2 Current Year'!E47&lt;&gt;"",'2 Current Year'!F47,""),"")</f>
        <v/>
      </c>
      <c r="G547" s="236" t="str">
        <f>IF('2 Current Year'!$X47&gt;0,IF('2 Current Year'!$H47&lt;&gt;"",IF('3 CY Interim'!$AE47&lt;&gt;"",'3 CY Interim'!$AE47,'2 Current Year'!$H47),IF('3 CY Interim'!O47="",'2 Current Year'!G47,'3 CY Interim'!O47)),"")</f>
        <v/>
      </c>
      <c r="H547" s="236" t="str">
        <f>IF('2 Current Year'!$X47&gt;0,IF('2 Current Year'!$H47&lt;&gt;"",IF('3 CY Interim'!$AE47&lt;&gt;"",'3 CY Interim'!$AE47,'2 Current Year'!$H47),""),"")</f>
        <v/>
      </c>
      <c r="I547" s="6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92"/>
      <c r="U547" s="1"/>
      <c r="V547" s="1"/>
      <c r="W547" s="1"/>
      <c r="X547" s="1"/>
      <c r="Y547" s="1"/>
      <c r="Z547" s="1"/>
    </row>
    <row r="548" spans="1:26" ht="12.75" customHeight="1">
      <c r="A548" s="217" t="str">
        <f>IF('2 Current Year'!$X48&gt;0,IF('2 Current Year'!A48&lt;&gt;"",'2 Current Year'!A48,""),"")</f>
        <v/>
      </c>
      <c r="B548" s="217" t="str">
        <f>IF('2 Current Year'!$X48&gt;0,'2 Current Year'!B48,"")</f>
        <v/>
      </c>
      <c r="C548" s="217" t="str">
        <f>IF('2 Current Year'!$X48&gt;0,'2 Current Year'!C48,"")</f>
        <v/>
      </c>
      <c r="D548" s="409" t="str">
        <f>IF('2 Current Year'!$X48&gt;0,IF('2 Current Year'!E48&lt;&gt;"",'2 Current Year'!E48,'2 Current Year'!D48),"")</f>
        <v/>
      </c>
      <c r="E548" s="409" t="str">
        <f>IF('2 Current Year'!$X48&gt;0,IF('2 Current Year'!E48&lt;&gt;"",'2 Current Year'!E48,""),"")</f>
        <v/>
      </c>
      <c r="F548" s="409" t="str">
        <f>IF('2 Current Year'!$X48&gt;0,IF('2 Current Year'!E48&lt;&gt;"",'2 Current Year'!F48,""),"")</f>
        <v/>
      </c>
      <c r="G548" s="236" t="str">
        <f>IF('2 Current Year'!$X48&gt;0,IF('2 Current Year'!$H48&lt;&gt;"",IF('3 CY Interim'!$AE48&lt;&gt;"",'3 CY Interim'!$AE48,'2 Current Year'!$H48),IF('3 CY Interim'!O48="",'2 Current Year'!G48,'3 CY Interim'!O48)),"")</f>
        <v/>
      </c>
      <c r="H548" s="236" t="str">
        <f>IF('2 Current Year'!$X48&gt;0,IF('2 Current Year'!$H48&lt;&gt;"",IF('3 CY Interim'!$AE48&lt;&gt;"",'3 CY Interim'!$AE48,'2 Current Year'!$H48),""),"")</f>
        <v/>
      </c>
      <c r="I548" s="6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92"/>
      <c r="U548" s="1"/>
      <c r="V548" s="1"/>
      <c r="W548" s="1"/>
      <c r="X548" s="1"/>
      <c r="Y548" s="1"/>
      <c r="Z548" s="1"/>
    </row>
    <row r="549" spans="1:26" ht="12.75" customHeight="1">
      <c r="A549" s="217" t="str">
        <f>IF('2 Current Year'!$X49&gt;0,IF('2 Current Year'!A49&lt;&gt;"",'2 Current Year'!A49,""),"")</f>
        <v/>
      </c>
      <c r="B549" s="217" t="str">
        <f>IF('2 Current Year'!$X49&gt;0,'2 Current Year'!B49,"")</f>
        <v/>
      </c>
      <c r="C549" s="217" t="str">
        <f>IF('2 Current Year'!$X49&gt;0,'2 Current Year'!C49,"")</f>
        <v/>
      </c>
      <c r="D549" s="409" t="str">
        <f>IF('2 Current Year'!$X49&gt;0,IF('2 Current Year'!E49&lt;&gt;"",'2 Current Year'!E49,'2 Current Year'!D49),"")</f>
        <v/>
      </c>
      <c r="E549" s="409" t="str">
        <f>IF('2 Current Year'!$X49&gt;0,IF('2 Current Year'!E49&lt;&gt;"",'2 Current Year'!E49,""),"")</f>
        <v/>
      </c>
      <c r="F549" s="409" t="str">
        <f>IF('2 Current Year'!$X49&gt;0,IF('2 Current Year'!E49&lt;&gt;"",'2 Current Year'!F49,""),"")</f>
        <v/>
      </c>
      <c r="G549" s="236" t="str">
        <f>IF('2 Current Year'!$X49&gt;0,IF('2 Current Year'!$H49&lt;&gt;"",IF('3 CY Interim'!$AE49&lt;&gt;"",'3 CY Interim'!$AE49,'2 Current Year'!$H49),IF('3 CY Interim'!O49="",'2 Current Year'!G49,'3 CY Interim'!O49)),"")</f>
        <v/>
      </c>
      <c r="H549" s="236" t="str">
        <f>IF('2 Current Year'!$X49&gt;0,IF('2 Current Year'!$H49&lt;&gt;"",IF('3 CY Interim'!$AE49&lt;&gt;"",'3 CY Interim'!$AE49,'2 Current Year'!$H49),""),"")</f>
        <v/>
      </c>
      <c r="I549" s="6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92"/>
      <c r="U549" s="1"/>
      <c r="V549" s="1"/>
      <c r="W549" s="1"/>
      <c r="X549" s="1"/>
      <c r="Y549" s="1"/>
      <c r="Z549" s="1"/>
    </row>
    <row r="550" spans="1:26" ht="12.75" customHeight="1">
      <c r="A550" s="217" t="str">
        <f>IF('2 Current Year'!$X50&gt;0,IF('2 Current Year'!A50&lt;&gt;"",'2 Current Year'!A50,""),"")</f>
        <v/>
      </c>
      <c r="B550" s="217" t="str">
        <f>IF('2 Current Year'!$X50&gt;0,'2 Current Year'!B50,"")</f>
        <v/>
      </c>
      <c r="C550" s="217" t="str">
        <f>IF('2 Current Year'!$X50&gt;0,'2 Current Year'!C50,"")</f>
        <v/>
      </c>
      <c r="D550" s="409" t="str">
        <f>IF('2 Current Year'!$X50&gt;0,IF('2 Current Year'!E50&lt;&gt;"",'2 Current Year'!E50,'2 Current Year'!D50),"")</f>
        <v/>
      </c>
      <c r="E550" s="409" t="str">
        <f>IF('2 Current Year'!$X50&gt;0,IF('2 Current Year'!E50&lt;&gt;"",'2 Current Year'!E50,""),"")</f>
        <v/>
      </c>
      <c r="F550" s="409" t="str">
        <f>IF('2 Current Year'!$X50&gt;0,IF('2 Current Year'!E50&lt;&gt;"",'2 Current Year'!F50,""),"")</f>
        <v/>
      </c>
      <c r="G550" s="236" t="str">
        <f>IF('2 Current Year'!$X50&gt;0,IF('2 Current Year'!$H50&lt;&gt;"",IF('3 CY Interim'!$AE50&lt;&gt;"",'3 CY Interim'!$AE50,'2 Current Year'!$H50),IF('3 CY Interim'!O50="",'2 Current Year'!G50,'3 CY Interim'!O50)),"")</f>
        <v/>
      </c>
      <c r="H550" s="236" t="str">
        <f>IF('2 Current Year'!$X50&gt;0,IF('2 Current Year'!$H50&lt;&gt;"",IF('3 CY Interim'!$AE50&lt;&gt;"",'3 CY Interim'!$AE50,'2 Current Year'!$H50),""),"")</f>
        <v/>
      </c>
      <c r="I550" s="6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92"/>
      <c r="U550" s="1"/>
      <c r="V550" s="1"/>
      <c r="W550" s="1"/>
      <c r="X550" s="1"/>
      <c r="Y550" s="1"/>
      <c r="Z550" s="1"/>
    </row>
    <row r="551" spans="1:26" ht="12.75" customHeight="1">
      <c r="A551" s="217" t="str">
        <f>IF('2 Current Year'!$X51&gt;0,IF('2 Current Year'!A51&lt;&gt;"",'2 Current Year'!A51,""),"")</f>
        <v/>
      </c>
      <c r="B551" s="217" t="str">
        <f>IF('2 Current Year'!$X51&gt;0,'2 Current Year'!B51,"")</f>
        <v/>
      </c>
      <c r="C551" s="217" t="str">
        <f>IF('2 Current Year'!$X51&gt;0,'2 Current Year'!C51,"")</f>
        <v/>
      </c>
      <c r="D551" s="409" t="str">
        <f>IF('2 Current Year'!$X51&gt;0,IF('2 Current Year'!E51&lt;&gt;"",'2 Current Year'!E51,'2 Current Year'!D51),"")</f>
        <v/>
      </c>
      <c r="E551" s="409" t="str">
        <f>IF('2 Current Year'!$X51&gt;0,IF('2 Current Year'!E51&lt;&gt;"",'2 Current Year'!E51,""),"")</f>
        <v/>
      </c>
      <c r="F551" s="409" t="str">
        <f>IF('2 Current Year'!$X51&gt;0,IF('2 Current Year'!E51&lt;&gt;"",'2 Current Year'!F51,""),"")</f>
        <v/>
      </c>
      <c r="G551" s="236" t="str">
        <f>IF('2 Current Year'!$X51&gt;0,IF('2 Current Year'!$H51&lt;&gt;"",IF('3 CY Interim'!$AE51&lt;&gt;"",'3 CY Interim'!$AE51,'2 Current Year'!$H51),IF('3 CY Interim'!O51="",'2 Current Year'!G51,'3 CY Interim'!O51)),"")</f>
        <v/>
      </c>
      <c r="H551" s="236" t="str">
        <f>IF('2 Current Year'!$X51&gt;0,IF('2 Current Year'!$H51&lt;&gt;"",IF('3 CY Interim'!$AE51&lt;&gt;"",'3 CY Interim'!$AE51,'2 Current Year'!$H51),""),"")</f>
        <v/>
      </c>
      <c r="I551" s="6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92"/>
      <c r="U551" s="1"/>
      <c r="V551" s="1"/>
      <c r="W551" s="1"/>
      <c r="X551" s="1"/>
      <c r="Y551" s="1"/>
      <c r="Z551" s="1"/>
    </row>
    <row r="552" spans="1:26" ht="12.75" customHeight="1">
      <c r="A552" s="217" t="str">
        <f>IF('2 Current Year'!$X52&gt;0,IF('2 Current Year'!A52&lt;&gt;"",'2 Current Year'!A52,""),"")</f>
        <v/>
      </c>
      <c r="B552" s="217" t="str">
        <f>IF('2 Current Year'!$X52&gt;0,'2 Current Year'!B52,"")</f>
        <v/>
      </c>
      <c r="C552" s="217" t="str">
        <f>IF('2 Current Year'!$X52&gt;0,'2 Current Year'!C52,"")</f>
        <v/>
      </c>
      <c r="D552" s="409" t="str">
        <f>IF('2 Current Year'!$X52&gt;0,IF('2 Current Year'!E52&lt;&gt;"",'2 Current Year'!E52,'2 Current Year'!D52),"")</f>
        <v/>
      </c>
      <c r="E552" s="409" t="str">
        <f>IF('2 Current Year'!$X52&gt;0,IF('2 Current Year'!E52&lt;&gt;"",'2 Current Year'!E52,""),"")</f>
        <v/>
      </c>
      <c r="F552" s="409" t="str">
        <f>IF('2 Current Year'!$X52&gt;0,IF('2 Current Year'!E52&lt;&gt;"",'2 Current Year'!F52,""),"")</f>
        <v/>
      </c>
      <c r="G552" s="236" t="str">
        <f>IF('2 Current Year'!$X52&gt;0,IF('2 Current Year'!$H52&lt;&gt;"",IF('3 CY Interim'!$AE52&lt;&gt;"",'3 CY Interim'!$AE52,'2 Current Year'!$H52),IF('3 CY Interim'!O52="",'2 Current Year'!G52,'3 CY Interim'!O52)),"")</f>
        <v/>
      </c>
      <c r="H552" s="236" t="str">
        <f>IF('2 Current Year'!$X52&gt;0,IF('2 Current Year'!$H52&lt;&gt;"",IF('3 CY Interim'!$AE52&lt;&gt;"",'3 CY Interim'!$AE52,'2 Current Year'!$H52),""),"")</f>
        <v/>
      </c>
      <c r="I552" s="6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92"/>
      <c r="U552" s="1"/>
      <c r="V552" s="1"/>
      <c r="W552" s="1"/>
      <c r="X552" s="1"/>
      <c r="Y552" s="1"/>
      <c r="Z552" s="1"/>
    </row>
    <row r="553" spans="1:26" ht="12.75" customHeight="1">
      <c r="A553" s="217" t="str">
        <f>IF('2 Current Year'!$X53&gt;0,IF('2 Current Year'!A53&lt;&gt;"",'2 Current Year'!A53,""),"")</f>
        <v/>
      </c>
      <c r="B553" s="217" t="str">
        <f>IF('2 Current Year'!$X53&gt;0,'2 Current Year'!B53,"")</f>
        <v/>
      </c>
      <c r="C553" s="217" t="str">
        <f>IF('2 Current Year'!$X53&gt;0,'2 Current Year'!C53,"")</f>
        <v/>
      </c>
      <c r="D553" s="409" t="str">
        <f>IF('2 Current Year'!$X53&gt;0,IF('2 Current Year'!E53&lt;&gt;"",'2 Current Year'!E53,'2 Current Year'!D53),"")</f>
        <v/>
      </c>
      <c r="E553" s="409" t="str">
        <f>IF('2 Current Year'!$X53&gt;0,IF('2 Current Year'!E53&lt;&gt;"",'2 Current Year'!E53,""),"")</f>
        <v/>
      </c>
      <c r="F553" s="409" t="str">
        <f>IF('2 Current Year'!$X53&gt;0,IF('2 Current Year'!E53&lt;&gt;"",'2 Current Year'!F53,""),"")</f>
        <v/>
      </c>
      <c r="G553" s="236" t="str">
        <f>IF('2 Current Year'!$X53&gt;0,IF('2 Current Year'!$H53&lt;&gt;"",IF('3 CY Interim'!$AE53&lt;&gt;"",'3 CY Interim'!$AE53,'2 Current Year'!$H53),IF('3 CY Interim'!O53="",'2 Current Year'!G53,'3 CY Interim'!O53)),"")</f>
        <v/>
      </c>
      <c r="H553" s="236" t="str">
        <f>IF('2 Current Year'!$X53&gt;0,IF('2 Current Year'!$H53&lt;&gt;"",IF('3 CY Interim'!$AE53&lt;&gt;"",'3 CY Interim'!$AE53,'2 Current Year'!$H53),""),"")</f>
        <v/>
      </c>
      <c r="I553" s="6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92"/>
      <c r="U553" s="1"/>
      <c r="V553" s="1"/>
      <c r="W553" s="1"/>
      <c r="X553" s="1"/>
      <c r="Y553" s="1"/>
      <c r="Z553" s="1"/>
    </row>
    <row r="554" spans="1:26" ht="12.75" customHeight="1">
      <c r="A554" s="217" t="str">
        <f>IF('2 Current Year'!$X54&gt;0,IF('2 Current Year'!A54&lt;&gt;"",'2 Current Year'!A54,""),"")</f>
        <v/>
      </c>
      <c r="B554" s="217" t="str">
        <f>IF('2 Current Year'!$X54&gt;0,'2 Current Year'!B54,"")</f>
        <v/>
      </c>
      <c r="C554" s="217" t="str">
        <f>IF('2 Current Year'!$X54&gt;0,'2 Current Year'!C54,"")</f>
        <v/>
      </c>
      <c r="D554" s="409" t="str">
        <f>IF('2 Current Year'!$X54&gt;0,IF('2 Current Year'!E54&lt;&gt;"",'2 Current Year'!E54,'2 Current Year'!D54),"")</f>
        <v/>
      </c>
      <c r="E554" s="409" t="str">
        <f>IF('2 Current Year'!$X54&gt;0,IF('2 Current Year'!E54&lt;&gt;"",'2 Current Year'!E54,""),"")</f>
        <v/>
      </c>
      <c r="F554" s="409" t="str">
        <f>IF('2 Current Year'!$X54&gt;0,IF('2 Current Year'!E54&lt;&gt;"",'2 Current Year'!F54,""),"")</f>
        <v/>
      </c>
      <c r="G554" s="236" t="str">
        <f>IF('2 Current Year'!$X54&gt;0,IF('2 Current Year'!$H54&lt;&gt;"",IF('3 CY Interim'!$AE54&lt;&gt;"",'3 CY Interim'!$AE54,'2 Current Year'!$H54),IF('3 CY Interim'!O54="",'2 Current Year'!G54,'3 CY Interim'!O54)),"")</f>
        <v/>
      </c>
      <c r="H554" s="236" t="str">
        <f>IF('2 Current Year'!$X54&gt;0,IF('2 Current Year'!$H54&lt;&gt;"",IF('3 CY Interim'!$AE54&lt;&gt;"",'3 CY Interim'!$AE54,'2 Current Year'!$H54),""),"")</f>
        <v/>
      </c>
      <c r="I554" s="6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92"/>
      <c r="U554" s="1"/>
      <c r="V554" s="1"/>
      <c r="W554" s="1"/>
      <c r="X554" s="1"/>
      <c r="Y554" s="1"/>
      <c r="Z554" s="1"/>
    </row>
    <row r="555" spans="1:26" ht="12.75" customHeight="1">
      <c r="A555" s="217" t="str">
        <f>IF('2 Current Year'!$X55&gt;0,IF('2 Current Year'!A55&lt;&gt;"",'2 Current Year'!A55,""),"")</f>
        <v/>
      </c>
      <c r="B555" s="217" t="str">
        <f>IF('2 Current Year'!$X55&gt;0,'2 Current Year'!B55,"")</f>
        <v/>
      </c>
      <c r="C555" s="217" t="str">
        <f>IF('2 Current Year'!$X55&gt;0,'2 Current Year'!C55,"")</f>
        <v/>
      </c>
      <c r="D555" s="409" t="str">
        <f>IF('2 Current Year'!$X55&gt;0,IF('2 Current Year'!E55&lt;&gt;"",'2 Current Year'!E55,'2 Current Year'!D55),"")</f>
        <v/>
      </c>
      <c r="E555" s="409" t="str">
        <f>IF('2 Current Year'!$X55&gt;0,IF('2 Current Year'!E55&lt;&gt;"",'2 Current Year'!E55,""),"")</f>
        <v/>
      </c>
      <c r="F555" s="409" t="str">
        <f>IF('2 Current Year'!$X55&gt;0,IF('2 Current Year'!E55&lt;&gt;"",'2 Current Year'!F55,""),"")</f>
        <v/>
      </c>
      <c r="G555" s="236" t="str">
        <f>IF('2 Current Year'!$X55&gt;0,IF('2 Current Year'!$H55&lt;&gt;"",IF('3 CY Interim'!$AE55&lt;&gt;"",'3 CY Interim'!$AE55,'2 Current Year'!$H55),IF('3 CY Interim'!O55="",'2 Current Year'!G55,'3 CY Interim'!O55)),"")</f>
        <v/>
      </c>
      <c r="H555" s="236" t="str">
        <f>IF('2 Current Year'!$X55&gt;0,IF('2 Current Year'!$H55&lt;&gt;"",IF('3 CY Interim'!$AE55&lt;&gt;"",'3 CY Interim'!$AE55,'2 Current Year'!$H55),""),"")</f>
        <v/>
      </c>
      <c r="I555" s="6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92"/>
      <c r="U555" s="1"/>
      <c r="V555" s="1"/>
      <c r="W555" s="1"/>
      <c r="X555" s="1"/>
      <c r="Y555" s="1"/>
      <c r="Z555" s="1"/>
    </row>
    <row r="556" spans="1:26" ht="12.75" customHeight="1">
      <c r="A556" s="217" t="str">
        <f>IF('2 Current Year'!$X56&gt;0,IF('2 Current Year'!A56&lt;&gt;"",'2 Current Year'!A56,""),"")</f>
        <v/>
      </c>
      <c r="B556" s="217" t="str">
        <f>IF('2 Current Year'!$X56&gt;0,'2 Current Year'!B56,"")</f>
        <v/>
      </c>
      <c r="C556" s="217" t="str">
        <f>IF('2 Current Year'!$X56&gt;0,'2 Current Year'!C56,"")</f>
        <v/>
      </c>
      <c r="D556" s="409" t="str">
        <f>IF('2 Current Year'!$X56&gt;0,IF('2 Current Year'!E56&lt;&gt;"",'2 Current Year'!E56,'2 Current Year'!D56),"")</f>
        <v/>
      </c>
      <c r="E556" s="409" t="str">
        <f>IF('2 Current Year'!$X56&gt;0,IF('2 Current Year'!E56&lt;&gt;"",'2 Current Year'!E56,""),"")</f>
        <v/>
      </c>
      <c r="F556" s="409" t="str">
        <f>IF('2 Current Year'!$X56&gt;0,IF('2 Current Year'!E56&lt;&gt;"",'2 Current Year'!F56,""),"")</f>
        <v/>
      </c>
      <c r="G556" s="236" t="str">
        <f>IF('2 Current Year'!$X56&gt;0,IF('2 Current Year'!$H56&lt;&gt;"",IF('3 CY Interim'!$AE56&lt;&gt;"",'3 CY Interim'!$AE56,'2 Current Year'!$H56),IF('3 CY Interim'!O56="",'2 Current Year'!G56,'3 CY Interim'!O56)),"")</f>
        <v/>
      </c>
      <c r="H556" s="236" t="str">
        <f>IF('2 Current Year'!$X56&gt;0,IF('2 Current Year'!$H56&lt;&gt;"",IF('3 CY Interim'!$AE56&lt;&gt;"",'3 CY Interim'!$AE56,'2 Current Year'!$H56),""),"")</f>
        <v/>
      </c>
      <c r="I556" s="6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92"/>
      <c r="U556" s="1"/>
      <c r="V556" s="1"/>
      <c r="W556" s="1"/>
      <c r="X556" s="1"/>
      <c r="Y556" s="1"/>
      <c r="Z556" s="1"/>
    </row>
    <row r="557" spans="1:26" ht="12.75" customHeight="1">
      <c r="A557" s="217" t="str">
        <f>IF('2 Current Year'!$X57&gt;0,IF('2 Current Year'!A57&lt;&gt;"",'2 Current Year'!A57,""),"")</f>
        <v/>
      </c>
      <c r="B557" s="217" t="str">
        <f>IF('2 Current Year'!$X57&gt;0,'2 Current Year'!B57,"")</f>
        <v/>
      </c>
      <c r="C557" s="217" t="str">
        <f>IF('2 Current Year'!$X57&gt;0,'2 Current Year'!C57,"")</f>
        <v/>
      </c>
      <c r="D557" s="409" t="str">
        <f>IF('2 Current Year'!$X57&gt;0,IF('2 Current Year'!E57&lt;&gt;"",'2 Current Year'!E57,'2 Current Year'!D57),"")</f>
        <v/>
      </c>
      <c r="E557" s="409" t="str">
        <f>IF('2 Current Year'!$X57&gt;0,IF('2 Current Year'!E57&lt;&gt;"",'2 Current Year'!E57,""),"")</f>
        <v/>
      </c>
      <c r="F557" s="409" t="str">
        <f>IF('2 Current Year'!$X57&gt;0,IF('2 Current Year'!E57&lt;&gt;"",'2 Current Year'!F57,""),"")</f>
        <v/>
      </c>
      <c r="G557" s="236" t="str">
        <f>IF('2 Current Year'!$X57&gt;0,IF('2 Current Year'!$H57&lt;&gt;"",IF('3 CY Interim'!$AE57&lt;&gt;"",'3 CY Interim'!$AE57,'2 Current Year'!$H57),IF('3 CY Interim'!O57="",'2 Current Year'!G57,'3 CY Interim'!O57)),"")</f>
        <v/>
      </c>
      <c r="H557" s="236" t="str">
        <f>IF('2 Current Year'!$X57&gt;0,IF('2 Current Year'!$H57&lt;&gt;"",IF('3 CY Interim'!$AE57&lt;&gt;"",'3 CY Interim'!$AE57,'2 Current Year'!$H57),""),"")</f>
        <v/>
      </c>
      <c r="I557" s="6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92"/>
      <c r="U557" s="1"/>
      <c r="V557" s="1"/>
      <c r="W557" s="1"/>
      <c r="X557" s="1"/>
      <c r="Y557" s="1"/>
      <c r="Z557" s="1"/>
    </row>
    <row r="558" spans="1:26" ht="12.75" customHeight="1">
      <c r="A558" s="217" t="str">
        <f>IF('2 Current Year'!$X58&gt;0,IF('2 Current Year'!A58&lt;&gt;"",'2 Current Year'!A58,""),"")</f>
        <v/>
      </c>
      <c r="B558" s="217" t="str">
        <f>IF('2 Current Year'!$X58&gt;0,'2 Current Year'!B58,"")</f>
        <v/>
      </c>
      <c r="C558" s="217" t="str">
        <f>IF('2 Current Year'!$X58&gt;0,'2 Current Year'!C58,"")</f>
        <v/>
      </c>
      <c r="D558" s="409" t="str">
        <f>IF('2 Current Year'!$X58&gt;0,IF('2 Current Year'!E58&lt;&gt;"",'2 Current Year'!E58,'2 Current Year'!D58),"")</f>
        <v/>
      </c>
      <c r="E558" s="409" t="str">
        <f>IF('2 Current Year'!$X58&gt;0,IF('2 Current Year'!E58&lt;&gt;"",'2 Current Year'!E58,""),"")</f>
        <v/>
      </c>
      <c r="F558" s="409" t="str">
        <f>IF('2 Current Year'!$X58&gt;0,IF('2 Current Year'!E58&lt;&gt;"",'2 Current Year'!F58,""),"")</f>
        <v/>
      </c>
      <c r="G558" s="236" t="str">
        <f>IF('2 Current Year'!$X58&gt;0,IF('2 Current Year'!$H58&lt;&gt;"",IF('3 CY Interim'!$AE58&lt;&gt;"",'3 CY Interim'!$AE58,'2 Current Year'!$H58),IF('3 CY Interim'!O58="",'2 Current Year'!G58,'3 CY Interim'!O58)),"")</f>
        <v/>
      </c>
      <c r="H558" s="236" t="str">
        <f>IF('2 Current Year'!$X58&gt;0,IF('2 Current Year'!$H58&lt;&gt;"",IF('3 CY Interim'!$AE58&lt;&gt;"",'3 CY Interim'!$AE58,'2 Current Year'!$H58),""),"")</f>
        <v/>
      </c>
      <c r="I558" s="6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92"/>
      <c r="U558" s="1"/>
      <c r="V558" s="1"/>
      <c r="W558" s="1"/>
      <c r="X558" s="1"/>
      <c r="Y558" s="1"/>
      <c r="Z558" s="1"/>
    </row>
    <row r="559" spans="1:26" ht="12.75" customHeight="1">
      <c r="A559" s="217" t="str">
        <f>IF('2 Current Year'!$X59&gt;0,IF('2 Current Year'!A59&lt;&gt;"",'2 Current Year'!A59,""),"")</f>
        <v/>
      </c>
      <c r="B559" s="217" t="str">
        <f>IF('2 Current Year'!$X59&gt;0,'2 Current Year'!B59,"")</f>
        <v/>
      </c>
      <c r="C559" s="217" t="str">
        <f>IF('2 Current Year'!$X59&gt;0,'2 Current Year'!C59,"")</f>
        <v/>
      </c>
      <c r="D559" s="409" t="str">
        <f>IF('2 Current Year'!$X59&gt;0,IF('2 Current Year'!E59&lt;&gt;"",'2 Current Year'!E59,'2 Current Year'!D59),"")</f>
        <v/>
      </c>
      <c r="E559" s="409" t="str">
        <f>IF('2 Current Year'!$X59&gt;0,IF('2 Current Year'!E59&lt;&gt;"",'2 Current Year'!E59,""),"")</f>
        <v/>
      </c>
      <c r="F559" s="409" t="str">
        <f>IF('2 Current Year'!$X59&gt;0,IF('2 Current Year'!E59&lt;&gt;"",'2 Current Year'!F59,""),"")</f>
        <v/>
      </c>
      <c r="G559" s="236" t="str">
        <f>IF('2 Current Year'!$X59&gt;0,IF('2 Current Year'!$H59&lt;&gt;"",IF('3 CY Interim'!$AE59&lt;&gt;"",'3 CY Interim'!$AE59,'2 Current Year'!$H59),IF('3 CY Interim'!O59="",'2 Current Year'!G59,'3 CY Interim'!O59)),"")</f>
        <v/>
      </c>
      <c r="H559" s="236" t="str">
        <f>IF('2 Current Year'!$X59&gt;0,IF('2 Current Year'!$H59&lt;&gt;"",IF('3 CY Interim'!$AE59&lt;&gt;"",'3 CY Interim'!$AE59,'2 Current Year'!$H59),""),"")</f>
        <v/>
      </c>
      <c r="I559" s="6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92"/>
      <c r="U559" s="1"/>
      <c r="V559" s="1"/>
      <c r="W559" s="1"/>
      <c r="X559" s="1"/>
      <c r="Y559" s="1"/>
      <c r="Z559" s="1"/>
    </row>
    <row r="560" spans="1:26" ht="12.75" customHeight="1">
      <c r="A560" s="217" t="str">
        <f>IF('2 Current Year'!$X60&gt;0,IF('2 Current Year'!A60&lt;&gt;"",'2 Current Year'!A60,""),"")</f>
        <v/>
      </c>
      <c r="B560" s="217" t="str">
        <f>IF('2 Current Year'!$X60&gt;0,'2 Current Year'!B60,"")</f>
        <v/>
      </c>
      <c r="C560" s="217" t="str">
        <f>IF('2 Current Year'!$X60&gt;0,'2 Current Year'!C60,"")</f>
        <v/>
      </c>
      <c r="D560" s="409" t="str">
        <f>IF('2 Current Year'!$X60&gt;0,IF('2 Current Year'!E60&lt;&gt;"",'2 Current Year'!E60,'2 Current Year'!D60),"")</f>
        <v/>
      </c>
      <c r="E560" s="409" t="str">
        <f>IF('2 Current Year'!$X60&gt;0,IF('2 Current Year'!E60&lt;&gt;"",'2 Current Year'!E60,""),"")</f>
        <v/>
      </c>
      <c r="F560" s="409" t="str">
        <f>IF('2 Current Year'!$X60&gt;0,IF('2 Current Year'!E60&lt;&gt;"",'2 Current Year'!F60,""),"")</f>
        <v/>
      </c>
      <c r="G560" s="236" t="str">
        <f>IF('2 Current Year'!$X60&gt;0,IF('2 Current Year'!$H60&lt;&gt;"",IF('3 CY Interim'!$AE60&lt;&gt;"",'3 CY Interim'!$AE60,'2 Current Year'!$H60),IF('3 CY Interim'!O60="",'2 Current Year'!G60,'3 CY Interim'!O60)),"")</f>
        <v/>
      </c>
      <c r="H560" s="236" t="str">
        <f>IF('2 Current Year'!$X60&gt;0,IF('2 Current Year'!$H60&lt;&gt;"",IF('3 CY Interim'!$AE60&lt;&gt;"",'3 CY Interim'!$AE60,'2 Current Year'!$H60),""),"")</f>
        <v/>
      </c>
      <c r="I560" s="6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92"/>
      <c r="U560" s="1"/>
      <c r="V560" s="1"/>
      <c r="W560" s="1"/>
      <c r="X560" s="1"/>
      <c r="Y560" s="1"/>
      <c r="Z560" s="1"/>
    </row>
    <row r="561" spans="1:26" ht="12.75" customHeight="1">
      <c r="A561" s="217" t="str">
        <f>IF('2 Current Year'!$X61&gt;0,IF('2 Current Year'!A61&lt;&gt;"",'2 Current Year'!A61,""),"")</f>
        <v/>
      </c>
      <c r="B561" s="217" t="str">
        <f>IF('2 Current Year'!$X61&gt;0,'2 Current Year'!B61,"")</f>
        <v/>
      </c>
      <c r="C561" s="217" t="str">
        <f>IF('2 Current Year'!$X61&gt;0,'2 Current Year'!C61,"")</f>
        <v/>
      </c>
      <c r="D561" s="409" t="str">
        <f>IF('2 Current Year'!$X61&gt;0,IF('2 Current Year'!E61&lt;&gt;"",'2 Current Year'!E61,'2 Current Year'!D61),"")</f>
        <v/>
      </c>
      <c r="E561" s="409" t="str">
        <f>IF('2 Current Year'!$X61&gt;0,IF('2 Current Year'!E61&lt;&gt;"",'2 Current Year'!E61,""),"")</f>
        <v/>
      </c>
      <c r="F561" s="409" t="str">
        <f>IF('2 Current Year'!$X61&gt;0,IF('2 Current Year'!E61&lt;&gt;"",'2 Current Year'!F61,""),"")</f>
        <v/>
      </c>
      <c r="G561" s="236" t="str">
        <f>IF('2 Current Year'!$X61&gt;0,IF('2 Current Year'!$H61&lt;&gt;"",IF('3 CY Interim'!$AE61&lt;&gt;"",'3 CY Interim'!$AE61,'2 Current Year'!$H61),IF('3 CY Interim'!O61="",'2 Current Year'!G61,'3 CY Interim'!O61)),"")</f>
        <v/>
      </c>
      <c r="H561" s="236" t="str">
        <f>IF('2 Current Year'!$X61&gt;0,IF('2 Current Year'!$H61&lt;&gt;"",IF('3 CY Interim'!$AE61&lt;&gt;"",'3 CY Interim'!$AE61,'2 Current Year'!$H61),""),"")</f>
        <v/>
      </c>
      <c r="I561" s="6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92"/>
      <c r="U561" s="1"/>
      <c r="V561" s="1"/>
      <c r="W561" s="1"/>
      <c r="X561" s="1"/>
      <c r="Y561" s="1"/>
      <c r="Z561" s="1"/>
    </row>
    <row r="562" spans="1:26" ht="12.75" customHeight="1">
      <c r="A562" s="217" t="str">
        <f>IF('2 Current Year'!$X62&gt;0,IF('2 Current Year'!A62&lt;&gt;"",'2 Current Year'!A62,""),"")</f>
        <v/>
      </c>
      <c r="B562" s="217" t="str">
        <f>IF('2 Current Year'!$X62&gt;0,'2 Current Year'!B62,"")</f>
        <v/>
      </c>
      <c r="C562" s="217" t="str">
        <f>IF('2 Current Year'!$X62&gt;0,'2 Current Year'!C62,"")</f>
        <v/>
      </c>
      <c r="D562" s="409" t="str">
        <f>IF('2 Current Year'!$X62&gt;0,IF('2 Current Year'!E62&lt;&gt;"",'2 Current Year'!E62,'2 Current Year'!D62),"")</f>
        <v/>
      </c>
      <c r="E562" s="409" t="str">
        <f>IF('2 Current Year'!$X62&gt;0,IF('2 Current Year'!E62&lt;&gt;"",'2 Current Year'!E62,""),"")</f>
        <v/>
      </c>
      <c r="F562" s="409" t="str">
        <f>IF('2 Current Year'!$X62&gt;0,IF('2 Current Year'!E62&lt;&gt;"",'2 Current Year'!F62,""),"")</f>
        <v/>
      </c>
      <c r="G562" s="236" t="str">
        <f>IF('2 Current Year'!$X62&gt;0,IF('2 Current Year'!$H62&lt;&gt;"",IF('3 CY Interim'!$AE62&lt;&gt;"",'3 CY Interim'!$AE62,'2 Current Year'!$H62),IF('3 CY Interim'!O62="",'2 Current Year'!G62,'3 CY Interim'!O62)),"")</f>
        <v/>
      </c>
      <c r="H562" s="236" t="str">
        <f>IF('2 Current Year'!$X62&gt;0,IF('2 Current Year'!$H62&lt;&gt;"",IF('3 CY Interim'!$AE62&lt;&gt;"",'3 CY Interim'!$AE62,'2 Current Year'!$H62),""),"")</f>
        <v/>
      </c>
      <c r="I562" s="6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92"/>
      <c r="U562" s="1"/>
      <c r="V562" s="1"/>
      <c r="W562" s="1"/>
      <c r="X562" s="1"/>
      <c r="Y562" s="1"/>
      <c r="Z562" s="1"/>
    </row>
    <row r="563" spans="1:26" ht="12.75" customHeight="1">
      <c r="A563" s="217" t="str">
        <f>IF('2 Current Year'!$X63&gt;0,IF('2 Current Year'!A63&lt;&gt;"",'2 Current Year'!A63,""),"")</f>
        <v/>
      </c>
      <c r="B563" s="217" t="str">
        <f>IF('2 Current Year'!$X63&gt;0,'2 Current Year'!B63,"")</f>
        <v/>
      </c>
      <c r="C563" s="217" t="str">
        <f>IF('2 Current Year'!$X63&gt;0,'2 Current Year'!C63,"")</f>
        <v/>
      </c>
      <c r="D563" s="409" t="str">
        <f>IF('2 Current Year'!$X63&gt;0,IF('2 Current Year'!E63&lt;&gt;"",'2 Current Year'!E63,'2 Current Year'!D63),"")</f>
        <v/>
      </c>
      <c r="E563" s="409" t="str">
        <f>IF('2 Current Year'!$X63&gt;0,IF('2 Current Year'!E63&lt;&gt;"",'2 Current Year'!E63,""),"")</f>
        <v/>
      </c>
      <c r="F563" s="409" t="str">
        <f>IF('2 Current Year'!$X63&gt;0,IF('2 Current Year'!E63&lt;&gt;"",'2 Current Year'!F63,""),"")</f>
        <v/>
      </c>
      <c r="G563" s="236" t="str">
        <f>IF('2 Current Year'!$X63&gt;0,IF('2 Current Year'!$H63&lt;&gt;"",IF('3 CY Interim'!$AE63&lt;&gt;"",'3 CY Interim'!$AE63,'2 Current Year'!$H63),IF('3 CY Interim'!O63="",'2 Current Year'!G63,'3 CY Interim'!O63)),"")</f>
        <v/>
      </c>
      <c r="H563" s="236" t="str">
        <f>IF('2 Current Year'!$X63&gt;0,IF('2 Current Year'!$H63&lt;&gt;"",IF('3 CY Interim'!$AE63&lt;&gt;"",'3 CY Interim'!$AE63,'2 Current Year'!$H63),""),"")</f>
        <v/>
      </c>
      <c r="I563" s="6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92"/>
      <c r="U563" s="1"/>
      <c r="V563" s="1"/>
      <c r="W563" s="1"/>
      <c r="X563" s="1"/>
      <c r="Y563" s="1"/>
      <c r="Z563" s="1"/>
    </row>
    <row r="564" spans="1:26" ht="12.75" customHeight="1">
      <c r="A564" s="217" t="str">
        <f>IF('2 Current Year'!$X64&gt;0,IF('2 Current Year'!A64&lt;&gt;"",'2 Current Year'!A64,""),"")</f>
        <v/>
      </c>
      <c r="B564" s="217" t="str">
        <f>IF('2 Current Year'!$X64&gt;0,'2 Current Year'!B64,"")</f>
        <v/>
      </c>
      <c r="C564" s="217" t="str">
        <f>IF('2 Current Year'!$X64&gt;0,'2 Current Year'!C64,"")</f>
        <v/>
      </c>
      <c r="D564" s="409" t="str">
        <f>IF('2 Current Year'!$X64&gt;0,IF('2 Current Year'!E64&lt;&gt;"",'2 Current Year'!E64,'2 Current Year'!D64),"")</f>
        <v/>
      </c>
      <c r="E564" s="409" t="str">
        <f>IF('2 Current Year'!$X64&gt;0,IF('2 Current Year'!E64&lt;&gt;"",'2 Current Year'!E64,""),"")</f>
        <v/>
      </c>
      <c r="F564" s="409" t="str">
        <f>IF('2 Current Year'!$X64&gt;0,IF('2 Current Year'!E64&lt;&gt;"",'2 Current Year'!F64,""),"")</f>
        <v/>
      </c>
      <c r="G564" s="236" t="str">
        <f>IF('2 Current Year'!$X64&gt;0,IF('2 Current Year'!$H64&lt;&gt;"",IF('3 CY Interim'!$AE64&lt;&gt;"",'3 CY Interim'!$AE64,'2 Current Year'!$H64),IF('3 CY Interim'!O64="",'2 Current Year'!G64,'3 CY Interim'!O64)),"")</f>
        <v/>
      </c>
      <c r="H564" s="236" t="str">
        <f>IF('2 Current Year'!$X64&gt;0,IF('2 Current Year'!$H64&lt;&gt;"",IF('3 CY Interim'!$AE64&lt;&gt;"",'3 CY Interim'!$AE64,'2 Current Year'!$H64),""),"")</f>
        <v/>
      </c>
      <c r="I564" s="6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92"/>
      <c r="U564" s="1"/>
      <c r="V564" s="1"/>
      <c r="W564" s="1"/>
      <c r="X564" s="1"/>
      <c r="Y564" s="1"/>
      <c r="Z564" s="1"/>
    </row>
    <row r="565" spans="1:26" ht="12.75" customHeight="1">
      <c r="A565" s="217" t="str">
        <f>IF('2 Current Year'!$X65&gt;0,IF('2 Current Year'!A65&lt;&gt;"",'2 Current Year'!A65,""),"")</f>
        <v/>
      </c>
      <c r="B565" s="217" t="str">
        <f>IF('2 Current Year'!$X65&gt;0,'2 Current Year'!B65,"")</f>
        <v/>
      </c>
      <c r="C565" s="217" t="str">
        <f>IF('2 Current Year'!$X65&gt;0,'2 Current Year'!C65,"")</f>
        <v/>
      </c>
      <c r="D565" s="409" t="str">
        <f>IF('2 Current Year'!$X65&gt;0,IF('2 Current Year'!E65&lt;&gt;"",'2 Current Year'!E65,'2 Current Year'!D65),"")</f>
        <v/>
      </c>
      <c r="E565" s="409" t="str">
        <f>IF('2 Current Year'!$X65&gt;0,IF('2 Current Year'!E65&lt;&gt;"",'2 Current Year'!E65,""),"")</f>
        <v/>
      </c>
      <c r="F565" s="409" t="str">
        <f>IF('2 Current Year'!$X65&gt;0,IF('2 Current Year'!E65&lt;&gt;"",'2 Current Year'!F65,""),"")</f>
        <v/>
      </c>
      <c r="G565" s="236" t="str">
        <f>IF('2 Current Year'!$X65&gt;0,IF('2 Current Year'!$H65&lt;&gt;"",IF('3 CY Interim'!$AE65&lt;&gt;"",'3 CY Interim'!$AE65,'2 Current Year'!$H65),IF('3 CY Interim'!O65="",'2 Current Year'!G65,'3 CY Interim'!O65)),"")</f>
        <v/>
      </c>
      <c r="H565" s="236" t="str">
        <f>IF('2 Current Year'!$X65&gt;0,IF('2 Current Year'!$H65&lt;&gt;"",IF('3 CY Interim'!$AE65&lt;&gt;"",'3 CY Interim'!$AE65,'2 Current Year'!$H65),""),"")</f>
        <v/>
      </c>
      <c r="I565" s="6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92"/>
      <c r="U565" s="1"/>
      <c r="V565" s="1"/>
      <c r="W565" s="1"/>
      <c r="X565" s="1"/>
      <c r="Y565" s="1"/>
      <c r="Z565" s="1"/>
    </row>
    <row r="566" spans="1:26" ht="12.75" customHeight="1">
      <c r="A566" s="217" t="str">
        <f>IF('2 Current Year'!$X66&gt;0,IF('2 Current Year'!A66&lt;&gt;"",'2 Current Year'!A66,""),"")</f>
        <v/>
      </c>
      <c r="B566" s="217" t="str">
        <f>IF('2 Current Year'!$X66&gt;0,'2 Current Year'!B66,"")</f>
        <v/>
      </c>
      <c r="C566" s="217" t="str">
        <f>IF('2 Current Year'!$X66&gt;0,'2 Current Year'!C66,"")</f>
        <v/>
      </c>
      <c r="D566" s="409" t="str">
        <f>IF('2 Current Year'!$X66&gt;0,IF('2 Current Year'!E66&lt;&gt;"",'2 Current Year'!E66,'2 Current Year'!D66),"")</f>
        <v/>
      </c>
      <c r="E566" s="409" t="str">
        <f>IF('2 Current Year'!$X66&gt;0,IF('2 Current Year'!E66&lt;&gt;"",'2 Current Year'!E66,""),"")</f>
        <v/>
      </c>
      <c r="F566" s="409" t="str">
        <f>IF('2 Current Year'!$X66&gt;0,IF('2 Current Year'!E66&lt;&gt;"",'2 Current Year'!F66,""),"")</f>
        <v/>
      </c>
      <c r="G566" s="236" t="str">
        <f>IF('2 Current Year'!$X66&gt;0,IF('2 Current Year'!$H66&lt;&gt;"",IF('3 CY Interim'!$AE66&lt;&gt;"",'3 CY Interim'!$AE66,'2 Current Year'!$H66),IF('3 CY Interim'!O66="",'2 Current Year'!G66,'3 CY Interim'!O66)),"")</f>
        <v/>
      </c>
      <c r="H566" s="236" t="str">
        <f>IF('2 Current Year'!$X66&gt;0,IF('2 Current Year'!$H66&lt;&gt;"",IF('3 CY Interim'!$AE66&lt;&gt;"",'3 CY Interim'!$AE66,'2 Current Year'!$H66),""),"")</f>
        <v/>
      </c>
      <c r="I566" s="6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92"/>
      <c r="U566" s="1"/>
      <c r="V566" s="1"/>
      <c r="W566" s="1"/>
      <c r="X566" s="1"/>
      <c r="Y566" s="1"/>
      <c r="Z566" s="1"/>
    </row>
    <row r="567" spans="1:26" ht="12.75" customHeight="1">
      <c r="A567" s="217" t="str">
        <f>IF('2 Current Year'!$X67&gt;0,IF('2 Current Year'!A67&lt;&gt;"",'2 Current Year'!A67,""),"")</f>
        <v/>
      </c>
      <c r="B567" s="217" t="str">
        <f>IF('2 Current Year'!$X67&gt;0,'2 Current Year'!B67,"")</f>
        <v/>
      </c>
      <c r="C567" s="217" t="str">
        <f>IF('2 Current Year'!$X67&gt;0,'2 Current Year'!C67,"")</f>
        <v/>
      </c>
      <c r="D567" s="409" t="str">
        <f>IF('2 Current Year'!$X67&gt;0,IF('2 Current Year'!E67&lt;&gt;"",'2 Current Year'!E67,'2 Current Year'!D67),"")</f>
        <v/>
      </c>
      <c r="E567" s="409" t="str">
        <f>IF('2 Current Year'!$X67&gt;0,IF('2 Current Year'!E67&lt;&gt;"",'2 Current Year'!E67,""),"")</f>
        <v/>
      </c>
      <c r="F567" s="409" t="str">
        <f>IF('2 Current Year'!$X67&gt;0,IF('2 Current Year'!E67&lt;&gt;"",'2 Current Year'!F67,""),"")</f>
        <v/>
      </c>
      <c r="G567" s="236" t="str">
        <f>IF('2 Current Year'!$X67&gt;0,IF('2 Current Year'!$H67&lt;&gt;"",IF('3 CY Interim'!$AE67&lt;&gt;"",'3 CY Interim'!$AE67,'2 Current Year'!$H67),IF('3 CY Interim'!O67="",'2 Current Year'!G67,'3 CY Interim'!O67)),"")</f>
        <v/>
      </c>
      <c r="H567" s="236" t="str">
        <f>IF('2 Current Year'!$X67&gt;0,IF('2 Current Year'!$H67&lt;&gt;"",IF('3 CY Interim'!$AE67&lt;&gt;"",'3 CY Interim'!$AE67,'2 Current Year'!$H67),""),"")</f>
        <v/>
      </c>
      <c r="I567" s="6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92"/>
      <c r="U567" s="1"/>
      <c r="V567" s="1"/>
      <c r="W567" s="1"/>
      <c r="X567" s="1"/>
      <c r="Y567" s="1"/>
      <c r="Z567" s="1"/>
    </row>
    <row r="568" spans="1:26" ht="12.75" customHeight="1">
      <c r="A568" s="217" t="str">
        <f>IF('2 Current Year'!$X68&gt;0,IF('2 Current Year'!A68&lt;&gt;"",'2 Current Year'!A68,""),"")</f>
        <v/>
      </c>
      <c r="B568" s="217" t="str">
        <f>IF('2 Current Year'!$X68&gt;0,'2 Current Year'!B68,"")</f>
        <v/>
      </c>
      <c r="C568" s="217" t="str">
        <f>IF('2 Current Year'!$X68&gt;0,'2 Current Year'!C68,"")</f>
        <v/>
      </c>
      <c r="D568" s="409" t="str">
        <f>IF('2 Current Year'!$X68&gt;0,IF('2 Current Year'!E68&lt;&gt;"",'2 Current Year'!E68,'2 Current Year'!D68),"")</f>
        <v/>
      </c>
      <c r="E568" s="409" t="str">
        <f>IF('2 Current Year'!$X68&gt;0,IF('2 Current Year'!E68&lt;&gt;"",'2 Current Year'!E68,""),"")</f>
        <v/>
      </c>
      <c r="F568" s="409" t="str">
        <f>IF('2 Current Year'!$X68&gt;0,IF('2 Current Year'!E68&lt;&gt;"",'2 Current Year'!F68,""),"")</f>
        <v/>
      </c>
      <c r="G568" s="236" t="str">
        <f>IF('2 Current Year'!$X68&gt;0,IF('2 Current Year'!$H68&lt;&gt;"",IF('3 CY Interim'!$AE68&lt;&gt;"",'3 CY Interim'!$AE68,'2 Current Year'!$H68),IF('3 CY Interim'!O68="",'2 Current Year'!G68,'3 CY Interim'!O68)),"")</f>
        <v/>
      </c>
      <c r="H568" s="236" t="str">
        <f>IF('2 Current Year'!$X68&gt;0,IF('2 Current Year'!$H68&lt;&gt;"",IF('3 CY Interim'!$AE68&lt;&gt;"",'3 CY Interim'!$AE68,'2 Current Year'!$H68),""),"")</f>
        <v/>
      </c>
      <c r="I568" s="6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92"/>
      <c r="U568" s="1"/>
      <c r="V568" s="1"/>
      <c r="W568" s="1"/>
      <c r="X568" s="1"/>
      <c r="Y568" s="1"/>
      <c r="Z568" s="1"/>
    </row>
    <row r="569" spans="1:26" ht="12.75" customHeight="1">
      <c r="A569" s="217" t="str">
        <f>IF('2 Current Year'!$X69&gt;0,IF('2 Current Year'!A69&lt;&gt;"",'2 Current Year'!A69,""),"")</f>
        <v/>
      </c>
      <c r="B569" s="217" t="str">
        <f>IF('2 Current Year'!$X69&gt;0,'2 Current Year'!B69,"")</f>
        <v/>
      </c>
      <c r="C569" s="217" t="str">
        <f>IF('2 Current Year'!$X69&gt;0,'2 Current Year'!C69,"")</f>
        <v/>
      </c>
      <c r="D569" s="409" t="str">
        <f>IF('2 Current Year'!$X69&gt;0,IF('2 Current Year'!E69&lt;&gt;"",'2 Current Year'!E69,'2 Current Year'!D69),"")</f>
        <v/>
      </c>
      <c r="E569" s="409" t="str">
        <f>IF('2 Current Year'!$X69&gt;0,IF('2 Current Year'!E69&lt;&gt;"",'2 Current Year'!E69,""),"")</f>
        <v/>
      </c>
      <c r="F569" s="409" t="str">
        <f>IF('2 Current Year'!$X69&gt;0,IF('2 Current Year'!E69&lt;&gt;"",'2 Current Year'!F69,""),"")</f>
        <v/>
      </c>
      <c r="G569" s="236" t="str">
        <f>IF('2 Current Year'!$X69&gt;0,IF('2 Current Year'!$H69&lt;&gt;"",IF('3 CY Interim'!$AE69&lt;&gt;"",'3 CY Interim'!$AE69,'2 Current Year'!$H69),IF('3 CY Interim'!O69="",'2 Current Year'!G69,'3 CY Interim'!O69)),"")</f>
        <v/>
      </c>
      <c r="H569" s="236" t="str">
        <f>IF('2 Current Year'!$X69&gt;0,IF('2 Current Year'!$H69&lt;&gt;"",IF('3 CY Interim'!$AE69&lt;&gt;"",'3 CY Interim'!$AE69,'2 Current Year'!$H69),""),"")</f>
        <v/>
      </c>
      <c r="I569" s="6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92"/>
      <c r="U569" s="1"/>
      <c r="V569" s="1"/>
      <c r="W569" s="1"/>
      <c r="X569" s="1"/>
      <c r="Y569" s="1"/>
      <c r="Z569" s="1"/>
    </row>
    <row r="570" spans="1:26" ht="12.75" customHeight="1">
      <c r="A570" s="217" t="str">
        <f>IF('2 Current Year'!$X70&gt;0,IF('2 Current Year'!A70&lt;&gt;"",'2 Current Year'!A70,""),"")</f>
        <v/>
      </c>
      <c r="B570" s="217" t="str">
        <f>IF('2 Current Year'!$X70&gt;0,'2 Current Year'!B70,"")</f>
        <v/>
      </c>
      <c r="C570" s="217" t="str">
        <f>IF('2 Current Year'!$X70&gt;0,'2 Current Year'!C70,"")</f>
        <v/>
      </c>
      <c r="D570" s="409" t="str">
        <f>IF('2 Current Year'!$X70&gt;0,IF('2 Current Year'!E70&lt;&gt;"",'2 Current Year'!E70,'2 Current Year'!D70),"")</f>
        <v/>
      </c>
      <c r="E570" s="409" t="str">
        <f>IF('2 Current Year'!$X70&gt;0,IF('2 Current Year'!E70&lt;&gt;"",'2 Current Year'!E70,""),"")</f>
        <v/>
      </c>
      <c r="F570" s="409" t="str">
        <f>IF('2 Current Year'!$X70&gt;0,IF('2 Current Year'!E70&lt;&gt;"",'2 Current Year'!F70,""),"")</f>
        <v/>
      </c>
      <c r="G570" s="236" t="str">
        <f>IF('2 Current Year'!$X70&gt;0,IF('2 Current Year'!$H70&lt;&gt;"",IF('3 CY Interim'!$AE70&lt;&gt;"",'3 CY Interim'!$AE70,'2 Current Year'!$H70),IF('3 CY Interim'!O70="",'2 Current Year'!G70,'3 CY Interim'!O70)),"")</f>
        <v/>
      </c>
      <c r="H570" s="236" t="str">
        <f>IF('2 Current Year'!$X70&gt;0,IF('2 Current Year'!$H70&lt;&gt;"",IF('3 CY Interim'!$AE70&lt;&gt;"",'3 CY Interim'!$AE70,'2 Current Year'!$H70),""),"")</f>
        <v/>
      </c>
      <c r="I570" s="6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92"/>
      <c r="U570" s="1"/>
      <c r="V570" s="1"/>
      <c r="W570" s="1"/>
      <c r="X570" s="1"/>
      <c r="Y570" s="1"/>
      <c r="Z570" s="1"/>
    </row>
    <row r="571" spans="1:26" ht="12.75" customHeight="1">
      <c r="A571" s="217" t="str">
        <f>IF('2 Current Year'!$X71&gt;0,IF('2 Current Year'!A71&lt;&gt;"",'2 Current Year'!A71,""),"")</f>
        <v/>
      </c>
      <c r="B571" s="217" t="str">
        <f>IF('2 Current Year'!$X71&gt;0,'2 Current Year'!B71,"")</f>
        <v/>
      </c>
      <c r="C571" s="217" t="str">
        <f>IF('2 Current Year'!$X71&gt;0,'2 Current Year'!C71,"")</f>
        <v/>
      </c>
      <c r="D571" s="409" t="str">
        <f>IF('2 Current Year'!$X71&gt;0,IF('2 Current Year'!E71&lt;&gt;"",'2 Current Year'!E71,'2 Current Year'!D71),"")</f>
        <v/>
      </c>
      <c r="E571" s="409" t="str">
        <f>IF('2 Current Year'!$X71&gt;0,IF('2 Current Year'!E71&lt;&gt;"",'2 Current Year'!E71,""),"")</f>
        <v/>
      </c>
      <c r="F571" s="409" t="str">
        <f>IF('2 Current Year'!$X71&gt;0,IF('2 Current Year'!E71&lt;&gt;"",'2 Current Year'!F71,""),"")</f>
        <v/>
      </c>
      <c r="G571" s="236" t="str">
        <f>IF('2 Current Year'!$X71&gt;0,IF('2 Current Year'!$H71&lt;&gt;"",IF('3 CY Interim'!$AE71&lt;&gt;"",'3 CY Interim'!$AE71,'2 Current Year'!$H71),IF('3 CY Interim'!O71="",'2 Current Year'!G71,'3 CY Interim'!O71)),"")</f>
        <v/>
      </c>
      <c r="H571" s="236" t="str">
        <f>IF('2 Current Year'!$X71&gt;0,IF('2 Current Year'!$H71&lt;&gt;"",IF('3 CY Interim'!$AE71&lt;&gt;"",'3 CY Interim'!$AE71,'2 Current Year'!$H71),""),"")</f>
        <v/>
      </c>
      <c r="I571" s="6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92"/>
      <c r="U571" s="1"/>
      <c r="V571" s="1"/>
      <c r="W571" s="1"/>
      <c r="X571" s="1"/>
      <c r="Y571" s="1"/>
      <c r="Z571" s="1"/>
    </row>
    <row r="572" spans="1:26" ht="12.75" customHeight="1">
      <c r="A572" s="217" t="str">
        <f>IF('2 Current Year'!$X72&gt;0,IF('2 Current Year'!A72&lt;&gt;"",'2 Current Year'!A72,""),"")</f>
        <v/>
      </c>
      <c r="B572" s="217" t="str">
        <f>IF('2 Current Year'!$X72&gt;0,'2 Current Year'!B72,"")</f>
        <v/>
      </c>
      <c r="C572" s="217" t="str">
        <f>IF('2 Current Year'!$X72&gt;0,'2 Current Year'!C72,"")</f>
        <v/>
      </c>
      <c r="D572" s="409" t="str">
        <f>IF('2 Current Year'!$X72&gt;0,IF('2 Current Year'!E72&lt;&gt;"",'2 Current Year'!E72,'2 Current Year'!D72),"")</f>
        <v/>
      </c>
      <c r="E572" s="409" t="str">
        <f>IF('2 Current Year'!$X72&gt;0,IF('2 Current Year'!E72&lt;&gt;"",'2 Current Year'!E72,""),"")</f>
        <v/>
      </c>
      <c r="F572" s="409" t="str">
        <f>IF('2 Current Year'!$X72&gt;0,IF('2 Current Year'!E72&lt;&gt;"",'2 Current Year'!F72,""),"")</f>
        <v/>
      </c>
      <c r="G572" s="236" t="str">
        <f>IF('2 Current Year'!$X72&gt;0,IF('2 Current Year'!$H72&lt;&gt;"",IF('3 CY Interim'!$AE72&lt;&gt;"",'3 CY Interim'!$AE72,'2 Current Year'!$H72),IF('3 CY Interim'!O72="",'2 Current Year'!G72,'3 CY Interim'!O72)),"")</f>
        <v/>
      </c>
      <c r="H572" s="236" t="str">
        <f>IF('2 Current Year'!$X72&gt;0,IF('2 Current Year'!$H72&lt;&gt;"",IF('3 CY Interim'!$AE72&lt;&gt;"",'3 CY Interim'!$AE72,'2 Current Year'!$H72),""),"")</f>
        <v/>
      </c>
      <c r="I572" s="6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92"/>
      <c r="U572" s="1"/>
      <c r="V572" s="1"/>
      <c r="W572" s="1"/>
      <c r="X572" s="1"/>
      <c r="Y572" s="1"/>
      <c r="Z572" s="1"/>
    </row>
    <row r="573" spans="1:26" ht="12.75" customHeight="1">
      <c r="A573" s="217" t="str">
        <f>IF('2 Current Year'!$X73&gt;0,IF('2 Current Year'!A73&lt;&gt;"",'2 Current Year'!A73,""),"")</f>
        <v/>
      </c>
      <c r="B573" s="217" t="str">
        <f>IF('2 Current Year'!$X73&gt;0,'2 Current Year'!B73,"")</f>
        <v/>
      </c>
      <c r="C573" s="217" t="str">
        <f>IF('2 Current Year'!$X73&gt;0,'2 Current Year'!C73,"")</f>
        <v/>
      </c>
      <c r="D573" s="409" t="str">
        <f>IF('2 Current Year'!$X73&gt;0,IF('2 Current Year'!E73&lt;&gt;"",'2 Current Year'!E73,'2 Current Year'!D73),"")</f>
        <v/>
      </c>
      <c r="E573" s="409" t="str">
        <f>IF('2 Current Year'!$X73&gt;0,IF('2 Current Year'!E73&lt;&gt;"",'2 Current Year'!E73,""),"")</f>
        <v/>
      </c>
      <c r="F573" s="409" t="str">
        <f>IF('2 Current Year'!$X73&gt;0,IF('2 Current Year'!E73&lt;&gt;"",'2 Current Year'!F73,""),"")</f>
        <v/>
      </c>
      <c r="G573" s="236" t="str">
        <f>IF('2 Current Year'!$X73&gt;0,IF('2 Current Year'!$H73&lt;&gt;"",IF('3 CY Interim'!$AE73&lt;&gt;"",'3 CY Interim'!$AE73,'2 Current Year'!$H73),IF('3 CY Interim'!O73="",'2 Current Year'!G73,'3 CY Interim'!O73)),"")</f>
        <v/>
      </c>
      <c r="H573" s="236" t="str">
        <f>IF('2 Current Year'!$X73&gt;0,IF('2 Current Year'!$H73&lt;&gt;"",IF('3 CY Interim'!$AE73&lt;&gt;"",'3 CY Interim'!$AE73,'2 Current Year'!$H73),""),"")</f>
        <v/>
      </c>
      <c r="I573" s="6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92"/>
      <c r="U573" s="1"/>
      <c r="V573" s="1"/>
      <c r="W573" s="1"/>
      <c r="X573" s="1"/>
      <c r="Y573" s="1"/>
      <c r="Z573" s="1"/>
    </row>
    <row r="574" spans="1:26" ht="12.75" customHeight="1">
      <c r="A574" s="217" t="str">
        <f>IF('2 Current Year'!$X74&gt;0,IF('2 Current Year'!A74&lt;&gt;"",'2 Current Year'!A74,""),"")</f>
        <v/>
      </c>
      <c r="B574" s="217" t="str">
        <f>IF('2 Current Year'!$X74&gt;0,'2 Current Year'!B74,"")</f>
        <v/>
      </c>
      <c r="C574" s="217" t="str">
        <f>IF('2 Current Year'!$X74&gt;0,'2 Current Year'!C74,"")</f>
        <v/>
      </c>
      <c r="D574" s="409" t="str">
        <f>IF('2 Current Year'!$X74&gt;0,IF('2 Current Year'!E74&lt;&gt;"",'2 Current Year'!E74,'2 Current Year'!D74),"")</f>
        <v/>
      </c>
      <c r="E574" s="409" t="str">
        <f>IF('2 Current Year'!$X74&gt;0,IF('2 Current Year'!E74&lt;&gt;"",'2 Current Year'!E74,""),"")</f>
        <v/>
      </c>
      <c r="F574" s="409" t="str">
        <f>IF('2 Current Year'!$X74&gt;0,IF('2 Current Year'!E74&lt;&gt;"",'2 Current Year'!F74,""),"")</f>
        <v/>
      </c>
      <c r="G574" s="236" t="str">
        <f>IF('2 Current Year'!$X74&gt;0,IF('2 Current Year'!$H74&lt;&gt;"",IF('3 CY Interim'!$AE74&lt;&gt;"",'3 CY Interim'!$AE74,'2 Current Year'!$H74),IF('3 CY Interim'!O74="",'2 Current Year'!G74,'3 CY Interim'!O74)),"")</f>
        <v/>
      </c>
      <c r="H574" s="236" t="str">
        <f>IF('2 Current Year'!$X74&gt;0,IF('2 Current Year'!$H74&lt;&gt;"",IF('3 CY Interim'!$AE74&lt;&gt;"",'3 CY Interim'!$AE74,'2 Current Year'!$H74),""),"")</f>
        <v/>
      </c>
      <c r="I574" s="6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92"/>
      <c r="U574" s="1"/>
      <c r="V574" s="1"/>
      <c r="W574" s="1"/>
      <c r="X574" s="1"/>
      <c r="Y574" s="1"/>
      <c r="Z574" s="1"/>
    </row>
    <row r="575" spans="1:26" ht="12.75" customHeight="1">
      <c r="A575" s="217" t="str">
        <f>IF('2 Current Year'!$X75&gt;0,IF('2 Current Year'!A75&lt;&gt;"",'2 Current Year'!A75,""),"")</f>
        <v/>
      </c>
      <c r="B575" s="217" t="str">
        <f>IF('2 Current Year'!$X75&gt;0,'2 Current Year'!B75,"")</f>
        <v/>
      </c>
      <c r="C575" s="217" t="str">
        <f>IF('2 Current Year'!$X75&gt;0,'2 Current Year'!C75,"")</f>
        <v/>
      </c>
      <c r="D575" s="409" t="str">
        <f>IF('2 Current Year'!$X75&gt;0,IF('2 Current Year'!E75&lt;&gt;"",'2 Current Year'!E75,'2 Current Year'!D75),"")</f>
        <v/>
      </c>
      <c r="E575" s="409" t="str">
        <f>IF('2 Current Year'!$X75&gt;0,IF('2 Current Year'!E75&lt;&gt;"",'2 Current Year'!E75,""),"")</f>
        <v/>
      </c>
      <c r="F575" s="409" t="str">
        <f>IF('2 Current Year'!$X75&gt;0,IF('2 Current Year'!E75&lt;&gt;"",'2 Current Year'!F75,""),"")</f>
        <v/>
      </c>
      <c r="G575" s="236" t="str">
        <f>IF('2 Current Year'!$X75&gt;0,IF('2 Current Year'!$H75&lt;&gt;"",IF('3 CY Interim'!$AE75&lt;&gt;"",'3 CY Interim'!$AE75,'2 Current Year'!$H75),IF('3 CY Interim'!O75="",'2 Current Year'!G75,'3 CY Interim'!O75)),"")</f>
        <v/>
      </c>
      <c r="H575" s="236" t="str">
        <f>IF('2 Current Year'!$X75&gt;0,IF('2 Current Year'!$H75&lt;&gt;"",IF('3 CY Interim'!$AE75&lt;&gt;"",'3 CY Interim'!$AE75,'2 Current Year'!$H75),""),"")</f>
        <v/>
      </c>
      <c r="I575" s="6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92"/>
      <c r="U575" s="1"/>
      <c r="V575" s="1"/>
      <c r="W575" s="1"/>
      <c r="X575" s="1"/>
      <c r="Y575" s="1"/>
      <c r="Z575" s="1"/>
    </row>
    <row r="576" spans="1:26" ht="12.75" customHeight="1">
      <c r="A576" s="217" t="str">
        <f>IF('2 Current Year'!$X76&gt;0,IF('2 Current Year'!A76&lt;&gt;"",'2 Current Year'!A76,""),"")</f>
        <v/>
      </c>
      <c r="B576" s="217" t="str">
        <f>IF('2 Current Year'!$X76&gt;0,'2 Current Year'!B76,"")</f>
        <v/>
      </c>
      <c r="C576" s="217" t="str">
        <f>IF('2 Current Year'!$X76&gt;0,'2 Current Year'!C76,"")</f>
        <v/>
      </c>
      <c r="D576" s="409" t="str">
        <f>IF('2 Current Year'!$X76&gt;0,IF('2 Current Year'!E76&lt;&gt;"",'2 Current Year'!E76,'2 Current Year'!D76),"")</f>
        <v/>
      </c>
      <c r="E576" s="409" t="str">
        <f>IF('2 Current Year'!$X76&gt;0,IF('2 Current Year'!E76&lt;&gt;"",'2 Current Year'!E76,""),"")</f>
        <v/>
      </c>
      <c r="F576" s="409" t="str">
        <f>IF('2 Current Year'!$X76&gt;0,IF('2 Current Year'!E76&lt;&gt;"",'2 Current Year'!F76,""),"")</f>
        <v/>
      </c>
      <c r="G576" s="236" t="str">
        <f>IF('2 Current Year'!$X76&gt;0,IF('2 Current Year'!$H76&lt;&gt;"",IF('3 CY Interim'!$AE76&lt;&gt;"",'3 CY Interim'!$AE76,'2 Current Year'!$H76),IF('3 CY Interim'!O76="",'2 Current Year'!G76,'3 CY Interim'!O76)),"")</f>
        <v/>
      </c>
      <c r="H576" s="236" t="str">
        <f>IF('2 Current Year'!$X76&gt;0,IF('2 Current Year'!$H76&lt;&gt;"",IF('3 CY Interim'!$AE76&lt;&gt;"",'3 CY Interim'!$AE76,'2 Current Year'!$H76),""),"")</f>
        <v/>
      </c>
      <c r="I576" s="6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92"/>
      <c r="U576" s="1"/>
      <c r="V576" s="1"/>
      <c r="W576" s="1"/>
      <c r="X576" s="1"/>
      <c r="Y576" s="1"/>
      <c r="Z576" s="1"/>
    </row>
    <row r="577" spans="1:26" ht="12.75" customHeight="1">
      <c r="A577" s="217" t="str">
        <f>IF('2 Current Year'!$X77&gt;0,IF('2 Current Year'!A77&lt;&gt;"",'2 Current Year'!A77,""),"")</f>
        <v/>
      </c>
      <c r="B577" s="217" t="str">
        <f>IF('2 Current Year'!$X77&gt;0,'2 Current Year'!B77,"")</f>
        <v/>
      </c>
      <c r="C577" s="217" t="str">
        <f>IF('2 Current Year'!$X77&gt;0,'2 Current Year'!C77,"")</f>
        <v/>
      </c>
      <c r="D577" s="409" t="str">
        <f>IF('2 Current Year'!$X77&gt;0,IF('2 Current Year'!E77&lt;&gt;"",'2 Current Year'!E77,'2 Current Year'!D77),"")</f>
        <v/>
      </c>
      <c r="E577" s="409" t="str">
        <f>IF('2 Current Year'!$X77&gt;0,IF('2 Current Year'!E77&lt;&gt;"",'2 Current Year'!E77,""),"")</f>
        <v/>
      </c>
      <c r="F577" s="409" t="str">
        <f>IF('2 Current Year'!$X77&gt;0,IF('2 Current Year'!E77&lt;&gt;"",'2 Current Year'!F77,""),"")</f>
        <v/>
      </c>
      <c r="G577" s="236" t="str">
        <f>IF('2 Current Year'!$X77&gt;0,IF('2 Current Year'!$H77&lt;&gt;"",IF('3 CY Interim'!$AE77&lt;&gt;"",'3 CY Interim'!$AE77,'2 Current Year'!$H77),IF('3 CY Interim'!O77="",'2 Current Year'!G77,'3 CY Interim'!O77)),"")</f>
        <v/>
      </c>
      <c r="H577" s="236" t="str">
        <f>IF('2 Current Year'!$X77&gt;0,IF('2 Current Year'!$H77&lt;&gt;"",IF('3 CY Interim'!$AE77&lt;&gt;"",'3 CY Interim'!$AE77,'2 Current Year'!$H77),""),"")</f>
        <v/>
      </c>
      <c r="I577" s="6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92"/>
      <c r="U577" s="1"/>
      <c r="V577" s="1"/>
      <c r="W577" s="1"/>
      <c r="X577" s="1"/>
      <c r="Y577" s="1"/>
      <c r="Z577" s="1"/>
    </row>
    <row r="578" spans="1:26" ht="12.75" customHeight="1">
      <c r="A578" s="217" t="str">
        <f>IF('2 Current Year'!$X78&gt;0,IF('2 Current Year'!A78&lt;&gt;"",'2 Current Year'!A78,""),"")</f>
        <v/>
      </c>
      <c r="B578" s="217" t="str">
        <f>IF('2 Current Year'!$X78&gt;0,'2 Current Year'!B78,"")</f>
        <v/>
      </c>
      <c r="C578" s="217" t="str">
        <f>IF('2 Current Year'!$X78&gt;0,'2 Current Year'!C78,"")</f>
        <v/>
      </c>
      <c r="D578" s="409" t="str">
        <f>IF('2 Current Year'!$X78&gt;0,IF('2 Current Year'!E78&lt;&gt;"",'2 Current Year'!E78,'2 Current Year'!D78),"")</f>
        <v/>
      </c>
      <c r="E578" s="409" t="str">
        <f>IF('2 Current Year'!$X78&gt;0,IF('2 Current Year'!E78&lt;&gt;"",'2 Current Year'!E78,""),"")</f>
        <v/>
      </c>
      <c r="F578" s="409" t="str">
        <f>IF('2 Current Year'!$X78&gt;0,IF('2 Current Year'!E78&lt;&gt;"",'2 Current Year'!F78,""),"")</f>
        <v/>
      </c>
      <c r="G578" s="236" t="str">
        <f>IF('2 Current Year'!$X78&gt;0,IF('2 Current Year'!$H78&lt;&gt;"",IF('3 CY Interim'!$AE78&lt;&gt;"",'3 CY Interim'!$AE78,'2 Current Year'!$H78),IF('3 CY Interim'!O78="",'2 Current Year'!G78,'3 CY Interim'!O78)),"")</f>
        <v/>
      </c>
      <c r="H578" s="236" t="str">
        <f>IF('2 Current Year'!$X78&gt;0,IF('2 Current Year'!$H78&lt;&gt;"",IF('3 CY Interim'!$AE78&lt;&gt;"",'3 CY Interim'!$AE78,'2 Current Year'!$H78),""),"")</f>
        <v/>
      </c>
      <c r="I578" s="6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92"/>
      <c r="U578" s="1"/>
      <c r="V578" s="1"/>
      <c r="W578" s="1"/>
      <c r="X578" s="1"/>
      <c r="Y578" s="1"/>
      <c r="Z578" s="1"/>
    </row>
    <row r="579" spans="1:26" ht="12.75" customHeight="1">
      <c r="A579" s="217" t="str">
        <f>IF('2 Current Year'!$X79&gt;0,IF('2 Current Year'!A79&lt;&gt;"",'2 Current Year'!A79,""),"")</f>
        <v/>
      </c>
      <c r="B579" s="217" t="str">
        <f>IF('2 Current Year'!$X79&gt;0,'2 Current Year'!B79,"")</f>
        <v/>
      </c>
      <c r="C579" s="217" t="str">
        <f>IF('2 Current Year'!$X79&gt;0,'2 Current Year'!C79,"")</f>
        <v/>
      </c>
      <c r="D579" s="409" t="str">
        <f>IF('2 Current Year'!$X79&gt;0,IF('2 Current Year'!E79&lt;&gt;"",'2 Current Year'!E79,'2 Current Year'!D79),"")</f>
        <v/>
      </c>
      <c r="E579" s="409" t="str">
        <f>IF('2 Current Year'!$X79&gt;0,IF('2 Current Year'!E79&lt;&gt;"",'2 Current Year'!E79,""),"")</f>
        <v/>
      </c>
      <c r="F579" s="409" t="str">
        <f>IF('2 Current Year'!$X79&gt;0,IF('2 Current Year'!E79&lt;&gt;"",'2 Current Year'!F79,""),"")</f>
        <v/>
      </c>
      <c r="G579" s="236" t="str">
        <f>IF('2 Current Year'!$X79&gt;0,IF('2 Current Year'!$H79&lt;&gt;"",IF('3 CY Interim'!$AE79&lt;&gt;"",'3 CY Interim'!$AE79,'2 Current Year'!$H79),IF('3 CY Interim'!O79="",'2 Current Year'!G79,'3 CY Interim'!O79)),"")</f>
        <v/>
      </c>
      <c r="H579" s="236" t="str">
        <f>IF('2 Current Year'!$X79&gt;0,IF('2 Current Year'!$H79&lt;&gt;"",IF('3 CY Interim'!$AE79&lt;&gt;"",'3 CY Interim'!$AE79,'2 Current Year'!$H79),""),"")</f>
        <v/>
      </c>
      <c r="I579" s="6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92"/>
      <c r="U579" s="1"/>
      <c r="V579" s="1"/>
      <c r="W579" s="1"/>
      <c r="X579" s="1"/>
      <c r="Y579" s="1"/>
      <c r="Z579" s="1"/>
    </row>
    <row r="580" spans="1:26" ht="12.75" customHeight="1">
      <c r="A580" s="217" t="str">
        <f>IF('2 Current Year'!$X80&gt;0,IF('2 Current Year'!A80&lt;&gt;"",'2 Current Year'!A80,""),"")</f>
        <v/>
      </c>
      <c r="B580" s="217" t="str">
        <f>IF('2 Current Year'!$X80&gt;0,'2 Current Year'!B80,"")</f>
        <v/>
      </c>
      <c r="C580" s="217" t="str">
        <f>IF('2 Current Year'!$X80&gt;0,'2 Current Year'!C80,"")</f>
        <v/>
      </c>
      <c r="D580" s="409" t="str">
        <f>IF('2 Current Year'!$X80&gt;0,IF('2 Current Year'!E80&lt;&gt;"",'2 Current Year'!E80,'2 Current Year'!D80),"")</f>
        <v/>
      </c>
      <c r="E580" s="409" t="str">
        <f>IF('2 Current Year'!$X80&gt;0,IF('2 Current Year'!E80&lt;&gt;"",'2 Current Year'!E80,""),"")</f>
        <v/>
      </c>
      <c r="F580" s="409" t="str">
        <f>IF('2 Current Year'!$X80&gt;0,IF('2 Current Year'!E80&lt;&gt;"",'2 Current Year'!F80,""),"")</f>
        <v/>
      </c>
      <c r="G580" s="236" t="str">
        <f>IF('2 Current Year'!$X80&gt;0,IF('2 Current Year'!$H80&lt;&gt;"",IF('3 CY Interim'!$AE80&lt;&gt;"",'3 CY Interim'!$AE80,'2 Current Year'!$H80),IF('3 CY Interim'!O80="",'2 Current Year'!G80,'3 CY Interim'!O80)),"")</f>
        <v/>
      </c>
      <c r="H580" s="236" t="str">
        <f>IF('2 Current Year'!$X80&gt;0,IF('2 Current Year'!$H80&lt;&gt;"",IF('3 CY Interim'!$AE80&lt;&gt;"",'3 CY Interim'!$AE80,'2 Current Year'!$H80),""),"")</f>
        <v/>
      </c>
      <c r="I580" s="6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92"/>
      <c r="U580" s="1"/>
      <c r="V580" s="1"/>
      <c r="W580" s="1"/>
      <c r="X580" s="1"/>
      <c r="Y580" s="1"/>
      <c r="Z580" s="1"/>
    </row>
    <row r="581" spans="1:26" ht="12.75" customHeight="1">
      <c r="A581" s="217" t="str">
        <f>IF('2 Current Year'!$X81&gt;0,IF('2 Current Year'!A81&lt;&gt;"",'2 Current Year'!A81,""),"")</f>
        <v/>
      </c>
      <c r="B581" s="217" t="str">
        <f>IF('2 Current Year'!$X81&gt;0,'2 Current Year'!B81,"")</f>
        <v/>
      </c>
      <c r="C581" s="217" t="str">
        <f>IF('2 Current Year'!$X81&gt;0,'2 Current Year'!C81,"")</f>
        <v/>
      </c>
      <c r="D581" s="409" t="str">
        <f>IF('2 Current Year'!$X81&gt;0,IF('2 Current Year'!E81&lt;&gt;"",'2 Current Year'!E81,'2 Current Year'!D81),"")</f>
        <v/>
      </c>
      <c r="E581" s="409" t="str">
        <f>IF('2 Current Year'!$X81&gt;0,IF('2 Current Year'!E81&lt;&gt;"",'2 Current Year'!E81,""),"")</f>
        <v/>
      </c>
      <c r="F581" s="409" t="str">
        <f>IF('2 Current Year'!$X81&gt;0,IF('2 Current Year'!E81&lt;&gt;"",'2 Current Year'!F81,""),"")</f>
        <v/>
      </c>
      <c r="G581" s="236" t="str">
        <f>IF('2 Current Year'!$X81&gt;0,IF('2 Current Year'!$H81&lt;&gt;"",IF('3 CY Interim'!$AE81&lt;&gt;"",'3 CY Interim'!$AE81,'2 Current Year'!$H81),IF('3 CY Interim'!O81="",'2 Current Year'!G81,'3 CY Interim'!O81)),"")</f>
        <v/>
      </c>
      <c r="H581" s="236" t="str">
        <f>IF('2 Current Year'!$X81&gt;0,IF('2 Current Year'!$H81&lt;&gt;"",IF('3 CY Interim'!$AE81&lt;&gt;"",'3 CY Interim'!$AE81,'2 Current Year'!$H81),""),"")</f>
        <v/>
      </c>
      <c r="I581" s="6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92"/>
      <c r="U581" s="1"/>
      <c r="V581" s="1"/>
      <c r="W581" s="1"/>
      <c r="X581" s="1"/>
      <c r="Y581" s="1"/>
      <c r="Z581" s="1"/>
    </row>
    <row r="582" spans="1:26" ht="12.75" customHeight="1">
      <c r="A582" s="217" t="str">
        <f>IF('2 Current Year'!$X82&gt;0,IF('2 Current Year'!A82&lt;&gt;"",'2 Current Year'!A82,""),"")</f>
        <v/>
      </c>
      <c r="B582" s="217" t="str">
        <f>IF('2 Current Year'!$X82&gt;0,'2 Current Year'!B82,"")</f>
        <v/>
      </c>
      <c r="C582" s="217" t="str">
        <f>IF('2 Current Year'!$X82&gt;0,'2 Current Year'!C82,"")</f>
        <v/>
      </c>
      <c r="D582" s="409" t="str">
        <f>IF('2 Current Year'!$X82&gt;0,IF('2 Current Year'!E82&lt;&gt;"",'2 Current Year'!E82,'2 Current Year'!D82),"")</f>
        <v/>
      </c>
      <c r="E582" s="409" t="str">
        <f>IF('2 Current Year'!$X82&gt;0,IF('2 Current Year'!E82&lt;&gt;"",'2 Current Year'!E82,""),"")</f>
        <v/>
      </c>
      <c r="F582" s="409" t="str">
        <f>IF('2 Current Year'!$X82&gt;0,IF('2 Current Year'!E82&lt;&gt;"",'2 Current Year'!F82,""),"")</f>
        <v/>
      </c>
      <c r="G582" s="236" t="str">
        <f>IF('2 Current Year'!$X82&gt;0,IF('2 Current Year'!$H82&lt;&gt;"",IF('3 CY Interim'!$AE82&lt;&gt;"",'3 CY Interim'!$AE82,'2 Current Year'!$H82),IF('3 CY Interim'!O82="",'2 Current Year'!G82,'3 CY Interim'!O82)),"")</f>
        <v/>
      </c>
      <c r="H582" s="236" t="str">
        <f>IF('2 Current Year'!$X82&gt;0,IF('2 Current Year'!$H82&lt;&gt;"",IF('3 CY Interim'!$AE82&lt;&gt;"",'3 CY Interim'!$AE82,'2 Current Year'!$H82),""),"")</f>
        <v/>
      </c>
      <c r="I582" s="6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92"/>
      <c r="U582" s="1"/>
      <c r="V582" s="1"/>
      <c r="W582" s="1"/>
      <c r="X582" s="1"/>
      <c r="Y582" s="1"/>
      <c r="Z582" s="1"/>
    </row>
    <row r="583" spans="1:26" ht="12.75" customHeight="1">
      <c r="A583" s="217" t="str">
        <f>IF('2 Current Year'!$X83&gt;0,IF('2 Current Year'!A83&lt;&gt;"",'2 Current Year'!A83,""),"")</f>
        <v/>
      </c>
      <c r="B583" s="217" t="str">
        <f>IF('2 Current Year'!$X83&gt;0,'2 Current Year'!B83,"")</f>
        <v/>
      </c>
      <c r="C583" s="217" t="str">
        <f>IF('2 Current Year'!$X83&gt;0,'2 Current Year'!C83,"")</f>
        <v/>
      </c>
      <c r="D583" s="409" t="str">
        <f>IF('2 Current Year'!$X83&gt;0,IF('2 Current Year'!E83&lt;&gt;"",'2 Current Year'!E83,'2 Current Year'!D83),"")</f>
        <v/>
      </c>
      <c r="E583" s="409" t="str">
        <f>IF('2 Current Year'!$X83&gt;0,IF('2 Current Year'!E83&lt;&gt;"",'2 Current Year'!E83,""),"")</f>
        <v/>
      </c>
      <c r="F583" s="409" t="str">
        <f>IF('2 Current Year'!$X83&gt;0,IF('2 Current Year'!E83&lt;&gt;"",'2 Current Year'!F83,""),"")</f>
        <v/>
      </c>
      <c r="G583" s="236" t="str">
        <f>IF('2 Current Year'!$X83&gt;0,IF('2 Current Year'!$H83&lt;&gt;"",IF('3 CY Interim'!$AE83&lt;&gt;"",'3 CY Interim'!$AE83,'2 Current Year'!$H83),IF('3 CY Interim'!O83="",'2 Current Year'!G83,'3 CY Interim'!O83)),"")</f>
        <v/>
      </c>
      <c r="H583" s="236" t="str">
        <f>IF('2 Current Year'!$X83&gt;0,IF('2 Current Year'!$H83&lt;&gt;"",IF('3 CY Interim'!$AE83&lt;&gt;"",'3 CY Interim'!$AE83,'2 Current Year'!$H83),""),"")</f>
        <v/>
      </c>
      <c r="I583" s="6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92"/>
      <c r="U583" s="1"/>
      <c r="V583" s="1"/>
      <c r="W583" s="1"/>
      <c r="X583" s="1"/>
      <c r="Y583" s="1"/>
      <c r="Z583" s="1"/>
    </row>
    <row r="584" spans="1:26" ht="12.75" customHeight="1">
      <c r="A584" s="217" t="str">
        <f>IF('2 Current Year'!$X84&gt;0,IF('2 Current Year'!A84&lt;&gt;"",'2 Current Year'!A84,""),"")</f>
        <v/>
      </c>
      <c r="B584" s="217" t="str">
        <f>IF('2 Current Year'!$X84&gt;0,'2 Current Year'!B84,"")</f>
        <v/>
      </c>
      <c r="C584" s="217" t="str">
        <f>IF('2 Current Year'!$X84&gt;0,'2 Current Year'!C84,"")</f>
        <v/>
      </c>
      <c r="D584" s="409" t="str">
        <f>IF('2 Current Year'!$X84&gt;0,IF('2 Current Year'!E84&lt;&gt;"",'2 Current Year'!E84,'2 Current Year'!D84),"")</f>
        <v/>
      </c>
      <c r="E584" s="409" t="str">
        <f>IF('2 Current Year'!$X84&gt;0,IF('2 Current Year'!E84&lt;&gt;"",'2 Current Year'!E84,""),"")</f>
        <v/>
      </c>
      <c r="F584" s="409" t="str">
        <f>IF('2 Current Year'!$X84&gt;0,IF('2 Current Year'!E84&lt;&gt;"",'2 Current Year'!F84,""),"")</f>
        <v/>
      </c>
      <c r="G584" s="236" t="str">
        <f>IF('2 Current Year'!$X84&gt;0,IF('2 Current Year'!$H84&lt;&gt;"",IF('3 CY Interim'!$AE84&lt;&gt;"",'3 CY Interim'!$AE84,'2 Current Year'!$H84),IF('3 CY Interim'!O84="",'2 Current Year'!G84,'3 CY Interim'!O84)),"")</f>
        <v/>
      </c>
      <c r="H584" s="236" t="str">
        <f>IF('2 Current Year'!$X84&gt;0,IF('2 Current Year'!$H84&lt;&gt;"",IF('3 CY Interim'!$AE84&lt;&gt;"",'3 CY Interim'!$AE84,'2 Current Year'!$H84),""),"")</f>
        <v/>
      </c>
      <c r="I584" s="6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92"/>
      <c r="U584" s="1"/>
      <c r="V584" s="1"/>
      <c r="W584" s="1"/>
      <c r="X584" s="1"/>
      <c r="Y584" s="1"/>
      <c r="Z584" s="1"/>
    </row>
    <row r="585" spans="1:26" ht="12.75" customHeight="1">
      <c r="A585" s="217" t="str">
        <f>IF('2 Current Year'!$X85&gt;0,IF('2 Current Year'!A85&lt;&gt;"",'2 Current Year'!A85,""),"")</f>
        <v/>
      </c>
      <c r="B585" s="217" t="str">
        <f>IF('2 Current Year'!$X85&gt;0,'2 Current Year'!B85,"")</f>
        <v/>
      </c>
      <c r="C585" s="217" t="str">
        <f>IF('2 Current Year'!$X85&gt;0,'2 Current Year'!C85,"")</f>
        <v/>
      </c>
      <c r="D585" s="409" t="str">
        <f>IF('2 Current Year'!$X85&gt;0,IF('2 Current Year'!E85&lt;&gt;"",'2 Current Year'!E85,'2 Current Year'!D85),"")</f>
        <v/>
      </c>
      <c r="E585" s="409" t="str">
        <f>IF('2 Current Year'!$X85&gt;0,IF('2 Current Year'!E85&lt;&gt;"",'2 Current Year'!E85,""),"")</f>
        <v/>
      </c>
      <c r="F585" s="409" t="str">
        <f>IF('2 Current Year'!$X85&gt;0,IF('2 Current Year'!E85&lt;&gt;"",'2 Current Year'!F85,""),"")</f>
        <v/>
      </c>
      <c r="G585" s="236" t="str">
        <f>IF('2 Current Year'!$X85&gt;0,IF('2 Current Year'!$H85&lt;&gt;"",IF('3 CY Interim'!$AE85&lt;&gt;"",'3 CY Interim'!$AE85,'2 Current Year'!$H85),IF('3 CY Interim'!O85="",'2 Current Year'!G85,'3 CY Interim'!O85)),"")</f>
        <v/>
      </c>
      <c r="H585" s="236" t="str">
        <f>IF('2 Current Year'!$X85&gt;0,IF('2 Current Year'!$H85&lt;&gt;"",IF('3 CY Interim'!$AE85&lt;&gt;"",'3 CY Interim'!$AE85,'2 Current Year'!$H85),""),"")</f>
        <v/>
      </c>
      <c r="I585" s="6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92"/>
      <c r="U585" s="1"/>
      <c r="V585" s="1"/>
      <c r="W585" s="1"/>
      <c r="X585" s="1"/>
      <c r="Y585" s="1"/>
      <c r="Z585" s="1"/>
    </row>
    <row r="586" spans="1:26" ht="12.75" customHeight="1">
      <c r="A586" s="217" t="str">
        <f>IF('2 Current Year'!$X86&gt;0,IF('2 Current Year'!A86&lt;&gt;"",'2 Current Year'!A86,""),"")</f>
        <v/>
      </c>
      <c r="B586" s="217" t="str">
        <f>IF('2 Current Year'!$X86&gt;0,'2 Current Year'!B86,"")</f>
        <v/>
      </c>
      <c r="C586" s="217" t="str">
        <f>IF('2 Current Year'!$X86&gt;0,'2 Current Year'!C86,"")</f>
        <v/>
      </c>
      <c r="D586" s="409" t="str">
        <f>IF('2 Current Year'!$X86&gt;0,IF('2 Current Year'!E86&lt;&gt;"",'2 Current Year'!E86,'2 Current Year'!D86),"")</f>
        <v/>
      </c>
      <c r="E586" s="409" t="str">
        <f>IF('2 Current Year'!$X86&gt;0,IF('2 Current Year'!E86&lt;&gt;"",'2 Current Year'!E86,""),"")</f>
        <v/>
      </c>
      <c r="F586" s="409" t="str">
        <f>IF('2 Current Year'!$X86&gt;0,IF('2 Current Year'!E86&lt;&gt;"",'2 Current Year'!F86,""),"")</f>
        <v/>
      </c>
      <c r="G586" s="236" t="str">
        <f>IF('2 Current Year'!$X86&gt;0,IF('2 Current Year'!$H86&lt;&gt;"",IF('3 CY Interim'!$AE86&lt;&gt;"",'3 CY Interim'!$AE86,'2 Current Year'!$H86),IF('3 CY Interim'!O86="",'2 Current Year'!G86,'3 CY Interim'!O86)),"")</f>
        <v/>
      </c>
      <c r="H586" s="236" t="str">
        <f>IF('2 Current Year'!$X86&gt;0,IF('2 Current Year'!$H86&lt;&gt;"",IF('3 CY Interim'!$AE86&lt;&gt;"",'3 CY Interim'!$AE86,'2 Current Year'!$H86),""),"")</f>
        <v/>
      </c>
      <c r="I586" s="6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92"/>
      <c r="U586" s="1"/>
      <c r="V586" s="1"/>
      <c r="W586" s="1"/>
      <c r="X586" s="1"/>
      <c r="Y586" s="1"/>
      <c r="Z586" s="1"/>
    </row>
    <row r="587" spans="1:26" ht="12.75" customHeight="1">
      <c r="A587" s="217" t="str">
        <f>IF('2 Current Year'!$X87&gt;0,IF('2 Current Year'!A87&lt;&gt;"",'2 Current Year'!A87,""),"")</f>
        <v/>
      </c>
      <c r="B587" s="217" t="str">
        <f>IF('2 Current Year'!$X87&gt;0,'2 Current Year'!B87,"")</f>
        <v/>
      </c>
      <c r="C587" s="217" t="str">
        <f>IF('2 Current Year'!$X87&gt;0,'2 Current Year'!C87,"")</f>
        <v/>
      </c>
      <c r="D587" s="409" t="str">
        <f>IF('2 Current Year'!$X87&gt;0,IF('2 Current Year'!E87&lt;&gt;"",'2 Current Year'!E87,'2 Current Year'!D87),"")</f>
        <v/>
      </c>
      <c r="E587" s="409" t="str">
        <f>IF('2 Current Year'!$X87&gt;0,IF('2 Current Year'!E87&lt;&gt;"",'2 Current Year'!E87,""),"")</f>
        <v/>
      </c>
      <c r="F587" s="409" t="str">
        <f>IF('2 Current Year'!$X87&gt;0,IF('2 Current Year'!E87&lt;&gt;"",'2 Current Year'!F87,""),"")</f>
        <v/>
      </c>
      <c r="G587" s="236" t="str">
        <f>IF('2 Current Year'!$X87&gt;0,IF('2 Current Year'!$H87&lt;&gt;"",IF('3 CY Interim'!$AE87&lt;&gt;"",'3 CY Interim'!$AE87,'2 Current Year'!$H87),IF('3 CY Interim'!O87="",'2 Current Year'!G87,'3 CY Interim'!O87)),"")</f>
        <v/>
      </c>
      <c r="H587" s="236" t="str">
        <f>IF('2 Current Year'!$X87&gt;0,IF('2 Current Year'!$H87&lt;&gt;"",IF('3 CY Interim'!$AE87&lt;&gt;"",'3 CY Interim'!$AE87,'2 Current Year'!$H87),""),"")</f>
        <v/>
      </c>
      <c r="I587" s="6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92"/>
      <c r="U587" s="1"/>
      <c r="V587" s="1"/>
      <c r="W587" s="1"/>
      <c r="X587" s="1"/>
      <c r="Y587" s="1"/>
      <c r="Z587" s="1"/>
    </row>
    <row r="588" spans="1:26" ht="12.75" customHeight="1">
      <c r="A588" s="217" t="str">
        <f>IF('2 Current Year'!$X88&gt;0,IF('2 Current Year'!A88&lt;&gt;"",'2 Current Year'!A88,""),"")</f>
        <v/>
      </c>
      <c r="B588" s="217" t="str">
        <f>IF('2 Current Year'!$X88&gt;0,'2 Current Year'!B88,"")</f>
        <v/>
      </c>
      <c r="C588" s="217" t="str">
        <f>IF('2 Current Year'!$X88&gt;0,'2 Current Year'!C88,"")</f>
        <v/>
      </c>
      <c r="D588" s="409" t="str">
        <f>IF('2 Current Year'!$X88&gt;0,IF('2 Current Year'!E88&lt;&gt;"",'2 Current Year'!E88,'2 Current Year'!D88),"")</f>
        <v/>
      </c>
      <c r="E588" s="409" t="str">
        <f>IF('2 Current Year'!$X88&gt;0,IF('2 Current Year'!E88&lt;&gt;"",'2 Current Year'!E88,""),"")</f>
        <v/>
      </c>
      <c r="F588" s="409" t="str">
        <f>IF('2 Current Year'!$X88&gt;0,IF('2 Current Year'!E88&lt;&gt;"",'2 Current Year'!F88,""),"")</f>
        <v/>
      </c>
      <c r="G588" s="236" t="str">
        <f>IF('2 Current Year'!$X88&gt;0,IF('2 Current Year'!$H88&lt;&gt;"",IF('3 CY Interim'!$AE88&lt;&gt;"",'3 CY Interim'!$AE88,'2 Current Year'!$H88),IF('3 CY Interim'!O88="",'2 Current Year'!G88,'3 CY Interim'!O88)),"")</f>
        <v/>
      </c>
      <c r="H588" s="236" t="str">
        <f>IF('2 Current Year'!$X88&gt;0,IF('2 Current Year'!$H88&lt;&gt;"",IF('3 CY Interim'!$AE88&lt;&gt;"",'3 CY Interim'!$AE88,'2 Current Year'!$H88),""),"")</f>
        <v/>
      </c>
      <c r="I588" s="6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92"/>
      <c r="U588" s="1"/>
      <c r="V588" s="1"/>
      <c r="W588" s="1"/>
      <c r="X588" s="1"/>
      <c r="Y588" s="1"/>
      <c r="Z588" s="1"/>
    </row>
    <row r="589" spans="1:26" ht="12.75" customHeight="1">
      <c r="A589" s="217" t="str">
        <f>IF('2 Current Year'!$X89&gt;0,IF('2 Current Year'!A89&lt;&gt;"",'2 Current Year'!A89,""),"")</f>
        <v/>
      </c>
      <c r="B589" s="217" t="str">
        <f>IF('2 Current Year'!$X89&gt;0,'2 Current Year'!B89,"")</f>
        <v/>
      </c>
      <c r="C589" s="217" t="str">
        <f>IF('2 Current Year'!$X89&gt;0,'2 Current Year'!C89,"")</f>
        <v/>
      </c>
      <c r="D589" s="409" t="str">
        <f>IF('2 Current Year'!$X89&gt;0,IF('2 Current Year'!E89&lt;&gt;"",'2 Current Year'!E89,'2 Current Year'!D89),"")</f>
        <v/>
      </c>
      <c r="E589" s="409" t="str">
        <f>IF('2 Current Year'!$X89&gt;0,IF('2 Current Year'!E89&lt;&gt;"",'2 Current Year'!E89,""),"")</f>
        <v/>
      </c>
      <c r="F589" s="409" t="str">
        <f>IF('2 Current Year'!$X89&gt;0,IF('2 Current Year'!E89&lt;&gt;"",'2 Current Year'!F89,""),"")</f>
        <v/>
      </c>
      <c r="G589" s="236" t="str">
        <f>IF('2 Current Year'!$X89&gt;0,IF('2 Current Year'!$H89&lt;&gt;"",IF('3 CY Interim'!$AE89&lt;&gt;"",'3 CY Interim'!$AE89,'2 Current Year'!$H89),IF('3 CY Interim'!O89="",'2 Current Year'!G89,'3 CY Interim'!O89)),"")</f>
        <v/>
      </c>
      <c r="H589" s="236" t="str">
        <f>IF('2 Current Year'!$X89&gt;0,IF('2 Current Year'!$H89&lt;&gt;"",IF('3 CY Interim'!$AE89&lt;&gt;"",'3 CY Interim'!$AE89,'2 Current Year'!$H89),""),"")</f>
        <v/>
      </c>
      <c r="I589" s="6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92"/>
      <c r="U589" s="1"/>
      <c r="V589" s="1"/>
      <c r="W589" s="1"/>
      <c r="X589" s="1"/>
      <c r="Y589" s="1"/>
      <c r="Z589" s="1"/>
    </row>
    <row r="590" spans="1:26" ht="12.75" customHeight="1">
      <c r="A590" s="217" t="str">
        <f>IF('2 Current Year'!$X90&gt;0,IF('2 Current Year'!A90&lt;&gt;"",'2 Current Year'!A90,""),"")</f>
        <v/>
      </c>
      <c r="B590" s="217" t="str">
        <f>IF('2 Current Year'!$X90&gt;0,'2 Current Year'!B90,"")</f>
        <v/>
      </c>
      <c r="C590" s="217" t="str">
        <f>IF('2 Current Year'!$X90&gt;0,'2 Current Year'!C90,"")</f>
        <v/>
      </c>
      <c r="D590" s="409" t="str">
        <f>IF('2 Current Year'!$X90&gt;0,IF('2 Current Year'!E90&lt;&gt;"",'2 Current Year'!E90,'2 Current Year'!D90),"")</f>
        <v/>
      </c>
      <c r="E590" s="409" t="str">
        <f>IF('2 Current Year'!$X90&gt;0,IF('2 Current Year'!E90&lt;&gt;"",'2 Current Year'!E90,""),"")</f>
        <v/>
      </c>
      <c r="F590" s="409" t="str">
        <f>IF('2 Current Year'!$X90&gt;0,IF('2 Current Year'!E90&lt;&gt;"",'2 Current Year'!F90,""),"")</f>
        <v/>
      </c>
      <c r="G590" s="236" t="str">
        <f>IF('2 Current Year'!$X90&gt;0,IF('2 Current Year'!$H90&lt;&gt;"",IF('3 CY Interim'!$AE90&lt;&gt;"",'3 CY Interim'!$AE90,'2 Current Year'!$H90),IF('3 CY Interim'!O90="",'2 Current Year'!G90,'3 CY Interim'!O90)),"")</f>
        <v/>
      </c>
      <c r="H590" s="236" t="str">
        <f>IF('2 Current Year'!$X90&gt;0,IF('2 Current Year'!$H90&lt;&gt;"",IF('3 CY Interim'!$AE90&lt;&gt;"",'3 CY Interim'!$AE90,'2 Current Year'!$H90),""),"")</f>
        <v/>
      </c>
      <c r="I590" s="6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92"/>
      <c r="U590" s="1"/>
      <c r="V590" s="1"/>
      <c r="W590" s="1"/>
      <c r="X590" s="1"/>
      <c r="Y590" s="1"/>
      <c r="Z590" s="1"/>
    </row>
    <row r="591" spans="1:26" ht="12.75" customHeight="1">
      <c r="A591" s="217" t="str">
        <f>IF('2 Current Year'!$X91&gt;0,IF('2 Current Year'!A91&lt;&gt;"",'2 Current Year'!A91,""),"")</f>
        <v/>
      </c>
      <c r="B591" s="217" t="str">
        <f>IF('2 Current Year'!$X91&gt;0,'2 Current Year'!B91,"")</f>
        <v/>
      </c>
      <c r="C591" s="217" t="str">
        <f>IF('2 Current Year'!$X91&gt;0,'2 Current Year'!C91,"")</f>
        <v/>
      </c>
      <c r="D591" s="409" t="str">
        <f>IF('2 Current Year'!$X91&gt;0,IF('2 Current Year'!E91&lt;&gt;"",'2 Current Year'!E91,'2 Current Year'!D91),"")</f>
        <v/>
      </c>
      <c r="E591" s="409" t="str">
        <f>IF('2 Current Year'!$X91&gt;0,IF('2 Current Year'!E91&lt;&gt;"",'2 Current Year'!E91,""),"")</f>
        <v/>
      </c>
      <c r="F591" s="409" t="str">
        <f>IF('2 Current Year'!$X91&gt;0,IF('2 Current Year'!E91&lt;&gt;"",'2 Current Year'!F91,""),"")</f>
        <v/>
      </c>
      <c r="G591" s="236" t="str">
        <f>IF('2 Current Year'!$X91&gt;0,IF('2 Current Year'!$H91&lt;&gt;"",IF('3 CY Interim'!$AE91&lt;&gt;"",'3 CY Interim'!$AE91,'2 Current Year'!$H91),IF('3 CY Interim'!O91="",'2 Current Year'!G91,'3 CY Interim'!O91)),"")</f>
        <v/>
      </c>
      <c r="H591" s="236" t="str">
        <f>IF('2 Current Year'!$X91&gt;0,IF('2 Current Year'!$H91&lt;&gt;"",IF('3 CY Interim'!$AE91&lt;&gt;"",'3 CY Interim'!$AE91,'2 Current Year'!$H91),""),"")</f>
        <v/>
      </c>
      <c r="I591" s="6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92"/>
      <c r="U591" s="1"/>
      <c r="V591" s="1"/>
      <c r="W591" s="1"/>
      <c r="X591" s="1"/>
      <c r="Y591" s="1"/>
      <c r="Z591" s="1"/>
    </row>
    <row r="592" spans="1:26" ht="12.75" customHeight="1">
      <c r="A592" s="217" t="str">
        <f>IF('2 Current Year'!$X92&gt;0,IF('2 Current Year'!A92&lt;&gt;"",'2 Current Year'!A92,""),"")</f>
        <v/>
      </c>
      <c r="B592" s="217" t="str">
        <f>IF('2 Current Year'!$X92&gt;0,'2 Current Year'!B92,"")</f>
        <v/>
      </c>
      <c r="C592" s="217" t="str">
        <f>IF('2 Current Year'!$X92&gt;0,'2 Current Year'!C92,"")</f>
        <v/>
      </c>
      <c r="D592" s="409" t="str">
        <f>IF('2 Current Year'!$X92&gt;0,IF('2 Current Year'!E92&lt;&gt;"",'2 Current Year'!E92,'2 Current Year'!D92),"")</f>
        <v/>
      </c>
      <c r="E592" s="409" t="str">
        <f>IF('2 Current Year'!$X92&gt;0,IF('2 Current Year'!E92&lt;&gt;"",'2 Current Year'!E92,""),"")</f>
        <v/>
      </c>
      <c r="F592" s="409" t="str">
        <f>IF('2 Current Year'!$X92&gt;0,IF('2 Current Year'!E92&lt;&gt;"",'2 Current Year'!F92,""),"")</f>
        <v/>
      </c>
      <c r="G592" s="236" t="str">
        <f>IF('2 Current Year'!$X92&gt;0,IF('2 Current Year'!$H92&lt;&gt;"",IF('3 CY Interim'!$AE92&lt;&gt;"",'3 CY Interim'!$AE92,'2 Current Year'!$H92),IF('3 CY Interim'!O92="",'2 Current Year'!G92,'3 CY Interim'!O92)),"")</f>
        <v/>
      </c>
      <c r="H592" s="236" t="str">
        <f>IF('2 Current Year'!$X92&gt;0,IF('2 Current Year'!$H92&lt;&gt;"",IF('3 CY Interim'!$AE92&lt;&gt;"",'3 CY Interim'!$AE92,'2 Current Year'!$H92),""),"")</f>
        <v/>
      </c>
      <c r="I592" s="6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92"/>
      <c r="U592" s="1"/>
      <c r="V592" s="1"/>
      <c r="W592" s="1"/>
      <c r="X592" s="1"/>
      <c r="Y592" s="1"/>
      <c r="Z592" s="1"/>
    </row>
    <row r="593" spans="1:26" ht="12.75" customHeight="1">
      <c r="A593" s="217" t="str">
        <f>IF('2 Current Year'!$X93&gt;0,IF('2 Current Year'!A93&lt;&gt;"",'2 Current Year'!A93,""),"")</f>
        <v/>
      </c>
      <c r="B593" s="217" t="str">
        <f>IF('2 Current Year'!$X93&gt;0,'2 Current Year'!B93,"")</f>
        <v/>
      </c>
      <c r="C593" s="217" t="str">
        <f>IF('2 Current Year'!$X93&gt;0,'2 Current Year'!C93,"")</f>
        <v/>
      </c>
      <c r="D593" s="409" t="str">
        <f>IF('2 Current Year'!$X93&gt;0,IF('2 Current Year'!E93&lt;&gt;"",'2 Current Year'!E93,'2 Current Year'!D93),"")</f>
        <v/>
      </c>
      <c r="E593" s="409" t="str">
        <f>IF('2 Current Year'!$X93&gt;0,IF('2 Current Year'!E93&lt;&gt;"",'2 Current Year'!E93,""),"")</f>
        <v/>
      </c>
      <c r="F593" s="409" t="str">
        <f>IF('2 Current Year'!$X93&gt;0,IF('2 Current Year'!E93&lt;&gt;"",'2 Current Year'!F93,""),"")</f>
        <v/>
      </c>
      <c r="G593" s="236" t="str">
        <f>IF('2 Current Year'!$X93&gt;0,IF('2 Current Year'!$H93&lt;&gt;"",IF('3 CY Interim'!$AE93&lt;&gt;"",'3 CY Interim'!$AE93,'2 Current Year'!$H93),IF('3 CY Interim'!O93="",'2 Current Year'!G93,'3 CY Interim'!O93)),"")</f>
        <v/>
      </c>
      <c r="H593" s="236" t="str">
        <f>IF('2 Current Year'!$X93&gt;0,IF('2 Current Year'!$H93&lt;&gt;"",IF('3 CY Interim'!$AE93&lt;&gt;"",'3 CY Interim'!$AE93,'2 Current Year'!$H93),""),"")</f>
        <v/>
      </c>
      <c r="I593" s="6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92"/>
      <c r="U593" s="1"/>
      <c r="V593" s="1"/>
      <c r="W593" s="1"/>
      <c r="X593" s="1"/>
      <c r="Y593" s="1"/>
      <c r="Z593" s="1"/>
    </row>
    <row r="594" spans="1:26" ht="12.75" customHeight="1">
      <c r="A594" s="217" t="str">
        <f>IF('2 Current Year'!$X94&gt;0,IF('2 Current Year'!A94&lt;&gt;"",'2 Current Year'!A94,""),"")</f>
        <v/>
      </c>
      <c r="B594" s="217" t="str">
        <f>IF('2 Current Year'!$X94&gt;0,'2 Current Year'!B94,"")</f>
        <v/>
      </c>
      <c r="C594" s="217" t="str">
        <f>IF('2 Current Year'!$X94&gt;0,'2 Current Year'!C94,"")</f>
        <v/>
      </c>
      <c r="D594" s="409" t="str">
        <f>IF('2 Current Year'!$X94&gt;0,IF('2 Current Year'!E94&lt;&gt;"",'2 Current Year'!E94,'2 Current Year'!D94),"")</f>
        <v/>
      </c>
      <c r="E594" s="409" t="str">
        <f>IF('2 Current Year'!$X94&gt;0,IF('2 Current Year'!E94&lt;&gt;"",'2 Current Year'!E94,""),"")</f>
        <v/>
      </c>
      <c r="F594" s="409" t="str">
        <f>IF('2 Current Year'!$X94&gt;0,IF('2 Current Year'!E94&lt;&gt;"",'2 Current Year'!F94,""),"")</f>
        <v/>
      </c>
      <c r="G594" s="236" t="str">
        <f>IF('2 Current Year'!$X94&gt;0,IF('2 Current Year'!$H94&lt;&gt;"",IF('3 CY Interim'!$AE94&lt;&gt;"",'3 CY Interim'!$AE94,'2 Current Year'!$H94),IF('3 CY Interim'!O94="",'2 Current Year'!G94,'3 CY Interim'!O94)),"")</f>
        <v/>
      </c>
      <c r="H594" s="236" t="str">
        <f>IF('2 Current Year'!$X94&gt;0,IF('2 Current Year'!$H94&lt;&gt;"",IF('3 CY Interim'!$AE94&lt;&gt;"",'3 CY Interim'!$AE94,'2 Current Year'!$H94),""),"")</f>
        <v/>
      </c>
      <c r="I594" s="6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92"/>
      <c r="U594" s="1"/>
      <c r="V594" s="1"/>
      <c r="W594" s="1"/>
      <c r="X594" s="1"/>
      <c r="Y594" s="1"/>
      <c r="Z594" s="1"/>
    </row>
    <row r="595" spans="1:26" ht="12.75" customHeight="1">
      <c r="A595" s="217" t="str">
        <f>IF('2 Current Year'!$X95&gt;0,IF('2 Current Year'!A95&lt;&gt;"",'2 Current Year'!A95,""),"")</f>
        <v/>
      </c>
      <c r="B595" s="217" t="str">
        <f>IF('2 Current Year'!$X95&gt;0,'2 Current Year'!B95,"")</f>
        <v/>
      </c>
      <c r="C595" s="217" t="str">
        <f>IF('2 Current Year'!$X95&gt;0,'2 Current Year'!C95,"")</f>
        <v/>
      </c>
      <c r="D595" s="409" t="str">
        <f>IF('2 Current Year'!$X95&gt;0,IF('2 Current Year'!E95&lt;&gt;"",'2 Current Year'!E95,'2 Current Year'!D95),"")</f>
        <v/>
      </c>
      <c r="E595" s="409" t="str">
        <f>IF('2 Current Year'!$X95&gt;0,IF('2 Current Year'!E95&lt;&gt;"",'2 Current Year'!E95,""),"")</f>
        <v/>
      </c>
      <c r="F595" s="409" t="str">
        <f>IF('2 Current Year'!$X95&gt;0,IF('2 Current Year'!E95&lt;&gt;"",'2 Current Year'!F95,""),"")</f>
        <v/>
      </c>
      <c r="G595" s="236" t="str">
        <f>IF('2 Current Year'!$X95&gt;0,IF('2 Current Year'!$H95&lt;&gt;"",IF('3 CY Interim'!$AE95&lt;&gt;"",'3 CY Interim'!$AE95,'2 Current Year'!$H95),IF('3 CY Interim'!O95="",'2 Current Year'!G95,'3 CY Interim'!O95)),"")</f>
        <v/>
      </c>
      <c r="H595" s="236" t="str">
        <f>IF('2 Current Year'!$X95&gt;0,IF('2 Current Year'!$H95&lt;&gt;"",IF('3 CY Interim'!$AE95&lt;&gt;"",'3 CY Interim'!$AE95,'2 Current Year'!$H95),""),"")</f>
        <v/>
      </c>
      <c r="I595" s="6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92"/>
      <c r="U595" s="1"/>
      <c r="V595" s="1"/>
      <c r="W595" s="1"/>
      <c r="X595" s="1"/>
      <c r="Y595" s="1"/>
      <c r="Z595" s="1"/>
    </row>
    <row r="596" spans="1:26" ht="12.75" customHeight="1">
      <c r="A596" s="217" t="str">
        <f>IF('2 Current Year'!$X96&gt;0,IF('2 Current Year'!A96&lt;&gt;"",'2 Current Year'!A96,""),"")</f>
        <v/>
      </c>
      <c r="B596" s="217" t="str">
        <f>IF('2 Current Year'!$X96&gt;0,'2 Current Year'!B96,"")</f>
        <v/>
      </c>
      <c r="C596" s="217" t="str">
        <f>IF('2 Current Year'!$X96&gt;0,'2 Current Year'!C96,"")</f>
        <v/>
      </c>
      <c r="D596" s="409" t="str">
        <f>IF('2 Current Year'!$X96&gt;0,IF('2 Current Year'!E96&lt;&gt;"",'2 Current Year'!E96,'2 Current Year'!D96),"")</f>
        <v/>
      </c>
      <c r="E596" s="409" t="str">
        <f>IF('2 Current Year'!$X96&gt;0,IF('2 Current Year'!E96&lt;&gt;"",'2 Current Year'!E96,""),"")</f>
        <v/>
      </c>
      <c r="F596" s="409" t="str">
        <f>IF('2 Current Year'!$X96&gt;0,IF('2 Current Year'!E96&lt;&gt;"",'2 Current Year'!F96,""),"")</f>
        <v/>
      </c>
      <c r="G596" s="236" t="str">
        <f>IF('2 Current Year'!$X96&gt;0,IF('2 Current Year'!$H96&lt;&gt;"",IF('3 CY Interim'!$AE96&lt;&gt;"",'3 CY Interim'!$AE96,'2 Current Year'!$H96),IF('3 CY Interim'!O96="",'2 Current Year'!G96,'3 CY Interim'!O96)),"")</f>
        <v/>
      </c>
      <c r="H596" s="236" t="str">
        <f>IF('2 Current Year'!$X96&gt;0,IF('2 Current Year'!$H96&lt;&gt;"",IF('3 CY Interim'!$AE96&lt;&gt;"",'3 CY Interim'!$AE96,'2 Current Year'!$H96),""),"")</f>
        <v/>
      </c>
      <c r="I596" s="6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92"/>
      <c r="U596" s="1"/>
      <c r="V596" s="1"/>
      <c r="W596" s="1"/>
      <c r="X596" s="1"/>
      <c r="Y596" s="1"/>
      <c r="Z596" s="1"/>
    </row>
    <row r="597" spans="1:26" ht="12.75" customHeight="1">
      <c r="A597" s="217" t="str">
        <f>IF('2 Current Year'!$X97&gt;0,IF('2 Current Year'!A97&lt;&gt;"",'2 Current Year'!A97,""),"")</f>
        <v/>
      </c>
      <c r="B597" s="217" t="str">
        <f>IF('2 Current Year'!$X97&gt;0,'2 Current Year'!B97,"")</f>
        <v/>
      </c>
      <c r="C597" s="217" t="str">
        <f>IF('2 Current Year'!$X97&gt;0,'2 Current Year'!C97,"")</f>
        <v/>
      </c>
      <c r="D597" s="409" t="str">
        <f>IF('2 Current Year'!$X97&gt;0,IF('2 Current Year'!E97&lt;&gt;"",'2 Current Year'!E97,'2 Current Year'!D97),"")</f>
        <v/>
      </c>
      <c r="E597" s="409" t="str">
        <f>IF('2 Current Year'!$X97&gt;0,IF('2 Current Year'!E97&lt;&gt;"",'2 Current Year'!E97,""),"")</f>
        <v/>
      </c>
      <c r="F597" s="409" t="str">
        <f>IF('2 Current Year'!$X97&gt;0,IF('2 Current Year'!E97&lt;&gt;"",'2 Current Year'!F97,""),"")</f>
        <v/>
      </c>
      <c r="G597" s="236" t="str">
        <f>IF('2 Current Year'!$X97&gt;0,IF('2 Current Year'!$H97&lt;&gt;"",IF('3 CY Interim'!$AE97&lt;&gt;"",'3 CY Interim'!$AE97,'2 Current Year'!$H97),IF('3 CY Interim'!O97="",'2 Current Year'!G97,'3 CY Interim'!O97)),"")</f>
        <v/>
      </c>
      <c r="H597" s="236" t="str">
        <f>IF('2 Current Year'!$X97&gt;0,IF('2 Current Year'!$H97&lt;&gt;"",IF('3 CY Interim'!$AE97&lt;&gt;"",'3 CY Interim'!$AE97,'2 Current Year'!$H97),""),"")</f>
        <v/>
      </c>
      <c r="I597" s="6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92"/>
      <c r="U597" s="1"/>
      <c r="V597" s="1"/>
      <c r="W597" s="1"/>
      <c r="X597" s="1"/>
      <c r="Y597" s="1"/>
      <c r="Z597" s="1"/>
    </row>
    <row r="598" spans="1:26" ht="12.75" customHeight="1">
      <c r="A598" s="217" t="str">
        <f>IF('2 Current Year'!$X98&gt;0,IF('2 Current Year'!A98&lt;&gt;"",'2 Current Year'!A98,""),"")</f>
        <v/>
      </c>
      <c r="B598" s="217" t="str">
        <f>IF('2 Current Year'!$X98&gt;0,'2 Current Year'!B98,"")</f>
        <v/>
      </c>
      <c r="C598" s="217" t="str">
        <f>IF('2 Current Year'!$X98&gt;0,'2 Current Year'!C98,"")</f>
        <v/>
      </c>
      <c r="D598" s="409" t="str">
        <f>IF('2 Current Year'!$X98&gt;0,IF('2 Current Year'!E98&lt;&gt;"",'2 Current Year'!E98,'2 Current Year'!D98),"")</f>
        <v/>
      </c>
      <c r="E598" s="409" t="str">
        <f>IF('2 Current Year'!$X98&gt;0,IF('2 Current Year'!E98&lt;&gt;"",'2 Current Year'!E98,""),"")</f>
        <v/>
      </c>
      <c r="F598" s="409" t="str">
        <f>IF('2 Current Year'!$X98&gt;0,IF('2 Current Year'!E98&lt;&gt;"",'2 Current Year'!F98,""),"")</f>
        <v/>
      </c>
      <c r="G598" s="236" t="str">
        <f>IF('2 Current Year'!$X98&gt;0,IF('2 Current Year'!$H98&lt;&gt;"",IF('3 CY Interim'!$AE98&lt;&gt;"",'3 CY Interim'!$AE98,'2 Current Year'!$H98),IF('3 CY Interim'!O98="",'2 Current Year'!G98,'3 CY Interim'!O98)),"")</f>
        <v/>
      </c>
      <c r="H598" s="236" t="str">
        <f>IF('2 Current Year'!$X98&gt;0,IF('2 Current Year'!$H98&lt;&gt;"",IF('3 CY Interim'!$AE98&lt;&gt;"",'3 CY Interim'!$AE98,'2 Current Year'!$H98),""),"")</f>
        <v/>
      </c>
      <c r="I598" s="6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92"/>
      <c r="U598" s="1"/>
      <c r="V598" s="1"/>
      <c r="W598" s="1"/>
      <c r="X598" s="1"/>
      <c r="Y598" s="1"/>
      <c r="Z598" s="1"/>
    </row>
    <row r="599" spans="1:26" ht="12.75" customHeight="1">
      <c r="A599" s="217" t="str">
        <f>IF('2 Current Year'!$X99&gt;0,IF('2 Current Year'!A99&lt;&gt;"",'2 Current Year'!A99,""),"")</f>
        <v/>
      </c>
      <c r="B599" s="217" t="str">
        <f>IF('2 Current Year'!$X99&gt;0,'2 Current Year'!B99,"")</f>
        <v/>
      </c>
      <c r="C599" s="217" t="str">
        <f>IF('2 Current Year'!$X99&gt;0,'2 Current Year'!C99,"")</f>
        <v/>
      </c>
      <c r="D599" s="409" t="str">
        <f>IF('2 Current Year'!$X99&gt;0,IF('2 Current Year'!E99&lt;&gt;"",'2 Current Year'!E99,'2 Current Year'!D99),"")</f>
        <v/>
      </c>
      <c r="E599" s="409" t="str">
        <f>IF('2 Current Year'!$X99&gt;0,IF('2 Current Year'!E99&lt;&gt;"",'2 Current Year'!E99,""),"")</f>
        <v/>
      </c>
      <c r="F599" s="409" t="str">
        <f>IF('2 Current Year'!$X99&gt;0,IF('2 Current Year'!E99&lt;&gt;"",'2 Current Year'!F99,""),"")</f>
        <v/>
      </c>
      <c r="G599" s="236" t="str">
        <f>IF('2 Current Year'!$X99&gt;0,IF('2 Current Year'!$H99&lt;&gt;"",IF('3 CY Interim'!$AE99&lt;&gt;"",'3 CY Interim'!$AE99,'2 Current Year'!$H99),IF('3 CY Interim'!O99="",'2 Current Year'!G99,'3 CY Interim'!O99)),"")</f>
        <v/>
      </c>
      <c r="H599" s="236" t="str">
        <f>IF('2 Current Year'!$X99&gt;0,IF('2 Current Year'!$H99&lt;&gt;"",IF('3 CY Interim'!$AE99&lt;&gt;"",'3 CY Interim'!$AE99,'2 Current Year'!$H99),""),"")</f>
        <v/>
      </c>
      <c r="I599" s="6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92"/>
      <c r="U599" s="1"/>
      <c r="V599" s="1"/>
      <c r="W599" s="1"/>
      <c r="X599" s="1"/>
      <c r="Y599" s="1"/>
      <c r="Z599" s="1"/>
    </row>
    <row r="600" spans="1:26" ht="12.75" customHeight="1">
      <c r="A600" s="217" t="str">
        <f>IF('2 Current Year'!$X100&gt;0,IF('2 Current Year'!A100&lt;&gt;"",'2 Current Year'!A100,""),"")</f>
        <v/>
      </c>
      <c r="B600" s="217" t="str">
        <f>IF('2 Current Year'!$X100&gt;0,'2 Current Year'!B100,"")</f>
        <v/>
      </c>
      <c r="C600" s="217" t="str">
        <f>IF('2 Current Year'!$X100&gt;0,'2 Current Year'!C100,"")</f>
        <v/>
      </c>
      <c r="D600" s="409" t="str">
        <f>IF('2 Current Year'!$X100&gt;0,IF('2 Current Year'!E100&lt;&gt;"",'2 Current Year'!E100,'2 Current Year'!D100),"")</f>
        <v/>
      </c>
      <c r="E600" s="409" t="str">
        <f>IF('2 Current Year'!$X100&gt;0,IF('2 Current Year'!E100&lt;&gt;"",'2 Current Year'!E100,""),"")</f>
        <v/>
      </c>
      <c r="F600" s="409" t="str">
        <f>IF('2 Current Year'!$X100&gt;0,IF('2 Current Year'!E100&lt;&gt;"",'2 Current Year'!F100,""),"")</f>
        <v/>
      </c>
      <c r="G600" s="236" t="str">
        <f>IF('2 Current Year'!$X100&gt;0,IF('2 Current Year'!$H100&lt;&gt;"",IF('3 CY Interim'!$AE100&lt;&gt;"",'3 CY Interim'!$AE100,'2 Current Year'!$H100),IF('3 CY Interim'!O100="",'2 Current Year'!G100,'3 CY Interim'!O100)),"")</f>
        <v/>
      </c>
      <c r="H600" s="236" t="str">
        <f>IF('2 Current Year'!$X100&gt;0,IF('2 Current Year'!$H100&lt;&gt;"",IF('3 CY Interim'!$AE100&lt;&gt;"",'3 CY Interim'!$AE100,'2 Current Year'!$H100),""),"")</f>
        <v/>
      </c>
      <c r="I600" s="6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92"/>
      <c r="U600" s="1"/>
      <c r="V600" s="1"/>
      <c r="W600" s="1"/>
      <c r="X600" s="1"/>
      <c r="Y600" s="1"/>
      <c r="Z600" s="1"/>
    </row>
    <row r="601" spans="1:26" ht="12.75" customHeight="1">
      <c r="A601" s="217" t="str">
        <f>IF('2 Current Year'!$X101&gt;0,IF('2 Current Year'!A101&lt;&gt;"",'2 Current Year'!A101,""),"")</f>
        <v/>
      </c>
      <c r="B601" s="217" t="str">
        <f>IF('2 Current Year'!$X101&gt;0,'2 Current Year'!B101,"")</f>
        <v/>
      </c>
      <c r="C601" s="217" t="str">
        <f>IF('2 Current Year'!$X101&gt;0,'2 Current Year'!C101,"")</f>
        <v/>
      </c>
      <c r="D601" s="409" t="str">
        <f>IF('2 Current Year'!$X101&gt;0,IF('2 Current Year'!E101&lt;&gt;"",'2 Current Year'!E101,'2 Current Year'!D101),"")</f>
        <v/>
      </c>
      <c r="E601" s="409" t="str">
        <f>IF('2 Current Year'!$X101&gt;0,IF('2 Current Year'!E101&lt;&gt;"",'2 Current Year'!E101,""),"")</f>
        <v/>
      </c>
      <c r="F601" s="409" t="str">
        <f>IF('2 Current Year'!$X101&gt;0,IF('2 Current Year'!E101&lt;&gt;"",'2 Current Year'!F101,""),"")</f>
        <v/>
      </c>
      <c r="G601" s="236" t="str">
        <f>IF('2 Current Year'!$X101&gt;0,IF('2 Current Year'!$H101&lt;&gt;"",IF('3 CY Interim'!$AE101&lt;&gt;"",'3 CY Interim'!$AE101,'2 Current Year'!$H101),IF('3 CY Interim'!O101="",'2 Current Year'!G101,'3 CY Interim'!O101)),"")</f>
        <v/>
      </c>
      <c r="H601" s="236" t="str">
        <f>IF('2 Current Year'!$X101&gt;0,IF('2 Current Year'!$H101&lt;&gt;"",IF('3 CY Interim'!$AE101&lt;&gt;"",'3 CY Interim'!$AE101,'2 Current Year'!$H101),""),"")</f>
        <v/>
      </c>
      <c r="I601" s="6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92"/>
      <c r="U601" s="1"/>
      <c r="V601" s="1"/>
      <c r="W601" s="1"/>
      <c r="X601" s="1"/>
      <c r="Y601" s="1"/>
      <c r="Z601" s="1"/>
    </row>
    <row r="602" spans="1:26" ht="12.75" customHeight="1">
      <c r="A602" s="217" t="str">
        <f>IF('2 Current Year'!$X102&gt;0,IF('2 Current Year'!A102&lt;&gt;"",'2 Current Year'!A102,""),"")</f>
        <v/>
      </c>
      <c r="B602" s="217" t="str">
        <f>IF('2 Current Year'!$X102&gt;0,'2 Current Year'!B102,"")</f>
        <v/>
      </c>
      <c r="C602" s="217" t="str">
        <f>IF('2 Current Year'!$X102&gt;0,'2 Current Year'!C102,"")</f>
        <v/>
      </c>
      <c r="D602" s="409" t="str">
        <f>IF('2 Current Year'!$X102&gt;0,IF('2 Current Year'!E102&lt;&gt;"",'2 Current Year'!E102,'2 Current Year'!D102),"")</f>
        <v/>
      </c>
      <c r="E602" s="409" t="str">
        <f>IF('2 Current Year'!$X102&gt;0,IF('2 Current Year'!E102&lt;&gt;"",'2 Current Year'!E102,""),"")</f>
        <v/>
      </c>
      <c r="F602" s="409" t="str">
        <f>IF('2 Current Year'!$X102&gt;0,IF('2 Current Year'!E102&lt;&gt;"",'2 Current Year'!F102,""),"")</f>
        <v/>
      </c>
      <c r="G602" s="236" t="str">
        <f>IF('2 Current Year'!$X102&gt;0,IF('2 Current Year'!$H102&lt;&gt;"",IF('3 CY Interim'!$AE102&lt;&gt;"",'3 CY Interim'!$AE102,'2 Current Year'!$H102),IF('3 CY Interim'!O102="",'2 Current Year'!G102,'3 CY Interim'!O102)),"")</f>
        <v/>
      </c>
      <c r="H602" s="236" t="str">
        <f>IF('2 Current Year'!$X102&gt;0,IF('2 Current Year'!$H102&lt;&gt;"",IF('3 CY Interim'!$AE102&lt;&gt;"",'3 CY Interim'!$AE102,'2 Current Year'!$H102),""),"")</f>
        <v/>
      </c>
      <c r="I602" s="6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92"/>
      <c r="U602" s="1"/>
      <c r="V602" s="1"/>
      <c r="W602" s="1"/>
      <c r="X602" s="1"/>
      <c r="Y602" s="1"/>
      <c r="Z602" s="1"/>
    </row>
    <row r="603" spans="1:26" ht="12.75" customHeight="1">
      <c r="A603" s="217" t="str">
        <f>IF('2 Current Year'!$X103&gt;0,IF('2 Current Year'!A103&lt;&gt;"",'2 Current Year'!A103,""),"")</f>
        <v/>
      </c>
      <c r="B603" s="217" t="str">
        <f>IF('2 Current Year'!$X103&gt;0,'2 Current Year'!B103,"")</f>
        <v/>
      </c>
      <c r="C603" s="217" t="str">
        <f>IF('2 Current Year'!$X103&gt;0,'2 Current Year'!C103,"")</f>
        <v/>
      </c>
      <c r="D603" s="409" t="str">
        <f>IF('2 Current Year'!$X103&gt;0,IF('2 Current Year'!E103&lt;&gt;"",'2 Current Year'!E103,'2 Current Year'!D103),"")</f>
        <v/>
      </c>
      <c r="E603" s="409" t="str">
        <f>IF('2 Current Year'!$X103&gt;0,IF('2 Current Year'!E103&lt;&gt;"",'2 Current Year'!E103,""),"")</f>
        <v/>
      </c>
      <c r="F603" s="409" t="str">
        <f>IF('2 Current Year'!$X103&gt;0,IF('2 Current Year'!E103&lt;&gt;"",'2 Current Year'!F103,""),"")</f>
        <v/>
      </c>
      <c r="G603" s="236" t="str">
        <f>IF('2 Current Year'!$X103&gt;0,IF('2 Current Year'!$H103&lt;&gt;"",IF('3 CY Interim'!$AE103&lt;&gt;"",'3 CY Interim'!$AE103,'2 Current Year'!$H103),IF('3 CY Interim'!O103="",'2 Current Year'!G103,'3 CY Interim'!O103)),"")</f>
        <v/>
      </c>
      <c r="H603" s="236" t="str">
        <f>IF('2 Current Year'!$X103&gt;0,IF('2 Current Year'!$H103&lt;&gt;"",IF('3 CY Interim'!$AE103&lt;&gt;"",'3 CY Interim'!$AE103,'2 Current Year'!$H103),""),"")</f>
        <v/>
      </c>
      <c r="I603" s="6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92"/>
      <c r="U603" s="1"/>
      <c r="V603" s="1"/>
      <c r="W603" s="1"/>
      <c r="X603" s="1"/>
      <c r="Y603" s="1"/>
      <c r="Z603" s="1"/>
    </row>
    <row r="604" spans="1:26" ht="12.75" customHeight="1">
      <c r="A604" s="217" t="str">
        <f>IF('2 Current Year'!$X104&gt;0,IF('2 Current Year'!A104&lt;&gt;"",'2 Current Year'!A104,""),"")</f>
        <v/>
      </c>
      <c r="B604" s="217" t="str">
        <f>IF('2 Current Year'!$X104&gt;0,'2 Current Year'!B104,"")</f>
        <v/>
      </c>
      <c r="C604" s="217" t="str">
        <f>IF('2 Current Year'!$X104&gt;0,'2 Current Year'!C104,"")</f>
        <v/>
      </c>
      <c r="D604" s="409" t="str">
        <f>IF('2 Current Year'!$X104&gt;0,IF('2 Current Year'!E104&lt;&gt;"",'2 Current Year'!E104,'2 Current Year'!D104),"")</f>
        <v/>
      </c>
      <c r="E604" s="409" t="str">
        <f>IF('2 Current Year'!$X104&gt;0,IF('2 Current Year'!E104&lt;&gt;"",'2 Current Year'!E104,""),"")</f>
        <v/>
      </c>
      <c r="F604" s="409" t="str">
        <f>IF('2 Current Year'!$X104&gt;0,IF('2 Current Year'!E104&lt;&gt;"",'2 Current Year'!F104,""),"")</f>
        <v/>
      </c>
      <c r="G604" s="236" t="str">
        <f>IF('2 Current Year'!$X104&gt;0,IF('2 Current Year'!$H104&lt;&gt;"",IF('3 CY Interim'!$AE104&lt;&gt;"",'3 CY Interim'!$AE104,'2 Current Year'!$H104),IF('3 CY Interim'!O104="",'2 Current Year'!G104,'3 CY Interim'!O104)),"")</f>
        <v/>
      </c>
      <c r="H604" s="236" t="str">
        <f>IF('2 Current Year'!$X104&gt;0,IF('2 Current Year'!$H104&lt;&gt;"",IF('3 CY Interim'!$AE104&lt;&gt;"",'3 CY Interim'!$AE104,'2 Current Year'!$H104),""),"")</f>
        <v/>
      </c>
      <c r="I604" s="6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92"/>
      <c r="U604" s="1"/>
      <c r="V604" s="1"/>
      <c r="W604" s="1"/>
      <c r="X604" s="1"/>
      <c r="Y604" s="1"/>
      <c r="Z604" s="1"/>
    </row>
    <row r="605" spans="1:26" ht="12.75" customHeight="1">
      <c r="A605" s="217" t="str">
        <f>IF('2 Current Year'!$X105&gt;0,IF('2 Current Year'!A105&lt;&gt;"",'2 Current Year'!A105,""),"")</f>
        <v/>
      </c>
      <c r="B605" s="217" t="str">
        <f>IF('2 Current Year'!$X105&gt;0,'2 Current Year'!B105,"")</f>
        <v/>
      </c>
      <c r="C605" s="217" t="str">
        <f>IF('2 Current Year'!$X105&gt;0,'2 Current Year'!C105,"")</f>
        <v/>
      </c>
      <c r="D605" s="409" t="str">
        <f>IF('2 Current Year'!$X105&gt;0,IF('2 Current Year'!E105&lt;&gt;"",'2 Current Year'!E105,'2 Current Year'!D105),"")</f>
        <v/>
      </c>
      <c r="E605" s="409" t="str">
        <f>IF('2 Current Year'!$X105&gt;0,IF('2 Current Year'!E105&lt;&gt;"",'2 Current Year'!E105,""),"")</f>
        <v/>
      </c>
      <c r="F605" s="409" t="str">
        <f>IF('2 Current Year'!$X105&gt;0,IF('2 Current Year'!E105&lt;&gt;"",'2 Current Year'!F105,""),"")</f>
        <v/>
      </c>
      <c r="G605" s="236" t="str">
        <f>IF('2 Current Year'!$X105&gt;0,IF('2 Current Year'!$H105&lt;&gt;"",IF('3 CY Interim'!$AE105&lt;&gt;"",'3 CY Interim'!$AE105,'2 Current Year'!$H105),IF('3 CY Interim'!O105="",'2 Current Year'!G105,'3 CY Interim'!O105)),"")</f>
        <v/>
      </c>
      <c r="H605" s="236" t="str">
        <f>IF('2 Current Year'!$X105&gt;0,IF('2 Current Year'!$H105&lt;&gt;"",IF('3 CY Interim'!$AE105&lt;&gt;"",'3 CY Interim'!$AE105,'2 Current Year'!$H105),""),"")</f>
        <v/>
      </c>
      <c r="I605" s="6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92"/>
      <c r="U605" s="1"/>
      <c r="V605" s="1"/>
      <c r="W605" s="1"/>
      <c r="X605" s="1"/>
      <c r="Y605" s="1"/>
      <c r="Z605" s="1"/>
    </row>
    <row r="606" spans="1:26" ht="12.75" customHeight="1">
      <c r="A606" s="217" t="str">
        <f>IF('2 Current Year'!$X106&gt;0,IF('2 Current Year'!A106&lt;&gt;"",'2 Current Year'!A106,""),"")</f>
        <v/>
      </c>
      <c r="B606" s="217" t="str">
        <f>IF('2 Current Year'!$X106&gt;0,'2 Current Year'!B106,"")</f>
        <v/>
      </c>
      <c r="C606" s="217" t="str">
        <f>IF('2 Current Year'!$X106&gt;0,'2 Current Year'!C106,"")</f>
        <v/>
      </c>
      <c r="D606" s="409" t="str">
        <f>IF('2 Current Year'!$X106&gt;0,IF('2 Current Year'!E106&lt;&gt;"",'2 Current Year'!E106,'2 Current Year'!D106),"")</f>
        <v/>
      </c>
      <c r="E606" s="409" t="str">
        <f>IF('2 Current Year'!$X106&gt;0,IF('2 Current Year'!E106&lt;&gt;"",'2 Current Year'!E106,""),"")</f>
        <v/>
      </c>
      <c r="F606" s="409" t="str">
        <f>IF('2 Current Year'!$X106&gt;0,IF('2 Current Year'!E106&lt;&gt;"",'2 Current Year'!F106,""),"")</f>
        <v/>
      </c>
      <c r="G606" s="236" t="str">
        <f>IF('2 Current Year'!$X106&gt;0,IF('2 Current Year'!$H106&lt;&gt;"",IF('3 CY Interim'!$AE106&lt;&gt;"",'3 CY Interim'!$AE106,'2 Current Year'!$H106),IF('3 CY Interim'!O106="",'2 Current Year'!G106,'3 CY Interim'!O106)),"")</f>
        <v/>
      </c>
      <c r="H606" s="236" t="str">
        <f>IF('2 Current Year'!$X106&gt;0,IF('2 Current Year'!$H106&lt;&gt;"",IF('3 CY Interim'!$AE106&lt;&gt;"",'3 CY Interim'!$AE106,'2 Current Year'!$H106),""),"")</f>
        <v/>
      </c>
      <c r="I606" s="6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92"/>
      <c r="U606" s="1"/>
      <c r="V606" s="1"/>
      <c r="W606" s="1"/>
      <c r="X606" s="1"/>
      <c r="Y606" s="1"/>
      <c r="Z606" s="1"/>
    </row>
    <row r="607" spans="1:26" ht="12.75" customHeight="1">
      <c r="A607" s="217" t="str">
        <f>IF('2 Current Year'!$X107&gt;0,IF('2 Current Year'!A107&lt;&gt;"",'2 Current Year'!A107,""),"")</f>
        <v/>
      </c>
      <c r="B607" s="217" t="str">
        <f>IF('2 Current Year'!$X107&gt;0,'2 Current Year'!B107,"")</f>
        <v/>
      </c>
      <c r="C607" s="217" t="str">
        <f>IF('2 Current Year'!$X107&gt;0,'2 Current Year'!C107,"")</f>
        <v/>
      </c>
      <c r="D607" s="409" t="str">
        <f>IF('2 Current Year'!$X107&gt;0,IF('2 Current Year'!E107&lt;&gt;"",'2 Current Year'!E107,'2 Current Year'!D107),"")</f>
        <v/>
      </c>
      <c r="E607" s="409" t="str">
        <f>IF('2 Current Year'!$X107&gt;0,IF('2 Current Year'!E107&lt;&gt;"",'2 Current Year'!E107,""),"")</f>
        <v/>
      </c>
      <c r="F607" s="409" t="str">
        <f>IF('2 Current Year'!$X107&gt;0,IF('2 Current Year'!E107&lt;&gt;"",'2 Current Year'!F107,""),"")</f>
        <v/>
      </c>
      <c r="G607" s="236" t="str">
        <f>IF('2 Current Year'!$X107&gt;0,IF('2 Current Year'!$H107&lt;&gt;"",IF('3 CY Interim'!$AE107&lt;&gt;"",'3 CY Interim'!$AE107,'2 Current Year'!$H107),IF('3 CY Interim'!O107="",'2 Current Year'!G107,'3 CY Interim'!O107)),"")</f>
        <v/>
      </c>
      <c r="H607" s="236" t="str">
        <f>IF('2 Current Year'!$X107&gt;0,IF('2 Current Year'!$H107&lt;&gt;"",IF('3 CY Interim'!$AE107&lt;&gt;"",'3 CY Interim'!$AE107,'2 Current Year'!$H107),""),"")</f>
        <v/>
      </c>
      <c r="I607" s="6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92"/>
      <c r="U607" s="1"/>
      <c r="V607" s="1"/>
      <c r="W607" s="1"/>
      <c r="X607" s="1"/>
      <c r="Y607" s="1"/>
      <c r="Z607" s="1"/>
    </row>
    <row r="608" spans="1:26" ht="12.75" customHeight="1">
      <c r="A608" s="217" t="str">
        <f>IF('2 Current Year'!$X108&gt;0,IF('2 Current Year'!A108&lt;&gt;"",'2 Current Year'!A108,""),"")</f>
        <v/>
      </c>
      <c r="B608" s="217" t="str">
        <f>IF('2 Current Year'!$X108&gt;0,'2 Current Year'!B108,"")</f>
        <v/>
      </c>
      <c r="C608" s="217" t="str">
        <f>IF('2 Current Year'!$X108&gt;0,'2 Current Year'!C108,"")</f>
        <v/>
      </c>
      <c r="D608" s="409" t="str">
        <f>IF('2 Current Year'!$X108&gt;0,IF('2 Current Year'!E108&lt;&gt;"",'2 Current Year'!E108,'2 Current Year'!D108),"")</f>
        <v/>
      </c>
      <c r="E608" s="409" t="str">
        <f>IF('2 Current Year'!$X108&gt;0,IF('2 Current Year'!E108&lt;&gt;"",'2 Current Year'!E108,""),"")</f>
        <v/>
      </c>
      <c r="F608" s="409" t="str">
        <f>IF('2 Current Year'!$X108&gt;0,IF('2 Current Year'!E108&lt;&gt;"",'2 Current Year'!F108,""),"")</f>
        <v/>
      </c>
      <c r="G608" s="236" t="str">
        <f>IF('2 Current Year'!$X108&gt;0,IF('2 Current Year'!$H108&lt;&gt;"",IF('3 CY Interim'!$AE108&lt;&gt;"",'3 CY Interim'!$AE108,'2 Current Year'!$H108),IF('3 CY Interim'!O108="",'2 Current Year'!G108,'3 CY Interim'!O108)),"")</f>
        <v/>
      </c>
      <c r="H608" s="236" t="str">
        <f>IF('2 Current Year'!$X108&gt;0,IF('2 Current Year'!$H108&lt;&gt;"",IF('3 CY Interim'!$AE108&lt;&gt;"",'3 CY Interim'!$AE108,'2 Current Year'!$H108),""),"")</f>
        <v/>
      </c>
      <c r="I608" s="6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92"/>
      <c r="U608" s="1"/>
      <c r="V608" s="1"/>
      <c r="W608" s="1"/>
      <c r="X608" s="1"/>
      <c r="Y608" s="1"/>
      <c r="Z608" s="1"/>
    </row>
    <row r="609" spans="1:26" ht="12.75" customHeight="1">
      <c r="A609" s="217" t="str">
        <f>IF('2 Current Year'!$X109&gt;0,IF('2 Current Year'!A109&lt;&gt;"",'2 Current Year'!A109,""),"")</f>
        <v/>
      </c>
      <c r="B609" s="217" t="str">
        <f>IF('2 Current Year'!$X109&gt;0,'2 Current Year'!B109,"")</f>
        <v/>
      </c>
      <c r="C609" s="217" t="str">
        <f>IF('2 Current Year'!$X109&gt;0,'2 Current Year'!C109,"")</f>
        <v/>
      </c>
      <c r="D609" s="409" t="str">
        <f>IF('2 Current Year'!$X109&gt;0,IF('2 Current Year'!E109&lt;&gt;"",'2 Current Year'!E109,'2 Current Year'!D109),"")</f>
        <v/>
      </c>
      <c r="E609" s="409" t="str">
        <f>IF('2 Current Year'!$X109&gt;0,IF('2 Current Year'!E109&lt;&gt;"",'2 Current Year'!E109,""),"")</f>
        <v/>
      </c>
      <c r="F609" s="409" t="str">
        <f>IF('2 Current Year'!$X109&gt;0,IF('2 Current Year'!E109&lt;&gt;"",'2 Current Year'!F109,""),"")</f>
        <v/>
      </c>
      <c r="G609" s="236" t="str">
        <f>IF('2 Current Year'!$X109&gt;0,IF('2 Current Year'!$H109&lt;&gt;"",IF('3 CY Interim'!$AE109&lt;&gt;"",'3 CY Interim'!$AE109,'2 Current Year'!$H109),IF('3 CY Interim'!O109="",'2 Current Year'!G109,'3 CY Interim'!O109)),"")</f>
        <v/>
      </c>
      <c r="H609" s="236" t="str">
        <f>IF('2 Current Year'!$X109&gt;0,IF('2 Current Year'!$H109&lt;&gt;"",IF('3 CY Interim'!$AE109&lt;&gt;"",'3 CY Interim'!$AE109,'2 Current Year'!$H109),""),"")</f>
        <v/>
      </c>
      <c r="I609" s="6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92"/>
      <c r="U609" s="1"/>
      <c r="V609" s="1"/>
      <c r="W609" s="1"/>
      <c r="X609" s="1"/>
      <c r="Y609" s="1"/>
      <c r="Z609" s="1"/>
    </row>
    <row r="610" spans="1:26" ht="12.75" customHeight="1">
      <c r="A610" s="217" t="str">
        <f>IF('2 Current Year'!$X110&gt;0,IF('2 Current Year'!A110&lt;&gt;"",'2 Current Year'!A110,""),"")</f>
        <v/>
      </c>
      <c r="B610" s="217" t="str">
        <f>IF('2 Current Year'!$X110&gt;0,'2 Current Year'!B110,"")</f>
        <v/>
      </c>
      <c r="C610" s="217" t="str">
        <f>IF('2 Current Year'!$X110&gt;0,'2 Current Year'!C110,"")</f>
        <v/>
      </c>
      <c r="D610" s="409" t="str">
        <f>IF('2 Current Year'!$X110&gt;0,IF('2 Current Year'!E110&lt;&gt;"",'2 Current Year'!E110,'2 Current Year'!D110),"")</f>
        <v/>
      </c>
      <c r="E610" s="409" t="str">
        <f>IF('2 Current Year'!$X110&gt;0,IF('2 Current Year'!E110&lt;&gt;"",'2 Current Year'!E110,""),"")</f>
        <v/>
      </c>
      <c r="F610" s="409" t="str">
        <f>IF('2 Current Year'!$X110&gt;0,IF('2 Current Year'!E110&lt;&gt;"",'2 Current Year'!F110,""),"")</f>
        <v/>
      </c>
      <c r="G610" s="236" t="str">
        <f>IF('2 Current Year'!$X110&gt;0,IF('2 Current Year'!$H110&lt;&gt;"",IF('3 CY Interim'!$AE110&lt;&gt;"",'3 CY Interim'!$AE110,'2 Current Year'!$H110),IF('3 CY Interim'!O110="",'2 Current Year'!G110,'3 CY Interim'!O110)),"")</f>
        <v/>
      </c>
      <c r="H610" s="236" t="str">
        <f>IF('2 Current Year'!$X110&gt;0,IF('2 Current Year'!$H110&lt;&gt;"",IF('3 CY Interim'!$AE110&lt;&gt;"",'3 CY Interim'!$AE110,'2 Current Year'!$H110),""),"")</f>
        <v/>
      </c>
      <c r="I610" s="223"/>
      <c r="J610" s="92"/>
      <c r="K610" s="1"/>
      <c r="L610" s="1"/>
      <c r="M610" s="1"/>
      <c r="N610" s="1"/>
      <c r="O610" s="1"/>
      <c r="P610" s="1"/>
      <c r="Q610" s="1"/>
      <c r="R610" s="1"/>
      <c r="S610" s="1"/>
      <c r="T610" s="92"/>
      <c r="U610" s="1"/>
      <c r="V610" s="1"/>
      <c r="W610" s="1"/>
      <c r="X610" s="1"/>
      <c r="Y610" s="1"/>
      <c r="Z610" s="1"/>
    </row>
    <row r="611" spans="1:26" ht="12.75" customHeight="1">
      <c r="A611" s="217" t="str">
        <f>IF('2 Current Year'!$X111&gt;0,IF('2 Current Year'!A111&lt;&gt;"",'2 Current Year'!A111,""),"")</f>
        <v/>
      </c>
      <c r="B611" s="217" t="str">
        <f>IF('2 Current Year'!$X111&gt;0,'2 Current Year'!B111,"")</f>
        <v/>
      </c>
      <c r="C611" s="217" t="str">
        <f>IF('2 Current Year'!$X111&gt;0,'2 Current Year'!C111,"")</f>
        <v/>
      </c>
      <c r="D611" s="409" t="str">
        <f>IF('2 Current Year'!$X111&gt;0,IF('2 Current Year'!E111&lt;&gt;"",'2 Current Year'!E111,'2 Current Year'!D111),"")</f>
        <v/>
      </c>
      <c r="E611" s="409" t="str">
        <f>IF('2 Current Year'!$X111&gt;0,IF('2 Current Year'!E111&lt;&gt;"",'2 Current Year'!E111,""),"")</f>
        <v/>
      </c>
      <c r="F611" s="409" t="str">
        <f>IF('2 Current Year'!$X111&gt;0,IF('2 Current Year'!E111&lt;&gt;"",'2 Current Year'!F111,""),"")</f>
        <v/>
      </c>
      <c r="G611" s="236" t="str">
        <f>IF('2 Current Year'!$X111&gt;0,IF('2 Current Year'!$H111&lt;&gt;"",IF('3 CY Interim'!$AE111&lt;&gt;"",'3 CY Interim'!$AE111,'2 Current Year'!$H111),IF('3 CY Interim'!O111="",'2 Current Year'!G111,'3 CY Interim'!O111)),"")</f>
        <v/>
      </c>
      <c r="H611" s="236" t="str">
        <f>IF('2 Current Year'!$X111&gt;0,IF('2 Current Year'!$H111&lt;&gt;"",IF('3 CY Interim'!$AE111&lt;&gt;"",'3 CY Interim'!$AE111,'2 Current Year'!$H111),""),"")</f>
        <v/>
      </c>
      <c r="I611" s="223"/>
      <c r="J611" s="92"/>
      <c r="K611" s="1"/>
      <c r="L611" s="1"/>
      <c r="M611" s="1"/>
      <c r="N611" s="1"/>
      <c r="O611" s="1"/>
      <c r="P611" s="1"/>
      <c r="Q611" s="1"/>
      <c r="R611" s="1"/>
      <c r="S611" s="1"/>
      <c r="T611" s="92"/>
      <c r="U611" s="1"/>
      <c r="V611" s="1"/>
      <c r="W611" s="1"/>
      <c r="X611" s="1"/>
      <c r="Y611" s="1"/>
      <c r="Z611" s="1"/>
    </row>
    <row r="612" spans="1:26" ht="12.75" customHeight="1">
      <c r="A612" s="217" t="str">
        <f>IF('2 Current Year'!$X112&gt;0,IF('2 Current Year'!A112&lt;&gt;"",'2 Current Year'!A112,""),"")</f>
        <v/>
      </c>
      <c r="B612" s="217" t="str">
        <f>IF('2 Current Year'!$X112&gt;0,'2 Current Year'!B112,"")</f>
        <v/>
      </c>
      <c r="C612" s="217" t="str">
        <f>IF('2 Current Year'!$X112&gt;0,'2 Current Year'!C112,"")</f>
        <v/>
      </c>
      <c r="D612" s="409" t="str">
        <f>IF('2 Current Year'!$X112&gt;0,IF('2 Current Year'!E112&lt;&gt;"",'2 Current Year'!E112,'2 Current Year'!D112),"")</f>
        <v/>
      </c>
      <c r="E612" s="409" t="str">
        <f>IF('2 Current Year'!$X112&gt;0,IF('2 Current Year'!E112&lt;&gt;"",'2 Current Year'!E112,""),"")</f>
        <v/>
      </c>
      <c r="F612" s="409" t="str">
        <f>IF('2 Current Year'!$X112&gt;0,IF('2 Current Year'!E112&lt;&gt;"",'2 Current Year'!F112,""),"")</f>
        <v/>
      </c>
      <c r="G612" s="236" t="str">
        <f>IF('2 Current Year'!$X112&gt;0,IF('2 Current Year'!$H112&lt;&gt;"",IF('3 CY Interim'!$AE112&lt;&gt;"",'3 CY Interim'!$AE112,'2 Current Year'!$H112),IF('3 CY Interim'!O112="",'2 Current Year'!G112,'3 CY Interim'!O112)),"")</f>
        <v/>
      </c>
      <c r="H612" s="236" t="str">
        <f>IF('2 Current Year'!$X112&gt;0,IF('2 Current Year'!$H112&lt;&gt;"",IF('3 CY Interim'!$AE112&lt;&gt;"",'3 CY Interim'!$AE112,'2 Current Year'!$H112),""),"")</f>
        <v/>
      </c>
      <c r="I612" s="223"/>
      <c r="J612" s="92"/>
      <c r="K612" s="1"/>
      <c r="L612" s="1"/>
      <c r="M612" s="1"/>
      <c r="N612" s="1"/>
      <c r="O612" s="1"/>
      <c r="P612" s="1"/>
      <c r="Q612" s="1"/>
      <c r="R612" s="1"/>
      <c r="S612" s="1"/>
      <c r="T612" s="92"/>
      <c r="U612" s="1"/>
      <c r="V612" s="1"/>
      <c r="W612" s="1"/>
      <c r="X612" s="1"/>
      <c r="Y612" s="1"/>
      <c r="Z612" s="1"/>
    </row>
    <row r="613" spans="1:26" ht="12.75" customHeight="1">
      <c r="A613" s="217" t="str">
        <f>IF('2 Current Year'!$X113&gt;0,IF('2 Current Year'!A113&lt;&gt;"",'2 Current Year'!A113,""),"")</f>
        <v/>
      </c>
      <c r="B613" s="217" t="str">
        <f>IF('2 Current Year'!$X113&gt;0,'2 Current Year'!B113,"")</f>
        <v/>
      </c>
      <c r="C613" s="217" t="str">
        <f>IF('2 Current Year'!$X113&gt;0,'2 Current Year'!C113,"")</f>
        <v/>
      </c>
      <c r="D613" s="409" t="str">
        <f>IF('2 Current Year'!$X113&gt;0,IF('2 Current Year'!E113&lt;&gt;"",'2 Current Year'!E113,'2 Current Year'!D113),"")</f>
        <v/>
      </c>
      <c r="E613" s="409" t="str">
        <f>IF('2 Current Year'!$X113&gt;0,IF('2 Current Year'!E113&lt;&gt;"",'2 Current Year'!E113,""),"")</f>
        <v/>
      </c>
      <c r="F613" s="409" t="str">
        <f>IF('2 Current Year'!$X113&gt;0,IF('2 Current Year'!E113&lt;&gt;"",'2 Current Year'!F113,""),"")</f>
        <v/>
      </c>
      <c r="G613" s="236" t="str">
        <f>IF('2 Current Year'!$X113&gt;0,IF('2 Current Year'!$H113&lt;&gt;"",IF('3 CY Interim'!$AE113&lt;&gt;"",'3 CY Interim'!$AE113,'2 Current Year'!$H113),IF('3 CY Interim'!O113="",'2 Current Year'!G113,'3 CY Interim'!O113)),"")</f>
        <v/>
      </c>
      <c r="H613" s="236" t="str">
        <f>IF('2 Current Year'!$X113&gt;0,IF('2 Current Year'!$H113&lt;&gt;"",IF('3 CY Interim'!$AE113&lt;&gt;"",'3 CY Interim'!$AE113,'2 Current Year'!$H113),""),"")</f>
        <v/>
      </c>
      <c r="I613" s="223"/>
      <c r="J613" s="92"/>
      <c r="K613" s="1"/>
      <c r="L613" s="1"/>
      <c r="M613" s="1"/>
      <c r="N613" s="1"/>
      <c r="O613" s="1"/>
      <c r="P613" s="1"/>
      <c r="Q613" s="1"/>
      <c r="R613" s="1"/>
      <c r="S613" s="1"/>
      <c r="T613" s="92"/>
      <c r="U613" s="1"/>
      <c r="V613" s="1"/>
      <c r="W613" s="1"/>
      <c r="X613" s="1"/>
      <c r="Y613" s="1"/>
      <c r="Z613" s="1"/>
    </row>
    <row r="614" spans="1:26" ht="12.75" customHeight="1">
      <c r="A614" s="217" t="str">
        <f>IF('2 Current Year'!$X114&gt;0,IF('2 Current Year'!A114&lt;&gt;"",'2 Current Year'!A114,""),"")</f>
        <v/>
      </c>
      <c r="B614" s="217" t="str">
        <f>IF('2 Current Year'!$X114&gt;0,'2 Current Year'!B114,"")</f>
        <v/>
      </c>
      <c r="C614" s="217" t="str">
        <f>IF('2 Current Year'!$X114&gt;0,'2 Current Year'!C114,"")</f>
        <v/>
      </c>
      <c r="D614" s="409" t="str">
        <f>IF('2 Current Year'!$X114&gt;0,IF('2 Current Year'!E114&lt;&gt;"",'2 Current Year'!E114,'2 Current Year'!D114),"")</f>
        <v/>
      </c>
      <c r="E614" s="409" t="str">
        <f>IF('2 Current Year'!$X114&gt;0,IF('2 Current Year'!E114&lt;&gt;"",'2 Current Year'!E114,""),"")</f>
        <v/>
      </c>
      <c r="F614" s="409" t="str">
        <f>IF('2 Current Year'!$X114&gt;0,IF('2 Current Year'!E114&lt;&gt;"",'2 Current Year'!F114,""),"")</f>
        <v/>
      </c>
      <c r="G614" s="236" t="str">
        <f>IF('2 Current Year'!$X114&gt;0,IF('2 Current Year'!$H114&lt;&gt;"",IF('3 CY Interim'!$AE114&lt;&gt;"",'3 CY Interim'!$AE114,'2 Current Year'!$H114),IF('3 CY Interim'!O114="",'2 Current Year'!G114,'3 CY Interim'!O114)),"")</f>
        <v/>
      </c>
      <c r="H614" s="236" t="str">
        <f>IF('2 Current Year'!$X114&gt;0,IF('2 Current Year'!$H114&lt;&gt;"",IF('3 CY Interim'!$AE114&lt;&gt;"",'3 CY Interim'!$AE114,'2 Current Year'!$H114),""),"")</f>
        <v/>
      </c>
      <c r="I614" s="223"/>
      <c r="J614" s="92"/>
      <c r="K614" s="1"/>
      <c r="L614" s="1"/>
      <c r="M614" s="1"/>
      <c r="N614" s="1"/>
      <c r="O614" s="1"/>
      <c r="P614" s="1"/>
      <c r="Q614" s="1"/>
      <c r="R614" s="1"/>
      <c r="S614" s="1"/>
      <c r="T614" s="92"/>
      <c r="U614" s="1"/>
      <c r="V614" s="1"/>
      <c r="W614" s="1"/>
      <c r="X614" s="1"/>
      <c r="Y614" s="1"/>
      <c r="Z614" s="1"/>
    </row>
    <row r="615" spans="1:26" ht="12.75" customHeight="1">
      <c r="A615" s="217" t="str">
        <f>IF('2 Current Year'!$X115&gt;0,IF('2 Current Year'!A115&lt;&gt;"",'2 Current Year'!A115,""),"")</f>
        <v/>
      </c>
      <c r="B615" s="217" t="str">
        <f>IF('2 Current Year'!$X115&gt;0,'2 Current Year'!B115,"")</f>
        <v/>
      </c>
      <c r="C615" s="217" t="str">
        <f>IF('2 Current Year'!$X115&gt;0,'2 Current Year'!C115,"")</f>
        <v/>
      </c>
      <c r="D615" s="409" t="str">
        <f>IF('2 Current Year'!$X115&gt;0,IF('2 Current Year'!E115&lt;&gt;"",'2 Current Year'!E115,'2 Current Year'!D115),"")</f>
        <v/>
      </c>
      <c r="E615" s="409" t="str">
        <f>IF('2 Current Year'!$X115&gt;0,IF('2 Current Year'!E115&lt;&gt;"",'2 Current Year'!E115,""),"")</f>
        <v/>
      </c>
      <c r="F615" s="409" t="str">
        <f>IF('2 Current Year'!$X115&gt;0,IF('2 Current Year'!E115&lt;&gt;"",'2 Current Year'!F115,""),"")</f>
        <v/>
      </c>
      <c r="G615" s="236" t="str">
        <f>IF('2 Current Year'!$X115&gt;0,IF('2 Current Year'!$H115&lt;&gt;"",IF('3 CY Interim'!$AE115&lt;&gt;"",'3 CY Interim'!$AE115,'2 Current Year'!$H115),IF('3 CY Interim'!O115="",'2 Current Year'!G115,'3 CY Interim'!O115)),"")</f>
        <v/>
      </c>
      <c r="H615" s="236" t="str">
        <f>IF('2 Current Year'!$X115&gt;0,IF('2 Current Year'!$H115&lt;&gt;"",IF('3 CY Interim'!$AE115&lt;&gt;"",'3 CY Interim'!$AE115,'2 Current Year'!$H115),""),"")</f>
        <v/>
      </c>
      <c r="I615" s="223"/>
      <c r="J615" s="92"/>
      <c r="K615" s="1"/>
      <c r="L615" s="1"/>
      <c r="M615" s="1"/>
      <c r="N615" s="1"/>
      <c r="O615" s="1"/>
      <c r="P615" s="1"/>
      <c r="Q615" s="1"/>
      <c r="R615" s="1"/>
      <c r="S615" s="1"/>
      <c r="T615" s="92"/>
      <c r="U615" s="1"/>
      <c r="V615" s="1"/>
      <c r="W615" s="1"/>
      <c r="X615" s="1"/>
      <c r="Y615" s="1"/>
      <c r="Z615" s="1"/>
    </row>
    <row r="616" spans="1:26" ht="12.75" customHeight="1">
      <c r="A616" s="217" t="str">
        <f>IF('2 Current Year'!$X116&gt;0,IF('2 Current Year'!A116&lt;&gt;"",'2 Current Year'!A116,""),"")</f>
        <v/>
      </c>
      <c r="B616" s="217" t="str">
        <f>IF('2 Current Year'!$X116&gt;0,'2 Current Year'!B116,"")</f>
        <v/>
      </c>
      <c r="C616" s="217" t="str">
        <f>IF('2 Current Year'!$X116&gt;0,'2 Current Year'!C116,"")</f>
        <v/>
      </c>
      <c r="D616" s="409" t="str">
        <f>IF('2 Current Year'!$X116&gt;0,IF('2 Current Year'!E116&lt;&gt;"",'2 Current Year'!E116,'2 Current Year'!D116),"")</f>
        <v/>
      </c>
      <c r="E616" s="409" t="str">
        <f>IF('2 Current Year'!$X116&gt;0,IF('2 Current Year'!E116&lt;&gt;"",'2 Current Year'!E116,""),"")</f>
        <v/>
      </c>
      <c r="F616" s="409" t="str">
        <f>IF('2 Current Year'!$X116&gt;0,IF('2 Current Year'!E116&lt;&gt;"",'2 Current Year'!F116,""),"")</f>
        <v/>
      </c>
      <c r="G616" s="236" t="str">
        <f>IF('2 Current Year'!$X116&gt;0,IF('2 Current Year'!$H116&lt;&gt;"",IF('3 CY Interim'!$AE116&lt;&gt;"",'3 CY Interim'!$AE116,'2 Current Year'!$H116),IF('3 CY Interim'!O116="",'2 Current Year'!G116,'3 CY Interim'!O116)),"")</f>
        <v/>
      </c>
      <c r="H616" s="236" t="str">
        <f>IF('2 Current Year'!$X116&gt;0,IF('2 Current Year'!$H116&lt;&gt;"",IF('3 CY Interim'!$AE116&lt;&gt;"",'3 CY Interim'!$AE116,'2 Current Year'!$H116),""),"")</f>
        <v/>
      </c>
      <c r="I616" s="223"/>
      <c r="J616" s="92"/>
      <c r="K616" s="1"/>
      <c r="L616" s="1"/>
      <c r="M616" s="1"/>
      <c r="N616" s="1"/>
      <c r="O616" s="1"/>
      <c r="P616" s="1"/>
      <c r="Q616" s="1"/>
      <c r="R616" s="1"/>
      <c r="S616" s="1"/>
      <c r="T616" s="92"/>
      <c r="U616" s="1"/>
      <c r="V616" s="1"/>
      <c r="W616" s="1"/>
      <c r="X616" s="1"/>
      <c r="Y616" s="1"/>
      <c r="Z616" s="1"/>
    </row>
    <row r="617" spans="1:26" ht="12.75" customHeight="1">
      <c r="A617" s="217" t="str">
        <f>IF('2 Current Year'!$X117&gt;0,IF('2 Current Year'!A117&lt;&gt;"",'2 Current Year'!A117,""),"")</f>
        <v/>
      </c>
      <c r="B617" s="217" t="str">
        <f>IF('2 Current Year'!$X117&gt;0,'2 Current Year'!B117,"")</f>
        <v/>
      </c>
      <c r="C617" s="217" t="str">
        <f>IF('2 Current Year'!$X117&gt;0,'2 Current Year'!C117,"")</f>
        <v/>
      </c>
      <c r="D617" s="409" t="str">
        <f>IF('2 Current Year'!$X117&gt;0,IF('2 Current Year'!E117&lt;&gt;"",'2 Current Year'!E117,'2 Current Year'!D117),"")</f>
        <v/>
      </c>
      <c r="E617" s="409" t="str">
        <f>IF('2 Current Year'!$X117&gt;0,IF('2 Current Year'!E117&lt;&gt;"",'2 Current Year'!E117,""),"")</f>
        <v/>
      </c>
      <c r="F617" s="409" t="str">
        <f>IF('2 Current Year'!$X117&gt;0,IF('2 Current Year'!E117&lt;&gt;"",'2 Current Year'!F117,""),"")</f>
        <v/>
      </c>
      <c r="G617" s="236" t="str">
        <f>IF('2 Current Year'!$X117&gt;0,IF('2 Current Year'!$H117&lt;&gt;"",IF('3 CY Interim'!$AE117&lt;&gt;"",'3 CY Interim'!$AE117,'2 Current Year'!$H117),IF('3 CY Interim'!O117="",'2 Current Year'!G117,'3 CY Interim'!O117)),"")</f>
        <v/>
      </c>
      <c r="H617" s="236" t="str">
        <f>IF('2 Current Year'!$X117&gt;0,IF('2 Current Year'!$H117&lt;&gt;"",IF('3 CY Interim'!$AE117&lt;&gt;"",'3 CY Interim'!$AE117,'2 Current Year'!$H117),""),"")</f>
        <v/>
      </c>
      <c r="I617" s="223"/>
      <c r="J617" s="92"/>
      <c r="K617" s="1"/>
      <c r="L617" s="1"/>
      <c r="M617" s="1"/>
      <c r="N617" s="1"/>
      <c r="O617" s="1"/>
      <c r="P617" s="1"/>
      <c r="Q617" s="1"/>
      <c r="R617" s="1"/>
      <c r="S617" s="1"/>
      <c r="T617" s="92"/>
      <c r="U617" s="1"/>
      <c r="V617" s="1"/>
      <c r="W617" s="1"/>
      <c r="X617" s="1"/>
      <c r="Y617" s="1"/>
      <c r="Z617" s="1"/>
    </row>
    <row r="618" spans="1:26" ht="12.75" customHeight="1">
      <c r="A618" s="217" t="str">
        <f>IF('2 Current Year'!$X118&gt;0,IF('2 Current Year'!A118&lt;&gt;"",'2 Current Year'!A118,""),"")</f>
        <v/>
      </c>
      <c r="B618" s="217" t="str">
        <f>IF('2 Current Year'!$X118&gt;0,'2 Current Year'!B118,"")</f>
        <v/>
      </c>
      <c r="C618" s="217" t="str">
        <f>IF('2 Current Year'!$X118&gt;0,'2 Current Year'!C118,"")</f>
        <v/>
      </c>
      <c r="D618" s="409" t="str">
        <f>IF('2 Current Year'!$X118&gt;0,IF('2 Current Year'!E118&lt;&gt;"",'2 Current Year'!E118,'2 Current Year'!D118),"")</f>
        <v/>
      </c>
      <c r="E618" s="409" t="str">
        <f>IF('2 Current Year'!$X118&gt;0,IF('2 Current Year'!E118&lt;&gt;"",'2 Current Year'!E118,""),"")</f>
        <v/>
      </c>
      <c r="F618" s="409" t="str">
        <f>IF('2 Current Year'!$X118&gt;0,IF('2 Current Year'!E118&lt;&gt;"",'2 Current Year'!F118,""),"")</f>
        <v/>
      </c>
      <c r="G618" s="236" t="str">
        <f>IF('2 Current Year'!$X118&gt;0,IF('2 Current Year'!$H118&lt;&gt;"",IF('3 CY Interim'!$AE118&lt;&gt;"",'3 CY Interim'!$AE118,'2 Current Year'!$H118),IF('3 CY Interim'!O118="",'2 Current Year'!G118,'3 CY Interim'!O118)),"")</f>
        <v/>
      </c>
      <c r="H618" s="236" t="str">
        <f>IF('2 Current Year'!$X118&gt;0,IF('2 Current Year'!$H118&lt;&gt;"",IF('3 CY Interim'!$AE118&lt;&gt;"",'3 CY Interim'!$AE118,'2 Current Year'!$H118),""),"")</f>
        <v/>
      </c>
      <c r="I618" s="223"/>
      <c r="J618" s="92"/>
      <c r="K618" s="1"/>
      <c r="L618" s="1"/>
      <c r="M618" s="1"/>
      <c r="N618" s="1"/>
      <c r="O618" s="1"/>
      <c r="P618" s="1"/>
      <c r="Q618" s="1"/>
      <c r="R618" s="1"/>
      <c r="S618" s="1"/>
      <c r="T618" s="92"/>
      <c r="U618" s="1"/>
      <c r="V618" s="1"/>
      <c r="W618" s="1"/>
      <c r="X618" s="1"/>
      <c r="Y618" s="1"/>
      <c r="Z618" s="1"/>
    </row>
    <row r="619" spans="1:26" ht="12.75" customHeight="1">
      <c r="A619" s="217" t="str">
        <f>IF('2 Current Year'!$X119&gt;0,IF('2 Current Year'!A119&lt;&gt;"",'2 Current Year'!A119,""),"")</f>
        <v/>
      </c>
      <c r="B619" s="217" t="str">
        <f>IF('2 Current Year'!$X119&gt;0,'2 Current Year'!B119,"")</f>
        <v/>
      </c>
      <c r="C619" s="217" t="str">
        <f>IF('2 Current Year'!$X119&gt;0,'2 Current Year'!C119,"")</f>
        <v/>
      </c>
      <c r="D619" s="409" t="str">
        <f>IF('2 Current Year'!$X119&gt;0,IF('2 Current Year'!E119&lt;&gt;"",'2 Current Year'!E119,'2 Current Year'!D119),"")</f>
        <v/>
      </c>
      <c r="E619" s="409" t="str">
        <f>IF('2 Current Year'!$X119&gt;0,IF('2 Current Year'!E119&lt;&gt;"",'2 Current Year'!E119,""),"")</f>
        <v/>
      </c>
      <c r="F619" s="409" t="str">
        <f>IF('2 Current Year'!$X119&gt;0,IF('2 Current Year'!E119&lt;&gt;"",'2 Current Year'!F119,""),"")</f>
        <v/>
      </c>
      <c r="G619" s="236" t="str">
        <f>IF('2 Current Year'!$X119&gt;0,IF('2 Current Year'!$H119&lt;&gt;"",IF('3 CY Interim'!$AE119&lt;&gt;"",'3 CY Interim'!$AE119,'2 Current Year'!$H119),IF('3 CY Interim'!O119="",'2 Current Year'!G119,'3 CY Interim'!O119)),"")</f>
        <v/>
      </c>
      <c r="H619" s="236" t="str">
        <f>IF('2 Current Year'!$X119&gt;0,IF('2 Current Year'!$H119&lt;&gt;"",IF('3 CY Interim'!$AE119&lt;&gt;"",'3 CY Interim'!$AE119,'2 Current Year'!$H119),""),"")</f>
        <v/>
      </c>
      <c r="I619" s="223"/>
      <c r="J619" s="92"/>
      <c r="K619" s="1"/>
      <c r="L619" s="1"/>
      <c r="M619" s="1"/>
      <c r="N619" s="1"/>
      <c r="O619" s="1"/>
      <c r="P619" s="1"/>
      <c r="Q619" s="1"/>
      <c r="R619" s="1"/>
      <c r="S619" s="1"/>
      <c r="T619" s="92"/>
      <c r="U619" s="1"/>
      <c r="V619" s="1"/>
      <c r="W619" s="1"/>
      <c r="X619" s="1"/>
      <c r="Y619" s="1"/>
      <c r="Z619" s="1"/>
    </row>
    <row r="620" spans="1:26" ht="12.75" customHeight="1">
      <c r="A620" s="217" t="str">
        <f>IF('2 Current Year'!$X120&gt;0,IF('2 Current Year'!A120&lt;&gt;"",'2 Current Year'!A120,""),"")</f>
        <v/>
      </c>
      <c r="B620" s="217" t="str">
        <f>IF('2 Current Year'!$X120&gt;0,'2 Current Year'!B120,"")</f>
        <v/>
      </c>
      <c r="C620" s="217" t="str">
        <f>IF('2 Current Year'!$X120&gt;0,'2 Current Year'!C120,"")</f>
        <v/>
      </c>
      <c r="D620" s="409" t="str">
        <f>IF('2 Current Year'!$X120&gt;0,IF('2 Current Year'!E120&lt;&gt;"",'2 Current Year'!E120,'2 Current Year'!D120),"")</f>
        <v/>
      </c>
      <c r="E620" s="409" t="str">
        <f>IF('2 Current Year'!$X120&gt;0,IF('2 Current Year'!E120&lt;&gt;"",'2 Current Year'!E120,""),"")</f>
        <v/>
      </c>
      <c r="F620" s="409" t="str">
        <f>IF('2 Current Year'!$X120&gt;0,IF('2 Current Year'!E120&lt;&gt;"",'2 Current Year'!F120,""),"")</f>
        <v/>
      </c>
      <c r="G620" s="236" t="str">
        <f>IF('2 Current Year'!$X120&gt;0,IF('2 Current Year'!$H120&lt;&gt;"",IF('3 CY Interim'!$AE120&lt;&gt;"",'3 CY Interim'!$AE120,'2 Current Year'!$H120),IF('3 CY Interim'!O120="",'2 Current Year'!G120,'3 CY Interim'!O120)),"")</f>
        <v/>
      </c>
      <c r="H620" s="236" t="str">
        <f>IF('2 Current Year'!$X120&gt;0,IF('2 Current Year'!$H120&lt;&gt;"",IF('3 CY Interim'!$AE120&lt;&gt;"",'3 CY Interim'!$AE120,'2 Current Year'!$H120),""),"")</f>
        <v/>
      </c>
      <c r="I620" s="223"/>
      <c r="J620" s="92"/>
      <c r="K620" s="1"/>
      <c r="L620" s="1"/>
      <c r="M620" s="1"/>
      <c r="N620" s="1"/>
      <c r="O620" s="1"/>
      <c r="P620" s="1"/>
      <c r="Q620" s="1"/>
      <c r="R620" s="1"/>
      <c r="S620" s="1"/>
      <c r="T620" s="92"/>
      <c r="U620" s="1"/>
      <c r="V620" s="1"/>
      <c r="W620" s="1"/>
      <c r="X620" s="1"/>
      <c r="Y620" s="1"/>
      <c r="Z620" s="1"/>
    </row>
    <row r="621" spans="1:26" ht="12.75" customHeight="1">
      <c r="A621" s="217" t="str">
        <f>IF('2 Current Year'!$X121&gt;0,IF('2 Current Year'!A121&lt;&gt;"",'2 Current Year'!A121,""),"")</f>
        <v/>
      </c>
      <c r="B621" s="217" t="str">
        <f>IF('2 Current Year'!$X121&gt;0,'2 Current Year'!B121,"")</f>
        <v/>
      </c>
      <c r="C621" s="217" t="str">
        <f>IF('2 Current Year'!$X121&gt;0,'2 Current Year'!C121,"")</f>
        <v/>
      </c>
      <c r="D621" s="409" t="str">
        <f>IF('2 Current Year'!$X121&gt;0,IF('2 Current Year'!E121&lt;&gt;"",'2 Current Year'!E121,'2 Current Year'!D121),"")</f>
        <v/>
      </c>
      <c r="E621" s="409" t="str">
        <f>IF('2 Current Year'!$X121&gt;0,IF('2 Current Year'!E121&lt;&gt;"",'2 Current Year'!E121,""),"")</f>
        <v/>
      </c>
      <c r="F621" s="409" t="str">
        <f>IF('2 Current Year'!$X121&gt;0,IF('2 Current Year'!E121&lt;&gt;"",'2 Current Year'!F121,""),"")</f>
        <v/>
      </c>
      <c r="G621" s="236" t="str">
        <f>IF('2 Current Year'!$X121&gt;0,IF('2 Current Year'!$H121&lt;&gt;"",IF('3 CY Interim'!$AE121&lt;&gt;"",'3 CY Interim'!$AE121,'2 Current Year'!$H121),IF('3 CY Interim'!O121="",'2 Current Year'!G121,'3 CY Interim'!O121)),"")</f>
        <v/>
      </c>
      <c r="H621" s="236" t="str">
        <f>IF('2 Current Year'!$X121&gt;0,IF('2 Current Year'!$H121&lt;&gt;"",IF('3 CY Interim'!$AE121&lt;&gt;"",'3 CY Interim'!$AE121,'2 Current Year'!$H121),""),"")</f>
        <v/>
      </c>
      <c r="I621" s="223"/>
      <c r="J621" s="92"/>
      <c r="K621" s="1"/>
      <c r="L621" s="1"/>
      <c r="M621" s="1"/>
      <c r="N621" s="1"/>
      <c r="O621" s="1"/>
      <c r="P621" s="1"/>
      <c r="Q621" s="1"/>
      <c r="R621" s="1"/>
      <c r="S621" s="1"/>
      <c r="T621" s="92"/>
      <c r="U621" s="1"/>
      <c r="V621" s="1"/>
      <c r="W621" s="1"/>
      <c r="X621" s="1"/>
      <c r="Y621" s="1"/>
      <c r="Z621" s="1"/>
    </row>
    <row r="622" spans="1:26" ht="12.75" customHeight="1">
      <c r="A622" s="217" t="str">
        <f>IF('2 Current Year'!$X122&gt;0,IF('2 Current Year'!A122&lt;&gt;"",'2 Current Year'!A122,""),"")</f>
        <v/>
      </c>
      <c r="B622" s="217" t="str">
        <f>IF('2 Current Year'!$X122&gt;0,'2 Current Year'!B122,"")</f>
        <v/>
      </c>
      <c r="C622" s="217" t="str">
        <f>IF('2 Current Year'!$X122&gt;0,'2 Current Year'!C122,"")</f>
        <v/>
      </c>
      <c r="D622" s="409" t="str">
        <f>IF('2 Current Year'!$X122&gt;0,IF('2 Current Year'!E122&lt;&gt;"",'2 Current Year'!E122,'2 Current Year'!D122),"")</f>
        <v/>
      </c>
      <c r="E622" s="409" t="str">
        <f>IF('2 Current Year'!$X122&gt;0,IF('2 Current Year'!E122&lt;&gt;"",'2 Current Year'!E122,""),"")</f>
        <v/>
      </c>
      <c r="F622" s="409" t="str">
        <f>IF('2 Current Year'!$X122&gt;0,IF('2 Current Year'!E122&lt;&gt;"",'2 Current Year'!F122,""),"")</f>
        <v/>
      </c>
      <c r="G622" s="236" t="str">
        <f>IF('2 Current Year'!$X122&gt;0,IF('2 Current Year'!$H122&lt;&gt;"",IF('3 CY Interim'!$AE122&lt;&gt;"",'3 CY Interim'!$AE122,'2 Current Year'!$H122),IF('3 CY Interim'!O122="",'2 Current Year'!G122,'3 CY Interim'!O122)),"")</f>
        <v/>
      </c>
      <c r="H622" s="236" t="str">
        <f>IF('2 Current Year'!$X122&gt;0,IF('2 Current Year'!$H122&lt;&gt;"",IF('3 CY Interim'!$AE122&lt;&gt;"",'3 CY Interim'!$AE122,'2 Current Year'!$H122),""),"")</f>
        <v/>
      </c>
      <c r="I622" s="223"/>
      <c r="J622" s="92"/>
      <c r="K622" s="1"/>
      <c r="L622" s="1"/>
      <c r="M622" s="1"/>
      <c r="N622" s="1"/>
      <c r="O622" s="1"/>
      <c r="P622" s="1"/>
      <c r="Q622" s="1"/>
      <c r="R622" s="1"/>
      <c r="S622" s="1"/>
      <c r="T622" s="92"/>
      <c r="U622" s="1"/>
      <c r="V622" s="1"/>
      <c r="W622" s="1"/>
      <c r="X622" s="1"/>
      <c r="Y622" s="1"/>
      <c r="Z622" s="1"/>
    </row>
    <row r="623" spans="1:26" ht="12.75" customHeight="1">
      <c r="A623" s="217" t="str">
        <f>IF('2 Current Year'!$X123&gt;0,IF('2 Current Year'!A123&lt;&gt;"",'2 Current Year'!A123,""),"")</f>
        <v/>
      </c>
      <c r="B623" s="217" t="str">
        <f>IF('2 Current Year'!$X123&gt;0,'2 Current Year'!B123,"")</f>
        <v/>
      </c>
      <c r="C623" s="217" t="str">
        <f>IF('2 Current Year'!$X123&gt;0,'2 Current Year'!C123,"")</f>
        <v/>
      </c>
      <c r="D623" s="409" t="str">
        <f>IF('2 Current Year'!$X123&gt;0,IF('2 Current Year'!E123&lt;&gt;"",'2 Current Year'!E123,'2 Current Year'!D123),"")</f>
        <v/>
      </c>
      <c r="E623" s="409" t="str">
        <f>IF('2 Current Year'!$X123&gt;0,IF('2 Current Year'!E123&lt;&gt;"",'2 Current Year'!E123,""),"")</f>
        <v/>
      </c>
      <c r="F623" s="409" t="str">
        <f>IF('2 Current Year'!$X123&gt;0,IF('2 Current Year'!E123&lt;&gt;"",'2 Current Year'!F123,""),"")</f>
        <v/>
      </c>
      <c r="G623" s="236" t="str">
        <f>IF('2 Current Year'!$X123&gt;0,IF('2 Current Year'!$H123&lt;&gt;"",IF('3 CY Interim'!$AE123&lt;&gt;"",'3 CY Interim'!$AE123,'2 Current Year'!$H123),IF('3 CY Interim'!O123="",'2 Current Year'!G123,'3 CY Interim'!O123)),"")</f>
        <v/>
      </c>
      <c r="H623" s="236" t="str">
        <f>IF('2 Current Year'!$X123&gt;0,IF('2 Current Year'!$H123&lt;&gt;"",IF('3 CY Interim'!$AE123&lt;&gt;"",'3 CY Interim'!$AE123,'2 Current Year'!$H123),""),"")</f>
        <v/>
      </c>
      <c r="I623" s="223"/>
      <c r="J623" s="92"/>
      <c r="K623" s="1"/>
      <c r="L623" s="1"/>
      <c r="M623" s="1"/>
      <c r="N623" s="1"/>
      <c r="O623" s="1"/>
      <c r="P623" s="1"/>
      <c r="Q623" s="1"/>
      <c r="R623" s="1"/>
      <c r="S623" s="1"/>
      <c r="T623" s="92"/>
      <c r="U623" s="1"/>
      <c r="V623" s="1"/>
      <c r="W623" s="1"/>
      <c r="X623" s="1"/>
      <c r="Y623" s="1"/>
      <c r="Z623" s="1"/>
    </row>
    <row r="624" spans="1:26" ht="12.75" customHeight="1">
      <c r="A624" s="217" t="str">
        <f>IF('2 Current Year'!$X124&gt;0,IF('2 Current Year'!A124&lt;&gt;"",'2 Current Year'!A124,""),"")</f>
        <v/>
      </c>
      <c r="B624" s="217" t="str">
        <f>IF('2 Current Year'!$X124&gt;0,'2 Current Year'!B124,"")</f>
        <v/>
      </c>
      <c r="C624" s="217" t="str">
        <f>IF('2 Current Year'!$X124&gt;0,'2 Current Year'!C124,"")</f>
        <v/>
      </c>
      <c r="D624" s="409" t="str">
        <f>IF('2 Current Year'!$X124&gt;0,IF('2 Current Year'!E124&lt;&gt;"",'2 Current Year'!E124,'2 Current Year'!D124),"")</f>
        <v/>
      </c>
      <c r="E624" s="409" t="str">
        <f>IF('2 Current Year'!$X124&gt;0,IF('2 Current Year'!E124&lt;&gt;"",'2 Current Year'!E124,""),"")</f>
        <v/>
      </c>
      <c r="F624" s="409" t="str">
        <f>IF('2 Current Year'!$X124&gt;0,IF('2 Current Year'!E124&lt;&gt;"",'2 Current Year'!F124,""),"")</f>
        <v/>
      </c>
      <c r="G624" s="236" t="str">
        <f>IF('2 Current Year'!$X124&gt;0,IF('2 Current Year'!$H124&lt;&gt;"",IF('3 CY Interim'!$AE124&lt;&gt;"",'3 CY Interim'!$AE124,'2 Current Year'!$H124),IF('3 CY Interim'!O124="",'2 Current Year'!G124,'3 CY Interim'!O124)),"")</f>
        <v/>
      </c>
      <c r="H624" s="236" t="str">
        <f>IF('2 Current Year'!$X124&gt;0,IF('2 Current Year'!$H124&lt;&gt;"",IF('3 CY Interim'!$AE124&lt;&gt;"",'3 CY Interim'!$AE124,'2 Current Year'!$H124),""),"")</f>
        <v/>
      </c>
      <c r="I624" s="223"/>
      <c r="J624" s="92"/>
      <c r="K624" s="1"/>
      <c r="L624" s="1"/>
      <c r="M624" s="1"/>
      <c r="N624" s="1"/>
      <c r="O624" s="1"/>
      <c r="P624" s="1"/>
      <c r="Q624" s="1"/>
      <c r="R624" s="1"/>
      <c r="S624" s="1"/>
      <c r="T624" s="92"/>
      <c r="U624" s="1"/>
      <c r="V624" s="1"/>
      <c r="W624" s="1"/>
      <c r="X624" s="1"/>
      <c r="Y624" s="1"/>
      <c r="Z624" s="1"/>
    </row>
    <row r="625" spans="1:26" ht="12.75" customHeight="1">
      <c r="A625" s="217" t="str">
        <f>IF('2 Current Year'!$X125&gt;0,IF('2 Current Year'!A125&lt;&gt;"",'2 Current Year'!A125,""),"")</f>
        <v/>
      </c>
      <c r="B625" s="217" t="str">
        <f>IF('2 Current Year'!$X125&gt;0,'2 Current Year'!B125,"")</f>
        <v/>
      </c>
      <c r="C625" s="217" t="str">
        <f>IF('2 Current Year'!$X125&gt;0,'2 Current Year'!C125,"")</f>
        <v/>
      </c>
      <c r="D625" s="409" t="str">
        <f>IF('2 Current Year'!$X125&gt;0,IF('2 Current Year'!E125&lt;&gt;"",'2 Current Year'!E125,'2 Current Year'!D125),"")</f>
        <v/>
      </c>
      <c r="E625" s="409" t="str">
        <f>IF('2 Current Year'!$X125&gt;0,IF('2 Current Year'!E125&lt;&gt;"",'2 Current Year'!E125,""),"")</f>
        <v/>
      </c>
      <c r="F625" s="409" t="str">
        <f>IF('2 Current Year'!$X125&gt;0,IF('2 Current Year'!E125&lt;&gt;"",'2 Current Year'!F125,""),"")</f>
        <v/>
      </c>
      <c r="G625" s="236" t="str">
        <f>IF('2 Current Year'!$X125&gt;0,IF('2 Current Year'!$H125&lt;&gt;"",IF('3 CY Interim'!$AE125&lt;&gt;"",'3 CY Interim'!$AE125,'2 Current Year'!$H125),IF('3 CY Interim'!O125="",'2 Current Year'!G125,'3 CY Interim'!O125)),"")</f>
        <v/>
      </c>
      <c r="H625" s="236" t="str">
        <f>IF('2 Current Year'!$X125&gt;0,IF('2 Current Year'!$H125&lt;&gt;"",IF('3 CY Interim'!$AE125&lt;&gt;"",'3 CY Interim'!$AE125,'2 Current Year'!$H125),""),"")</f>
        <v/>
      </c>
      <c r="I625" s="223"/>
      <c r="J625" s="92"/>
      <c r="K625" s="1"/>
      <c r="L625" s="1"/>
      <c r="M625" s="1"/>
      <c r="N625" s="1"/>
      <c r="O625" s="1"/>
      <c r="P625" s="1"/>
      <c r="Q625" s="1"/>
      <c r="R625" s="1"/>
      <c r="S625" s="1"/>
      <c r="T625" s="92"/>
      <c r="U625" s="1"/>
      <c r="V625" s="1"/>
      <c r="W625" s="1"/>
      <c r="X625" s="1"/>
      <c r="Y625" s="1"/>
      <c r="Z625" s="1"/>
    </row>
    <row r="626" spans="1:26" ht="12.75" customHeight="1">
      <c r="A626" s="217" t="str">
        <f>IF('2 Current Year'!$X126&gt;0,IF('2 Current Year'!A126&lt;&gt;"",'2 Current Year'!A126,""),"")</f>
        <v/>
      </c>
      <c r="B626" s="217" t="str">
        <f>IF('2 Current Year'!$X126&gt;0,'2 Current Year'!B126,"")</f>
        <v/>
      </c>
      <c r="C626" s="217" t="str">
        <f>IF('2 Current Year'!$X126&gt;0,'2 Current Year'!C126,"")</f>
        <v/>
      </c>
      <c r="D626" s="409" t="str">
        <f>IF('2 Current Year'!$X126&gt;0,IF('2 Current Year'!E126&lt;&gt;"",'2 Current Year'!E126,'2 Current Year'!D126),"")</f>
        <v/>
      </c>
      <c r="E626" s="409" t="str">
        <f>IF('2 Current Year'!$X126&gt;0,IF('2 Current Year'!E126&lt;&gt;"",'2 Current Year'!E126,""),"")</f>
        <v/>
      </c>
      <c r="F626" s="409" t="str">
        <f>IF('2 Current Year'!$X126&gt;0,IF('2 Current Year'!E126&lt;&gt;"",'2 Current Year'!F126,""),"")</f>
        <v/>
      </c>
      <c r="G626" s="236" t="str">
        <f>IF('2 Current Year'!$X126&gt;0,IF('2 Current Year'!$H126&lt;&gt;"",IF('3 CY Interim'!$AE126&lt;&gt;"",'3 CY Interim'!$AE126,'2 Current Year'!$H126),IF('3 CY Interim'!O126="",'2 Current Year'!G126,'3 CY Interim'!O126)),"")</f>
        <v/>
      </c>
      <c r="H626" s="236" t="str">
        <f>IF('2 Current Year'!$X126&gt;0,IF('2 Current Year'!$H126&lt;&gt;"",IF('3 CY Interim'!$AE126&lt;&gt;"",'3 CY Interim'!$AE126,'2 Current Year'!$H126),""),"")</f>
        <v/>
      </c>
      <c r="I626" s="223"/>
      <c r="J626" s="92"/>
      <c r="K626" s="1"/>
      <c r="L626" s="1"/>
      <c r="M626" s="1"/>
      <c r="N626" s="1"/>
      <c r="O626" s="1"/>
      <c r="P626" s="1"/>
      <c r="Q626" s="1"/>
      <c r="R626" s="1"/>
      <c r="S626" s="1"/>
      <c r="T626" s="92"/>
      <c r="U626" s="1"/>
      <c r="V626" s="1"/>
      <c r="W626" s="1"/>
      <c r="X626" s="1"/>
      <c r="Y626" s="1"/>
      <c r="Z626" s="1"/>
    </row>
    <row r="627" spans="1:26" ht="12.75" customHeight="1">
      <c r="A627" s="217" t="str">
        <f>IF('2 Current Year'!$X127&gt;0,IF('2 Current Year'!A127&lt;&gt;"",'2 Current Year'!A127,""),"")</f>
        <v/>
      </c>
      <c r="B627" s="217" t="str">
        <f>IF('2 Current Year'!$X127&gt;0,'2 Current Year'!B127,"")</f>
        <v/>
      </c>
      <c r="C627" s="217" t="str">
        <f>IF('2 Current Year'!$X127&gt;0,'2 Current Year'!C127,"")</f>
        <v/>
      </c>
      <c r="D627" s="409" t="str">
        <f>IF('2 Current Year'!$X127&gt;0,IF('2 Current Year'!E127&lt;&gt;"",'2 Current Year'!E127,'2 Current Year'!D127),"")</f>
        <v/>
      </c>
      <c r="E627" s="409" t="str">
        <f>IF('2 Current Year'!$X127&gt;0,IF('2 Current Year'!E127&lt;&gt;"",'2 Current Year'!E127,""),"")</f>
        <v/>
      </c>
      <c r="F627" s="409" t="str">
        <f>IF('2 Current Year'!$X127&gt;0,IF('2 Current Year'!E127&lt;&gt;"",'2 Current Year'!F127,""),"")</f>
        <v/>
      </c>
      <c r="G627" s="236" t="str">
        <f>IF('2 Current Year'!$X127&gt;0,IF('2 Current Year'!$H127&lt;&gt;"",IF('3 CY Interim'!$AE127&lt;&gt;"",'3 CY Interim'!$AE127,'2 Current Year'!$H127),IF('3 CY Interim'!O127="",'2 Current Year'!G127,'3 CY Interim'!O127)),"")</f>
        <v/>
      </c>
      <c r="H627" s="236" t="str">
        <f>IF('2 Current Year'!$X127&gt;0,IF('2 Current Year'!$H127&lt;&gt;"",IF('3 CY Interim'!$AE127&lt;&gt;"",'3 CY Interim'!$AE127,'2 Current Year'!$H127),""),"")</f>
        <v/>
      </c>
      <c r="I627" s="223"/>
      <c r="J627" s="92"/>
      <c r="K627" s="1"/>
      <c r="L627" s="1"/>
      <c r="M627" s="1"/>
      <c r="N627" s="1"/>
      <c r="O627" s="1"/>
      <c r="P627" s="1"/>
      <c r="Q627" s="1"/>
      <c r="R627" s="1"/>
      <c r="S627" s="1"/>
      <c r="T627" s="92"/>
      <c r="U627" s="1"/>
      <c r="V627" s="1"/>
      <c r="W627" s="1"/>
      <c r="X627" s="1"/>
      <c r="Y627" s="1"/>
      <c r="Z627" s="1"/>
    </row>
    <row r="628" spans="1:26" ht="12.75" customHeight="1">
      <c r="A628" s="217" t="str">
        <f>IF('2 Current Year'!$X128&gt;0,IF('2 Current Year'!A128&lt;&gt;"",'2 Current Year'!A128,""),"")</f>
        <v/>
      </c>
      <c r="B628" s="217" t="str">
        <f>IF('2 Current Year'!$X128&gt;0,'2 Current Year'!B128,"")</f>
        <v/>
      </c>
      <c r="C628" s="217" t="str">
        <f>IF('2 Current Year'!$X128&gt;0,'2 Current Year'!C128,"")</f>
        <v/>
      </c>
      <c r="D628" s="409" t="str">
        <f>IF('2 Current Year'!$X128&gt;0,IF('2 Current Year'!E128&lt;&gt;"",'2 Current Year'!E128,'2 Current Year'!D128),"")</f>
        <v/>
      </c>
      <c r="E628" s="409" t="str">
        <f>IF('2 Current Year'!$X128&gt;0,IF('2 Current Year'!E128&lt;&gt;"",'2 Current Year'!E128,""),"")</f>
        <v/>
      </c>
      <c r="F628" s="409" t="str">
        <f>IF('2 Current Year'!$X128&gt;0,IF('2 Current Year'!E128&lt;&gt;"",'2 Current Year'!F128,""),"")</f>
        <v/>
      </c>
      <c r="G628" s="236" t="str">
        <f>IF('2 Current Year'!$X128&gt;0,IF('2 Current Year'!$H128&lt;&gt;"",IF('3 CY Interim'!$AE128&lt;&gt;"",'3 CY Interim'!$AE128,'2 Current Year'!$H128),IF('3 CY Interim'!O128="",'2 Current Year'!G128,'3 CY Interim'!O128)),"")</f>
        <v/>
      </c>
      <c r="H628" s="236" t="str">
        <f>IF('2 Current Year'!$X128&gt;0,IF('2 Current Year'!$H128&lt;&gt;"",IF('3 CY Interim'!$AE128&lt;&gt;"",'3 CY Interim'!$AE128,'2 Current Year'!$H128),""),"")</f>
        <v/>
      </c>
      <c r="I628" s="223"/>
      <c r="J628" s="92"/>
      <c r="K628" s="1"/>
      <c r="L628" s="1"/>
      <c r="M628" s="1"/>
      <c r="N628" s="1"/>
      <c r="O628" s="1"/>
      <c r="P628" s="1"/>
      <c r="Q628" s="1"/>
      <c r="R628" s="1"/>
      <c r="S628" s="1"/>
      <c r="T628" s="92"/>
      <c r="U628" s="1"/>
      <c r="V628" s="1"/>
      <c r="W628" s="1"/>
      <c r="X628" s="1"/>
      <c r="Y628" s="1"/>
      <c r="Z628" s="1"/>
    </row>
    <row r="629" spans="1:26" ht="12.75" customHeight="1">
      <c r="A629" s="217" t="str">
        <f>IF('2 Current Year'!$X129&gt;0,IF('2 Current Year'!A129&lt;&gt;"",'2 Current Year'!A129,""),"")</f>
        <v/>
      </c>
      <c r="B629" s="217" t="str">
        <f>IF('2 Current Year'!$X129&gt;0,'2 Current Year'!B129,"")</f>
        <v/>
      </c>
      <c r="C629" s="217" t="str">
        <f>IF('2 Current Year'!$X129&gt;0,'2 Current Year'!C129,"")</f>
        <v/>
      </c>
      <c r="D629" s="409" t="str">
        <f>IF('2 Current Year'!$X129&gt;0,IF('2 Current Year'!E129&lt;&gt;"",'2 Current Year'!E129,'2 Current Year'!D129),"")</f>
        <v/>
      </c>
      <c r="E629" s="409" t="str">
        <f>IF('2 Current Year'!$X129&gt;0,IF('2 Current Year'!E129&lt;&gt;"",'2 Current Year'!E129,""),"")</f>
        <v/>
      </c>
      <c r="F629" s="409" t="str">
        <f>IF('2 Current Year'!$X129&gt;0,IF('2 Current Year'!E129&lt;&gt;"",'2 Current Year'!F129,""),"")</f>
        <v/>
      </c>
      <c r="G629" s="236" t="str">
        <f>IF('2 Current Year'!$X129&gt;0,IF('2 Current Year'!$H129&lt;&gt;"",IF('3 CY Interim'!$AE129&lt;&gt;"",'3 CY Interim'!$AE129,'2 Current Year'!$H129),IF('3 CY Interim'!O129="",'2 Current Year'!G129,'3 CY Interim'!O129)),"")</f>
        <v/>
      </c>
      <c r="H629" s="236" t="str">
        <f>IF('2 Current Year'!$X129&gt;0,IF('2 Current Year'!$H129&lt;&gt;"",IF('3 CY Interim'!$AE129&lt;&gt;"",'3 CY Interim'!$AE129,'2 Current Year'!$H129),""),"")</f>
        <v/>
      </c>
      <c r="I629" s="223"/>
      <c r="J629" s="92"/>
      <c r="K629" s="1"/>
      <c r="L629" s="1"/>
      <c r="M629" s="1"/>
      <c r="N629" s="1"/>
      <c r="O629" s="1"/>
      <c r="P629" s="1"/>
      <c r="Q629" s="1"/>
      <c r="R629" s="1"/>
      <c r="S629" s="1"/>
      <c r="T629" s="92"/>
      <c r="U629" s="1"/>
      <c r="V629" s="1"/>
      <c r="W629" s="1"/>
      <c r="X629" s="1"/>
      <c r="Y629" s="1"/>
      <c r="Z629" s="1"/>
    </row>
    <row r="630" spans="1:26" ht="12.75" customHeight="1">
      <c r="A630" s="217" t="str">
        <f>IF('2 Current Year'!$X130&gt;0,IF('2 Current Year'!A130&lt;&gt;"",'2 Current Year'!A130,""),"")</f>
        <v/>
      </c>
      <c r="B630" s="217" t="str">
        <f>IF('2 Current Year'!$X130&gt;0,'2 Current Year'!B130,"")</f>
        <v/>
      </c>
      <c r="C630" s="217" t="str">
        <f>IF('2 Current Year'!$X130&gt;0,'2 Current Year'!C130,"")</f>
        <v/>
      </c>
      <c r="D630" s="409" t="str">
        <f>IF('2 Current Year'!$X130&gt;0,IF('2 Current Year'!E130&lt;&gt;"",'2 Current Year'!E130,'2 Current Year'!D130),"")</f>
        <v/>
      </c>
      <c r="E630" s="409" t="str">
        <f>IF('2 Current Year'!$X130&gt;0,IF('2 Current Year'!E130&lt;&gt;"",'2 Current Year'!E130,""),"")</f>
        <v/>
      </c>
      <c r="F630" s="409" t="str">
        <f>IF('2 Current Year'!$X130&gt;0,IF('2 Current Year'!E130&lt;&gt;"",'2 Current Year'!F130,""),"")</f>
        <v/>
      </c>
      <c r="G630" s="236" t="str">
        <f>IF('2 Current Year'!$X130&gt;0,IF('2 Current Year'!$H130&lt;&gt;"",IF('3 CY Interim'!$AE130&lt;&gt;"",'3 CY Interim'!$AE130,'2 Current Year'!$H130),IF('3 CY Interim'!O130="",'2 Current Year'!G130,'3 CY Interim'!O130)),"")</f>
        <v/>
      </c>
      <c r="H630" s="236" t="str">
        <f>IF('2 Current Year'!$X130&gt;0,IF('2 Current Year'!$H130&lt;&gt;"",IF('3 CY Interim'!$AE130&lt;&gt;"",'3 CY Interim'!$AE130,'2 Current Year'!$H130),""),"")</f>
        <v/>
      </c>
      <c r="I630" s="223"/>
      <c r="J630" s="92"/>
      <c r="K630" s="1"/>
      <c r="L630" s="1"/>
      <c r="M630" s="1"/>
      <c r="N630" s="1"/>
      <c r="O630" s="1"/>
      <c r="P630" s="1"/>
      <c r="Q630" s="1"/>
      <c r="R630" s="1"/>
      <c r="S630" s="1"/>
      <c r="T630" s="92"/>
      <c r="U630" s="1"/>
      <c r="V630" s="1"/>
      <c r="W630" s="1"/>
      <c r="X630" s="1"/>
      <c r="Y630" s="1"/>
      <c r="Z630" s="1"/>
    </row>
    <row r="631" spans="1:26" ht="12.75" customHeight="1">
      <c r="A631" s="217" t="str">
        <f>IF('2 Current Year'!$X131&gt;0,IF('2 Current Year'!A131&lt;&gt;"",'2 Current Year'!A131,""),"")</f>
        <v/>
      </c>
      <c r="B631" s="217" t="str">
        <f>IF('2 Current Year'!$X131&gt;0,'2 Current Year'!B131,"")</f>
        <v/>
      </c>
      <c r="C631" s="217" t="str">
        <f>IF('2 Current Year'!$X131&gt;0,'2 Current Year'!C131,"")</f>
        <v/>
      </c>
      <c r="D631" s="409" t="str">
        <f>IF('2 Current Year'!$X131&gt;0,IF('2 Current Year'!E131&lt;&gt;"",'2 Current Year'!E131,'2 Current Year'!D131),"")</f>
        <v/>
      </c>
      <c r="E631" s="409" t="str">
        <f>IF('2 Current Year'!$X131&gt;0,IF('2 Current Year'!E131&lt;&gt;"",'2 Current Year'!E131,""),"")</f>
        <v/>
      </c>
      <c r="F631" s="409" t="str">
        <f>IF('2 Current Year'!$X131&gt;0,IF('2 Current Year'!E131&lt;&gt;"",'2 Current Year'!F131,""),"")</f>
        <v/>
      </c>
      <c r="G631" s="236" t="str">
        <f>IF('2 Current Year'!$X131&gt;0,IF('2 Current Year'!$H131&lt;&gt;"",IF('3 CY Interim'!$AE131&lt;&gt;"",'3 CY Interim'!$AE131,'2 Current Year'!$H131),IF('3 CY Interim'!O131="",'2 Current Year'!G131,'3 CY Interim'!O131)),"")</f>
        <v/>
      </c>
      <c r="H631" s="236" t="str">
        <f>IF('2 Current Year'!$X131&gt;0,IF('2 Current Year'!$H131&lt;&gt;"",IF('3 CY Interim'!$AE131&lt;&gt;"",'3 CY Interim'!$AE131,'2 Current Year'!$H131),""),"")</f>
        <v/>
      </c>
      <c r="I631" s="223"/>
      <c r="J631" s="92"/>
      <c r="K631" s="1"/>
      <c r="L631" s="1"/>
      <c r="M631" s="1"/>
      <c r="N631" s="1"/>
      <c r="O631" s="1"/>
      <c r="P631" s="1"/>
      <c r="Q631" s="1"/>
      <c r="R631" s="1"/>
      <c r="S631" s="1"/>
      <c r="T631" s="92"/>
      <c r="U631" s="1"/>
      <c r="V631" s="1"/>
      <c r="W631" s="1"/>
      <c r="X631" s="1"/>
      <c r="Y631" s="1"/>
      <c r="Z631" s="1"/>
    </row>
    <row r="632" spans="1:26" ht="12.75" customHeight="1">
      <c r="A632" s="217" t="str">
        <f>IF('2 Current Year'!$X132&gt;0,IF('2 Current Year'!A132&lt;&gt;"",'2 Current Year'!A132,""),"")</f>
        <v/>
      </c>
      <c r="B632" s="217" t="str">
        <f>IF('2 Current Year'!$X132&gt;0,'2 Current Year'!B132,"")</f>
        <v/>
      </c>
      <c r="C632" s="217" t="str">
        <f>IF('2 Current Year'!$X132&gt;0,'2 Current Year'!C132,"")</f>
        <v/>
      </c>
      <c r="D632" s="409" t="str">
        <f>IF('2 Current Year'!$X132&gt;0,IF('2 Current Year'!E132&lt;&gt;"",'2 Current Year'!E132,'2 Current Year'!D132),"")</f>
        <v/>
      </c>
      <c r="E632" s="409" t="str">
        <f>IF('2 Current Year'!$X132&gt;0,IF('2 Current Year'!E132&lt;&gt;"",'2 Current Year'!E132,""),"")</f>
        <v/>
      </c>
      <c r="F632" s="409" t="str">
        <f>IF('2 Current Year'!$X132&gt;0,IF('2 Current Year'!E132&lt;&gt;"",'2 Current Year'!F132,""),"")</f>
        <v/>
      </c>
      <c r="G632" s="236" t="str">
        <f>IF('2 Current Year'!$X132&gt;0,IF('2 Current Year'!$H132&lt;&gt;"",IF('3 CY Interim'!$AE132&lt;&gt;"",'3 CY Interim'!$AE132,'2 Current Year'!$H132),IF('3 CY Interim'!O132="",'2 Current Year'!G132,'3 CY Interim'!O132)),"")</f>
        <v/>
      </c>
      <c r="H632" s="236" t="str">
        <f>IF('2 Current Year'!$X132&gt;0,IF('2 Current Year'!$H132&lt;&gt;"",IF('3 CY Interim'!$AE132&lt;&gt;"",'3 CY Interim'!$AE132,'2 Current Year'!$H132),""),"")</f>
        <v/>
      </c>
      <c r="I632" s="223"/>
      <c r="J632" s="92"/>
      <c r="K632" s="1"/>
      <c r="L632" s="1"/>
      <c r="M632" s="1"/>
      <c r="N632" s="1"/>
      <c r="O632" s="1"/>
      <c r="P632" s="1"/>
      <c r="Q632" s="1"/>
      <c r="R632" s="1"/>
      <c r="S632" s="1"/>
      <c r="T632" s="92"/>
      <c r="U632" s="1"/>
      <c r="V632" s="1"/>
      <c r="W632" s="1"/>
      <c r="X632" s="1"/>
      <c r="Y632" s="1"/>
      <c r="Z632" s="1"/>
    </row>
    <row r="633" spans="1:26" ht="12.75" customHeight="1">
      <c r="A633" s="217" t="str">
        <f>IF('2 Current Year'!$X133&gt;0,IF('2 Current Year'!A133&lt;&gt;"",'2 Current Year'!A133,""),"")</f>
        <v/>
      </c>
      <c r="B633" s="217" t="str">
        <f>IF('2 Current Year'!$X133&gt;0,'2 Current Year'!B133,"")</f>
        <v/>
      </c>
      <c r="C633" s="217" t="str">
        <f>IF('2 Current Year'!$X133&gt;0,'2 Current Year'!C133,"")</f>
        <v/>
      </c>
      <c r="D633" s="409" t="str">
        <f>IF('2 Current Year'!$X133&gt;0,IF('2 Current Year'!E133&lt;&gt;"",'2 Current Year'!E133,'2 Current Year'!D133),"")</f>
        <v/>
      </c>
      <c r="E633" s="409" t="str">
        <f>IF('2 Current Year'!$X133&gt;0,IF('2 Current Year'!E133&lt;&gt;"",'2 Current Year'!E133,""),"")</f>
        <v/>
      </c>
      <c r="F633" s="409" t="str">
        <f>IF('2 Current Year'!$X133&gt;0,IF('2 Current Year'!E133&lt;&gt;"",'2 Current Year'!F133,""),"")</f>
        <v/>
      </c>
      <c r="G633" s="236" t="str">
        <f>IF('2 Current Year'!$X133&gt;0,IF('2 Current Year'!$H133&lt;&gt;"",IF('3 CY Interim'!$AE133&lt;&gt;"",'3 CY Interim'!$AE133,'2 Current Year'!$H133),IF('3 CY Interim'!O133="",'2 Current Year'!G133,'3 CY Interim'!O133)),"")</f>
        <v/>
      </c>
      <c r="H633" s="236" t="str">
        <f>IF('2 Current Year'!$X133&gt;0,IF('2 Current Year'!$H133&lt;&gt;"",IF('3 CY Interim'!$AE133&lt;&gt;"",'3 CY Interim'!$AE133,'2 Current Year'!$H133),""),"")</f>
        <v/>
      </c>
      <c r="I633" s="223"/>
      <c r="J633" s="92"/>
      <c r="K633" s="1"/>
      <c r="L633" s="1"/>
      <c r="M633" s="1"/>
      <c r="N633" s="1"/>
      <c r="O633" s="1"/>
      <c r="P633" s="1"/>
      <c r="Q633" s="1"/>
      <c r="R633" s="1"/>
      <c r="S633" s="1"/>
      <c r="T633" s="92"/>
      <c r="U633" s="1"/>
      <c r="V633" s="1"/>
      <c r="W633" s="1"/>
      <c r="X633" s="1"/>
      <c r="Y633" s="1"/>
      <c r="Z633" s="1"/>
    </row>
    <row r="634" spans="1:26" ht="12.75" customHeight="1">
      <c r="A634" s="217" t="str">
        <f>IF('2 Current Year'!$X134&gt;0,IF('2 Current Year'!A134&lt;&gt;"",'2 Current Year'!A134,""),"")</f>
        <v/>
      </c>
      <c r="B634" s="217" t="str">
        <f>IF('2 Current Year'!$X134&gt;0,'2 Current Year'!B134,"")</f>
        <v/>
      </c>
      <c r="C634" s="217" t="str">
        <f>IF('2 Current Year'!$X134&gt;0,'2 Current Year'!C134,"")</f>
        <v/>
      </c>
      <c r="D634" s="409" t="str">
        <f>IF('2 Current Year'!$X134&gt;0,IF('2 Current Year'!E134&lt;&gt;"",'2 Current Year'!E134,'2 Current Year'!D134),"")</f>
        <v/>
      </c>
      <c r="E634" s="409" t="str">
        <f>IF('2 Current Year'!$X134&gt;0,IF('2 Current Year'!E134&lt;&gt;"",'2 Current Year'!E134,""),"")</f>
        <v/>
      </c>
      <c r="F634" s="409" t="str">
        <f>IF('2 Current Year'!$X134&gt;0,IF('2 Current Year'!E134&lt;&gt;"",'2 Current Year'!F134,""),"")</f>
        <v/>
      </c>
      <c r="G634" s="236" t="str">
        <f>IF('2 Current Year'!$X134&gt;0,IF('2 Current Year'!$H134&lt;&gt;"",IF('3 CY Interim'!$AE134&lt;&gt;"",'3 CY Interim'!$AE134,'2 Current Year'!$H134),IF('3 CY Interim'!O134="",'2 Current Year'!G134,'3 CY Interim'!O134)),"")</f>
        <v/>
      </c>
      <c r="H634" s="236" t="str">
        <f>IF('2 Current Year'!$X134&gt;0,IF('2 Current Year'!$H134&lt;&gt;"",IF('3 CY Interim'!$AE134&lt;&gt;"",'3 CY Interim'!$AE134,'2 Current Year'!$H134),""),"")</f>
        <v/>
      </c>
      <c r="I634" s="223"/>
      <c r="J634" s="92"/>
      <c r="K634" s="1"/>
      <c r="L634" s="1"/>
      <c r="M634" s="1"/>
      <c r="N634" s="1"/>
      <c r="O634" s="1"/>
      <c r="P634" s="1"/>
      <c r="Q634" s="1"/>
      <c r="R634" s="1"/>
      <c r="S634" s="1"/>
      <c r="T634" s="92"/>
      <c r="U634" s="1"/>
      <c r="V634" s="1"/>
      <c r="W634" s="1"/>
      <c r="X634" s="1"/>
      <c r="Y634" s="1"/>
      <c r="Z634" s="1"/>
    </row>
    <row r="635" spans="1:26" ht="12.75" customHeight="1">
      <c r="A635" s="217" t="str">
        <f>IF('2 Current Year'!$X135&gt;0,IF('2 Current Year'!A135&lt;&gt;"",'2 Current Year'!A135,""),"")</f>
        <v/>
      </c>
      <c r="B635" s="217" t="str">
        <f>IF('2 Current Year'!$X135&gt;0,'2 Current Year'!B135,"")</f>
        <v/>
      </c>
      <c r="C635" s="217" t="str">
        <f>IF('2 Current Year'!$X135&gt;0,'2 Current Year'!C135,"")</f>
        <v/>
      </c>
      <c r="D635" s="409" t="str">
        <f>IF('2 Current Year'!$X135&gt;0,IF('2 Current Year'!E135&lt;&gt;"",'2 Current Year'!E135,'2 Current Year'!D135),"")</f>
        <v/>
      </c>
      <c r="E635" s="409" t="str">
        <f>IF('2 Current Year'!$X135&gt;0,IF('2 Current Year'!E135&lt;&gt;"",'2 Current Year'!E135,""),"")</f>
        <v/>
      </c>
      <c r="F635" s="409" t="str">
        <f>IF('2 Current Year'!$X135&gt;0,IF('2 Current Year'!E135&lt;&gt;"",'2 Current Year'!F135,""),"")</f>
        <v/>
      </c>
      <c r="G635" s="236" t="str">
        <f>IF('2 Current Year'!$X135&gt;0,IF('2 Current Year'!$H135&lt;&gt;"",IF('3 CY Interim'!$AE135&lt;&gt;"",'3 CY Interim'!$AE135,'2 Current Year'!$H135),IF('3 CY Interim'!O135="",'2 Current Year'!G135,'3 CY Interim'!O135)),"")</f>
        <v/>
      </c>
      <c r="H635" s="236" t="str">
        <f>IF('2 Current Year'!$X135&gt;0,IF('2 Current Year'!$H135&lt;&gt;"",IF('3 CY Interim'!$AE135&lt;&gt;"",'3 CY Interim'!$AE135,'2 Current Year'!$H135),""),"")</f>
        <v/>
      </c>
      <c r="I635" s="223"/>
      <c r="J635" s="92"/>
      <c r="K635" s="1"/>
      <c r="L635" s="1"/>
      <c r="M635" s="1"/>
      <c r="N635" s="1"/>
      <c r="O635" s="1"/>
      <c r="P635" s="1"/>
      <c r="Q635" s="1"/>
      <c r="R635" s="1"/>
      <c r="S635" s="1"/>
      <c r="T635" s="92"/>
      <c r="U635" s="1"/>
      <c r="V635" s="1"/>
      <c r="W635" s="1"/>
      <c r="X635" s="1"/>
      <c r="Y635" s="1"/>
      <c r="Z635" s="1"/>
    </row>
    <row r="636" spans="1:26" ht="12.75" customHeight="1">
      <c r="A636" s="217" t="str">
        <f>IF('2 Current Year'!$X136&gt;0,IF('2 Current Year'!A136&lt;&gt;"",'2 Current Year'!A136,""),"")</f>
        <v/>
      </c>
      <c r="B636" s="217" t="str">
        <f>IF('2 Current Year'!$X136&gt;0,'2 Current Year'!B136,"")</f>
        <v/>
      </c>
      <c r="C636" s="217" t="str">
        <f>IF('2 Current Year'!$X136&gt;0,'2 Current Year'!C136,"")</f>
        <v/>
      </c>
      <c r="D636" s="409" t="str">
        <f>IF('2 Current Year'!$X136&gt;0,IF('2 Current Year'!E136&lt;&gt;"",'2 Current Year'!E136,'2 Current Year'!D136),"")</f>
        <v/>
      </c>
      <c r="E636" s="409" t="str">
        <f>IF('2 Current Year'!$X136&gt;0,IF('2 Current Year'!E136&lt;&gt;"",'2 Current Year'!E136,""),"")</f>
        <v/>
      </c>
      <c r="F636" s="409" t="str">
        <f>IF('2 Current Year'!$X136&gt;0,IF('2 Current Year'!E136&lt;&gt;"",'2 Current Year'!F136,""),"")</f>
        <v/>
      </c>
      <c r="G636" s="236" t="str">
        <f>IF('2 Current Year'!$X136&gt;0,IF('2 Current Year'!$H136&lt;&gt;"",IF('3 CY Interim'!$AE136&lt;&gt;"",'3 CY Interim'!$AE136,'2 Current Year'!$H136),IF('3 CY Interim'!O136="",'2 Current Year'!G136,'3 CY Interim'!O136)),"")</f>
        <v/>
      </c>
      <c r="H636" s="236" t="str">
        <f>IF('2 Current Year'!$X136&gt;0,IF('2 Current Year'!$H136&lt;&gt;"",IF('3 CY Interim'!$AE136&lt;&gt;"",'3 CY Interim'!$AE136,'2 Current Year'!$H136),""),"")</f>
        <v/>
      </c>
      <c r="I636" s="223"/>
      <c r="J636" s="92"/>
      <c r="K636" s="1"/>
      <c r="L636" s="1"/>
      <c r="M636" s="1"/>
      <c r="N636" s="1"/>
      <c r="O636" s="1"/>
      <c r="P636" s="1"/>
      <c r="Q636" s="1"/>
      <c r="R636" s="1"/>
      <c r="S636" s="1"/>
      <c r="T636" s="92"/>
      <c r="U636" s="1"/>
      <c r="V636" s="1"/>
      <c r="W636" s="1"/>
      <c r="X636" s="1"/>
      <c r="Y636" s="1"/>
      <c r="Z636" s="1"/>
    </row>
    <row r="637" spans="1:26" ht="12.75" customHeight="1">
      <c r="A637" s="217" t="str">
        <f>IF('2 Current Year'!$X137&gt;0,IF('2 Current Year'!A137&lt;&gt;"",'2 Current Year'!A137,""),"")</f>
        <v/>
      </c>
      <c r="B637" s="217" t="str">
        <f>IF('2 Current Year'!$X137&gt;0,'2 Current Year'!B137,"")</f>
        <v/>
      </c>
      <c r="C637" s="217" t="str">
        <f>IF('2 Current Year'!$X137&gt;0,'2 Current Year'!C137,"")</f>
        <v/>
      </c>
      <c r="D637" s="409" t="str">
        <f>IF('2 Current Year'!$X137&gt;0,IF('2 Current Year'!E137&lt;&gt;"",'2 Current Year'!E137,'2 Current Year'!D137),"")</f>
        <v/>
      </c>
      <c r="E637" s="409" t="str">
        <f>IF('2 Current Year'!$X137&gt;0,IF('2 Current Year'!E137&lt;&gt;"",'2 Current Year'!E137,""),"")</f>
        <v/>
      </c>
      <c r="F637" s="409" t="str">
        <f>IF('2 Current Year'!$X137&gt;0,IF('2 Current Year'!E137&lt;&gt;"",'2 Current Year'!F137,""),"")</f>
        <v/>
      </c>
      <c r="G637" s="236" t="str">
        <f>IF('2 Current Year'!$X137&gt;0,IF('2 Current Year'!$H137&lt;&gt;"",IF('3 CY Interim'!$AE137&lt;&gt;"",'3 CY Interim'!$AE137,'2 Current Year'!$H137),IF('3 CY Interim'!O137="",'2 Current Year'!G137,'3 CY Interim'!O137)),"")</f>
        <v/>
      </c>
      <c r="H637" s="236" t="str">
        <f>IF('2 Current Year'!$X137&gt;0,IF('2 Current Year'!$H137&lt;&gt;"",IF('3 CY Interim'!$AE137&lt;&gt;"",'3 CY Interim'!$AE137,'2 Current Year'!$H137),""),"")</f>
        <v/>
      </c>
      <c r="I637" s="223"/>
      <c r="J637" s="92"/>
      <c r="K637" s="1"/>
      <c r="L637" s="1"/>
      <c r="M637" s="1"/>
      <c r="N637" s="1"/>
      <c r="O637" s="1"/>
      <c r="P637" s="1"/>
      <c r="Q637" s="1"/>
      <c r="R637" s="1"/>
      <c r="S637" s="1"/>
      <c r="T637" s="92"/>
      <c r="U637" s="1"/>
      <c r="V637" s="1"/>
      <c r="W637" s="1"/>
      <c r="X637" s="1"/>
      <c r="Y637" s="1"/>
      <c r="Z637" s="1"/>
    </row>
    <row r="638" spans="1:26" ht="12.75" customHeight="1">
      <c r="A638" s="217" t="str">
        <f>IF('2 Current Year'!$X138&gt;0,IF('2 Current Year'!A138&lt;&gt;"",'2 Current Year'!A138,""),"")</f>
        <v/>
      </c>
      <c r="B638" s="217" t="str">
        <f>IF('2 Current Year'!$X138&gt;0,'2 Current Year'!B138,"")</f>
        <v/>
      </c>
      <c r="C638" s="217" t="str">
        <f>IF('2 Current Year'!$X138&gt;0,'2 Current Year'!C138,"")</f>
        <v/>
      </c>
      <c r="D638" s="409" t="str">
        <f>IF('2 Current Year'!$X138&gt;0,IF('2 Current Year'!E138&lt;&gt;"",'2 Current Year'!E138,'2 Current Year'!D138),"")</f>
        <v/>
      </c>
      <c r="E638" s="409" t="str">
        <f>IF('2 Current Year'!$X138&gt;0,IF('2 Current Year'!E138&lt;&gt;"",'2 Current Year'!E138,""),"")</f>
        <v/>
      </c>
      <c r="F638" s="409" t="str">
        <f>IF('2 Current Year'!$X138&gt;0,IF('2 Current Year'!E138&lt;&gt;"",'2 Current Year'!F138,""),"")</f>
        <v/>
      </c>
      <c r="G638" s="236" t="str">
        <f>IF('2 Current Year'!$X138&gt;0,IF('2 Current Year'!$H138&lt;&gt;"",IF('3 CY Interim'!$AE138&lt;&gt;"",'3 CY Interim'!$AE138,'2 Current Year'!$H138),IF('3 CY Interim'!O138="",'2 Current Year'!G138,'3 CY Interim'!O138)),"")</f>
        <v/>
      </c>
      <c r="H638" s="236" t="str">
        <f>IF('2 Current Year'!$X138&gt;0,IF('2 Current Year'!$H138&lt;&gt;"",IF('3 CY Interim'!$AE138&lt;&gt;"",'3 CY Interim'!$AE138,'2 Current Year'!$H138),""),"")</f>
        <v/>
      </c>
      <c r="I638" s="223"/>
      <c r="J638" s="92"/>
      <c r="K638" s="1"/>
      <c r="L638" s="1"/>
      <c r="M638" s="1"/>
      <c r="N638" s="1"/>
      <c r="O638" s="1"/>
      <c r="P638" s="1"/>
      <c r="Q638" s="1"/>
      <c r="R638" s="1"/>
      <c r="S638" s="1"/>
      <c r="T638" s="92"/>
      <c r="U638" s="1"/>
      <c r="V638" s="1"/>
      <c r="W638" s="1"/>
      <c r="X638" s="1"/>
      <c r="Y638" s="1"/>
      <c r="Z638" s="1"/>
    </row>
    <row r="639" spans="1:26" ht="12.75" customHeight="1">
      <c r="A639" s="217" t="str">
        <f>IF('2 Current Year'!$X139&gt;0,IF('2 Current Year'!A139&lt;&gt;"",'2 Current Year'!A139,""),"")</f>
        <v/>
      </c>
      <c r="B639" s="217" t="str">
        <f>IF('2 Current Year'!$X139&gt;0,'2 Current Year'!B139,"")</f>
        <v/>
      </c>
      <c r="C639" s="217" t="str">
        <f>IF('2 Current Year'!$X139&gt;0,'2 Current Year'!C139,"")</f>
        <v/>
      </c>
      <c r="D639" s="409" t="str">
        <f>IF('2 Current Year'!$X139&gt;0,IF('2 Current Year'!E139&lt;&gt;"",'2 Current Year'!E139,'2 Current Year'!D139),"")</f>
        <v/>
      </c>
      <c r="E639" s="409" t="str">
        <f>IF('2 Current Year'!$X139&gt;0,IF('2 Current Year'!E139&lt;&gt;"",'2 Current Year'!E139,""),"")</f>
        <v/>
      </c>
      <c r="F639" s="409" t="str">
        <f>IF('2 Current Year'!$X139&gt;0,IF('2 Current Year'!E139&lt;&gt;"",'2 Current Year'!F139,""),"")</f>
        <v/>
      </c>
      <c r="G639" s="236" t="str">
        <f>IF('2 Current Year'!$X139&gt;0,IF('2 Current Year'!$H139&lt;&gt;"",IF('3 CY Interim'!$AE139&lt;&gt;"",'3 CY Interim'!$AE139,'2 Current Year'!$H139),IF('3 CY Interim'!O139="",'2 Current Year'!G139,'3 CY Interim'!O139)),"")</f>
        <v/>
      </c>
      <c r="H639" s="236" t="str">
        <f>IF('2 Current Year'!$X139&gt;0,IF('2 Current Year'!$H139&lt;&gt;"",IF('3 CY Interim'!$AE139&lt;&gt;"",'3 CY Interim'!$AE139,'2 Current Year'!$H139),""),"")</f>
        <v/>
      </c>
      <c r="I639" s="223"/>
      <c r="J639" s="92"/>
      <c r="K639" s="1"/>
      <c r="L639" s="1"/>
      <c r="M639" s="1"/>
      <c r="N639" s="1"/>
      <c r="O639" s="1"/>
      <c r="P639" s="1"/>
      <c r="Q639" s="1"/>
      <c r="R639" s="1"/>
      <c r="S639" s="1"/>
      <c r="T639" s="92"/>
      <c r="U639" s="1"/>
      <c r="V639" s="1"/>
      <c r="W639" s="1"/>
      <c r="X639" s="1"/>
      <c r="Y639" s="1"/>
      <c r="Z639" s="1"/>
    </row>
    <row r="640" spans="1:26" ht="12.75" customHeight="1">
      <c r="A640" s="217" t="str">
        <f>IF('2 Current Year'!$X140&gt;0,IF('2 Current Year'!A140&lt;&gt;"",'2 Current Year'!A140,""),"")</f>
        <v/>
      </c>
      <c r="B640" s="217" t="str">
        <f>IF('2 Current Year'!$X140&gt;0,'2 Current Year'!B140,"")</f>
        <v/>
      </c>
      <c r="C640" s="217" t="str">
        <f>IF('2 Current Year'!$X140&gt;0,'2 Current Year'!C140,"")</f>
        <v/>
      </c>
      <c r="D640" s="409" t="str">
        <f>IF('2 Current Year'!$X140&gt;0,IF('2 Current Year'!E140&lt;&gt;"",'2 Current Year'!E140,'2 Current Year'!D140),"")</f>
        <v/>
      </c>
      <c r="E640" s="409" t="str">
        <f>IF('2 Current Year'!$X140&gt;0,IF('2 Current Year'!E140&lt;&gt;"",'2 Current Year'!E140,""),"")</f>
        <v/>
      </c>
      <c r="F640" s="409" t="str">
        <f>IF('2 Current Year'!$X140&gt;0,IF('2 Current Year'!E140&lt;&gt;"",'2 Current Year'!F140,""),"")</f>
        <v/>
      </c>
      <c r="G640" s="236" t="str">
        <f>IF('2 Current Year'!$X140&gt;0,IF('2 Current Year'!$H140&lt;&gt;"",IF('3 CY Interim'!$AE140&lt;&gt;"",'3 CY Interim'!$AE140,'2 Current Year'!$H140),IF('3 CY Interim'!O140="",'2 Current Year'!G140,'3 CY Interim'!O140)),"")</f>
        <v/>
      </c>
      <c r="H640" s="236" t="str">
        <f>IF('2 Current Year'!$X140&gt;0,IF('2 Current Year'!$H140&lt;&gt;"",IF('3 CY Interim'!$AE140&lt;&gt;"",'3 CY Interim'!$AE140,'2 Current Year'!$H140),""),"")</f>
        <v/>
      </c>
      <c r="I640" s="223"/>
      <c r="J640" s="92"/>
      <c r="K640" s="1"/>
      <c r="L640" s="1"/>
      <c r="M640" s="1"/>
      <c r="N640" s="1"/>
      <c r="O640" s="1"/>
      <c r="P640" s="1"/>
      <c r="Q640" s="1"/>
      <c r="R640" s="1"/>
      <c r="S640" s="1"/>
      <c r="T640" s="92"/>
      <c r="U640" s="1"/>
      <c r="V640" s="1"/>
      <c r="W640" s="1"/>
      <c r="X640" s="1"/>
      <c r="Y640" s="1"/>
      <c r="Z640" s="1"/>
    </row>
    <row r="641" spans="1:26" ht="12.75" customHeight="1">
      <c r="A641" s="217" t="str">
        <f>IF('2 Current Year'!$X141&gt;0,IF('2 Current Year'!A141&lt;&gt;"",'2 Current Year'!A141,""),"")</f>
        <v/>
      </c>
      <c r="B641" s="217" t="str">
        <f>IF('2 Current Year'!$X141&gt;0,'2 Current Year'!B141,"")</f>
        <v/>
      </c>
      <c r="C641" s="217" t="str">
        <f>IF('2 Current Year'!$X141&gt;0,'2 Current Year'!C141,"")</f>
        <v/>
      </c>
      <c r="D641" s="409" t="str">
        <f>IF('2 Current Year'!$X141&gt;0,IF('2 Current Year'!E141&lt;&gt;"",'2 Current Year'!E141,'2 Current Year'!D141),"")</f>
        <v/>
      </c>
      <c r="E641" s="409" t="str">
        <f>IF('2 Current Year'!$X141&gt;0,IF('2 Current Year'!E141&lt;&gt;"",'2 Current Year'!E141,""),"")</f>
        <v/>
      </c>
      <c r="F641" s="409" t="str">
        <f>IF('2 Current Year'!$X141&gt;0,IF('2 Current Year'!E141&lt;&gt;"",'2 Current Year'!F141,""),"")</f>
        <v/>
      </c>
      <c r="G641" s="236" t="str">
        <f>IF('2 Current Year'!$X141&gt;0,IF('2 Current Year'!$H141&lt;&gt;"",IF('3 CY Interim'!$AE141&lt;&gt;"",'3 CY Interim'!$AE141,'2 Current Year'!$H141),IF('3 CY Interim'!O141="",'2 Current Year'!G141,'3 CY Interim'!O141)),"")</f>
        <v/>
      </c>
      <c r="H641" s="236" t="str">
        <f>IF('2 Current Year'!$X141&gt;0,IF('2 Current Year'!$H141&lt;&gt;"",IF('3 CY Interim'!$AE141&lt;&gt;"",'3 CY Interim'!$AE141,'2 Current Year'!$H141),""),"")</f>
        <v/>
      </c>
      <c r="I641" s="223"/>
      <c r="J641" s="92"/>
      <c r="K641" s="1"/>
      <c r="L641" s="1"/>
      <c r="M641" s="1"/>
      <c r="N641" s="1"/>
      <c r="O641" s="1"/>
      <c r="P641" s="1"/>
      <c r="Q641" s="1"/>
      <c r="R641" s="1"/>
      <c r="S641" s="1"/>
      <c r="T641" s="92"/>
      <c r="U641" s="1"/>
      <c r="V641" s="1"/>
      <c r="W641" s="1"/>
      <c r="X641" s="1"/>
      <c r="Y641" s="1"/>
      <c r="Z641" s="1"/>
    </row>
    <row r="642" spans="1:26" ht="12.75" customHeight="1">
      <c r="A642" s="217" t="str">
        <f>IF('2 Current Year'!$X142&gt;0,IF('2 Current Year'!A142&lt;&gt;"",'2 Current Year'!A142,""),"")</f>
        <v/>
      </c>
      <c r="B642" s="217" t="str">
        <f>IF('2 Current Year'!$X142&gt;0,'2 Current Year'!B142,"")</f>
        <v/>
      </c>
      <c r="C642" s="217" t="str">
        <f>IF('2 Current Year'!$X142&gt;0,'2 Current Year'!C142,"")</f>
        <v/>
      </c>
      <c r="D642" s="409" t="str">
        <f>IF('2 Current Year'!$X142&gt;0,IF('2 Current Year'!E142&lt;&gt;"",'2 Current Year'!E142,'2 Current Year'!D142),"")</f>
        <v/>
      </c>
      <c r="E642" s="409" t="str">
        <f>IF('2 Current Year'!$X142&gt;0,IF('2 Current Year'!E142&lt;&gt;"",'2 Current Year'!E142,""),"")</f>
        <v/>
      </c>
      <c r="F642" s="409" t="str">
        <f>IF('2 Current Year'!$X142&gt;0,IF('2 Current Year'!E142&lt;&gt;"",'2 Current Year'!F142,""),"")</f>
        <v/>
      </c>
      <c r="G642" s="236" t="str">
        <f>IF('2 Current Year'!$X142&gt;0,IF('2 Current Year'!$H142&lt;&gt;"",IF('3 CY Interim'!$AE142&lt;&gt;"",'3 CY Interim'!$AE142,'2 Current Year'!$H142),IF('3 CY Interim'!O142="",'2 Current Year'!G142,'3 CY Interim'!O142)),"")</f>
        <v/>
      </c>
      <c r="H642" s="236" t="str">
        <f>IF('2 Current Year'!$X142&gt;0,IF('2 Current Year'!$H142&lt;&gt;"",IF('3 CY Interim'!$AE142&lt;&gt;"",'3 CY Interim'!$AE142,'2 Current Year'!$H142),""),"")</f>
        <v/>
      </c>
      <c r="I642" s="223"/>
      <c r="J642" s="92"/>
      <c r="K642" s="1"/>
      <c r="L642" s="1"/>
      <c r="M642" s="1"/>
      <c r="N642" s="1"/>
      <c r="O642" s="1"/>
      <c r="P642" s="1"/>
      <c r="Q642" s="1"/>
      <c r="R642" s="1"/>
      <c r="S642" s="1"/>
      <c r="T642" s="92"/>
      <c r="U642" s="1"/>
      <c r="V642" s="1"/>
      <c r="W642" s="1"/>
      <c r="X642" s="1"/>
      <c r="Y642" s="1"/>
      <c r="Z642" s="1"/>
    </row>
    <row r="643" spans="1:26" ht="12.75" customHeight="1">
      <c r="A643" s="217" t="str">
        <f>IF('2 Current Year'!$X143&gt;0,IF('2 Current Year'!A143&lt;&gt;"",'2 Current Year'!A143,""),"")</f>
        <v/>
      </c>
      <c r="B643" s="217" t="str">
        <f>IF('2 Current Year'!$X143&gt;0,'2 Current Year'!B143,"")</f>
        <v/>
      </c>
      <c r="C643" s="217" t="str">
        <f>IF('2 Current Year'!$X143&gt;0,'2 Current Year'!C143,"")</f>
        <v/>
      </c>
      <c r="D643" s="409" t="str">
        <f>IF('2 Current Year'!$X143&gt;0,IF('2 Current Year'!E143&lt;&gt;"",'2 Current Year'!E143,'2 Current Year'!D143),"")</f>
        <v/>
      </c>
      <c r="E643" s="409" t="str">
        <f>IF('2 Current Year'!$X143&gt;0,IF('2 Current Year'!E143&lt;&gt;"",'2 Current Year'!E143,""),"")</f>
        <v/>
      </c>
      <c r="F643" s="409" t="str">
        <f>IF('2 Current Year'!$X143&gt;0,IF('2 Current Year'!E143&lt;&gt;"",'2 Current Year'!F143,""),"")</f>
        <v/>
      </c>
      <c r="G643" s="236" t="str">
        <f>IF('2 Current Year'!$X143&gt;0,IF('2 Current Year'!$H143&lt;&gt;"",IF('3 CY Interim'!$AE143&lt;&gt;"",'3 CY Interim'!$AE143,'2 Current Year'!$H143),IF('3 CY Interim'!O143="",'2 Current Year'!G143,'3 CY Interim'!O143)),"")</f>
        <v/>
      </c>
      <c r="H643" s="236" t="str">
        <f>IF('2 Current Year'!$X143&gt;0,IF('2 Current Year'!$H143&lt;&gt;"",IF('3 CY Interim'!$AE143&lt;&gt;"",'3 CY Interim'!$AE143,'2 Current Year'!$H143),""),"")</f>
        <v/>
      </c>
      <c r="I643" s="223"/>
      <c r="J643" s="92"/>
      <c r="K643" s="1"/>
      <c r="L643" s="1"/>
      <c r="M643" s="1"/>
      <c r="N643" s="1"/>
      <c r="O643" s="1"/>
      <c r="P643" s="1"/>
      <c r="Q643" s="1"/>
      <c r="R643" s="1"/>
      <c r="S643" s="1"/>
      <c r="T643" s="92"/>
      <c r="U643" s="1"/>
      <c r="V643" s="1"/>
      <c r="W643" s="1"/>
      <c r="X643" s="1"/>
      <c r="Y643" s="1"/>
      <c r="Z643" s="1"/>
    </row>
    <row r="644" spans="1:26" ht="12.75" customHeight="1">
      <c r="A644" s="217" t="str">
        <f>IF('2 Current Year'!$X144&gt;0,IF('2 Current Year'!A144&lt;&gt;"",'2 Current Year'!A144,""),"")</f>
        <v/>
      </c>
      <c r="B644" s="217" t="str">
        <f>IF('2 Current Year'!$X144&gt;0,'2 Current Year'!B144,"")</f>
        <v/>
      </c>
      <c r="C644" s="217" t="str">
        <f>IF('2 Current Year'!$X144&gt;0,'2 Current Year'!C144,"")</f>
        <v/>
      </c>
      <c r="D644" s="409" t="str">
        <f>IF('2 Current Year'!$X144&gt;0,IF('2 Current Year'!E144&lt;&gt;"",'2 Current Year'!E144,'2 Current Year'!D144),"")</f>
        <v/>
      </c>
      <c r="E644" s="409" t="str">
        <f>IF('2 Current Year'!$X144&gt;0,IF('2 Current Year'!E144&lt;&gt;"",'2 Current Year'!E144,""),"")</f>
        <v/>
      </c>
      <c r="F644" s="409" t="str">
        <f>IF('2 Current Year'!$X144&gt;0,IF('2 Current Year'!E144&lt;&gt;"",'2 Current Year'!F144,""),"")</f>
        <v/>
      </c>
      <c r="G644" s="236" t="str">
        <f>IF('2 Current Year'!$X144&gt;0,IF('2 Current Year'!$H144&lt;&gt;"",IF('3 CY Interim'!$AE144&lt;&gt;"",'3 CY Interim'!$AE144,'2 Current Year'!$H144),IF('3 CY Interim'!O144="",'2 Current Year'!G144,'3 CY Interim'!O144)),"")</f>
        <v/>
      </c>
      <c r="H644" s="236" t="str">
        <f>IF('2 Current Year'!$X144&gt;0,IF('2 Current Year'!$H144&lt;&gt;"",IF('3 CY Interim'!$AE144&lt;&gt;"",'3 CY Interim'!$AE144,'2 Current Year'!$H144),""),"")</f>
        <v/>
      </c>
      <c r="I644" s="223"/>
      <c r="J644" s="92"/>
      <c r="K644" s="1"/>
      <c r="L644" s="1"/>
      <c r="M644" s="1"/>
      <c r="N644" s="1"/>
      <c r="O644" s="1"/>
      <c r="P644" s="1"/>
      <c r="Q644" s="1"/>
      <c r="R644" s="1"/>
      <c r="S644" s="1"/>
      <c r="T644" s="92"/>
      <c r="U644" s="1"/>
      <c r="V644" s="1"/>
      <c r="W644" s="1"/>
      <c r="X644" s="1"/>
      <c r="Y644" s="1"/>
      <c r="Z644" s="1"/>
    </row>
    <row r="645" spans="1:26" ht="12.75" customHeight="1">
      <c r="A645" s="217" t="str">
        <f>IF('2 Current Year'!$X145&gt;0,IF('2 Current Year'!A145&lt;&gt;"",'2 Current Year'!A145,""),"")</f>
        <v/>
      </c>
      <c r="B645" s="217" t="str">
        <f>IF('2 Current Year'!$X145&gt;0,'2 Current Year'!B145,"")</f>
        <v/>
      </c>
      <c r="C645" s="217" t="str">
        <f>IF('2 Current Year'!$X145&gt;0,'2 Current Year'!C145,"")</f>
        <v/>
      </c>
      <c r="D645" s="409" t="str">
        <f>IF('2 Current Year'!$X145&gt;0,IF('2 Current Year'!E145&lt;&gt;"",'2 Current Year'!E145,'2 Current Year'!D145),"")</f>
        <v/>
      </c>
      <c r="E645" s="409" t="str">
        <f>IF('2 Current Year'!$X145&gt;0,IF('2 Current Year'!E145&lt;&gt;"",'2 Current Year'!E145,""),"")</f>
        <v/>
      </c>
      <c r="F645" s="409" t="str">
        <f>IF('2 Current Year'!$X145&gt;0,IF('2 Current Year'!E145&lt;&gt;"",'2 Current Year'!F145,""),"")</f>
        <v/>
      </c>
      <c r="G645" s="236" t="str">
        <f>IF('2 Current Year'!$X145&gt;0,IF('2 Current Year'!$H145&lt;&gt;"",IF('3 CY Interim'!$AE145&lt;&gt;"",'3 CY Interim'!$AE145,'2 Current Year'!$H145),IF('3 CY Interim'!O145="",'2 Current Year'!G145,'3 CY Interim'!O145)),"")</f>
        <v/>
      </c>
      <c r="H645" s="236" t="str">
        <f>IF('2 Current Year'!$X145&gt;0,IF('2 Current Year'!$H145&lt;&gt;"",IF('3 CY Interim'!$AE145&lt;&gt;"",'3 CY Interim'!$AE145,'2 Current Year'!$H145),""),"")</f>
        <v/>
      </c>
      <c r="I645" s="223"/>
      <c r="J645" s="92"/>
      <c r="K645" s="1"/>
      <c r="L645" s="1"/>
      <c r="M645" s="1"/>
      <c r="N645" s="1"/>
      <c r="O645" s="1"/>
      <c r="P645" s="1"/>
      <c r="Q645" s="1"/>
      <c r="R645" s="1"/>
      <c r="S645" s="1"/>
      <c r="T645" s="92"/>
      <c r="U645" s="1"/>
      <c r="V645" s="1"/>
      <c r="W645" s="1"/>
      <c r="X645" s="1"/>
      <c r="Y645" s="1"/>
      <c r="Z645" s="1"/>
    </row>
    <row r="646" spans="1:26" ht="12.75" customHeight="1">
      <c r="A646" s="217" t="str">
        <f>IF('2 Current Year'!$X146&gt;0,IF('2 Current Year'!A146&lt;&gt;"",'2 Current Year'!A146,""),"")</f>
        <v/>
      </c>
      <c r="B646" s="217" t="str">
        <f>IF('2 Current Year'!$X146&gt;0,'2 Current Year'!B146,"")</f>
        <v/>
      </c>
      <c r="C646" s="217" t="str">
        <f>IF('2 Current Year'!$X146&gt;0,'2 Current Year'!C146,"")</f>
        <v/>
      </c>
      <c r="D646" s="409" t="str">
        <f>IF('2 Current Year'!$X146&gt;0,IF('2 Current Year'!E146&lt;&gt;"",'2 Current Year'!E146,'2 Current Year'!D146),"")</f>
        <v/>
      </c>
      <c r="E646" s="409" t="str">
        <f>IF('2 Current Year'!$X146&gt;0,IF('2 Current Year'!E146&lt;&gt;"",'2 Current Year'!E146,""),"")</f>
        <v/>
      </c>
      <c r="F646" s="409" t="str">
        <f>IF('2 Current Year'!$X146&gt;0,IF('2 Current Year'!E146&lt;&gt;"",'2 Current Year'!F146,""),"")</f>
        <v/>
      </c>
      <c r="G646" s="236" t="str">
        <f>IF('2 Current Year'!$X146&gt;0,IF('2 Current Year'!$H146&lt;&gt;"",IF('3 CY Interim'!$AE146&lt;&gt;"",'3 CY Interim'!$AE146,'2 Current Year'!$H146),IF('3 CY Interim'!O146="",'2 Current Year'!G146,'3 CY Interim'!O146)),"")</f>
        <v/>
      </c>
      <c r="H646" s="236" t="str">
        <f>IF('2 Current Year'!$X146&gt;0,IF('2 Current Year'!$H146&lt;&gt;"",IF('3 CY Interim'!$AE146&lt;&gt;"",'3 CY Interim'!$AE146,'2 Current Year'!$H146),""),"")</f>
        <v/>
      </c>
      <c r="I646" s="223"/>
      <c r="J646" s="92"/>
      <c r="K646" s="1"/>
      <c r="L646" s="1"/>
      <c r="M646" s="1"/>
      <c r="N646" s="1"/>
      <c r="O646" s="1"/>
      <c r="P646" s="1"/>
      <c r="Q646" s="1"/>
      <c r="R646" s="1"/>
      <c r="S646" s="1"/>
      <c r="T646" s="92"/>
      <c r="U646" s="1"/>
      <c r="V646" s="1"/>
      <c r="W646" s="1"/>
      <c r="X646" s="1"/>
      <c r="Y646" s="1"/>
      <c r="Z646" s="1"/>
    </row>
    <row r="647" spans="1:26" ht="12.75" customHeight="1">
      <c r="A647" s="217" t="str">
        <f>IF('2 Current Year'!$X147&gt;0,IF('2 Current Year'!A147&lt;&gt;"",'2 Current Year'!A147,""),"")</f>
        <v/>
      </c>
      <c r="B647" s="217" t="str">
        <f>IF('2 Current Year'!$X147&gt;0,'2 Current Year'!B147,"")</f>
        <v/>
      </c>
      <c r="C647" s="217" t="str">
        <f>IF('2 Current Year'!$X147&gt;0,'2 Current Year'!C147,"")</f>
        <v/>
      </c>
      <c r="D647" s="409" t="str">
        <f>IF('2 Current Year'!$X147&gt;0,IF('2 Current Year'!E147&lt;&gt;"",'2 Current Year'!E147,'2 Current Year'!D147),"")</f>
        <v/>
      </c>
      <c r="E647" s="409" t="str">
        <f>IF('2 Current Year'!$X147&gt;0,IF('2 Current Year'!E147&lt;&gt;"",'2 Current Year'!E147,""),"")</f>
        <v/>
      </c>
      <c r="F647" s="409" t="str">
        <f>IF('2 Current Year'!$X147&gt;0,IF('2 Current Year'!E147&lt;&gt;"",'2 Current Year'!F147,""),"")</f>
        <v/>
      </c>
      <c r="G647" s="236" t="str">
        <f>IF('2 Current Year'!$X147&gt;0,IF('2 Current Year'!$H147&lt;&gt;"",IF('3 CY Interim'!$AE147&lt;&gt;"",'3 CY Interim'!$AE147,'2 Current Year'!$H147),IF('3 CY Interim'!O147="",'2 Current Year'!G147,'3 CY Interim'!O147)),"")</f>
        <v/>
      </c>
      <c r="H647" s="236" t="str">
        <f>IF('2 Current Year'!$X147&gt;0,IF('2 Current Year'!$H147&lt;&gt;"",IF('3 CY Interim'!$AE147&lt;&gt;"",'3 CY Interim'!$AE147,'2 Current Year'!$H147),""),"")</f>
        <v/>
      </c>
      <c r="I647" s="223"/>
      <c r="J647" s="92"/>
      <c r="K647" s="1"/>
      <c r="L647" s="1"/>
      <c r="M647" s="1"/>
      <c r="N647" s="1"/>
      <c r="O647" s="1"/>
      <c r="P647" s="1"/>
      <c r="Q647" s="1"/>
      <c r="R647" s="1"/>
      <c r="S647" s="1"/>
      <c r="T647" s="92"/>
      <c r="U647" s="1"/>
      <c r="V647" s="1"/>
      <c r="W647" s="1"/>
      <c r="X647" s="1"/>
      <c r="Y647" s="1"/>
      <c r="Z647" s="1"/>
    </row>
    <row r="648" spans="1:26" ht="12.75" customHeight="1">
      <c r="A648" s="217" t="str">
        <f>IF('2 Current Year'!$X148&gt;0,IF('2 Current Year'!A148&lt;&gt;"",'2 Current Year'!A148,""),"")</f>
        <v/>
      </c>
      <c r="B648" s="217" t="str">
        <f>IF('2 Current Year'!$X148&gt;0,'2 Current Year'!B148,"")</f>
        <v/>
      </c>
      <c r="C648" s="217" t="str">
        <f>IF('2 Current Year'!$X148&gt;0,'2 Current Year'!C148,"")</f>
        <v/>
      </c>
      <c r="D648" s="409" t="str">
        <f>IF('2 Current Year'!$X148&gt;0,IF('2 Current Year'!E148&lt;&gt;"",'2 Current Year'!E148,'2 Current Year'!D148),"")</f>
        <v/>
      </c>
      <c r="E648" s="409" t="str">
        <f>IF('2 Current Year'!$X148&gt;0,IF('2 Current Year'!E148&lt;&gt;"",'2 Current Year'!E148,""),"")</f>
        <v/>
      </c>
      <c r="F648" s="409" t="str">
        <f>IF('2 Current Year'!$X148&gt;0,IF('2 Current Year'!E148&lt;&gt;"",'2 Current Year'!F148,""),"")</f>
        <v/>
      </c>
      <c r="G648" s="236" t="str">
        <f>IF('2 Current Year'!$X148&gt;0,IF('2 Current Year'!$H148&lt;&gt;"",IF('3 CY Interim'!$AE148&lt;&gt;"",'3 CY Interim'!$AE148,'2 Current Year'!$H148),IF('3 CY Interim'!O148="",'2 Current Year'!G148,'3 CY Interim'!O148)),"")</f>
        <v/>
      </c>
      <c r="H648" s="236" t="str">
        <f>IF('2 Current Year'!$X148&gt;0,IF('2 Current Year'!$H148&lt;&gt;"",IF('3 CY Interim'!$AE148&lt;&gt;"",'3 CY Interim'!$AE148,'2 Current Year'!$H148),""),"")</f>
        <v/>
      </c>
      <c r="I648" s="223"/>
      <c r="J648" s="92"/>
      <c r="K648" s="1"/>
      <c r="L648" s="1"/>
      <c r="M648" s="1"/>
      <c r="N648" s="1"/>
      <c r="O648" s="1"/>
      <c r="P648" s="1"/>
      <c r="Q648" s="1"/>
      <c r="R648" s="1"/>
      <c r="S648" s="1"/>
      <c r="T648" s="92"/>
      <c r="U648" s="1"/>
      <c r="V648" s="1"/>
      <c r="W648" s="1"/>
      <c r="X648" s="1"/>
      <c r="Y648" s="1"/>
      <c r="Z648" s="1"/>
    </row>
    <row r="649" spans="1:26" ht="12.75" customHeight="1">
      <c r="A649" s="217" t="str">
        <f>IF('2 Current Year'!$X149&gt;0,IF('2 Current Year'!A149&lt;&gt;"",'2 Current Year'!A149,""),"")</f>
        <v/>
      </c>
      <c r="B649" s="217" t="str">
        <f>IF('2 Current Year'!$X149&gt;0,'2 Current Year'!B149,"")</f>
        <v/>
      </c>
      <c r="C649" s="217" t="str">
        <f>IF('2 Current Year'!$X149&gt;0,'2 Current Year'!C149,"")</f>
        <v/>
      </c>
      <c r="D649" s="409" t="str">
        <f>IF('2 Current Year'!$X149&gt;0,IF('2 Current Year'!E149&lt;&gt;"",'2 Current Year'!E149,'2 Current Year'!D149),"")</f>
        <v/>
      </c>
      <c r="E649" s="409" t="str">
        <f>IF('2 Current Year'!$X149&gt;0,IF('2 Current Year'!E149&lt;&gt;"",'2 Current Year'!E149,""),"")</f>
        <v/>
      </c>
      <c r="F649" s="409" t="str">
        <f>IF('2 Current Year'!$X149&gt;0,IF('2 Current Year'!E149&lt;&gt;"",'2 Current Year'!F149,""),"")</f>
        <v/>
      </c>
      <c r="G649" s="236" t="str">
        <f>IF('2 Current Year'!$X149&gt;0,IF('2 Current Year'!$H149&lt;&gt;"",IF('3 CY Interim'!$AE149&lt;&gt;"",'3 CY Interim'!$AE149,'2 Current Year'!$H149),IF('3 CY Interim'!O149="",'2 Current Year'!G149,'3 CY Interim'!O149)),"")</f>
        <v/>
      </c>
      <c r="H649" s="236" t="str">
        <f>IF('2 Current Year'!$X149&gt;0,IF('2 Current Year'!$H149&lt;&gt;"",IF('3 CY Interim'!$AE149&lt;&gt;"",'3 CY Interim'!$AE149,'2 Current Year'!$H149),""),"")</f>
        <v/>
      </c>
      <c r="I649" s="223"/>
      <c r="J649" s="92"/>
      <c r="K649" s="1"/>
      <c r="L649" s="1"/>
      <c r="M649" s="1"/>
      <c r="N649" s="1"/>
      <c r="O649" s="1"/>
      <c r="P649" s="1"/>
      <c r="Q649" s="1"/>
      <c r="R649" s="1"/>
      <c r="S649" s="1"/>
      <c r="T649" s="92"/>
      <c r="U649" s="1"/>
      <c r="V649" s="1"/>
      <c r="W649" s="1"/>
      <c r="X649" s="1"/>
      <c r="Y649" s="1"/>
      <c r="Z649" s="1"/>
    </row>
    <row r="650" spans="1:26" ht="12.75" customHeight="1">
      <c r="A650" s="217" t="str">
        <f>IF('2 Current Year'!$X150&gt;0,IF('2 Current Year'!A150&lt;&gt;"",'2 Current Year'!A150,""),"")</f>
        <v/>
      </c>
      <c r="B650" s="217" t="str">
        <f>IF('2 Current Year'!$X150&gt;0,'2 Current Year'!B150,"")</f>
        <v/>
      </c>
      <c r="C650" s="217" t="str">
        <f>IF('2 Current Year'!$X150&gt;0,'2 Current Year'!C150,"")</f>
        <v/>
      </c>
      <c r="D650" s="409" t="str">
        <f>IF('2 Current Year'!$X150&gt;0,IF('2 Current Year'!E150&lt;&gt;"",'2 Current Year'!E150,'2 Current Year'!D150),"")</f>
        <v/>
      </c>
      <c r="E650" s="409" t="str">
        <f>IF('2 Current Year'!$X150&gt;0,IF('2 Current Year'!E150&lt;&gt;"",'2 Current Year'!E150,""),"")</f>
        <v/>
      </c>
      <c r="F650" s="409" t="str">
        <f>IF('2 Current Year'!$X150&gt;0,IF('2 Current Year'!E150&lt;&gt;"",'2 Current Year'!F150,""),"")</f>
        <v/>
      </c>
      <c r="G650" s="236" t="str">
        <f>IF('2 Current Year'!$X150&gt;0,IF('2 Current Year'!$H150&lt;&gt;"",IF('3 CY Interim'!$AE150&lt;&gt;"",'3 CY Interim'!$AE150,'2 Current Year'!$H150),IF('3 CY Interim'!O150="",'2 Current Year'!G150,'3 CY Interim'!O150)),"")</f>
        <v/>
      </c>
      <c r="H650" s="236" t="str">
        <f>IF('2 Current Year'!$X150&gt;0,IF('2 Current Year'!$H150&lt;&gt;"",IF('3 CY Interim'!$AE150&lt;&gt;"",'3 CY Interim'!$AE150,'2 Current Year'!$H150),""),"")</f>
        <v/>
      </c>
      <c r="I650" s="223"/>
      <c r="J650" s="92"/>
      <c r="K650" s="1"/>
      <c r="L650" s="1"/>
      <c r="M650" s="1"/>
      <c r="N650" s="1"/>
      <c r="O650" s="1"/>
      <c r="P650" s="1"/>
      <c r="Q650" s="1"/>
      <c r="R650" s="1"/>
      <c r="S650" s="1"/>
      <c r="T650" s="92"/>
      <c r="U650" s="1"/>
      <c r="V650" s="1"/>
      <c r="W650" s="1"/>
      <c r="X650" s="1"/>
      <c r="Y650" s="1"/>
      <c r="Z650" s="1"/>
    </row>
    <row r="651" spans="1:26" ht="12.75" customHeight="1">
      <c r="A651" s="217" t="str">
        <f>IF('2 Current Year'!$X151&gt;0,IF('2 Current Year'!A151&lt;&gt;"",'2 Current Year'!A151,""),"")</f>
        <v/>
      </c>
      <c r="B651" s="217" t="str">
        <f>IF('2 Current Year'!$X151&gt;0,'2 Current Year'!B151,"")</f>
        <v/>
      </c>
      <c r="C651" s="217" t="str">
        <f>IF('2 Current Year'!$X151&gt;0,'2 Current Year'!C151,"")</f>
        <v/>
      </c>
      <c r="D651" s="409" t="str">
        <f>IF('2 Current Year'!$X151&gt;0,IF('2 Current Year'!E151&lt;&gt;"",'2 Current Year'!E151,'2 Current Year'!D151),"")</f>
        <v/>
      </c>
      <c r="E651" s="409" t="str">
        <f>IF('2 Current Year'!$X151&gt;0,IF('2 Current Year'!E151&lt;&gt;"",'2 Current Year'!E151,""),"")</f>
        <v/>
      </c>
      <c r="F651" s="409" t="str">
        <f>IF('2 Current Year'!$X151&gt;0,IF('2 Current Year'!E151&lt;&gt;"",'2 Current Year'!F151,""),"")</f>
        <v/>
      </c>
      <c r="G651" s="236" t="str">
        <f>IF('2 Current Year'!$X151&gt;0,IF('2 Current Year'!H151&lt;&gt;"",IF('3 CY Interim'!#REF!&lt;&gt;"",'3 CY Interim'!#REF!,'2 Current Year'!$H151),'2 Current Year'!G151),"")</f>
        <v/>
      </c>
      <c r="H651" s="236" t="str">
        <f>IF('2 Current Year'!$X151&gt;0,IF('2 Current Year'!$H151&lt;&gt;"",IF('3 CY Interim'!$AE151&lt;&gt;"",'3 CY Interim'!$AE151,'2 Current Year'!$H151),""),"")</f>
        <v/>
      </c>
      <c r="I651" s="223"/>
      <c r="J651" s="92"/>
      <c r="K651" s="1"/>
      <c r="L651" s="1"/>
      <c r="M651" s="1"/>
      <c r="N651" s="1"/>
      <c r="O651" s="1"/>
      <c r="P651" s="1"/>
      <c r="Q651" s="1"/>
      <c r="R651" s="1"/>
      <c r="S651" s="1"/>
      <c r="T651" s="92"/>
      <c r="U651" s="1"/>
      <c r="V651" s="1"/>
      <c r="W651" s="1"/>
      <c r="X651" s="1"/>
      <c r="Y651" s="1"/>
      <c r="Z651" s="1"/>
    </row>
    <row r="652" spans="1:26" ht="12.75" customHeight="1">
      <c r="A652" s="217" t="str">
        <f>IF('2 Current Year'!$X152&gt;0,IF('2 Current Year'!A152&lt;&gt;"",'2 Current Year'!A152,""),"")</f>
        <v/>
      </c>
      <c r="B652" s="217" t="str">
        <f>IF('2 Current Year'!$X152&gt;0,'2 Current Year'!B152,"")</f>
        <v/>
      </c>
      <c r="C652" s="217" t="str">
        <f>IF('2 Current Year'!$X152&gt;0,'2 Current Year'!C152,"")</f>
        <v/>
      </c>
      <c r="D652" s="409" t="str">
        <f>IF('2 Current Year'!$X152&gt;0,IF('2 Current Year'!E152&lt;&gt;"",'2 Current Year'!E152,'2 Current Year'!D152),"")</f>
        <v/>
      </c>
      <c r="E652" s="409" t="str">
        <f>IF('2 Current Year'!$X152&gt;0,IF('2 Current Year'!E152&lt;&gt;"",'2 Current Year'!E152,""),"")</f>
        <v/>
      </c>
      <c r="F652" s="409" t="str">
        <f>IF('2 Current Year'!$X152&gt;0,IF('2 Current Year'!E152&lt;&gt;"",'2 Current Year'!F152,""),"")</f>
        <v/>
      </c>
      <c r="G652" s="236" t="str">
        <f>IF('2 Current Year'!$X152&gt;0,IF('2 Current Year'!H152&lt;&gt;"",IF('3 CY Interim'!$AE251&lt;&gt;"",'3 CY Interim'!$AE251,'2 Current Year'!$H152),'2 Current Year'!G152),"")</f>
        <v/>
      </c>
      <c r="H652" s="236" t="str">
        <f>IF('2 Current Year'!$X152&gt;0,IF('2 Current Year'!$H152&lt;&gt;"",IF('3 CY Interim'!$AE152&lt;&gt;"",'3 CY Interim'!$AE152,'2 Current Year'!$H152),""),"")</f>
        <v/>
      </c>
      <c r="I652" s="223"/>
      <c r="J652" s="92"/>
      <c r="K652" s="1"/>
      <c r="L652" s="1"/>
      <c r="M652" s="1"/>
      <c r="N652" s="1"/>
      <c r="O652" s="1"/>
      <c r="P652" s="1"/>
      <c r="Q652" s="1"/>
      <c r="R652" s="1"/>
      <c r="S652" s="1"/>
      <c r="T652" s="92"/>
      <c r="U652" s="1"/>
      <c r="V652" s="1"/>
      <c r="W652" s="1"/>
      <c r="X652" s="1"/>
      <c r="Y652" s="1"/>
      <c r="Z652" s="1"/>
    </row>
    <row r="653" spans="1:26" ht="12.75" customHeight="1">
      <c r="A653" s="217" t="str">
        <f>IF('2 Current Year'!$X153&gt;0,IF('2 Current Year'!A153&lt;&gt;"",'2 Current Year'!A153,""),"")</f>
        <v/>
      </c>
      <c r="B653" s="217" t="str">
        <f>IF('2 Current Year'!$X153&gt;0,'2 Current Year'!B153,"")</f>
        <v/>
      </c>
      <c r="C653" s="217" t="str">
        <f>IF('2 Current Year'!$X153&gt;0,'2 Current Year'!C153,"")</f>
        <v/>
      </c>
      <c r="D653" s="409" t="str">
        <f>IF('2 Current Year'!$X153&gt;0,IF('2 Current Year'!E153&lt;&gt;"",'2 Current Year'!E153,'2 Current Year'!D153),"")</f>
        <v/>
      </c>
      <c r="E653" s="409" t="str">
        <f>IF('2 Current Year'!$X153&gt;0,IF('2 Current Year'!E153&lt;&gt;"",'2 Current Year'!E153,""),"")</f>
        <v/>
      </c>
      <c r="F653" s="409" t="str">
        <f>IF('2 Current Year'!$X153&gt;0,IF('2 Current Year'!E153&lt;&gt;"",'2 Current Year'!F153,""),"")</f>
        <v/>
      </c>
      <c r="G653" s="236" t="str">
        <f>IF('2 Current Year'!$X153&gt;0,IF('2 Current Year'!H153&lt;&gt;"",IF('3 CY Interim'!$AE252&lt;&gt;"",'3 CY Interim'!$AE252,'2 Current Year'!$H153),'2 Current Year'!G153),"")</f>
        <v/>
      </c>
      <c r="H653" s="236" t="str">
        <f>IF('2 Current Year'!$X153&gt;0,IF('2 Current Year'!$H153&lt;&gt;"",IF('3 CY Interim'!$AE153&lt;&gt;"",'3 CY Interim'!$AE153,'2 Current Year'!$H153),""),"")</f>
        <v/>
      </c>
      <c r="I653" s="223"/>
      <c r="J653" s="92"/>
      <c r="K653" s="1"/>
      <c r="L653" s="1"/>
      <c r="M653" s="1"/>
      <c r="N653" s="1"/>
      <c r="O653" s="1"/>
      <c r="P653" s="1"/>
      <c r="Q653" s="1"/>
      <c r="R653" s="1"/>
      <c r="S653" s="1"/>
      <c r="T653" s="92"/>
      <c r="U653" s="1"/>
      <c r="V653" s="1"/>
      <c r="W653" s="1"/>
      <c r="X653" s="1"/>
      <c r="Y653" s="1"/>
      <c r="Z653" s="1"/>
    </row>
    <row r="654" spans="1:26" ht="12.75" customHeight="1">
      <c r="A654" s="217" t="str">
        <f>IF('2 Current Year'!$X154&gt;0,IF('2 Current Year'!A154&lt;&gt;"",'2 Current Year'!A154,""),"")</f>
        <v/>
      </c>
      <c r="B654" s="217" t="str">
        <f>IF('2 Current Year'!$X154&gt;0,'2 Current Year'!B154,"")</f>
        <v/>
      </c>
      <c r="C654" s="217" t="str">
        <f>IF('2 Current Year'!$X154&gt;0,'2 Current Year'!C154,"")</f>
        <v/>
      </c>
      <c r="D654" s="409" t="str">
        <f>IF('2 Current Year'!$X154&gt;0,IF('2 Current Year'!E154&lt;&gt;"",'2 Current Year'!E154,'2 Current Year'!D154),"")</f>
        <v/>
      </c>
      <c r="E654" s="409" t="str">
        <f>IF('2 Current Year'!$X154&gt;0,IF('2 Current Year'!E154&lt;&gt;"",'2 Current Year'!E154,""),"")</f>
        <v/>
      </c>
      <c r="F654" s="409" t="str">
        <f>IF('2 Current Year'!$X154&gt;0,IF('2 Current Year'!E154&lt;&gt;"",'2 Current Year'!F154,""),"")</f>
        <v/>
      </c>
      <c r="G654" s="236" t="str">
        <f>IF('2 Current Year'!$X154&gt;0,IF('2 Current Year'!H154&lt;&gt;"",IF('3 CY Interim'!$AE253&lt;&gt;"",'3 CY Interim'!$AE253,'2 Current Year'!$H154),'2 Current Year'!G154),"")</f>
        <v/>
      </c>
      <c r="H654" s="236" t="str">
        <f>IF('2 Current Year'!$X154&gt;0,IF('2 Current Year'!$H154&lt;&gt;"",IF('3 CY Interim'!$AE154&lt;&gt;"",'3 CY Interim'!$AE154,'2 Current Year'!$H154),""),"")</f>
        <v/>
      </c>
      <c r="I654" s="223"/>
      <c r="J654" s="92"/>
      <c r="K654" s="1"/>
      <c r="L654" s="1"/>
      <c r="M654" s="1"/>
      <c r="N654" s="1"/>
      <c r="O654" s="1"/>
      <c r="P654" s="1"/>
      <c r="Q654" s="1"/>
      <c r="R654" s="1"/>
      <c r="S654" s="1"/>
      <c r="T654" s="92"/>
      <c r="U654" s="1"/>
      <c r="V654" s="1"/>
      <c r="W654" s="1"/>
      <c r="X654" s="1"/>
      <c r="Y654" s="1"/>
      <c r="Z654" s="1"/>
    </row>
    <row r="655" spans="1:26" ht="12.75" customHeight="1">
      <c r="A655" s="217" t="str">
        <f>IF('2 Current Year'!$X155&gt;0,IF('2 Current Year'!A155&lt;&gt;"",'2 Current Year'!A155,""),"")</f>
        <v/>
      </c>
      <c r="B655" s="217" t="str">
        <f>IF('2 Current Year'!$X155&gt;0,'2 Current Year'!B155,"")</f>
        <v/>
      </c>
      <c r="C655" s="217" t="str">
        <f>IF('2 Current Year'!$X155&gt;0,'2 Current Year'!C155,"")</f>
        <v/>
      </c>
      <c r="D655" s="409" t="str">
        <f>IF('2 Current Year'!$X155&gt;0,IF('2 Current Year'!E155&lt;&gt;"",'2 Current Year'!E155,'2 Current Year'!D155),"")</f>
        <v/>
      </c>
      <c r="E655" s="409" t="str">
        <f>IF('2 Current Year'!$X155&gt;0,IF('2 Current Year'!E155&lt;&gt;"",'2 Current Year'!E155,""),"")</f>
        <v/>
      </c>
      <c r="F655" s="409" t="str">
        <f>IF('2 Current Year'!$X155&gt;0,IF('2 Current Year'!E155&lt;&gt;"",'2 Current Year'!F155,""),"")</f>
        <v/>
      </c>
      <c r="G655" s="236" t="str">
        <f>IF('2 Current Year'!$X155&gt;0,IF('2 Current Year'!H155&lt;&gt;"",IF('3 CY Interim'!$AE254&lt;&gt;"",'3 CY Interim'!$AE254,'2 Current Year'!$H155),'2 Current Year'!G155),"")</f>
        <v/>
      </c>
      <c r="H655" s="236" t="str">
        <f>IF('2 Current Year'!$X155&gt;0,IF('2 Current Year'!$H155&lt;&gt;"",IF('3 CY Interim'!$AE155&lt;&gt;"",'3 CY Interim'!$AE155,'2 Current Year'!$H155),""),"")</f>
        <v/>
      </c>
      <c r="I655" s="223"/>
      <c r="J655" s="92"/>
      <c r="K655" s="1"/>
      <c r="L655" s="1"/>
      <c r="M655" s="1"/>
      <c r="N655" s="1"/>
      <c r="O655" s="1"/>
      <c r="P655" s="1"/>
      <c r="Q655" s="1"/>
      <c r="R655" s="1"/>
      <c r="S655" s="1"/>
      <c r="T655" s="92"/>
      <c r="U655" s="1"/>
      <c r="V655" s="1"/>
      <c r="W655" s="1"/>
      <c r="X655" s="1"/>
      <c r="Y655" s="1"/>
      <c r="Z655" s="1"/>
    </row>
    <row r="656" spans="1:26" ht="12.75" customHeight="1">
      <c r="A656" s="217" t="str">
        <f>IF('2 Current Year'!$X156&gt;0,IF('2 Current Year'!A156&lt;&gt;"",'2 Current Year'!A156,""),"")</f>
        <v/>
      </c>
      <c r="B656" s="217" t="str">
        <f>IF('2 Current Year'!$X156&gt;0,'2 Current Year'!B156,"")</f>
        <v/>
      </c>
      <c r="C656" s="217" t="str">
        <f>IF('2 Current Year'!$X156&gt;0,'2 Current Year'!C156,"")</f>
        <v/>
      </c>
      <c r="D656" s="409" t="str">
        <f>IF('2 Current Year'!$X156&gt;0,IF('2 Current Year'!E156&lt;&gt;"",'2 Current Year'!E156,'2 Current Year'!D156),"")</f>
        <v/>
      </c>
      <c r="E656" s="409" t="str">
        <f>IF('2 Current Year'!$X156&gt;0,IF('2 Current Year'!E156&lt;&gt;"",'2 Current Year'!E156,""),"")</f>
        <v/>
      </c>
      <c r="F656" s="409" t="str">
        <f>IF('2 Current Year'!$X156&gt;0,IF('2 Current Year'!E156&lt;&gt;"",'2 Current Year'!F156,""),"")</f>
        <v/>
      </c>
      <c r="G656" s="236" t="str">
        <f>IF('2 Current Year'!$X156&gt;0,IF('2 Current Year'!H156&lt;&gt;"",IF('3 CY Interim'!$AE255&lt;&gt;"",'3 CY Interim'!$AE255,'2 Current Year'!$H156),'2 Current Year'!G156),"")</f>
        <v/>
      </c>
      <c r="H656" s="236" t="str">
        <f>IF('2 Current Year'!$X156&gt;0,IF('2 Current Year'!$H156&lt;&gt;"",IF('3 CY Interim'!$AE156&lt;&gt;"",'3 CY Interim'!$AE156,'2 Current Year'!$H156),""),"")</f>
        <v/>
      </c>
      <c r="I656" s="223"/>
      <c r="J656" s="92"/>
      <c r="K656" s="1"/>
      <c r="L656" s="1"/>
      <c r="M656" s="1"/>
      <c r="N656" s="1"/>
      <c r="O656" s="1"/>
      <c r="P656" s="1"/>
      <c r="Q656" s="1"/>
      <c r="R656" s="1"/>
      <c r="S656" s="1"/>
      <c r="T656" s="92"/>
      <c r="U656" s="1"/>
      <c r="V656" s="1"/>
      <c r="W656" s="1"/>
      <c r="X656" s="1"/>
      <c r="Y656" s="1"/>
      <c r="Z656" s="1"/>
    </row>
    <row r="657" spans="1:26" ht="12.75" customHeight="1">
      <c r="A657" s="217" t="str">
        <f>IF('2 Current Year'!$X157&gt;0,IF('2 Current Year'!A157&lt;&gt;"",'2 Current Year'!A157,""),"")</f>
        <v/>
      </c>
      <c r="B657" s="217" t="str">
        <f>IF('2 Current Year'!$X157&gt;0,'2 Current Year'!B157,"")</f>
        <v/>
      </c>
      <c r="C657" s="217" t="str">
        <f>IF('2 Current Year'!$X157&gt;0,'2 Current Year'!C157,"")</f>
        <v/>
      </c>
      <c r="D657" s="409" t="str">
        <f>IF('2 Current Year'!$X157&gt;0,IF('2 Current Year'!E157&lt;&gt;"",'2 Current Year'!E157,'2 Current Year'!D157),"")</f>
        <v/>
      </c>
      <c r="E657" s="409" t="str">
        <f>IF('2 Current Year'!$X157&gt;0,IF('2 Current Year'!E157&lt;&gt;"",'2 Current Year'!E157,""),"")</f>
        <v/>
      </c>
      <c r="F657" s="409" t="str">
        <f>IF('2 Current Year'!$X157&gt;0,IF('2 Current Year'!E157&lt;&gt;"",'2 Current Year'!F157,""),"")</f>
        <v/>
      </c>
      <c r="G657" s="236" t="str">
        <f>IF('2 Current Year'!$X157&gt;0,IF('2 Current Year'!H157&lt;&gt;"",IF('3 CY Interim'!$AE256&lt;&gt;"",'3 CY Interim'!$AE256,'2 Current Year'!$H157),'2 Current Year'!G157),"")</f>
        <v/>
      </c>
      <c r="H657" s="236" t="str">
        <f>IF('2 Current Year'!$X157&gt;0,IF('2 Current Year'!$H157&lt;&gt;"",IF('3 CY Interim'!$AE157&lt;&gt;"",'3 CY Interim'!$AE157,'2 Current Year'!$H157),""),"")</f>
        <v/>
      </c>
      <c r="I657" s="223"/>
      <c r="J657" s="92"/>
      <c r="K657" s="1"/>
      <c r="L657" s="1"/>
      <c r="M657" s="1"/>
      <c r="N657" s="1"/>
      <c r="O657" s="1"/>
      <c r="P657" s="1"/>
      <c r="Q657" s="1"/>
      <c r="R657" s="1"/>
      <c r="S657" s="1"/>
      <c r="T657" s="92"/>
      <c r="U657" s="1"/>
      <c r="V657" s="1"/>
      <c r="W657" s="1"/>
      <c r="X657" s="1"/>
      <c r="Y657" s="1"/>
      <c r="Z657" s="1"/>
    </row>
    <row r="658" spans="1:26" ht="12.75" customHeight="1">
      <c r="A658" s="217" t="str">
        <f>IF('2 Current Year'!$X158&gt;0,IF('2 Current Year'!A158&lt;&gt;"",'2 Current Year'!A158,""),"")</f>
        <v/>
      </c>
      <c r="B658" s="217" t="str">
        <f>IF('2 Current Year'!$X158&gt;0,'2 Current Year'!B158,"")</f>
        <v/>
      </c>
      <c r="C658" s="217" t="str">
        <f>IF('2 Current Year'!$X158&gt;0,'2 Current Year'!C158,"")</f>
        <v/>
      </c>
      <c r="D658" s="409" t="str">
        <f>IF('2 Current Year'!$X158&gt;0,IF('2 Current Year'!E158&lt;&gt;"",'2 Current Year'!E158,'2 Current Year'!D158),"")</f>
        <v/>
      </c>
      <c r="E658" s="409" t="str">
        <f>IF('2 Current Year'!$X158&gt;0,IF('2 Current Year'!E158&lt;&gt;"",'2 Current Year'!E158,""),"")</f>
        <v/>
      </c>
      <c r="F658" s="409" t="str">
        <f>IF('2 Current Year'!$X158&gt;0,IF('2 Current Year'!E158&lt;&gt;"",'2 Current Year'!F158,""),"")</f>
        <v/>
      </c>
      <c r="G658" s="236" t="str">
        <f>IF('2 Current Year'!$X158&gt;0,IF('2 Current Year'!H158&lt;&gt;"",IF('3 CY Interim'!$AE257&lt;&gt;"",'3 CY Interim'!$AE257,'2 Current Year'!$H158),'2 Current Year'!G158),"")</f>
        <v/>
      </c>
      <c r="H658" s="236" t="str">
        <f>IF('2 Current Year'!$X158&gt;0,IF('2 Current Year'!$H158&lt;&gt;"",IF('3 CY Interim'!$AE158&lt;&gt;"",'3 CY Interim'!$AE158,'2 Current Year'!$H158),""),"")</f>
        <v/>
      </c>
      <c r="I658" s="223"/>
      <c r="J658" s="92"/>
      <c r="K658" s="1"/>
      <c r="L658" s="1"/>
      <c r="M658" s="1"/>
      <c r="N658" s="1"/>
      <c r="O658" s="1"/>
      <c r="P658" s="1"/>
      <c r="Q658" s="1"/>
      <c r="R658" s="1"/>
      <c r="S658" s="1"/>
      <c r="T658" s="92"/>
      <c r="U658" s="1"/>
      <c r="V658" s="1"/>
      <c r="W658" s="1"/>
      <c r="X658" s="1"/>
      <c r="Y658" s="1"/>
      <c r="Z658" s="1"/>
    </row>
    <row r="659" spans="1:26" ht="12.75" customHeight="1">
      <c r="A659" s="217" t="str">
        <f>IF('2 Current Year'!$X159&gt;0,IF('2 Current Year'!A159&lt;&gt;"",'2 Current Year'!A159,""),"")</f>
        <v/>
      </c>
      <c r="B659" s="217" t="str">
        <f>IF('2 Current Year'!$X159&gt;0,'2 Current Year'!B159,"")</f>
        <v/>
      </c>
      <c r="C659" s="217" t="str">
        <f>IF('2 Current Year'!$X159&gt;0,'2 Current Year'!C159,"")</f>
        <v/>
      </c>
      <c r="D659" s="409" t="str">
        <f>IF('2 Current Year'!$X159&gt;0,IF('2 Current Year'!E159&lt;&gt;"",'2 Current Year'!E159,'2 Current Year'!D159),"")</f>
        <v/>
      </c>
      <c r="E659" s="409" t="str">
        <f>IF('2 Current Year'!$X159&gt;0,IF('2 Current Year'!E159&lt;&gt;"",'2 Current Year'!E159,""),"")</f>
        <v/>
      </c>
      <c r="F659" s="409" t="str">
        <f>IF('2 Current Year'!$X159&gt;0,IF('2 Current Year'!E159&lt;&gt;"",'2 Current Year'!F159,""),"")</f>
        <v/>
      </c>
      <c r="G659" s="236" t="str">
        <f>IF('2 Current Year'!$X159&gt;0,IF('2 Current Year'!H159&lt;&gt;"",IF('3 CY Interim'!$AE258&lt;&gt;"",'3 CY Interim'!$AE258,'2 Current Year'!$H159),'2 Current Year'!G159),"")</f>
        <v/>
      </c>
      <c r="H659" s="236" t="str">
        <f>IF('2 Current Year'!$X159&gt;0,IF('2 Current Year'!$H159&lt;&gt;"",IF('3 CY Interim'!$AE159&lt;&gt;"",'3 CY Interim'!$AE159,'2 Current Year'!$H159),""),"")</f>
        <v/>
      </c>
      <c r="I659" s="223"/>
      <c r="J659" s="92"/>
      <c r="K659" s="1"/>
      <c r="L659" s="1"/>
      <c r="M659" s="1"/>
      <c r="N659" s="1"/>
      <c r="O659" s="1"/>
      <c r="P659" s="1"/>
      <c r="Q659" s="1"/>
      <c r="R659" s="1"/>
      <c r="S659" s="1"/>
      <c r="T659" s="92"/>
      <c r="U659" s="1"/>
      <c r="V659" s="1"/>
      <c r="W659" s="1"/>
      <c r="X659" s="1"/>
      <c r="Y659" s="1"/>
      <c r="Z659" s="1"/>
    </row>
    <row r="660" spans="1:26" ht="12.75" customHeight="1">
      <c r="A660" s="217" t="str">
        <f>IF('2 Current Year'!$X160&gt;0,IF('2 Current Year'!A160&lt;&gt;"",'2 Current Year'!A160,""),"")</f>
        <v/>
      </c>
      <c r="B660" s="217" t="str">
        <f>IF('2 Current Year'!$X160&gt;0,'2 Current Year'!B160,"")</f>
        <v/>
      </c>
      <c r="C660" s="217" t="str">
        <f>IF('2 Current Year'!$X160&gt;0,'2 Current Year'!C160,"")</f>
        <v/>
      </c>
      <c r="D660" s="409" t="str">
        <f>IF('2 Current Year'!$X160&gt;0,IF('2 Current Year'!E160&lt;&gt;"",'2 Current Year'!E160,'2 Current Year'!D160),"")</f>
        <v/>
      </c>
      <c r="E660" s="409" t="str">
        <f>IF('2 Current Year'!$X160&gt;0,IF('2 Current Year'!E160&lt;&gt;"",'2 Current Year'!E160,""),"")</f>
        <v/>
      </c>
      <c r="F660" s="409" t="str">
        <f>IF('2 Current Year'!$X160&gt;0,IF('2 Current Year'!E160&lt;&gt;"",'2 Current Year'!F160,""),"")</f>
        <v/>
      </c>
      <c r="G660" s="236" t="str">
        <f>IF('2 Current Year'!$X160&gt;0,IF('2 Current Year'!H160&lt;&gt;"",IF('3 CY Interim'!$AE259&lt;&gt;"",'3 CY Interim'!$AE259,'2 Current Year'!$H160),'2 Current Year'!G160),"")</f>
        <v/>
      </c>
      <c r="H660" s="236" t="str">
        <f>IF('2 Current Year'!$X160&gt;0,IF('2 Current Year'!$H160&lt;&gt;"",IF('3 CY Interim'!$AE160&lt;&gt;"",'3 CY Interim'!$AE160,'2 Current Year'!$H160),""),"")</f>
        <v/>
      </c>
      <c r="I660" s="223"/>
      <c r="J660" s="92"/>
      <c r="K660" s="1"/>
      <c r="L660" s="1"/>
      <c r="M660" s="1"/>
      <c r="N660" s="1"/>
      <c r="O660" s="1"/>
      <c r="P660" s="1"/>
      <c r="Q660" s="1"/>
      <c r="R660" s="1"/>
      <c r="S660" s="1"/>
      <c r="T660" s="92"/>
      <c r="U660" s="1"/>
      <c r="V660" s="1"/>
      <c r="W660" s="1"/>
      <c r="X660" s="1"/>
      <c r="Y660" s="1"/>
      <c r="Z660" s="1"/>
    </row>
    <row r="661" spans="1:26" ht="12.75" customHeight="1">
      <c r="A661" s="217" t="str">
        <f>IF('2 Current Year'!$X161&gt;0,IF('2 Current Year'!A161&lt;&gt;"",'2 Current Year'!A161,""),"")</f>
        <v/>
      </c>
      <c r="B661" s="217" t="str">
        <f>IF('2 Current Year'!$X161&gt;0,'2 Current Year'!B161,"")</f>
        <v/>
      </c>
      <c r="C661" s="217" t="str">
        <f>IF('2 Current Year'!$X161&gt;0,'2 Current Year'!C161,"")</f>
        <v/>
      </c>
      <c r="D661" s="409" t="str">
        <f>IF('2 Current Year'!$X161&gt;0,IF('2 Current Year'!E161&lt;&gt;"",'2 Current Year'!E161,'2 Current Year'!D161),"")</f>
        <v/>
      </c>
      <c r="E661" s="409" t="str">
        <f>IF('2 Current Year'!$X161&gt;0,IF('2 Current Year'!E161&lt;&gt;"",'2 Current Year'!E161,""),"")</f>
        <v/>
      </c>
      <c r="F661" s="409" t="str">
        <f>IF('2 Current Year'!$X161&gt;0,IF('2 Current Year'!E161&lt;&gt;"",'2 Current Year'!F161,""),"")</f>
        <v/>
      </c>
      <c r="G661" s="236" t="str">
        <f>IF('2 Current Year'!$X161&gt;0,IF('2 Current Year'!H161&lt;&gt;"",IF('3 CY Interim'!$AE260&lt;&gt;"",'3 CY Interim'!$AE260,'2 Current Year'!$H161),'2 Current Year'!G161),"")</f>
        <v/>
      </c>
      <c r="H661" s="236" t="str">
        <f>IF('2 Current Year'!$X161&gt;0,IF('2 Current Year'!$H161&lt;&gt;"",IF('3 CY Interim'!$AE161&lt;&gt;"",'3 CY Interim'!$AE161,'2 Current Year'!$H161),""),"")</f>
        <v/>
      </c>
      <c r="I661" s="223"/>
      <c r="J661" s="92"/>
      <c r="K661" s="1"/>
      <c r="L661" s="1"/>
      <c r="M661" s="1"/>
      <c r="N661" s="1"/>
      <c r="O661" s="1"/>
      <c r="P661" s="1"/>
      <c r="Q661" s="1"/>
      <c r="R661" s="1"/>
      <c r="S661" s="1"/>
      <c r="T661" s="92"/>
      <c r="U661" s="1"/>
      <c r="V661" s="1"/>
      <c r="W661" s="1"/>
      <c r="X661" s="1"/>
      <c r="Y661" s="1"/>
      <c r="Z661" s="1"/>
    </row>
    <row r="662" spans="1:26" ht="12.75" customHeight="1">
      <c r="A662" s="217" t="str">
        <f>IF('2 Current Year'!$X162&gt;0,IF('2 Current Year'!A162&lt;&gt;"",'2 Current Year'!A162,""),"")</f>
        <v/>
      </c>
      <c r="B662" s="217" t="str">
        <f>IF('2 Current Year'!$X162&gt;0,'2 Current Year'!B162,"")</f>
        <v/>
      </c>
      <c r="C662" s="217" t="str">
        <f>IF('2 Current Year'!$X162&gt;0,'2 Current Year'!C162,"")</f>
        <v/>
      </c>
      <c r="D662" s="409" t="str">
        <f>IF('2 Current Year'!$X162&gt;0,IF('2 Current Year'!E162&lt;&gt;"",'2 Current Year'!E162,'2 Current Year'!D162),"")</f>
        <v/>
      </c>
      <c r="E662" s="409" t="str">
        <f>IF('2 Current Year'!$X162&gt;0,IF('2 Current Year'!E162&lt;&gt;"",'2 Current Year'!E162,""),"")</f>
        <v/>
      </c>
      <c r="F662" s="409" t="str">
        <f>IF('2 Current Year'!$X162&gt;0,IF('2 Current Year'!E162&lt;&gt;"",'2 Current Year'!F162,""),"")</f>
        <v/>
      </c>
      <c r="G662" s="236" t="str">
        <f>IF('2 Current Year'!$X162&gt;0,IF('2 Current Year'!H162&lt;&gt;"",IF('3 CY Interim'!$AE261&lt;&gt;"",'3 CY Interim'!$AE261,'2 Current Year'!$H162),'2 Current Year'!G162),"")</f>
        <v/>
      </c>
      <c r="H662" s="236" t="str">
        <f>IF('2 Current Year'!$X162&gt;0,IF('2 Current Year'!$H162&lt;&gt;"",IF('3 CY Interim'!$AE162&lt;&gt;"",'3 CY Interim'!$AE162,'2 Current Year'!$H162),""),"")</f>
        <v/>
      </c>
      <c r="I662" s="223"/>
      <c r="J662" s="92"/>
      <c r="K662" s="1"/>
      <c r="L662" s="1"/>
      <c r="M662" s="1"/>
      <c r="N662" s="1"/>
      <c r="O662" s="1"/>
      <c r="P662" s="1"/>
      <c r="Q662" s="1"/>
      <c r="R662" s="1"/>
      <c r="S662" s="1"/>
      <c r="T662" s="92"/>
      <c r="U662" s="1"/>
      <c r="V662" s="1"/>
      <c r="W662" s="1"/>
      <c r="X662" s="1"/>
      <c r="Y662" s="1"/>
      <c r="Z662" s="1"/>
    </row>
    <row r="663" spans="1:26" ht="12.75" customHeight="1">
      <c r="A663" s="217" t="str">
        <f>IF('2 Current Year'!$X163&gt;0,IF('2 Current Year'!A163&lt;&gt;"",'2 Current Year'!A163,""),"")</f>
        <v/>
      </c>
      <c r="B663" s="217" t="str">
        <f>IF('2 Current Year'!$X163&gt;0,'2 Current Year'!B163,"")</f>
        <v/>
      </c>
      <c r="C663" s="217" t="str">
        <f>IF('2 Current Year'!$X163&gt;0,'2 Current Year'!C163,"")</f>
        <v/>
      </c>
      <c r="D663" s="409" t="str">
        <f>IF('2 Current Year'!$X163&gt;0,IF('2 Current Year'!E163&lt;&gt;"",'2 Current Year'!E163,'2 Current Year'!D163),"")</f>
        <v/>
      </c>
      <c r="E663" s="409" t="str">
        <f>IF('2 Current Year'!$X163&gt;0,IF('2 Current Year'!E163&lt;&gt;"",'2 Current Year'!E163,""),"")</f>
        <v/>
      </c>
      <c r="F663" s="409" t="str">
        <f>IF('2 Current Year'!$X163&gt;0,IF('2 Current Year'!E163&lt;&gt;"",'2 Current Year'!F163,""),"")</f>
        <v/>
      </c>
      <c r="G663" s="236" t="str">
        <f>IF('2 Current Year'!$X163&gt;0,IF('2 Current Year'!H163&lt;&gt;"",IF('3 CY Interim'!$AE262&lt;&gt;"",'3 CY Interim'!$AE262,'2 Current Year'!$H163),'2 Current Year'!G163),"")</f>
        <v/>
      </c>
      <c r="H663" s="236" t="str">
        <f>IF('2 Current Year'!$X163&gt;0,IF('2 Current Year'!$H163&lt;&gt;"",IF('3 CY Interim'!$AE163&lt;&gt;"",'3 CY Interim'!$AE163,'2 Current Year'!$H163),""),"")</f>
        <v/>
      </c>
      <c r="I663" s="223"/>
      <c r="J663" s="92"/>
      <c r="K663" s="1"/>
      <c r="L663" s="1"/>
      <c r="M663" s="1"/>
      <c r="N663" s="1"/>
      <c r="O663" s="1"/>
      <c r="P663" s="1"/>
      <c r="Q663" s="1"/>
      <c r="R663" s="1"/>
      <c r="S663" s="1"/>
      <c r="T663" s="92"/>
      <c r="U663" s="1"/>
      <c r="V663" s="1"/>
      <c r="W663" s="1"/>
      <c r="X663" s="1"/>
      <c r="Y663" s="1"/>
      <c r="Z663" s="1"/>
    </row>
    <row r="664" spans="1:26" ht="12.75" customHeight="1">
      <c r="A664" s="217" t="str">
        <f>IF('2 Current Year'!$X164&gt;0,IF('2 Current Year'!A164&lt;&gt;"",'2 Current Year'!A164,""),"")</f>
        <v/>
      </c>
      <c r="B664" s="217" t="str">
        <f>IF('2 Current Year'!$X164&gt;0,'2 Current Year'!B164,"")</f>
        <v/>
      </c>
      <c r="C664" s="217" t="str">
        <f>IF('2 Current Year'!$X164&gt;0,'2 Current Year'!C164,"")</f>
        <v/>
      </c>
      <c r="D664" s="409" t="str">
        <f>IF('2 Current Year'!$X164&gt;0,IF('2 Current Year'!E164&lt;&gt;"",'2 Current Year'!E164,'2 Current Year'!D164),"")</f>
        <v/>
      </c>
      <c r="E664" s="409" t="str">
        <f>IF('2 Current Year'!$X164&gt;0,IF('2 Current Year'!E164&lt;&gt;"",'2 Current Year'!E164,""),"")</f>
        <v/>
      </c>
      <c r="F664" s="409" t="str">
        <f>IF('2 Current Year'!$X164&gt;0,IF('2 Current Year'!E164&lt;&gt;"",'2 Current Year'!F164,""),"")</f>
        <v/>
      </c>
      <c r="G664" s="236" t="str">
        <f>IF('2 Current Year'!$X164&gt;0,IF('2 Current Year'!H164&lt;&gt;"",IF('3 CY Interim'!$AE263&lt;&gt;"",'3 CY Interim'!$AE263,'2 Current Year'!$H164),'2 Current Year'!G164),"")</f>
        <v/>
      </c>
      <c r="H664" s="236" t="str">
        <f>IF('2 Current Year'!$X164&gt;0,IF('2 Current Year'!$H164&lt;&gt;"",IF('3 CY Interim'!$AE164&lt;&gt;"",'3 CY Interim'!$AE164,'2 Current Year'!$H164),""),"")</f>
        <v/>
      </c>
      <c r="I664" s="223"/>
      <c r="J664" s="92"/>
      <c r="K664" s="1"/>
      <c r="L664" s="1"/>
      <c r="M664" s="1"/>
      <c r="N664" s="1"/>
      <c r="O664" s="1"/>
      <c r="P664" s="1"/>
      <c r="Q664" s="1"/>
      <c r="R664" s="1"/>
      <c r="S664" s="1"/>
      <c r="T664" s="92"/>
      <c r="U664" s="1"/>
      <c r="V664" s="1"/>
      <c r="W664" s="1"/>
      <c r="X664" s="1"/>
      <c r="Y664" s="1"/>
      <c r="Z664" s="1"/>
    </row>
    <row r="665" spans="1:26" ht="12.75" customHeight="1">
      <c r="A665" s="217" t="str">
        <f>IF('2 Current Year'!$X165&gt;0,IF('2 Current Year'!A165&lt;&gt;"",'2 Current Year'!A165,""),"")</f>
        <v/>
      </c>
      <c r="B665" s="217" t="str">
        <f>IF('2 Current Year'!$X165&gt;0,'2 Current Year'!B165,"")</f>
        <v/>
      </c>
      <c r="C665" s="217" t="str">
        <f>IF('2 Current Year'!$X165&gt;0,'2 Current Year'!C165,"")</f>
        <v/>
      </c>
      <c r="D665" s="409" t="str">
        <f>IF('2 Current Year'!$X165&gt;0,IF('2 Current Year'!E165&lt;&gt;"",'2 Current Year'!E165,'2 Current Year'!D165),"")</f>
        <v/>
      </c>
      <c r="E665" s="409" t="str">
        <f>IF('2 Current Year'!$X165&gt;0,IF('2 Current Year'!E165&lt;&gt;"",'2 Current Year'!E165,""),"")</f>
        <v/>
      </c>
      <c r="F665" s="409" t="str">
        <f>IF('2 Current Year'!$X165&gt;0,IF('2 Current Year'!E165&lt;&gt;"",'2 Current Year'!F165,""),"")</f>
        <v/>
      </c>
      <c r="G665" s="236" t="str">
        <f>IF('2 Current Year'!$X165&gt;0,IF('2 Current Year'!H165&lt;&gt;"",IF('3 CY Interim'!$AE264&lt;&gt;"",'3 CY Interim'!$AE264,'2 Current Year'!$H165),'2 Current Year'!G165),"")</f>
        <v/>
      </c>
      <c r="H665" s="236" t="str">
        <f>IF('2 Current Year'!$X165&gt;0,IF('2 Current Year'!$H165&lt;&gt;"",IF('3 CY Interim'!$AE165&lt;&gt;"",'3 CY Interim'!$AE165,'2 Current Year'!$H165),""),"")</f>
        <v/>
      </c>
      <c r="I665" s="223"/>
      <c r="J665" s="92"/>
      <c r="K665" s="1"/>
      <c r="L665" s="1"/>
      <c r="M665" s="1"/>
      <c r="N665" s="1"/>
      <c r="O665" s="1"/>
      <c r="P665" s="1"/>
      <c r="Q665" s="1"/>
      <c r="R665" s="1"/>
      <c r="S665" s="1"/>
      <c r="T665" s="92"/>
      <c r="U665" s="1"/>
      <c r="V665" s="1"/>
      <c r="W665" s="1"/>
      <c r="X665" s="1"/>
      <c r="Y665" s="1"/>
      <c r="Z665" s="1"/>
    </row>
    <row r="666" spans="1:26" ht="12.75" customHeight="1">
      <c r="A666" s="217" t="str">
        <f>IF('2 Current Year'!$X166&gt;0,IF('2 Current Year'!A166&lt;&gt;"",'2 Current Year'!A166,""),"")</f>
        <v/>
      </c>
      <c r="B666" s="217" t="str">
        <f>IF('2 Current Year'!$X166&gt;0,'2 Current Year'!B166,"")</f>
        <v/>
      </c>
      <c r="C666" s="217" t="str">
        <f>IF('2 Current Year'!$X166&gt;0,'2 Current Year'!C166,"")</f>
        <v/>
      </c>
      <c r="D666" s="409" t="str">
        <f>IF('2 Current Year'!$X166&gt;0,IF('2 Current Year'!E166&lt;&gt;"",'2 Current Year'!E166,'2 Current Year'!D166),"")</f>
        <v/>
      </c>
      <c r="E666" s="409" t="str">
        <f>IF('2 Current Year'!$X166&gt;0,IF('2 Current Year'!E166&lt;&gt;"",'2 Current Year'!E166,""),"")</f>
        <v/>
      </c>
      <c r="F666" s="409" t="str">
        <f>IF('2 Current Year'!$X166&gt;0,IF('2 Current Year'!E166&lt;&gt;"",'2 Current Year'!F166,""),"")</f>
        <v/>
      </c>
      <c r="G666" s="236" t="str">
        <f>IF('2 Current Year'!$X166&gt;0,IF('2 Current Year'!H166&lt;&gt;"",IF('3 CY Interim'!$AE265&lt;&gt;"",'3 CY Interim'!$AE265,'2 Current Year'!$H166),'2 Current Year'!G166),"")</f>
        <v/>
      </c>
      <c r="H666" s="236" t="str">
        <f>IF('2 Current Year'!$X166&gt;0,IF('2 Current Year'!$H166&lt;&gt;"",IF('3 CY Interim'!$AE166&lt;&gt;"",'3 CY Interim'!$AE166,'2 Current Year'!$H166),""),"")</f>
        <v/>
      </c>
      <c r="I666" s="223"/>
      <c r="J666" s="92"/>
      <c r="K666" s="1"/>
      <c r="L666" s="1"/>
      <c r="M666" s="1"/>
      <c r="N666" s="1"/>
      <c r="O666" s="1"/>
      <c r="P666" s="1"/>
      <c r="Q666" s="1"/>
      <c r="R666" s="1"/>
      <c r="S666" s="1"/>
      <c r="T666" s="92"/>
      <c r="U666" s="1"/>
      <c r="V666" s="1"/>
      <c r="W666" s="1"/>
      <c r="X666" s="1"/>
      <c r="Y666" s="1"/>
      <c r="Z666" s="1"/>
    </row>
    <row r="667" spans="1:26" ht="12.75" customHeight="1">
      <c r="A667" s="217" t="str">
        <f>IF('2 Current Year'!$X167&gt;0,IF('2 Current Year'!A167&lt;&gt;"",'2 Current Year'!A167,""),"")</f>
        <v/>
      </c>
      <c r="B667" s="217" t="str">
        <f>IF('2 Current Year'!$X167&gt;0,'2 Current Year'!B167,"")</f>
        <v/>
      </c>
      <c r="C667" s="217" t="str">
        <f>IF('2 Current Year'!$X167&gt;0,'2 Current Year'!C167,"")</f>
        <v/>
      </c>
      <c r="D667" s="409" t="str">
        <f>IF('2 Current Year'!$X167&gt;0,IF('2 Current Year'!E167&lt;&gt;"",'2 Current Year'!E167,'2 Current Year'!D167),"")</f>
        <v/>
      </c>
      <c r="E667" s="409" t="str">
        <f>IF('2 Current Year'!$X167&gt;0,IF('2 Current Year'!E167&lt;&gt;"",'2 Current Year'!E167,""),"")</f>
        <v/>
      </c>
      <c r="F667" s="409" t="str">
        <f>IF('2 Current Year'!$X167&gt;0,IF('2 Current Year'!E167&lt;&gt;"",'2 Current Year'!F167,""),"")</f>
        <v/>
      </c>
      <c r="G667" s="236" t="str">
        <f>IF('2 Current Year'!$X167&gt;0,IF('2 Current Year'!H167&lt;&gt;"",IF('3 CY Interim'!$AE266&lt;&gt;"",'3 CY Interim'!$AE266,'2 Current Year'!$H167),'2 Current Year'!G167),"")</f>
        <v/>
      </c>
      <c r="H667" s="236" t="str">
        <f>IF('2 Current Year'!$X167&gt;0,IF('2 Current Year'!$H167&lt;&gt;"",IF('3 CY Interim'!$AE167&lt;&gt;"",'3 CY Interim'!$AE167,'2 Current Year'!$H167),""),"")</f>
        <v/>
      </c>
      <c r="I667" s="223"/>
      <c r="J667" s="92"/>
      <c r="K667" s="1"/>
      <c r="L667" s="1"/>
      <c r="M667" s="1"/>
      <c r="N667" s="1"/>
      <c r="O667" s="1"/>
      <c r="P667" s="1"/>
      <c r="Q667" s="1"/>
      <c r="R667" s="1"/>
      <c r="S667" s="1"/>
      <c r="T667" s="92"/>
      <c r="U667" s="1"/>
      <c r="V667" s="1"/>
      <c r="W667" s="1"/>
      <c r="X667" s="1"/>
      <c r="Y667" s="1"/>
      <c r="Z667" s="1"/>
    </row>
    <row r="668" spans="1:26" ht="12.75" customHeight="1">
      <c r="A668" s="217" t="str">
        <f>IF('2 Current Year'!$X168&gt;0,IF('2 Current Year'!A168&lt;&gt;"",'2 Current Year'!A168,""),"")</f>
        <v/>
      </c>
      <c r="B668" s="217" t="str">
        <f>IF('2 Current Year'!$X168&gt;0,'2 Current Year'!B168,"")</f>
        <v/>
      </c>
      <c r="C668" s="217" t="str">
        <f>IF('2 Current Year'!$X168&gt;0,'2 Current Year'!C168,"")</f>
        <v/>
      </c>
      <c r="D668" s="409" t="str">
        <f>IF('2 Current Year'!$X168&gt;0,IF('2 Current Year'!E168&lt;&gt;"",'2 Current Year'!E168,'2 Current Year'!D168),"")</f>
        <v/>
      </c>
      <c r="E668" s="409" t="str">
        <f>IF('2 Current Year'!$X168&gt;0,IF('2 Current Year'!E168&lt;&gt;"",'2 Current Year'!E168,""),"")</f>
        <v/>
      </c>
      <c r="F668" s="409" t="str">
        <f>IF('2 Current Year'!$X168&gt;0,IF('2 Current Year'!E168&lt;&gt;"",'2 Current Year'!F168,""),"")</f>
        <v/>
      </c>
      <c r="G668" s="236" t="str">
        <f>IF('2 Current Year'!$X168&gt;0,IF('2 Current Year'!H168&lt;&gt;"",IF('3 CY Interim'!$AE267&lt;&gt;"",'3 CY Interim'!$AE267,'2 Current Year'!$H168),'2 Current Year'!G168),"")</f>
        <v/>
      </c>
      <c r="H668" s="236" t="str">
        <f>IF('2 Current Year'!$X168&gt;0,IF('2 Current Year'!$H168&lt;&gt;"",IF('3 CY Interim'!$AE168&lt;&gt;"",'3 CY Interim'!$AE168,'2 Current Year'!$H168),""),"")</f>
        <v/>
      </c>
      <c r="I668" s="223"/>
      <c r="J668" s="92"/>
      <c r="K668" s="1"/>
      <c r="L668" s="1"/>
      <c r="M668" s="1"/>
      <c r="N668" s="1"/>
      <c r="O668" s="1"/>
      <c r="P668" s="1"/>
      <c r="Q668" s="1"/>
      <c r="R668" s="1"/>
      <c r="S668" s="1"/>
      <c r="T668" s="92"/>
      <c r="U668" s="1"/>
      <c r="V668" s="1"/>
      <c r="W668" s="1"/>
      <c r="X668" s="1"/>
      <c r="Y668" s="1"/>
      <c r="Z668" s="1"/>
    </row>
    <row r="669" spans="1:26" ht="12.75" customHeight="1">
      <c r="A669" s="217" t="str">
        <f>IF('2 Current Year'!$X169&gt;0,IF('2 Current Year'!A169&lt;&gt;"",'2 Current Year'!A169,""),"")</f>
        <v/>
      </c>
      <c r="B669" s="217" t="str">
        <f>IF('2 Current Year'!$X169&gt;0,'2 Current Year'!B169,"")</f>
        <v/>
      </c>
      <c r="C669" s="217" t="str">
        <f>IF('2 Current Year'!$X169&gt;0,'2 Current Year'!C169,"")</f>
        <v/>
      </c>
      <c r="D669" s="409" t="str">
        <f>IF('2 Current Year'!$X169&gt;0,IF('2 Current Year'!E169&lt;&gt;"",'2 Current Year'!E169,'2 Current Year'!D169),"")</f>
        <v/>
      </c>
      <c r="E669" s="409" t="str">
        <f>IF('2 Current Year'!$X169&gt;0,IF('2 Current Year'!E169&lt;&gt;"",'2 Current Year'!E169,""),"")</f>
        <v/>
      </c>
      <c r="F669" s="409" t="str">
        <f>IF('2 Current Year'!$X169&gt;0,IF('2 Current Year'!E169&lt;&gt;"",'2 Current Year'!F169,""),"")</f>
        <v/>
      </c>
      <c r="G669" s="236" t="str">
        <f>IF('2 Current Year'!$X169&gt;0,IF('2 Current Year'!H169&lt;&gt;"",IF('3 CY Interim'!$AE268&lt;&gt;"",'3 CY Interim'!$AE268,'2 Current Year'!$H169),'2 Current Year'!G169),"")</f>
        <v/>
      </c>
      <c r="H669" s="236" t="str">
        <f>IF('2 Current Year'!$X169&gt;0,IF('2 Current Year'!$H169&lt;&gt;"",IF('3 CY Interim'!$AE169&lt;&gt;"",'3 CY Interim'!$AE169,'2 Current Year'!$H169),""),"")</f>
        <v/>
      </c>
      <c r="I669" s="223"/>
      <c r="J669" s="92"/>
      <c r="K669" s="1"/>
      <c r="L669" s="1"/>
      <c r="M669" s="1"/>
      <c r="N669" s="1"/>
      <c r="O669" s="1"/>
      <c r="P669" s="1"/>
      <c r="Q669" s="1"/>
      <c r="R669" s="1"/>
      <c r="S669" s="1"/>
      <c r="T669" s="92"/>
      <c r="U669" s="1"/>
      <c r="V669" s="1"/>
      <c r="W669" s="1"/>
      <c r="X669" s="1"/>
      <c r="Y669" s="1"/>
      <c r="Z669" s="1"/>
    </row>
    <row r="670" spans="1:26" ht="12.75" customHeight="1">
      <c r="A670" s="217" t="str">
        <f>IF('2 Current Year'!$X170&gt;0,IF('2 Current Year'!A170&lt;&gt;"",'2 Current Year'!A170,""),"")</f>
        <v/>
      </c>
      <c r="B670" s="217" t="str">
        <f>IF('2 Current Year'!$X170&gt;0,'2 Current Year'!B170,"")</f>
        <v/>
      </c>
      <c r="C670" s="217" t="str">
        <f>IF('2 Current Year'!$X170&gt;0,'2 Current Year'!C170,"")</f>
        <v/>
      </c>
      <c r="D670" s="409" t="str">
        <f>IF('2 Current Year'!$X170&gt;0,IF('2 Current Year'!E170&lt;&gt;"",'2 Current Year'!E170,'2 Current Year'!D170),"")</f>
        <v/>
      </c>
      <c r="E670" s="409" t="str">
        <f>IF('2 Current Year'!$X170&gt;0,IF('2 Current Year'!E170&lt;&gt;"",'2 Current Year'!E170,""),"")</f>
        <v/>
      </c>
      <c r="F670" s="409" t="str">
        <f>IF('2 Current Year'!$X170&gt;0,IF('2 Current Year'!E170&lt;&gt;"",'2 Current Year'!F170,""),"")</f>
        <v/>
      </c>
      <c r="G670" s="236" t="str">
        <f>IF('2 Current Year'!$X170&gt;0,IF('2 Current Year'!H170&lt;&gt;"",IF('3 CY Interim'!$AE269&lt;&gt;"",'3 CY Interim'!$AE269,'2 Current Year'!$H170),'2 Current Year'!G170),"")</f>
        <v/>
      </c>
      <c r="H670" s="236" t="str">
        <f>IF('2 Current Year'!$X170&gt;0,IF('2 Current Year'!$H170&lt;&gt;"",IF('3 CY Interim'!$AE170&lt;&gt;"",'3 CY Interim'!$AE170,'2 Current Year'!$H170),""),"")</f>
        <v/>
      </c>
      <c r="I670" s="223"/>
      <c r="J670" s="92"/>
      <c r="K670" s="1"/>
      <c r="L670" s="1"/>
      <c r="M670" s="1"/>
      <c r="N670" s="1"/>
      <c r="O670" s="1"/>
      <c r="P670" s="1"/>
      <c r="Q670" s="1"/>
      <c r="R670" s="1"/>
      <c r="S670" s="1"/>
      <c r="T670" s="92"/>
      <c r="U670" s="1"/>
      <c r="V670" s="1"/>
      <c r="W670" s="1"/>
      <c r="X670" s="1"/>
      <c r="Y670" s="1"/>
      <c r="Z670" s="1"/>
    </row>
    <row r="671" spans="1:26" ht="12.75" customHeight="1">
      <c r="A671" s="217" t="str">
        <f>IF('2 Current Year'!$X171&gt;0,IF('2 Current Year'!A171&lt;&gt;"",'2 Current Year'!A171,""),"")</f>
        <v/>
      </c>
      <c r="B671" s="217" t="str">
        <f>IF('2 Current Year'!$X171&gt;0,'2 Current Year'!B171,"")</f>
        <v/>
      </c>
      <c r="C671" s="217" t="str">
        <f>IF('2 Current Year'!$X171&gt;0,'2 Current Year'!C171,"")</f>
        <v/>
      </c>
      <c r="D671" s="409" t="str">
        <f>IF('2 Current Year'!$X171&gt;0,IF('2 Current Year'!E171&lt;&gt;"",'2 Current Year'!E171,'2 Current Year'!D171),"")</f>
        <v/>
      </c>
      <c r="E671" s="409" t="str">
        <f>IF('2 Current Year'!$X171&gt;0,IF('2 Current Year'!E171&lt;&gt;"",'2 Current Year'!E171,""),"")</f>
        <v/>
      </c>
      <c r="F671" s="409" t="str">
        <f>IF('2 Current Year'!$X171&gt;0,IF('2 Current Year'!E171&lt;&gt;"",'2 Current Year'!F171,""),"")</f>
        <v/>
      </c>
      <c r="G671" s="236" t="str">
        <f>IF('2 Current Year'!$X171&gt;0,IF('2 Current Year'!H171&lt;&gt;"",IF('3 CY Interim'!$AE270&lt;&gt;"",'3 CY Interim'!$AE270,'2 Current Year'!$H171),'2 Current Year'!G171),"")</f>
        <v/>
      </c>
      <c r="H671" s="236" t="str">
        <f>IF('2 Current Year'!$X171&gt;0,IF('2 Current Year'!$H171&lt;&gt;"",IF('3 CY Interim'!$AE171&lt;&gt;"",'3 CY Interim'!$AE171,'2 Current Year'!$H171),""),"")</f>
        <v/>
      </c>
      <c r="I671" s="223"/>
      <c r="J671" s="92"/>
      <c r="K671" s="1"/>
      <c r="L671" s="1"/>
      <c r="M671" s="1"/>
      <c r="N671" s="1"/>
      <c r="O671" s="1"/>
      <c r="P671" s="1"/>
      <c r="Q671" s="1"/>
      <c r="R671" s="1"/>
      <c r="S671" s="1"/>
      <c r="T671" s="92"/>
      <c r="U671" s="1"/>
      <c r="V671" s="1"/>
      <c r="W671" s="1"/>
      <c r="X671" s="1"/>
      <c r="Y671" s="1"/>
      <c r="Z671" s="1"/>
    </row>
    <row r="672" spans="1:26" ht="12.75" customHeight="1">
      <c r="A672" s="217" t="str">
        <f>IF('2 Current Year'!$X172&gt;0,IF('2 Current Year'!A172&lt;&gt;"",'2 Current Year'!A172,""),"")</f>
        <v/>
      </c>
      <c r="B672" s="217" t="str">
        <f>IF('2 Current Year'!$X172&gt;0,'2 Current Year'!B172,"")</f>
        <v/>
      </c>
      <c r="C672" s="217" t="str">
        <f>IF('2 Current Year'!$X172&gt;0,'2 Current Year'!C172,"")</f>
        <v/>
      </c>
      <c r="D672" s="409" t="str">
        <f>IF('2 Current Year'!$X172&gt;0,IF('2 Current Year'!E172&lt;&gt;"",'2 Current Year'!E172,'2 Current Year'!D172),"")</f>
        <v/>
      </c>
      <c r="E672" s="409" t="str">
        <f>IF('2 Current Year'!$X172&gt;0,IF('2 Current Year'!E172&lt;&gt;"",'2 Current Year'!E172,""),"")</f>
        <v/>
      </c>
      <c r="F672" s="409" t="str">
        <f>IF('2 Current Year'!$X172&gt;0,IF('2 Current Year'!E172&lt;&gt;"",'2 Current Year'!F172,""),"")</f>
        <v/>
      </c>
      <c r="G672" s="236" t="str">
        <f>IF('2 Current Year'!$X172&gt;0,IF('2 Current Year'!H172&lt;&gt;"",IF('3 CY Interim'!$AE271&lt;&gt;"",'3 CY Interim'!$AE271,'2 Current Year'!$H172),'2 Current Year'!G172),"")</f>
        <v/>
      </c>
      <c r="H672" s="236" t="str">
        <f>IF('2 Current Year'!$X172&gt;0,IF('2 Current Year'!$H172&lt;&gt;"",IF('3 CY Interim'!$AE172&lt;&gt;"",'3 CY Interim'!$AE172,'2 Current Year'!$H172),""),"")</f>
        <v/>
      </c>
      <c r="I672" s="223"/>
      <c r="J672" s="92"/>
      <c r="K672" s="1"/>
      <c r="L672" s="1"/>
      <c r="M672" s="1"/>
      <c r="N672" s="1"/>
      <c r="O672" s="1"/>
      <c r="P672" s="1"/>
      <c r="Q672" s="1"/>
      <c r="R672" s="1"/>
      <c r="S672" s="1"/>
      <c r="T672" s="92"/>
      <c r="U672" s="1"/>
      <c r="V672" s="1"/>
      <c r="W672" s="1"/>
      <c r="X672" s="1"/>
      <c r="Y672" s="1"/>
      <c r="Z672" s="1"/>
    </row>
    <row r="673" spans="1:26" ht="12.75" customHeight="1">
      <c r="A673" s="217" t="str">
        <f>IF('2 Current Year'!$X173&gt;0,IF('2 Current Year'!A173&lt;&gt;"",'2 Current Year'!A173,""),"")</f>
        <v/>
      </c>
      <c r="B673" s="217" t="str">
        <f>IF('2 Current Year'!$X173&gt;0,'2 Current Year'!B173,"")</f>
        <v/>
      </c>
      <c r="C673" s="217" t="str">
        <f>IF('2 Current Year'!$X173&gt;0,'2 Current Year'!C173,"")</f>
        <v/>
      </c>
      <c r="D673" s="409" t="str">
        <f>IF('2 Current Year'!$X173&gt;0,IF('2 Current Year'!E173&lt;&gt;"",'2 Current Year'!E173,'2 Current Year'!D173),"")</f>
        <v/>
      </c>
      <c r="E673" s="409" t="str">
        <f>IF('2 Current Year'!$X173&gt;0,IF('2 Current Year'!E173&lt;&gt;"",'2 Current Year'!E173,""),"")</f>
        <v/>
      </c>
      <c r="F673" s="409" t="str">
        <f>IF('2 Current Year'!$X173&gt;0,IF('2 Current Year'!E173&lt;&gt;"",'2 Current Year'!F173,""),"")</f>
        <v/>
      </c>
      <c r="G673" s="236" t="str">
        <f>IF('2 Current Year'!$X173&gt;0,IF('2 Current Year'!H173&lt;&gt;"",IF('3 CY Interim'!$AE272&lt;&gt;"",'3 CY Interim'!$AE272,'2 Current Year'!$H173),'2 Current Year'!G173),"")</f>
        <v/>
      </c>
      <c r="H673" s="236" t="str">
        <f>IF('2 Current Year'!$X173&gt;0,IF('2 Current Year'!$H173&lt;&gt;"",IF('3 CY Interim'!$AE173&lt;&gt;"",'3 CY Interim'!$AE173,'2 Current Year'!$H173),""),"")</f>
        <v/>
      </c>
      <c r="I673" s="223"/>
      <c r="J673" s="92"/>
      <c r="K673" s="1"/>
      <c r="L673" s="1"/>
      <c r="M673" s="1"/>
      <c r="N673" s="1"/>
      <c r="O673" s="1"/>
      <c r="P673" s="1"/>
      <c r="Q673" s="1"/>
      <c r="R673" s="1"/>
      <c r="S673" s="1"/>
      <c r="T673" s="92"/>
      <c r="U673" s="1"/>
      <c r="V673" s="1"/>
      <c r="W673" s="1"/>
      <c r="X673" s="1"/>
      <c r="Y673" s="1"/>
      <c r="Z673" s="1"/>
    </row>
    <row r="674" spans="1:26" ht="12.75" customHeight="1">
      <c r="A674" s="217" t="str">
        <f>IF('2 Current Year'!$X174&gt;0,IF('2 Current Year'!A174&lt;&gt;"",'2 Current Year'!A174,""),"")</f>
        <v/>
      </c>
      <c r="B674" s="217" t="str">
        <f>IF('2 Current Year'!$X174&gt;0,'2 Current Year'!B174,"")</f>
        <v/>
      </c>
      <c r="C674" s="217" t="str">
        <f>IF('2 Current Year'!$X174&gt;0,'2 Current Year'!C174,"")</f>
        <v/>
      </c>
      <c r="D674" s="409" t="str">
        <f>IF('2 Current Year'!$X174&gt;0,IF('2 Current Year'!E174&lt;&gt;"",'2 Current Year'!E174,'2 Current Year'!D174),"")</f>
        <v/>
      </c>
      <c r="E674" s="409" t="str">
        <f>IF('2 Current Year'!$X174&gt;0,IF('2 Current Year'!E174&lt;&gt;"",'2 Current Year'!E174,""),"")</f>
        <v/>
      </c>
      <c r="F674" s="409" t="str">
        <f>IF('2 Current Year'!$X174&gt;0,IF('2 Current Year'!E174&lt;&gt;"",'2 Current Year'!F174,""),"")</f>
        <v/>
      </c>
      <c r="G674" s="236" t="str">
        <f>IF('2 Current Year'!$X174&gt;0,IF('2 Current Year'!H174&lt;&gt;"",IF('3 CY Interim'!$AE273&lt;&gt;"",'3 CY Interim'!$AE273,'2 Current Year'!$H174),'2 Current Year'!G174),"")</f>
        <v/>
      </c>
      <c r="H674" s="236" t="str">
        <f>IF('2 Current Year'!$X174&gt;0,IF('2 Current Year'!$H174&lt;&gt;"",IF('3 CY Interim'!$AE174&lt;&gt;"",'3 CY Interim'!$AE174,'2 Current Year'!$H174),""),"")</f>
        <v/>
      </c>
      <c r="I674" s="223"/>
      <c r="J674" s="92"/>
      <c r="K674" s="1"/>
      <c r="L674" s="1"/>
      <c r="M674" s="1"/>
      <c r="N674" s="1"/>
      <c r="O674" s="1"/>
      <c r="P674" s="1"/>
      <c r="Q674" s="1"/>
      <c r="R674" s="1"/>
      <c r="S674" s="1"/>
      <c r="T674" s="92"/>
      <c r="U674" s="1"/>
      <c r="V674" s="1"/>
      <c r="W674" s="1"/>
      <c r="X674" s="1"/>
      <c r="Y674" s="1"/>
      <c r="Z674" s="1"/>
    </row>
    <row r="675" spans="1:26" ht="12.75" customHeight="1">
      <c r="A675" s="217" t="str">
        <f>IF('2 Current Year'!$X175&gt;0,IF('2 Current Year'!A175&lt;&gt;"",'2 Current Year'!A175,""),"")</f>
        <v/>
      </c>
      <c r="B675" s="217" t="str">
        <f>IF('2 Current Year'!$X175&gt;0,'2 Current Year'!B175,"")</f>
        <v/>
      </c>
      <c r="C675" s="217" t="str">
        <f>IF('2 Current Year'!$X175&gt;0,'2 Current Year'!C175,"")</f>
        <v/>
      </c>
      <c r="D675" s="409" t="str">
        <f>IF('2 Current Year'!$X175&gt;0,IF('2 Current Year'!E175&lt;&gt;"",'2 Current Year'!E175,'2 Current Year'!D175),"")</f>
        <v/>
      </c>
      <c r="E675" s="409" t="str">
        <f>IF('2 Current Year'!$X175&gt;0,IF('2 Current Year'!E175&lt;&gt;"",'2 Current Year'!E175,""),"")</f>
        <v/>
      </c>
      <c r="F675" s="409" t="str">
        <f>IF('2 Current Year'!$X175&gt;0,IF('2 Current Year'!E175&lt;&gt;"",'2 Current Year'!F175,""),"")</f>
        <v/>
      </c>
      <c r="G675" s="236" t="str">
        <f>IF('2 Current Year'!$X175&gt;0,IF('2 Current Year'!H175&lt;&gt;"",IF('3 CY Interim'!$AE274&lt;&gt;"",'3 CY Interim'!$AE274,'2 Current Year'!$H175),'2 Current Year'!G175),"")</f>
        <v/>
      </c>
      <c r="H675" s="236" t="str">
        <f>IF('2 Current Year'!$X175&gt;0,IF('2 Current Year'!$H175&lt;&gt;"",IF('3 CY Interim'!$AE175&lt;&gt;"",'3 CY Interim'!$AE175,'2 Current Year'!$H175),""),"")</f>
        <v/>
      </c>
      <c r="I675" s="223"/>
      <c r="J675" s="92"/>
      <c r="K675" s="1"/>
      <c r="L675" s="1"/>
      <c r="M675" s="1"/>
      <c r="N675" s="1"/>
      <c r="O675" s="1"/>
      <c r="P675" s="1"/>
      <c r="Q675" s="1"/>
      <c r="R675" s="1"/>
      <c r="S675" s="1"/>
      <c r="T675" s="92"/>
      <c r="U675" s="1"/>
      <c r="V675" s="1"/>
      <c r="W675" s="1"/>
      <c r="X675" s="1"/>
      <c r="Y675" s="1"/>
      <c r="Z675" s="1"/>
    </row>
    <row r="676" spans="1:26" ht="12.75" customHeight="1">
      <c r="A676" s="217" t="str">
        <f>IF('2 Current Year'!$X176&gt;0,IF('2 Current Year'!A176&lt;&gt;"",'2 Current Year'!A176,""),"")</f>
        <v/>
      </c>
      <c r="B676" s="217" t="str">
        <f>IF('2 Current Year'!$X176&gt;0,'2 Current Year'!B176,"")</f>
        <v/>
      </c>
      <c r="C676" s="217" t="str">
        <f>IF('2 Current Year'!$X176&gt;0,'2 Current Year'!C176,"")</f>
        <v/>
      </c>
      <c r="D676" s="409" t="str">
        <f>IF('2 Current Year'!$X176&gt;0,IF('2 Current Year'!E176&lt;&gt;"",'2 Current Year'!E176,'2 Current Year'!D176),"")</f>
        <v/>
      </c>
      <c r="E676" s="409" t="str">
        <f>IF('2 Current Year'!$X176&gt;0,IF('2 Current Year'!E176&lt;&gt;"",'2 Current Year'!E176,""),"")</f>
        <v/>
      </c>
      <c r="F676" s="409" t="str">
        <f>IF('2 Current Year'!$X176&gt;0,IF('2 Current Year'!E176&lt;&gt;"",'2 Current Year'!F176,""),"")</f>
        <v/>
      </c>
      <c r="G676" s="236" t="str">
        <f>IF('2 Current Year'!$X176&gt;0,IF('2 Current Year'!H176&lt;&gt;"",IF('3 CY Interim'!$AE275&lt;&gt;"",'3 CY Interim'!$AE275,'2 Current Year'!$H176),'2 Current Year'!G176),"")</f>
        <v/>
      </c>
      <c r="H676" s="236" t="str">
        <f>IF('2 Current Year'!$X176&gt;0,IF('2 Current Year'!$H176&lt;&gt;"",IF('3 CY Interim'!$AE176&lt;&gt;"",'3 CY Interim'!$AE176,'2 Current Year'!$H176),""),"")</f>
        <v/>
      </c>
      <c r="I676" s="223"/>
      <c r="J676" s="92"/>
      <c r="K676" s="1"/>
      <c r="L676" s="1"/>
      <c r="M676" s="1"/>
      <c r="N676" s="1"/>
      <c r="O676" s="1"/>
      <c r="P676" s="1"/>
      <c r="Q676" s="1"/>
      <c r="R676" s="1"/>
      <c r="S676" s="1"/>
      <c r="T676" s="92"/>
      <c r="U676" s="1"/>
      <c r="V676" s="1"/>
      <c r="W676" s="1"/>
      <c r="X676" s="1"/>
      <c r="Y676" s="1"/>
      <c r="Z676" s="1"/>
    </row>
    <row r="677" spans="1:26" ht="12.75" customHeight="1">
      <c r="A677" s="217" t="str">
        <f>IF('2 Current Year'!$X177&gt;0,IF('2 Current Year'!A177&lt;&gt;"",'2 Current Year'!A177,""),"")</f>
        <v/>
      </c>
      <c r="B677" s="217" t="str">
        <f>IF('2 Current Year'!$X177&gt;0,'2 Current Year'!B177,"")</f>
        <v/>
      </c>
      <c r="C677" s="217" t="str">
        <f>IF('2 Current Year'!$X177&gt;0,'2 Current Year'!C177,"")</f>
        <v/>
      </c>
      <c r="D677" s="409" t="str">
        <f>IF('2 Current Year'!$X177&gt;0,IF('2 Current Year'!E177&lt;&gt;"",'2 Current Year'!E177,'2 Current Year'!D177),"")</f>
        <v/>
      </c>
      <c r="E677" s="409" t="str">
        <f>IF('2 Current Year'!$X177&gt;0,IF('2 Current Year'!E177&lt;&gt;"",'2 Current Year'!E177,""),"")</f>
        <v/>
      </c>
      <c r="F677" s="409" t="str">
        <f>IF('2 Current Year'!$X177&gt;0,IF('2 Current Year'!E177&lt;&gt;"",'2 Current Year'!F177,""),"")</f>
        <v/>
      </c>
      <c r="G677" s="236" t="str">
        <f>IF('2 Current Year'!$X177&gt;0,IF('2 Current Year'!H177&lt;&gt;"",IF('3 CY Interim'!$AE276&lt;&gt;"",'3 CY Interim'!$AE276,'2 Current Year'!$H177),'2 Current Year'!G177),"")</f>
        <v/>
      </c>
      <c r="H677" s="236" t="str">
        <f>IF('2 Current Year'!$X177&gt;0,IF('2 Current Year'!$H177&lt;&gt;"",IF('3 CY Interim'!$AE177&lt;&gt;"",'3 CY Interim'!$AE177,'2 Current Year'!$H177),""),"")</f>
        <v/>
      </c>
      <c r="I677" s="223"/>
      <c r="J677" s="92"/>
      <c r="K677" s="1"/>
      <c r="L677" s="1"/>
      <c r="M677" s="1"/>
      <c r="N677" s="1"/>
      <c r="O677" s="1"/>
      <c r="P677" s="1"/>
      <c r="Q677" s="1"/>
      <c r="R677" s="1"/>
      <c r="S677" s="1"/>
      <c r="T677" s="92"/>
      <c r="U677" s="1"/>
      <c r="V677" s="1"/>
      <c r="W677" s="1"/>
      <c r="X677" s="1"/>
      <c r="Y677" s="1"/>
      <c r="Z677" s="1"/>
    </row>
    <row r="678" spans="1:26" ht="12.75" customHeight="1">
      <c r="A678" s="217" t="str">
        <f>IF('2 Current Year'!$X178&gt;0,IF('2 Current Year'!A178&lt;&gt;"",'2 Current Year'!A178,""),"")</f>
        <v/>
      </c>
      <c r="B678" s="217" t="str">
        <f>IF('2 Current Year'!$X178&gt;0,'2 Current Year'!B178,"")</f>
        <v/>
      </c>
      <c r="C678" s="217" t="str">
        <f>IF('2 Current Year'!$X178&gt;0,'2 Current Year'!C178,"")</f>
        <v/>
      </c>
      <c r="D678" s="409" t="str">
        <f>IF('2 Current Year'!$X178&gt;0,IF('2 Current Year'!E178&lt;&gt;"",'2 Current Year'!E178,'2 Current Year'!D178),"")</f>
        <v/>
      </c>
      <c r="E678" s="409" t="str">
        <f>IF('2 Current Year'!$X178&gt;0,IF('2 Current Year'!E178&lt;&gt;"",'2 Current Year'!E178,""),"")</f>
        <v/>
      </c>
      <c r="F678" s="409" t="str">
        <f>IF('2 Current Year'!$X178&gt;0,IF('2 Current Year'!E178&lt;&gt;"",'2 Current Year'!F178,""),"")</f>
        <v/>
      </c>
      <c r="G678" s="236" t="str">
        <f>IF('2 Current Year'!$X178&gt;0,IF('2 Current Year'!H178&lt;&gt;"",IF('3 CY Interim'!$AE277&lt;&gt;"",'3 CY Interim'!$AE277,'2 Current Year'!$H178),'2 Current Year'!G178),"")</f>
        <v/>
      </c>
      <c r="H678" s="236" t="str">
        <f>IF('2 Current Year'!$X178&gt;0,IF('2 Current Year'!$H178&lt;&gt;"",IF('3 CY Interim'!$AE178&lt;&gt;"",'3 CY Interim'!$AE178,'2 Current Year'!$H178),""),"")</f>
        <v/>
      </c>
      <c r="I678" s="223"/>
      <c r="J678" s="92"/>
      <c r="K678" s="1"/>
      <c r="L678" s="1"/>
      <c r="M678" s="1"/>
      <c r="N678" s="1"/>
      <c r="O678" s="1"/>
      <c r="P678" s="1"/>
      <c r="Q678" s="1"/>
      <c r="R678" s="1"/>
      <c r="S678" s="1"/>
      <c r="T678" s="92"/>
      <c r="U678" s="1"/>
      <c r="V678" s="1"/>
      <c r="W678" s="1"/>
      <c r="X678" s="1"/>
      <c r="Y678" s="1"/>
      <c r="Z678" s="1"/>
    </row>
    <row r="679" spans="1:26" ht="12.75" customHeight="1">
      <c r="A679" s="217" t="str">
        <f>IF('2 Current Year'!$X179&gt;0,IF('2 Current Year'!A179&lt;&gt;"",'2 Current Year'!A179,""),"")</f>
        <v/>
      </c>
      <c r="B679" s="217" t="str">
        <f>IF('2 Current Year'!$X179&gt;0,'2 Current Year'!B179,"")</f>
        <v/>
      </c>
      <c r="C679" s="217" t="str">
        <f>IF('2 Current Year'!$X179&gt;0,'2 Current Year'!C179,"")</f>
        <v/>
      </c>
      <c r="D679" s="409" t="str">
        <f>IF('2 Current Year'!$X179&gt;0,IF('2 Current Year'!E179&lt;&gt;"",'2 Current Year'!E179,'2 Current Year'!D179),"")</f>
        <v/>
      </c>
      <c r="E679" s="409" t="str">
        <f>IF('2 Current Year'!$X179&gt;0,IF('2 Current Year'!E179&lt;&gt;"",'2 Current Year'!E179,""),"")</f>
        <v/>
      </c>
      <c r="F679" s="409" t="str">
        <f>IF('2 Current Year'!$X179&gt;0,IF('2 Current Year'!E179&lt;&gt;"",'2 Current Year'!F179,""),"")</f>
        <v/>
      </c>
      <c r="G679" s="236" t="str">
        <f>IF('2 Current Year'!$X179&gt;0,IF('2 Current Year'!H179&lt;&gt;"",IF('3 CY Interim'!$AE278&lt;&gt;"",'3 CY Interim'!$AE278,'2 Current Year'!$H179),'2 Current Year'!G179),"")</f>
        <v/>
      </c>
      <c r="H679" s="236" t="str">
        <f>IF('2 Current Year'!$X179&gt;0,IF('2 Current Year'!$H179&lt;&gt;"",IF('3 CY Interim'!$AE179&lt;&gt;"",'3 CY Interim'!$AE179,'2 Current Year'!$H179),""),"")</f>
        <v/>
      </c>
      <c r="I679" s="223"/>
      <c r="J679" s="92"/>
      <c r="K679" s="1"/>
      <c r="L679" s="1"/>
      <c r="M679" s="1"/>
      <c r="N679" s="1"/>
      <c r="O679" s="1"/>
      <c r="P679" s="1"/>
      <c r="Q679" s="1"/>
      <c r="R679" s="1"/>
      <c r="S679" s="1"/>
      <c r="T679" s="92"/>
      <c r="U679" s="1"/>
      <c r="V679" s="1"/>
      <c r="W679" s="1"/>
      <c r="X679" s="1"/>
      <c r="Y679" s="1"/>
      <c r="Z679" s="1"/>
    </row>
    <row r="680" spans="1:26" ht="12.75" customHeight="1">
      <c r="A680" s="217" t="str">
        <f>IF('2 Current Year'!$X180&gt;0,IF('2 Current Year'!A180&lt;&gt;"",'2 Current Year'!A180,""),"")</f>
        <v/>
      </c>
      <c r="B680" s="217" t="str">
        <f>IF('2 Current Year'!$X180&gt;0,'2 Current Year'!B180,"")</f>
        <v/>
      </c>
      <c r="C680" s="217" t="str">
        <f>IF('2 Current Year'!$X180&gt;0,'2 Current Year'!C180,"")</f>
        <v/>
      </c>
      <c r="D680" s="409" t="str">
        <f>IF('2 Current Year'!$X180&gt;0,IF('2 Current Year'!E180&lt;&gt;"",'2 Current Year'!E180,'2 Current Year'!D180),"")</f>
        <v/>
      </c>
      <c r="E680" s="409" t="str">
        <f>IF('2 Current Year'!$X180&gt;0,IF('2 Current Year'!E180&lt;&gt;"",'2 Current Year'!E180,""),"")</f>
        <v/>
      </c>
      <c r="F680" s="409" t="str">
        <f>IF('2 Current Year'!$X180&gt;0,IF('2 Current Year'!E180&lt;&gt;"",'2 Current Year'!F180,""),"")</f>
        <v/>
      </c>
      <c r="G680" s="236" t="str">
        <f>IF('2 Current Year'!$X180&gt;0,IF('2 Current Year'!H180&lt;&gt;"",IF('3 CY Interim'!$AE279&lt;&gt;"",'3 CY Interim'!$AE279,'2 Current Year'!$H180),'2 Current Year'!G180),"")</f>
        <v/>
      </c>
      <c r="H680" s="236" t="str">
        <f>IF('2 Current Year'!$X180&gt;0,IF('2 Current Year'!$H180&lt;&gt;"",IF('3 CY Interim'!$AE180&lt;&gt;"",'3 CY Interim'!$AE180,'2 Current Year'!$H180),""),"")</f>
        <v/>
      </c>
      <c r="I680" s="223"/>
      <c r="J680" s="92"/>
      <c r="K680" s="1"/>
      <c r="L680" s="1"/>
      <c r="M680" s="1"/>
      <c r="N680" s="1"/>
      <c r="O680" s="1"/>
      <c r="P680" s="1"/>
      <c r="Q680" s="1"/>
      <c r="R680" s="1"/>
      <c r="S680" s="1"/>
      <c r="T680" s="92"/>
      <c r="U680" s="1"/>
      <c r="V680" s="1"/>
      <c r="W680" s="1"/>
      <c r="X680" s="1"/>
      <c r="Y680" s="1"/>
      <c r="Z680" s="1"/>
    </row>
    <row r="681" spans="1:26" ht="12.75" customHeight="1">
      <c r="A681" s="217" t="str">
        <f>IF('2 Current Year'!$X181&gt;0,IF('2 Current Year'!A181&lt;&gt;"",'2 Current Year'!A181,""),"")</f>
        <v/>
      </c>
      <c r="B681" s="217" t="str">
        <f>IF('2 Current Year'!$X181&gt;0,'2 Current Year'!B181,"")</f>
        <v/>
      </c>
      <c r="C681" s="217" t="str">
        <f>IF('2 Current Year'!$X181&gt;0,'2 Current Year'!C181,"")</f>
        <v/>
      </c>
      <c r="D681" s="409" t="str">
        <f>IF('2 Current Year'!$X181&gt;0,IF('2 Current Year'!E181&lt;&gt;"",'2 Current Year'!E181,'2 Current Year'!D181),"")</f>
        <v/>
      </c>
      <c r="E681" s="409" t="str">
        <f>IF('2 Current Year'!$X181&gt;0,IF('2 Current Year'!E181&lt;&gt;"",'2 Current Year'!E181,""),"")</f>
        <v/>
      </c>
      <c r="F681" s="409" t="str">
        <f>IF('2 Current Year'!$X181&gt;0,IF('2 Current Year'!E181&lt;&gt;"",'2 Current Year'!F181,""),"")</f>
        <v/>
      </c>
      <c r="G681" s="236" t="str">
        <f>IF('2 Current Year'!$X181&gt;0,IF('2 Current Year'!H181&lt;&gt;"",IF('3 CY Interim'!$AE280&lt;&gt;"",'3 CY Interim'!$AE280,'2 Current Year'!$H181),'2 Current Year'!G181),"")</f>
        <v/>
      </c>
      <c r="H681" s="236" t="str">
        <f>IF('2 Current Year'!$X181&gt;0,IF('2 Current Year'!$H181&lt;&gt;"",IF('3 CY Interim'!$AE181&lt;&gt;"",'3 CY Interim'!$AE181,'2 Current Year'!$H181),""),"")</f>
        <v/>
      </c>
      <c r="I681" s="223"/>
      <c r="J681" s="92"/>
      <c r="K681" s="1"/>
      <c r="L681" s="1"/>
      <c r="M681" s="1"/>
      <c r="N681" s="1"/>
      <c r="O681" s="1"/>
      <c r="P681" s="1"/>
      <c r="Q681" s="1"/>
      <c r="R681" s="1"/>
      <c r="S681" s="1"/>
      <c r="T681" s="92"/>
      <c r="U681" s="1"/>
      <c r="V681" s="1"/>
      <c r="W681" s="1"/>
      <c r="X681" s="1"/>
      <c r="Y681" s="1"/>
      <c r="Z681" s="1"/>
    </row>
    <row r="682" spans="1:26" ht="12.75" customHeight="1">
      <c r="A682" s="217" t="str">
        <f>IF('2 Current Year'!$X182&gt;0,IF('2 Current Year'!A182&lt;&gt;"",'2 Current Year'!A182,""),"")</f>
        <v/>
      </c>
      <c r="B682" s="217" t="str">
        <f>IF('2 Current Year'!$X182&gt;0,'2 Current Year'!B182,"")</f>
        <v/>
      </c>
      <c r="C682" s="217" t="str">
        <f>IF('2 Current Year'!$X182&gt;0,'2 Current Year'!C182,"")</f>
        <v/>
      </c>
      <c r="D682" s="409" t="str">
        <f>IF('2 Current Year'!$X182&gt;0,IF('2 Current Year'!E182&lt;&gt;"",'2 Current Year'!E182,'2 Current Year'!D182),"")</f>
        <v/>
      </c>
      <c r="E682" s="409" t="str">
        <f>IF('2 Current Year'!$X182&gt;0,IF('2 Current Year'!E182&lt;&gt;"",'2 Current Year'!E182,""),"")</f>
        <v/>
      </c>
      <c r="F682" s="409" t="str">
        <f>IF('2 Current Year'!$X182&gt;0,IF('2 Current Year'!E182&lt;&gt;"",'2 Current Year'!F182,""),"")</f>
        <v/>
      </c>
      <c r="G682" s="236" t="str">
        <f>IF('2 Current Year'!$X182&gt;0,IF('2 Current Year'!H182&lt;&gt;"",IF('3 CY Interim'!$AE281&lt;&gt;"",'3 CY Interim'!$AE281,'2 Current Year'!$H182),'2 Current Year'!G182),"")</f>
        <v/>
      </c>
      <c r="H682" s="236" t="str">
        <f>IF('2 Current Year'!$X182&gt;0,IF('2 Current Year'!$H182&lt;&gt;"",IF('3 CY Interim'!$AE182&lt;&gt;"",'3 CY Interim'!$AE182,'2 Current Year'!$H182),""),"")</f>
        <v/>
      </c>
      <c r="I682" s="223"/>
      <c r="J682" s="92"/>
      <c r="K682" s="1"/>
      <c r="L682" s="1"/>
      <c r="M682" s="1"/>
      <c r="N682" s="1"/>
      <c r="O682" s="1"/>
      <c r="P682" s="1"/>
      <c r="Q682" s="1"/>
      <c r="R682" s="1"/>
      <c r="S682" s="1"/>
      <c r="T682" s="92"/>
      <c r="U682" s="1"/>
      <c r="V682" s="1"/>
      <c r="W682" s="1"/>
      <c r="X682" s="1"/>
      <c r="Y682" s="1"/>
      <c r="Z682" s="1"/>
    </row>
    <row r="683" spans="1:26" ht="12.75" customHeight="1">
      <c r="A683" s="217" t="str">
        <f>IF('2 Current Year'!$X183&gt;0,IF('2 Current Year'!A183&lt;&gt;"",'2 Current Year'!A183,""),"")</f>
        <v/>
      </c>
      <c r="B683" s="217" t="str">
        <f>IF('2 Current Year'!$X183&gt;0,'2 Current Year'!B183,"")</f>
        <v/>
      </c>
      <c r="C683" s="217" t="str">
        <f>IF('2 Current Year'!$X183&gt;0,'2 Current Year'!C183,"")</f>
        <v/>
      </c>
      <c r="D683" s="409" t="str">
        <f>IF('2 Current Year'!$X183&gt;0,IF('2 Current Year'!E183&lt;&gt;"",'2 Current Year'!E183,'2 Current Year'!D183),"")</f>
        <v/>
      </c>
      <c r="E683" s="409" t="str">
        <f>IF('2 Current Year'!$X183&gt;0,IF('2 Current Year'!E183&lt;&gt;"",'2 Current Year'!E183,""),"")</f>
        <v/>
      </c>
      <c r="F683" s="409" t="str">
        <f>IF('2 Current Year'!$X183&gt;0,IF('2 Current Year'!E183&lt;&gt;"",'2 Current Year'!F183,""),"")</f>
        <v/>
      </c>
      <c r="G683" s="236" t="str">
        <f>IF('2 Current Year'!$X183&gt;0,IF('2 Current Year'!H183&lt;&gt;"",IF('3 CY Interim'!$AE282&lt;&gt;"",'3 CY Interim'!$AE282,'2 Current Year'!$H183),'2 Current Year'!G183),"")</f>
        <v/>
      </c>
      <c r="H683" s="236" t="str">
        <f>IF('2 Current Year'!$X183&gt;0,IF('2 Current Year'!$H183&lt;&gt;"",IF('3 CY Interim'!$AE183&lt;&gt;"",'3 CY Interim'!$AE183,'2 Current Year'!$H183),""),"")</f>
        <v/>
      </c>
      <c r="I683" s="223"/>
      <c r="J683" s="92"/>
      <c r="K683" s="1"/>
      <c r="L683" s="1"/>
      <c r="M683" s="1"/>
      <c r="N683" s="1"/>
      <c r="O683" s="1"/>
      <c r="P683" s="1"/>
      <c r="Q683" s="1"/>
      <c r="R683" s="1"/>
      <c r="S683" s="1"/>
      <c r="T683" s="92"/>
      <c r="U683" s="1"/>
      <c r="V683" s="1"/>
      <c r="W683" s="1"/>
      <c r="X683" s="1"/>
      <c r="Y683" s="1"/>
      <c r="Z683" s="1"/>
    </row>
    <row r="684" spans="1:26" ht="12.75" customHeight="1">
      <c r="A684" s="217" t="str">
        <f>IF('2 Current Year'!$X184&gt;0,IF('2 Current Year'!A184&lt;&gt;"",'2 Current Year'!A184,""),"")</f>
        <v/>
      </c>
      <c r="B684" s="217" t="str">
        <f>IF('2 Current Year'!$X184&gt;0,'2 Current Year'!B184,"")</f>
        <v/>
      </c>
      <c r="C684" s="217" t="str">
        <f>IF('2 Current Year'!$X184&gt;0,'2 Current Year'!C184,"")</f>
        <v/>
      </c>
      <c r="D684" s="409" t="str">
        <f>IF('2 Current Year'!$X184&gt;0,IF('2 Current Year'!E184&lt;&gt;"",'2 Current Year'!E184,'2 Current Year'!D184),"")</f>
        <v/>
      </c>
      <c r="E684" s="409" t="str">
        <f>IF('2 Current Year'!$X184&gt;0,IF('2 Current Year'!E184&lt;&gt;"",'2 Current Year'!E184,""),"")</f>
        <v/>
      </c>
      <c r="F684" s="409" t="str">
        <f>IF('2 Current Year'!$X184&gt;0,IF('2 Current Year'!E184&lt;&gt;"",'2 Current Year'!F184,""),"")</f>
        <v/>
      </c>
      <c r="G684" s="236" t="str">
        <f>IF('2 Current Year'!$X184&gt;0,IF('2 Current Year'!H184&lt;&gt;"",IF('3 CY Interim'!$AE283&lt;&gt;"",'3 CY Interim'!$AE283,'2 Current Year'!$H184),'2 Current Year'!G184),"")</f>
        <v/>
      </c>
      <c r="H684" s="236" t="str">
        <f>IF('2 Current Year'!$X184&gt;0,IF('2 Current Year'!$H184&lt;&gt;"",IF('3 CY Interim'!$AE184&lt;&gt;"",'3 CY Interim'!$AE184,'2 Current Year'!$H184),""),"")</f>
        <v/>
      </c>
      <c r="I684" s="223"/>
      <c r="J684" s="92"/>
      <c r="K684" s="1"/>
      <c r="L684" s="1"/>
      <c r="M684" s="1"/>
      <c r="N684" s="1"/>
      <c r="O684" s="1"/>
      <c r="P684" s="1"/>
      <c r="Q684" s="1"/>
      <c r="R684" s="1"/>
      <c r="S684" s="1"/>
      <c r="T684" s="92"/>
      <c r="U684" s="1"/>
      <c r="V684" s="1"/>
      <c r="W684" s="1"/>
      <c r="X684" s="1"/>
      <c r="Y684" s="1"/>
      <c r="Z684" s="1"/>
    </row>
    <row r="685" spans="1:26" ht="12.75" customHeight="1">
      <c r="A685" s="217" t="str">
        <f>IF('2 Current Year'!$X185&gt;0,IF('2 Current Year'!A185&lt;&gt;"",'2 Current Year'!A185,""),"")</f>
        <v/>
      </c>
      <c r="B685" s="217" t="str">
        <f>IF('2 Current Year'!$X185&gt;0,'2 Current Year'!B185,"")</f>
        <v/>
      </c>
      <c r="C685" s="217" t="str">
        <f>IF('2 Current Year'!$X185&gt;0,'2 Current Year'!C185,"")</f>
        <v/>
      </c>
      <c r="D685" s="409" t="str">
        <f>IF('2 Current Year'!$X185&gt;0,IF('2 Current Year'!E185&lt;&gt;"",'2 Current Year'!E185,'2 Current Year'!D185),"")</f>
        <v/>
      </c>
      <c r="E685" s="409" t="str">
        <f>IF('2 Current Year'!$X185&gt;0,IF('2 Current Year'!E185&lt;&gt;"",'2 Current Year'!E185,""),"")</f>
        <v/>
      </c>
      <c r="F685" s="409" t="str">
        <f>IF('2 Current Year'!$X185&gt;0,IF('2 Current Year'!E185&lt;&gt;"",'2 Current Year'!F185,""),"")</f>
        <v/>
      </c>
      <c r="G685" s="236" t="str">
        <f>IF('2 Current Year'!$X185&gt;0,IF('2 Current Year'!H185&lt;&gt;"",IF('3 CY Interim'!$AE284&lt;&gt;"",'3 CY Interim'!$AE284,'2 Current Year'!$H185),'2 Current Year'!G185),"")</f>
        <v/>
      </c>
      <c r="H685" s="236" t="str">
        <f>IF('2 Current Year'!$X185&gt;0,IF('2 Current Year'!$H185&lt;&gt;"",IF('3 CY Interim'!$AE185&lt;&gt;"",'3 CY Interim'!$AE185,'2 Current Year'!$H185),""),"")</f>
        <v/>
      </c>
      <c r="I685" s="223"/>
      <c r="J685" s="92"/>
      <c r="K685" s="1"/>
      <c r="L685" s="1"/>
      <c r="M685" s="1"/>
      <c r="N685" s="1"/>
      <c r="O685" s="1"/>
      <c r="P685" s="1"/>
      <c r="Q685" s="1"/>
      <c r="R685" s="1"/>
      <c r="S685" s="1"/>
      <c r="T685" s="92"/>
      <c r="U685" s="1"/>
      <c r="V685" s="1"/>
      <c r="W685" s="1"/>
      <c r="X685" s="1"/>
      <c r="Y685" s="1"/>
      <c r="Z685" s="1"/>
    </row>
    <row r="686" spans="1:26" ht="12.75" customHeight="1">
      <c r="A686" s="217" t="str">
        <f>IF('2 Current Year'!$X186&gt;0,IF('2 Current Year'!A186&lt;&gt;"",'2 Current Year'!A186,""),"")</f>
        <v/>
      </c>
      <c r="B686" s="217" t="str">
        <f>IF('2 Current Year'!$X186&gt;0,'2 Current Year'!B186,"")</f>
        <v/>
      </c>
      <c r="C686" s="217" t="str">
        <f>IF('2 Current Year'!$X186&gt;0,'2 Current Year'!C186,"")</f>
        <v/>
      </c>
      <c r="D686" s="409" t="str">
        <f>IF('2 Current Year'!$X186&gt;0,IF('2 Current Year'!E186&lt;&gt;"",'2 Current Year'!E186,'2 Current Year'!D186),"")</f>
        <v/>
      </c>
      <c r="E686" s="409" t="str">
        <f>IF('2 Current Year'!$X186&gt;0,IF('2 Current Year'!E186&lt;&gt;"",'2 Current Year'!E186,""),"")</f>
        <v/>
      </c>
      <c r="F686" s="409" t="str">
        <f>IF('2 Current Year'!$X186&gt;0,IF('2 Current Year'!E186&lt;&gt;"",'2 Current Year'!F186,""),"")</f>
        <v/>
      </c>
      <c r="G686" s="236" t="str">
        <f>IF('2 Current Year'!$X186&gt;0,IF('2 Current Year'!H186&lt;&gt;"",IF('3 CY Interim'!$AE285&lt;&gt;"",'3 CY Interim'!$AE285,'2 Current Year'!$H186),'2 Current Year'!G186),"")</f>
        <v/>
      </c>
      <c r="H686" s="236" t="str">
        <f>IF('2 Current Year'!$X186&gt;0,IF('2 Current Year'!$H186&lt;&gt;"",IF('3 CY Interim'!$AE186&lt;&gt;"",'3 CY Interim'!$AE186,'2 Current Year'!$H186),""),"")</f>
        <v/>
      </c>
      <c r="I686" s="223"/>
      <c r="J686" s="92"/>
      <c r="K686" s="1"/>
      <c r="L686" s="1"/>
      <c r="M686" s="1"/>
      <c r="N686" s="1"/>
      <c r="O686" s="1"/>
      <c r="P686" s="1"/>
      <c r="Q686" s="1"/>
      <c r="R686" s="1"/>
      <c r="S686" s="1"/>
      <c r="T686" s="92"/>
      <c r="U686" s="1"/>
      <c r="V686" s="1"/>
      <c r="W686" s="1"/>
      <c r="X686" s="1"/>
      <c r="Y686" s="1"/>
      <c r="Z686" s="1"/>
    </row>
    <row r="687" spans="1:26" ht="12.75" customHeight="1">
      <c r="A687" s="217" t="str">
        <f>IF('2 Current Year'!$X187&gt;0,IF('2 Current Year'!A187&lt;&gt;"",'2 Current Year'!A187,""),"")</f>
        <v/>
      </c>
      <c r="B687" s="217" t="str">
        <f>IF('2 Current Year'!$X187&gt;0,'2 Current Year'!B187,"")</f>
        <v/>
      </c>
      <c r="C687" s="217" t="str">
        <f>IF('2 Current Year'!$X187&gt;0,'2 Current Year'!C187,"")</f>
        <v/>
      </c>
      <c r="D687" s="409" t="str">
        <f>IF('2 Current Year'!$X187&gt;0,IF('2 Current Year'!E187&lt;&gt;"",'2 Current Year'!E187,'2 Current Year'!D187),"")</f>
        <v/>
      </c>
      <c r="E687" s="409" t="str">
        <f>IF('2 Current Year'!$X187&gt;0,IF('2 Current Year'!E187&lt;&gt;"",'2 Current Year'!E187,""),"")</f>
        <v/>
      </c>
      <c r="F687" s="409" t="str">
        <f>IF('2 Current Year'!$X187&gt;0,IF('2 Current Year'!E187&lt;&gt;"",'2 Current Year'!F187,""),"")</f>
        <v/>
      </c>
      <c r="G687" s="236" t="str">
        <f>IF('2 Current Year'!$X187&gt;0,IF('2 Current Year'!H187&lt;&gt;"",IF('3 CY Interim'!$AE286&lt;&gt;"",'3 CY Interim'!$AE286,'2 Current Year'!$H187),'2 Current Year'!G187),"")</f>
        <v/>
      </c>
      <c r="H687" s="236" t="str">
        <f>IF('2 Current Year'!$X187&gt;0,IF('2 Current Year'!$H187&lt;&gt;"",IF('3 CY Interim'!$AE187&lt;&gt;"",'3 CY Interim'!$AE187,'2 Current Year'!$H187),""),"")</f>
        <v/>
      </c>
      <c r="I687" s="223"/>
      <c r="J687" s="92"/>
      <c r="K687" s="1"/>
      <c r="L687" s="1"/>
      <c r="M687" s="1"/>
      <c r="N687" s="1"/>
      <c r="O687" s="1"/>
      <c r="P687" s="1"/>
      <c r="Q687" s="1"/>
      <c r="R687" s="1"/>
      <c r="S687" s="1"/>
      <c r="T687" s="92"/>
      <c r="U687" s="1"/>
      <c r="V687" s="1"/>
      <c r="W687" s="1"/>
      <c r="X687" s="1"/>
      <c r="Y687" s="1"/>
      <c r="Z687" s="1"/>
    </row>
    <row r="688" spans="1:26" ht="12.75" customHeight="1">
      <c r="A688" s="217" t="str">
        <f>IF('2 Current Year'!$X188&gt;0,IF('2 Current Year'!A188&lt;&gt;"",'2 Current Year'!A188,""),"")</f>
        <v/>
      </c>
      <c r="B688" s="217" t="str">
        <f>IF('2 Current Year'!$X188&gt;0,'2 Current Year'!B188,"")</f>
        <v/>
      </c>
      <c r="C688" s="217" t="str">
        <f>IF('2 Current Year'!$X188&gt;0,'2 Current Year'!C188,"")</f>
        <v/>
      </c>
      <c r="D688" s="409" t="str">
        <f>IF('2 Current Year'!$X188&gt;0,IF('2 Current Year'!E188&lt;&gt;"",'2 Current Year'!E188,'2 Current Year'!D188),"")</f>
        <v/>
      </c>
      <c r="E688" s="409" t="str">
        <f>IF('2 Current Year'!$X188&gt;0,IF('2 Current Year'!E188&lt;&gt;"",'2 Current Year'!E188,""),"")</f>
        <v/>
      </c>
      <c r="F688" s="409" t="str">
        <f>IF('2 Current Year'!$X188&gt;0,IF('2 Current Year'!E188&lt;&gt;"",'2 Current Year'!F188,""),"")</f>
        <v/>
      </c>
      <c r="G688" s="236" t="str">
        <f>IF('2 Current Year'!$X188&gt;0,IF('2 Current Year'!H188&lt;&gt;"",IF('3 CY Interim'!$AE287&lt;&gt;"",'3 CY Interim'!$AE287,'2 Current Year'!$H188),'2 Current Year'!G188),"")</f>
        <v/>
      </c>
      <c r="H688" s="236" t="str">
        <f>IF('2 Current Year'!$X188&gt;0,IF('2 Current Year'!$H188&lt;&gt;"",IF('3 CY Interim'!$AE188&lt;&gt;"",'3 CY Interim'!$AE188,'2 Current Year'!$H188),""),"")</f>
        <v/>
      </c>
      <c r="I688" s="223"/>
      <c r="J688" s="92"/>
      <c r="K688" s="1"/>
      <c r="L688" s="1"/>
      <c r="M688" s="1"/>
      <c r="N688" s="1"/>
      <c r="O688" s="1"/>
      <c r="P688" s="1"/>
      <c r="Q688" s="1"/>
      <c r="R688" s="1"/>
      <c r="S688" s="1"/>
      <c r="T688" s="92"/>
      <c r="U688" s="1"/>
      <c r="V688" s="1"/>
      <c r="W688" s="1"/>
      <c r="X688" s="1"/>
      <c r="Y688" s="1"/>
      <c r="Z688" s="1"/>
    </row>
    <row r="689" spans="1:26" ht="12.75" customHeight="1">
      <c r="A689" s="217" t="str">
        <f>IF('2 Current Year'!$X189&gt;0,IF('2 Current Year'!A189&lt;&gt;"",'2 Current Year'!A189,""),"")</f>
        <v/>
      </c>
      <c r="B689" s="217" t="str">
        <f>IF('2 Current Year'!$X189&gt;0,'2 Current Year'!B189,"")</f>
        <v/>
      </c>
      <c r="C689" s="217" t="str">
        <f>IF('2 Current Year'!$X189&gt;0,'2 Current Year'!C189,"")</f>
        <v/>
      </c>
      <c r="D689" s="409" t="str">
        <f>IF('2 Current Year'!$X189&gt;0,IF('2 Current Year'!E189&lt;&gt;"",'2 Current Year'!E189,'2 Current Year'!D189),"")</f>
        <v/>
      </c>
      <c r="E689" s="409" t="str">
        <f>IF('2 Current Year'!$X189&gt;0,IF('2 Current Year'!E189&lt;&gt;"",'2 Current Year'!E189,""),"")</f>
        <v/>
      </c>
      <c r="F689" s="409" t="str">
        <f>IF('2 Current Year'!$X189&gt;0,IF('2 Current Year'!E189&lt;&gt;"",'2 Current Year'!F189,""),"")</f>
        <v/>
      </c>
      <c r="G689" s="236" t="str">
        <f>IF('2 Current Year'!$X189&gt;0,IF('2 Current Year'!H189&lt;&gt;"",IF('3 CY Interim'!$AE288&lt;&gt;"",'3 CY Interim'!$AE288,'2 Current Year'!$H189),'2 Current Year'!G189),"")</f>
        <v/>
      </c>
      <c r="H689" s="236" t="str">
        <f>IF('2 Current Year'!$X189&gt;0,IF('2 Current Year'!$H189&lt;&gt;"",IF('3 CY Interim'!$AE189&lt;&gt;"",'3 CY Interim'!$AE189,'2 Current Year'!$H189),""),"")</f>
        <v/>
      </c>
      <c r="I689" s="223"/>
      <c r="J689" s="92"/>
      <c r="K689" s="1"/>
      <c r="L689" s="1"/>
      <c r="M689" s="1"/>
      <c r="N689" s="1"/>
      <c r="O689" s="1"/>
      <c r="P689" s="1"/>
      <c r="Q689" s="1"/>
      <c r="R689" s="1"/>
      <c r="S689" s="1"/>
      <c r="T689" s="92"/>
      <c r="U689" s="1"/>
      <c r="V689" s="1"/>
      <c r="W689" s="1"/>
      <c r="X689" s="1"/>
      <c r="Y689" s="1"/>
      <c r="Z689" s="1"/>
    </row>
    <row r="690" spans="1:26" ht="12.75" customHeight="1">
      <c r="A690" s="217" t="str">
        <f>IF('2 Current Year'!$X190&gt;0,IF('2 Current Year'!A190&lt;&gt;"",'2 Current Year'!A190,""),"")</f>
        <v/>
      </c>
      <c r="B690" s="217" t="str">
        <f>IF('2 Current Year'!$X190&gt;0,'2 Current Year'!B190,"")</f>
        <v/>
      </c>
      <c r="C690" s="217" t="str">
        <f>IF('2 Current Year'!$X190&gt;0,'2 Current Year'!C190,"")</f>
        <v/>
      </c>
      <c r="D690" s="409" t="str">
        <f>IF('2 Current Year'!$X190&gt;0,IF('2 Current Year'!E190&lt;&gt;"",'2 Current Year'!E190,'2 Current Year'!D190),"")</f>
        <v/>
      </c>
      <c r="E690" s="409" t="str">
        <f>IF('2 Current Year'!$X190&gt;0,IF('2 Current Year'!E190&lt;&gt;"",'2 Current Year'!E190,""),"")</f>
        <v/>
      </c>
      <c r="F690" s="409" t="str">
        <f>IF('2 Current Year'!$X190&gt;0,IF('2 Current Year'!E190&lt;&gt;"",'2 Current Year'!F190,""),"")</f>
        <v/>
      </c>
      <c r="G690" s="236" t="str">
        <f>IF('2 Current Year'!$X190&gt;0,IF('2 Current Year'!H190&lt;&gt;"",IF('3 CY Interim'!$AE289&lt;&gt;"",'3 CY Interim'!$AE289,'2 Current Year'!$H190),'2 Current Year'!G190),"")</f>
        <v/>
      </c>
      <c r="H690" s="236" t="str">
        <f>IF('2 Current Year'!$X190&gt;0,IF('2 Current Year'!$H190&lt;&gt;"",IF('3 CY Interim'!$AE190&lt;&gt;"",'3 CY Interim'!$AE190,'2 Current Year'!$H190),""),"")</f>
        <v/>
      </c>
      <c r="I690" s="223"/>
      <c r="J690" s="92"/>
      <c r="K690" s="1"/>
      <c r="L690" s="1"/>
      <c r="M690" s="1"/>
      <c r="N690" s="1"/>
      <c r="O690" s="1"/>
      <c r="P690" s="1"/>
      <c r="Q690" s="1"/>
      <c r="R690" s="1"/>
      <c r="S690" s="1"/>
      <c r="T690" s="92"/>
      <c r="U690" s="1"/>
      <c r="V690" s="1"/>
      <c r="W690" s="1"/>
      <c r="X690" s="1"/>
      <c r="Y690" s="1"/>
      <c r="Z690" s="1"/>
    </row>
    <row r="691" spans="1:26" ht="12.75" customHeight="1">
      <c r="A691" s="217" t="str">
        <f>IF('2 Current Year'!$X191&gt;0,IF('2 Current Year'!A191&lt;&gt;"",'2 Current Year'!A191,""),"")</f>
        <v/>
      </c>
      <c r="B691" s="217" t="str">
        <f>IF('2 Current Year'!$X191&gt;0,'2 Current Year'!B191,"")</f>
        <v/>
      </c>
      <c r="C691" s="217" t="str">
        <f>IF('2 Current Year'!$X191&gt;0,'2 Current Year'!C191,"")</f>
        <v/>
      </c>
      <c r="D691" s="409" t="str">
        <f>IF('2 Current Year'!$X191&gt;0,IF('2 Current Year'!E191&lt;&gt;"",'2 Current Year'!E191,'2 Current Year'!D191),"")</f>
        <v/>
      </c>
      <c r="E691" s="409" t="str">
        <f>IF('2 Current Year'!$X191&gt;0,IF('2 Current Year'!E191&lt;&gt;"",'2 Current Year'!E191,""),"")</f>
        <v/>
      </c>
      <c r="F691" s="409" t="str">
        <f>IF('2 Current Year'!$X191&gt;0,IF('2 Current Year'!E191&lt;&gt;"",'2 Current Year'!F191,""),"")</f>
        <v/>
      </c>
      <c r="G691" s="236" t="str">
        <f>IF('2 Current Year'!$X191&gt;0,IF('2 Current Year'!H191&lt;&gt;"",IF('3 CY Interim'!$AE290&lt;&gt;"",'3 CY Interim'!$AE290,'2 Current Year'!$H191),'2 Current Year'!G191),"")</f>
        <v/>
      </c>
      <c r="H691" s="236" t="str">
        <f>IF('2 Current Year'!$X191&gt;0,IF('2 Current Year'!$H191&lt;&gt;"",IF('3 CY Interim'!$AE191&lt;&gt;"",'3 CY Interim'!$AE191,'2 Current Year'!$H191),""),"")</f>
        <v/>
      </c>
      <c r="I691" s="223"/>
      <c r="J691" s="92"/>
      <c r="K691" s="1"/>
      <c r="L691" s="1"/>
      <c r="M691" s="1"/>
      <c r="N691" s="1"/>
      <c r="O691" s="1"/>
      <c r="P691" s="1"/>
      <c r="Q691" s="1"/>
      <c r="R691" s="1"/>
      <c r="S691" s="1"/>
      <c r="T691" s="92"/>
      <c r="U691" s="1"/>
      <c r="V691" s="1"/>
      <c r="W691" s="1"/>
      <c r="X691" s="1"/>
      <c r="Y691" s="1"/>
      <c r="Z691" s="1"/>
    </row>
    <row r="692" spans="1:26" ht="12.75" customHeight="1">
      <c r="A692" s="217" t="str">
        <f>IF('2 Current Year'!$X192&gt;0,IF('2 Current Year'!A192&lt;&gt;"",'2 Current Year'!A192,""),"")</f>
        <v/>
      </c>
      <c r="B692" s="217" t="str">
        <f>IF('2 Current Year'!$X192&gt;0,'2 Current Year'!B192,"")</f>
        <v/>
      </c>
      <c r="C692" s="217" t="str">
        <f>IF('2 Current Year'!$X192&gt;0,'2 Current Year'!C192,"")</f>
        <v/>
      </c>
      <c r="D692" s="409" t="str">
        <f>IF('2 Current Year'!$X192&gt;0,IF('2 Current Year'!E192&lt;&gt;"",'2 Current Year'!E192,'2 Current Year'!D192),"")</f>
        <v/>
      </c>
      <c r="E692" s="409" t="str">
        <f>IF('2 Current Year'!$X192&gt;0,IF('2 Current Year'!E192&lt;&gt;"",'2 Current Year'!E192,""),"")</f>
        <v/>
      </c>
      <c r="F692" s="409" t="str">
        <f>IF('2 Current Year'!$X192&gt;0,IF('2 Current Year'!E192&lt;&gt;"",'2 Current Year'!F192,""),"")</f>
        <v/>
      </c>
      <c r="G692" s="236" t="str">
        <f>IF('2 Current Year'!$X192&gt;0,IF('2 Current Year'!H192&lt;&gt;"",IF('3 CY Interim'!$AE291&lt;&gt;"",'3 CY Interim'!$AE291,'2 Current Year'!$H192),'2 Current Year'!G192),"")</f>
        <v/>
      </c>
      <c r="H692" s="236" t="str">
        <f>IF('2 Current Year'!$X192&gt;0,IF('2 Current Year'!$H192&lt;&gt;"",IF('3 CY Interim'!$AE192&lt;&gt;"",'3 CY Interim'!$AE192,'2 Current Year'!$H192),""),"")</f>
        <v/>
      </c>
      <c r="I692" s="223"/>
      <c r="J692" s="92"/>
      <c r="K692" s="1"/>
      <c r="L692" s="1"/>
      <c r="M692" s="1"/>
      <c r="N692" s="1"/>
      <c r="O692" s="1"/>
      <c r="P692" s="1"/>
      <c r="Q692" s="1"/>
      <c r="R692" s="1"/>
      <c r="S692" s="1"/>
      <c r="T692" s="92"/>
      <c r="U692" s="1"/>
      <c r="V692" s="1"/>
      <c r="W692" s="1"/>
      <c r="X692" s="1"/>
      <c r="Y692" s="1"/>
      <c r="Z692" s="1"/>
    </row>
    <row r="693" spans="1:26" ht="12.75" customHeight="1">
      <c r="A693" s="217" t="str">
        <f>IF('2 Current Year'!$X193&gt;0,IF('2 Current Year'!A193&lt;&gt;"",'2 Current Year'!A193,""),"")</f>
        <v/>
      </c>
      <c r="B693" s="217" t="str">
        <f>IF('2 Current Year'!$X193&gt;0,'2 Current Year'!B193,"")</f>
        <v/>
      </c>
      <c r="C693" s="217" t="str">
        <f>IF('2 Current Year'!$X193&gt;0,'2 Current Year'!C193,"")</f>
        <v/>
      </c>
      <c r="D693" s="409" t="str">
        <f>IF('2 Current Year'!$X193&gt;0,IF('2 Current Year'!E193&lt;&gt;"",'2 Current Year'!E193,'2 Current Year'!D193),"")</f>
        <v/>
      </c>
      <c r="E693" s="409" t="str">
        <f>IF('2 Current Year'!$X193&gt;0,IF('2 Current Year'!E193&lt;&gt;"",'2 Current Year'!E193,""),"")</f>
        <v/>
      </c>
      <c r="F693" s="409" t="str">
        <f>IF('2 Current Year'!$X193&gt;0,IF('2 Current Year'!E193&lt;&gt;"",'2 Current Year'!F193,""),"")</f>
        <v/>
      </c>
      <c r="G693" s="236" t="str">
        <f>IF('2 Current Year'!$X193&gt;0,IF('2 Current Year'!H193&lt;&gt;"",IF('3 CY Interim'!$AE292&lt;&gt;"",'3 CY Interim'!$AE292,'2 Current Year'!$H193),'2 Current Year'!G193),"")</f>
        <v/>
      </c>
      <c r="H693" s="236" t="str">
        <f>IF('2 Current Year'!$X193&gt;0,IF('2 Current Year'!$H193&lt;&gt;"",IF('3 CY Interim'!$AE193&lt;&gt;"",'3 CY Interim'!$AE193,'2 Current Year'!$H193),""),"")</f>
        <v/>
      </c>
      <c r="I693" s="223"/>
      <c r="J693" s="92"/>
      <c r="K693" s="1"/>
      <c r="L693" s="1"/>
      <c r="M693" s="1"/>
      <c r="N693" s="1"/>
      <c r="O693" s="1"/>
      <c r="P693" s="1"/>
      <c r="Q693" s="1"/>
      <c r="R693" s="1"/>
      <c r="S693" s="1"/>
      <c r="T693" s="92"/>
      <c r="U693" s="1"/>
      <c r="V693" s="1"/>
      <c r="W693" s="1"/>
      <c r="X693" s="1"/>
      <c r="Y693" s="1"/>
      <c r="Z693" s="1"/>
    </row>
    <row r="694" spans="1:26" ht="12.75" customHeight="1">
      <c r="A694" s="217" t="str">
        <f>IF('2 Current Year'!$X194&gt;0,IF('2 Current Year'!A194&lt;&gt;"",'2 Current Year'!A194,""),"")</f>
        <v/>
      </c>
      <c r="B694" s="217" t="str">
        <f>IF('2 Current Year'!$X194&gt;0,'2 Current Year'!B194,"")</f>
        <v/>
      </c>
      <c r="C694" s="217" t="str">
        <f>IF('2 Current Year'!$X194&gt;0,'2 Current Year'!C194,"")</f>
        <v/>
      </c>
      <c r="D694" s="409" t="str">
        <f>IF('2 Current Year'!$X194&gt;0,IF('2 Current Year'!E194&lt;&gt;"",'2 Current Year'!E194,'2 Current Year'!D194),"")</f>
        <v/>
      </c>
      <c r="E694" s="409" t="str">
        <f>IF('2 Current Year'!$X194&gt;0,IF('2 Current Year'!E194&lt;&gt;"",'2 Current Year'!E194,""),"")</f>
        <v/>
      </c>
      <c r="F694" s="409" t="str">
        <f>IF('2 Current Year'!$X194&gt;0,IF('2 Current Year'!E194&lt;&gt;"",'2 Current Year'!F194,""),"")</f>
        <v/>
      </c>
      <c r="G694" s="236" t="str">
        <f>IF('2 Current Year'!$X194&gt;0,IF('2 Current Year'!H194&lt;&gt;"",IF('3 CY Interim'!$AE293&lt;&gt;"",'3 CY Interim'!$AE293,'2 Current Year'!$H194),'2 Current Year'!G194),"")</f>
        <v/>
      </c>
      <c r="H694" s="236" t="str">
        <f>IF('2 Current Year'!$X194&gt;0,IF('2 Current Year'!$H194&lt;&gt;"",IF('3 CY Interim'!$AE194&lt;&gt;"",'3 CY Interim'!$AE194,'2 Current Year'!$H194),""),"")</f>
        <v/>
      </c>
      <c r="I694" s="223"/>
      <c r="J694" s="92"/>
      <c r="K694" s="1"/>
      <c r="L694" s="1"/>
      <c r="M694" s="1"/>
      <c r="N694" s="1"/>
      <c r="O694" s="1"/>
      <c r="P694" s="1"/>
      <c r="Q694" s="1"/>
      <c r="R694" s="1"/>
      <c r="S694" s="1"/>
      <c r="T694" s="92"/>
      <c r="U694" s="1"/>
      <c r="V694" s="1"/>
      <c r="W694" s="1"/>
      <c r="X694" s="1"/>
      <c r="Y694" s="1"/>
      <c r="Z694" s="1"/>
    </row>
    <row r="695" spans="1:26" ht="12.75" customHeight="1">
      <c r="A695" s="217" t="str">
        <f>IF('2 Current Year'!$X195&gt;0,IF('2 Current Year'!A195&lt;&gt;"",'2 Current Year'!A195,""),"")</f>
        <v/>
      </c>
      <c r="B695" s="217" t="str">
        <f>IF('2 Current Year'!$X195&gt;0,'2 Current Year'!B195,"")</f>
        <v/>
      </c>
      <c r="C695" s="217" t="str">
        <f>IF('2 Current Year'!$X195&gt;0,'2 Current Year'!C195,"")</f>
        <v/>
      </c>
      <c r="D695" s="409" t="str">
        <f>IF('2 Current Year'!$X195&gt;0,IF('2 Current Year'!E195&lt;&gt;"",'2 Current Year'!E195,'2 Current Year'!D195),"")</f>
        <v/>
      </c>
      <c r="E695" s="409" t="str">
        <f>IF('2 Current Year'!$X195&gt;0,IF('2 Current Year'!E195&lt;&gt;"",'2 Current Year'!E195,""),"")</f>
        <v/>
      </c>
      <c r="F695" s="409" t="str">
        <f>IF('2 Current Year'!$X195&gt;0,IF('2 Current Year'!E195&lt;&gt;"",'2 Current Year'!F195,""),"")</f>
        <v/>
      </c>
      <c r="G695" s="236" t="str">
        <f>IF('2 Current Year'!$X195&gt;0,IF('2 Current Year'!H195&lt;&gt;"",IF('3 CY Interim'!$AE294&lt;&gt;"",'3 CY Interim'!$AE294,'2 Current Year'!$H195),'2 Current Year'!G195),"")</f>
        <v/>
      </c>
      <c r="H695" s="236" t="str">
        <f>IF('2 Current Year'!$X195&gt;0,IF('2 Current Year'!$H195&lt;&gt;"",IF('3 CY Interim'!$AE195&lt;&gt;"",'3 CY Interim'!$AE195,'2 Current Year'!$H195),""),"")</f>
        <v/>
      </c>
      <c r="I695" s="223"/>
      <c r="J695" s="92"/>
      <c r="K695" s="1"/>
      <c r="L695" s="1"/>
      <c r="M695" s="1"/>
      <c r="N695" s="1"/>
      <c r="O695" s="1"/>
      <c r="P695" s="1"/>
      <c r="Q695" s="1"/>
      <c r="R695" s="1"/>
      <c r="S695" s="1"/>
      <c r="T695" s="92"/>
      <c r="U695" s="1"/>
      <c r="V695" s="1"/>
      <c r="W695" s="1"/>
      <c r="X695" s="1"/>
      <c r="Y695" s="1"/>
      <c r="Z695" s="1"/>
    </row>
    <row r="696" spans="1:26" ht="12.75" customHeight="1">
      <c r="A696" s="217" t="str">
        <f>IF('2 Current Year'!$X196&gt;0,IF('2 Current Year'!A196&lt;&gt;"",'2 Current Year'!A196,""),"")</f>
        <v/>
      </c>
      <c r="B696" s="217" t="str">
        <f>IF('2 Current Year'!$X196&gt;0,'2 Current Year'!B196,"")</f>
        <v/>
      </c>
      <c r="C696" s="217" t="str">
        <f>IF('2 Current Year'!$X196&gt;0,'2 Current Year'!C196,"")</f>
        <v/>
      </c>
      <c r="D696" s="409" t="str">
        <f>IF('2 Current Year'!$X196&gt;0,IF('2 Current Year'!E196&lt;&gt;"",'2 Current Year'!E196,'2 Current Year'!D196),"")</f>
        <v/>
      </c>
      <c r="E696" s="409" t="str">
        <f>IF('2 Current Year'!$X196&gt;0,IF('2 Current Year'!E196&lt;&gt;"",'2 Current Year'!E196,""),"")</f>
        <v/>
      </c>
      <c r="F696" s="409" t="str">
        <f>IF('2 Current Year'!$X196&gt;0,IF('2 Current Year'!E196&lt;&gt;"",'2 Current Year'!F196,""),"")</f>
        <v/>
      </c>
      <c r="G696" s="236" t="str">
        <f>IF('2 Current Year'!$X196&gt;0,IF('2 Current Year'!H196&lt;&gt;"",IF('3 CY Interim'!$AE295&lt;&gt;"",'3 CY Interim'!$AE295,'2 Current Year'!$H196),'2 Current Year'!G196),"")</f>
        <v/>
      </c>
      <c r="H696" s="236" t="str">
        <f>IF('2 Current Year'!$X196&gt;0,IF('2 Current Year'!$H196&lt;&gt;"",IF('3 CY Interim'!$AE196&lt;&gt;"",'3 CY Interim'!$AE196,'2 Current Year'!$H196),""),"")</f>
        <v/>
      </c>
      <c r="I696" s="223"/>
      <c r="J696" s="92"/>
      <c r="K696" s="1"/>
      <c r="L696" s="1"/>
      <c r="M696" s="1"/>
      <c r="N696" s="1"/>
      <c r="O696" s="1"/>
      <c r="P696" s="1"/>
      <c r="Q696" s="1"/>
      <c r="R696" s="1"/>
      <c r="S696" s="1"/>
      <c r="T696" s="92"/>
      <c r="U696" s="1"/>
      <c r="V696" s="1"/>
      <c r="W696" s="1"/>
      <c r="X696" s="1"/>
      <c r="Y696" s="1"/>
      <c r="Z696" s="1"/>
    </row>
    <row r="697" spans="1:26" ht="12.75" customHeight="1">
      <c r="A697" s="217" t="str">
        <f>IF('2 Current Year'!$X197&gt;0,IF('2 Current Year'!A197&lt;&gt;"",'2 Current Year'!A197,""),"")</f>
        <v/>
      </c>
      <c r="B697" s="217" t="str">
        <f>IF('2 Current Year'!$X197&gt;0,'2 Current Year'!B197,"")</f>
        <v/>
      </c>
      <c r="C697" s="217" t="str">
        <f>IF('2 Current Year'!$X197&gt;0,'2 Current Year'!C197,"")</f>
        <v/>
      </c>
      <c r="D697" s="409" t="str">
        <f>IF('2 Current Year'!$X197&gt;0,IF('2 Current Year'!E197&lt;&gt;"",'2 Current Year'!E197,'2 Current Year'!D197),"")</f>
        <v/>
      </c>
      <c r="E697" s="409" t="str">
        <f>IF('2 Current Year'!$X197&gt;0,IF('2 Current Year'!E197&lt;&gt;"",'2 Current Year'!E197,""),"")</f>
        <v/>
      </c>
      <c r="F697" s="409" t="str">
        <f>IF('2 Current Year'!$X197&gt;0,IF('2 Current Year'!E197&lt;&gt;"",'2 Current Year'!F197,""),"")</f>
        <v/>
      </c>
      <c r="G697" s="236" t="str">
        <f>IF('2 Current Year'!$X197&gt;0,IF('2 Current Year'!H197&lt;&gt;"",IF('3 CY Interim'!$AE296&lt;&gt;"",'3 CY Interim'!$AE296,'2 Current Year'!$H197),'2 Current Year'!G197),"")</f>
        <v/>
      </c>
      <c r="H697" s="236" t="str">
        <f>IF('2 Current Year'!$X197&gt;0,IF('2 Current Year'!$H197&lt;&gt;"",IF('3 CY Interim'!$AE197&lt;&gt;"",'3 CY Interim'!$AE197,'2 Current Year'!$H197),""),"")</f>
        <v/>
      </c>
      <c r="I697" s="223"/>
      <c r="J697" s="92"/>
      <c r="K697" s="1"/>
      <c r="L697" s="1"/>
      <c r="M697" s="1"/>
      <c r="N697" s="1"/>
      <c r="O697" s="1"/>
      <c r="P697" s="1"/>
      <c r="Q697" s="1"/>
      <c r="R697" s="1"/>
      <c r="S697" s="1"/>
      <c r="T697" s="92"/>
      <c r="U697" s="1"/>
      <c r="V697" s="1"/>
      <c r="W697" s="1"/>
      <c r="X697" s="1"/>
      <c r="Y697" s="1"/>
      <c r="Z697" s="1"/>
    </row>
    <row r="698" spans="1:26" ht="12.75" customHeight="1">
      <c r="A698" s="217" t="str">
        <f>IF('2 Current Year'!$X198&gt;0,IF('2 Current Year'!A198&lt;&gt;"",'2 Current Year'!A198,""),"")</f>
        <v/>
      </c>
      <c r="B698" s="217" t="str">
        <f>IF('2 Current Year'!$X198&gt;0,'2 Current Year'!B198,"")</f>
        <v/>
      </c>
      <c r="C698" s="217" t="str">
        <f>IF('2 Current Year'!$X198&gt;0,'2 Current Year'!C198,"")</f>
        <v/>
      </c>
      <c r="D698" s="409" t="str">
        <f>IF('2 Current Year'!$X198&gt;0,IF('2 Current Year'!E198&lt;&gt;"",'2 Current Year'!E198,'2 Current Year'!D198),"")</f>
        <v/>
      </c>
      <c r="E698" s="409" t="str">
        <f>IF('2 Current Year'!$X198&gt;0,IF('2 Current Year'!E198&lt;&gt;"",'2 Current Year'!E198,""),"")</f>
        <v/>
      </c>
      <c r="F698" s="409" t="str">
        <f>IF('2 Current Year'!$X198&gt;0,IF('2 Current Year'!E198&lt;&gt;"",'2 Current Year'!F198,""),"")</f>
        <v/>
      </c>
      <c r="G698" s="236" t="str">
        <f>IF('2 Current Year'!$X198&gt;0,IF('2 Current Year'!H198&lt;&gt;"",IF('3 CY Interim'!$AE297&lt;&gt;"",'3 CY Interim'!$AE297,'2 Current Year'!$H198),'2 Current Year'!G198),"")</f>
        <v/>
      </c>
      <c r="H698" s="236" t="str">
        <f>IF('2 Current Year'!$X198&gt;0,IF('2 Current Year'!$H198&lt;&gt;"",IF('3 CY Interim'!$AE198&lt;&gt;"",'3 CY Interim'!$AE198,'2 Current Year'!$H198),""),"")</f>
        <v/>
      </c>
      <c r="I698" s="223"/>
      <c r="J698" s="92"/>
      <c r="K698" s="1"/>
      <c r="L698" s="1"/>
      <c r="M698" s="1"/>
      <c r="N698" s="1"/>
      <c r="O698" s="1"/>
      <c r="P698" s="1"/>
      <c r="Q698" s="1"/>
      <c r="R698" s="1"/>
      <c r="S698" s="1"/>
      <c r="T698" s="92"/>
      <c r="U698" s="1"/>
      <c r="V698" s="1"/>
      <c r="W698" s="1"/>
      <c r="X698" s="1"/>
      <c r="Y698" s="1"/>
      <c r="Z698" s="1"/>
    </row>
    <row r="699" spans="1:26" ht="12.75" customHeight="1">
      <c r="A699" s="217" t="str">
        <f>IF('2 Current Year'!$X199&gt;0,IF('2 Current Year'!A199&lt;&gt;"",'2 Current Year'!A199,""),"")</f>
        <v/>
      </c>
      <c r="B699" s="217" t="str">
        <f>IF('2 Current Year'!$X199&gt;0,'2 Current Year'!B199,"")</f>
        <v/>
      </c>
      <c r="C699" s="217" t="str">
        <f>IF('2 Current Year'!$X199&gt;0,'2 Current Year'!C199,"")</f>
        <v/>
      </c>
      <c r="D699" s="409" t="str">
        <f>IF('2 Current Year'!$X199&gt;0,IF('2 Current Year'!E199&lt;&gt;"",'2 Current Year'!E199,'2 Current Year'!D199),"")</f>
        <v/>
      </c>
      <c r="E699" s="409" t="str">
        <f>IF('2 Current Year'!$X199&gt;0,IF('2 Current Year'!E199&lt;&gt;"",'2 Current Year'!E199,""),"")</f>
        <v/>
      </c>
      <c r="F699" s="409" t="str">
        <f>IF('2 Current Year'!$X199&gt;0,IF('2 Current Year'!E199&lt;&gt;"",'2 Current Year'!F199,""),"")</f>
        <v/>
      </c>
      <c r="G699" s="236" t="str">
        <f>IF('2 Current Year'!$X199&gt;0,IF('2 Current Year'!H199&lt;&gt;"",IF('3 CY Interim'!$AE298&lt;&gt;"",'3 CY Interim'!$AE298,'2 Current Year'!$H199),'2 Current Year'!G199),"")</f>
        <v/>
      </c>
      <c r="H699" s="236" t="str">
        <f>IF('2 Current Year'!$X199&gt;0,IF('2 Current Year'!$H199&lt;&gt;"",IF('3 CY Interim'!$AE199&lt;&gt;"",'3 CY Interim'!$AE199,'2 Current Year'!$H199),""),"")</f>
        <v/>
      </c>
      <c r="I699" s="223"/>
      <c r="J699" s="92"/>
      <c r="K699" s="1"/>
      <c r="L699" s="1"/>
      <c r="M699" s="1"/>
      <c r="N699" s="1"/>
      <c r="O699" s="1"/>
      <c r="P699" s="1"/>
      <c r="Q699" s="1"/>
      <c r="R699" s="1"/>
      <c r="S699" s="1"/>
      <c r="T699" s="92"/>
      <c r="U699" s="1"/>
      <c r="V699" s="1"/>
      <c r="W699" s="1"/>
      <c r="X699" s="1"/>
      <c r="Y699" s="1"/>
      <c r="Z699" s="1"/>
    </row>
    <row r="700" spans="1:26" ht="12.75" customHeight="1">
      <c r="A700" s="217" t="str">
        <f>IF('2 Current Year'!$X200&gt;0,IF('2 Current Year'!A200&lt;&gt;"",'2 Current Year'!A200,""),"")</f>
        <v/>
      </c>
      <c r="B700" s="217" t="str">
        <f>IF('2 Current Year'!$X200&gt;0,'2 Current Year'!B200,"")</f>
        <v/>
      </c>
      <c r="C700" s="217" t="str">
        <f>IF('2 Current Year'!$X200&gt;0,'2 Current Year'!C200,"")</f>
        <v/>
      </c>
      <c r="D700" s="409" t="str">
        <f>IF('2 Current Year'!$X200&gt;0,IF('2 Current Year'!E200&lt;&gt;"",'2 Current Year'!E200,'2 Current Year'!D200),"")</f>
        <v/>
      </c>
      <c r="E700" s="409" t="str">
        <f>IF('2 Current Year'!$X200&gt;0,IF('2 Current Year'!E200&lt;&gt;"",'2 Current Year'!E200,""),"")</f>
        <v/>
      </c>
      <c r="F700" s="409" t="str">
        <f>IF('2 Current Year'!$X200&gt;0,IF('2 Current Year'!E200&lt;&gt;"",'2 Current Year'!F200,""),"")</f>
        <v/>
      </c>
      <c r="G700" s="236" t="str">
        <f>IF('2 Current Year'!$X200&gt;0,IF('2 Current Year'!H200&lt;&gt;"",IF('3 CY Interim'!$AE299&lt;&gt;"",'3 CY Interim'!$AE299,'2 Current Year'!$H200),'2 Current Year'!G200),"")</f>
        <v/>
      </c>
      <c r="H700" s="236" t="str">
        <f>IF('2 Current Year'!$X200&gt;0,IF('2 Current Year'!$H200&lt;&gt;"",IF('3 CY Interim'!$AE200&lt;&gt;"",'3 CY Interim'!$AE200,'2 Current Year'!$H200),""),"")</f>
        <v/>
      </c>
      <c r="I700" s="223"/>
      <c r="J700" s="92"/>
      <c r="K700" s="1"/>
      <c r="L700" s="1"/>
      <c r="M700" s="1"/>
      <c r="N700" s="1"/>
      <c r="O700" s="1"/>
      <c r="P700" s="1"/>
      <c r="Q700" s="1"/>
      <c r="R700" s="1"/>
      <c r="S700" s="1"/>
      <c r="T700" s="92"/>
      <c r="U700" s="1"/>
      <c r="V700" s="1"/>
      <c r="W700" s="1"/>
      <c r="X700" s="1"/>
      <c r="Y700" s="1"/>
      <c r="Z700" s="1"/>
    </row>
    <row r="701" spans="1:26" ht="12.75" customHeight="1">
      <c r="A701" s="217" t="str">
        <f>IF('2 Current Year'!$X201&gt;0,IF('2 Current Year'!A201&lt;&gt;"",'2 Current Year'!A201,""),"")</f>
        <v/>
      </c>
      <c r="B701" s="217" t="str">
        <f>IF('2 Current Year'!$X201&gt;0,'2 Current Year'!B201,"")</f>
        <v/>
      </c>
      <c r="C701" s="217" t="str">
        <f>IF('2 Current Year'!$X201&gt;0,'2 Current Year'!C201,"")</f>
        <v/>
      </c>
      <c r="D701" s="409" t="str">
        <f>IF('2 Current Year'!$X201&gt;0,IF('2 Current Year'!E201&lt;&gt;"",'2 Current Year'!E201,'2 Current Year'!D201),"")</f>
        <v/>
      </c>
      <c r="E701" s="409" t="str">
        <f>IF('2 Current Year'!$X201&gt;0,IF('2 Current Year'!E201&lt;&gt;"",'2 Current Year'!E201,""),"")</f>
        <v/>
      </c>
      <c r="F701" s="409" t="str">
        <f>IF('2 Current Year'!$X201&gt;0,IF('2 Current Year'!E201&lt;&gt;"",'2 Current Year'!F201,""),"")</f>
        <v/>
      </c>
      <c r="G701" s="236" t="str">
        <f>IF('2 Current Year'!$X201&gt;0,IF('2 Current Year'!H201&lt;&gt;"",IF('3 CY Interim'!$AE300&lt;&gt;"",'3 CY Interim'!$AE300,'2 Current Year'!$H201),'2 Current Year'!G201),"")</f>
        <v/>
      </c>
      <c r="H701" s="236" t="str">
        <f>IF('2 Current Year'!$X201&gt;0,IF('2 Current Year'!$H201&lt;&gt;"",IF('3 CY Interim'!$AE201&lt;&gt;"",'3 CY Interim'!$AE201,'2 Current Year'!$H201),""),"")</f>
        <v/>
      </c>
      <c r="I701" s="223"/>
      <c r="J701" s="92"/>
      <c r="K701" s="1"/>
      <c r="L701" s="1"/>
      <c r="M701" s="1"/>
      <c r="N701" s="1"/>
      <c r="O701" s="1"/>
      <c r="P701" s="1"/>
      <c r="Q701" s="1"/>
      <c r="R701" s="1"/>
      <c r="S701" s="1"/>
      <c r="T701" s="92"/>
      <c r="U701" s="1"/>
      <c r="V701" s="1"/>
      <c r="W701" s="1"/>
      <c r="X701" s="1"/>
      <c r="Y701" s="1"/>
      <c r="Z701" s="1"/>
    </row>
    <row r="702" spans="1:26" ht="12.75" customHeight="1">
      <c r="A702" s="217" t="str">
        <f>IF('2 Current Year'!$X202&gt;0,IF('2 Current Year'!A202&lt;&gt;"",'2 Current Year'!A202,""),"")</f>
        <v/>
      </c>
      <c r="B702" s="217" t="str">
        <f>IF('2 Current Year'!$X202&gt;0,'2 Current Year'!B202,"")</f>
        <v/>
      </c>
      <c r="C702" s="217" t="str">
        <f>IF('2 Current Year'!$X202&gt;0,'2 Current Year'!C202,"")</f>
        <v/>
      </c>
      <c r="D702" s="409" t="str">
        <f>IF('2 Current Year'!$X202&gt;0,IF('2 Current Year'!E202&lt;&gt;"",'2 Current Year'!E202,'2 Current Year'!D202),"")</f>
        <v/>
      </c>
      <c r="E702" s="409" t="str">
        <f>IF('2 Current Year'!$X202&gt;0,IF('2 Current Year'!E202&lt;&gt;"",'2 Current Year'!E202,""),"")</f>
        <v/>
      </c>
      <c r="F702" s="409" t="str">
        <f>IF('2 Current Year'!$X202&gt;0,IF('2 Current Year'!E202&lt;&gt;"",'2 Current Year'!F202,""),"")</f>
        <v/>
      </c>
      <c r="G702" s="236" t="str">
        <f>IF('2 Current Year'!$X202&gt;0,IF('2 Current Year'!H202&lt;&gt;"",IF('3 CY Interim'!$AE301&lt;&gt;"",'3 CY Interim'!$AE301,'2 Current Year'!$H202),'2 Current Year'!G202),"")</f>
        <v/>
      </c>
      <c r="H702" s="236" t="str">
        <f>IF('2 Current Year'!$X202&gt;0,IF('2 Current Year'!$H202&lt;&gt;"",IF('3 CY Interim'!$AE202&lt;&gt;"",'3 CY Interim'!$AE202,'2 Current Year'!$H202),""),"")</f>
        <v/>
      </c>
      <c r="I702" s="223"/>
      <c r="J702" s="92"/>
      <c r="K702" s="1"/>
      <c r="L702" s="1"/>
      <c r="M702" s="1"/>
      <c r="N702" s="1"/>
      <c r="O702" s="1"/>
      <c r="P702" s="1"/>
      <c r="Q702" s="1"/>
      <c r="R702" s="1"/>
      <c r="S702" s="1"/>
      <c r="T702" s="92"/>
      <c r="U702" s="1"/>
      <c r="V702" s="1"/>
      <c r="W702" s="1"/>
      <c r="X702" s="1"/>
      <c r="Y702" s="1"/>
      <c r="Z702" s="1"/>
    </row>
    <row r="703" spans="1:26" ht="12.75" customHeight="1">
      <c r="A703" s="217" t="str">
        <f>IF('2 Current Year'!$X203&gt;0,IF('2 Current Year'!A203&lt;&gt;"",'2 Current Year'!A203,""),"")</f>
        <v/>
      </c>
      <c r="B703" s="217" t="str">
        <f>IF('2 Current Year'!$X203&gt;0,'2 Current Year'!B203,"")</f>
        <v/>
      </c>
      <c r="C703" s="217" t="str">
        <f>IF('2 Current Year'!$X203&gt;0,'2 Current Year'!C203,"")</f>
        <v/>
      </c>
      <c r="D703" s="409" t="str">
        <f>IF('2 Current Year'!$X203&gt;0,IF('2 Current Year'!E203&lt;&gt;"",'2 Current Year'!E203,'2 Current Year'!D203),"")</f>
        <v/>
      </c>
      <c r="E703" s="409" t="str">
        <f>IF('2 Current Year'!$X203&gt;0,IF('2 Current Year'!E203&lt;&gt;"",'2 Current Year'!E203,""),"")</f>
        <v/>
      </c>
      <c r="F703" s="409" t="str">
        <f>IF('2 Current Year'!$X203&gt;0,IF('2 Current Year'!E203&lt;&gt;"",'2 Current Year'!F203,""),"")</f>
        <v/>
      </c>
      <c r="G703" s="236" t="str">
        <f>IF('2 Current Year'!$X203&gt;0,IF('2 Current Year'!H203&lt;&gt;"",IF('3 CY Interim'!$AE302&lt;&gt;"",'3 CY Interim'!$AE302,'2 Current Year'!$H203),'2 Current Year'!G203),"")</f>
        <v/>
      </c>
      <c r="H703" s="236" t="str">
        <f>IF('2 Current Year'!$X203&gt;0,IF('2 Current Year'!$H203&lt;&gt;"",IF('3 CY Interim'!$AE203&lt;&gt;"",'3 CY Interim'!$AE203,'2 Current Year'!$H203),""),"")</f>
        <v/>
      </c>
      <c r="I703" s="223"/>
      <c r="J703" s="92"/>
      <c r="K703" s="1"/>
      <c r="L703" s="1"/>
      <c r="M703" s="1"/>
      <c r="N703" s="1"/>
      <c r="O703" s="1"/>
      <c r="P703" s="1"/>
      <c r="Q703" s="1"/>
      <c r="R703" s="1"/>
      <c r="S703" s="1"/>
      <c r="T703" s="92"/>
      <c r="U703" s="1"/>
      <c r="V703" s="1"/>
      <c r="W703" s="1"/>
      <c r="X703" s="1"/>
      <c r="Y703" s="1"/>
      <c r="Z703" s="1"/>
    </row>
    <row r="704" spans="1:26" ht="12.75" customHeight="1">
      <c r="A704" s="217" t="str">
        <f>IF('2 Current Year'!$X204&gt;0,IF('2 Current Year'!A204&lt;&gt;"",'2 Current Year'!A204,""),"")</f>
        <v/>
      </c>
      <c r="B704" s="217" t="str">
        <f>IF('2 Current Year'!$X204&gt;0,'2 Current Year'!B204,"")</f>
        <v/>
      </c>
      <c r="C704" s="217" t="str">
        <f>IF('2 Current Year'!$X204&gt;0,'2 Current Year'!C204,"")</f>
        <v/>
      </c>
      <c r="D704" s="409" t="str">
        <f>IF('2 Current Year'!$X204&gt;0,IF('2 Current Year'!E204&lt;&gt;"",'2 Current Year'!E204,'2 Current Year'!D204),"")</f>
        <v/>
      </c>
      <c r="E704" s="409" t="str">
        <f>IF('2 Current Year'!$X204&gt;0,IF('2 Current Year'!E204&lt;&gt;"",'2 Current Year'!E204,""),"")</f>
        <v/>
      </c>
      <c r="F704" s="409" t="str">
        <f>IF('2 Current Year'!$X204&gt;0,IF('2 Current Year'!E204&lt;&gt;"",'2 Current Year'!F204,""),"")</f>
        <v/>
      </c>
      <c r="G704" s="236" t="str">
        <f>IF('2 Current Year'!$X204&gt;0,IF('2 Current Year'!H204&lt;&gt;"",IF('3 CY Interim'!$AE303&lt;&gt;"",'3 CY Interim'!$AE303,'2 Current Year'!$H204),'2 Current Year'!G204),"")</f>
        <v/>
      </c>
      <c r="H704" s="236" t="str">
        <f>IF('2 Current Year'!$X204&gt;0,IF('2 Current Year'!$H204&lt;&gt;"",IF('3 CY Interim'!$AE204&lt;&gt;"",'3 CY Interim'!$AE204,'2 Current Year'!$H204),""),"")</f>
        <v/>
      </c>
      <c r="I704" s="223"/>
      <c r="J704" s="92"/>
      <c r="K704" s="1"/>
      <c r="L704" s="1"/>
      <c r="M704" s="1"/>
      <c r="N704" s="1"/>
      <c r="O704" s="1"/>
      <c r="P704" s="1"/>
      <c r="Q704" s="1"/>
      <c r="R704" s="1"/>
      <c r="S704" s="1"/>
      <c r="T704" s="92"/>
      <c r="U704" s="1"/>
      <c r="V704" s="1"/>
      <c r="W704" s="1"/>
      <c r="X704" s="1"/>
      <c r="Y704" s="1"/>
      <c r="Z704" s="1"/>
    </row>
    <row r="705" spans="1:26" ht="12.75" customHeight="1">
      <c r="A705" s="217" t="str">
        <f>IF('2 Current Year'!$X205&gt;0,IF('2 Current Year'!A205&lt;&gt;"",'2 Current Year'!A205,""),"")</f>
        <v/>
      </c>
      <c r="B705" s="217" t="str">
        <f>IF('2 Current Year'!$X205&gt;0,'2 Current Year'!B205,"")</f>
        <v/>
      </c>
      <c r="C705" s="217" t="str">
        <f>IF('2 Current Year'!$X205&gt;0,'2 Current Year'!C205,"")</f>
        <v/>
      </c>
      <c r="D705" s="409" t="str">
        <f>IF('2 Current Year'!$X205&gt;0,IF('2 Current Year'!E205&lt;&gt;"",'2 Current Year'!E205,'2 Current Year'!D205),"")</f>
        <v/>
      </c>
      <c r="E705" s="409" t="str">
        <f>IF('2 Current Year'!$X205&gt;0,IF('2 Current Year'!E205&lt;&gt;"",'2 Current Year'!E205,""),"")</f>
        <v/>
      </c>
      <c r="F705" s="409" t="str">
        <f>IF('2 Current Year'!$X205&gt;0,IF('2 Current Year'!E205&lt;&gt;"",'2 Current Year'!F205,""),"")</f>
        <v/>
      </c>
      <c r="G705" s="236" t="str">
        <f>IF('2 Current Year'!$X205&gt;0,IF('2 Current Year'!H205&lt;&gt;"",IF('3 CY Interim'!$AE304&lt;&gt;"",'3 CY Interim'!$AE304,'2 Current Year'!$H205),'2 Current Year'!G205),"")</f>
        <v/>
      </c>
      <c r="H705" s="236" t="str">
        <f>IF('2 Current Year'!$X205&gt;0,IF('2 Current Year'!$H205&lt;&gt;"",IF('3 CY Interim'!$AE205&lt;&gt;"",'3 CY Interim'!$AE205,'2 Current Year'!$H205),""),"")</f>
        <v/>
      </c>
      <c r="I705" s="223"/>
      <c r="J705" s="92"/>
      <c r="K705" s="1"/>
      <c r="L705" s="1"/>
      <c r="M705" s="1"/>
      <c r="N705" s="1"/>
      <c r="O705" s="1"/>
      <c r="P705" s="1"/>
      <c r="Q705" s="1"/>
      <c r="R705" s="1"/>
      <c r="S705" s="1"/>
      <c r="T705" s="92"/>
      <c r="U705" s="1"/>
      <c r="V705" s="1"/>
      <c r="W705" s="1"/>
      <c r="X705" s="1"/>
      <c r="Y705" s="1"/>
      <c r="Z705" s="1"/>
    </row>
    <row r="706" spans="1:26" ht="12.75" customHeight="1">
      <c r="A706" s="217" t="str">
        <f>IF('2 Current Year'!$X206&gt;0,IF('2 Current Year'!A206&lt;&gt;"",'2 Current Year'!A206,""),"")</f>
        <v/>
      </c>
      <c r="B706" s="217" t="str">
        <f>IF('2 Current Year'!$X206&gt;0,'2 Current Year'!B206,"")</f>
        <v/>
      </c>
      <c r="C706" s="217" t="str">
        <f>IF('2 Current Year'!$X206&gt;0,'2 Current Year'!C206,"")</f>
        <v/>
      </c>
      <c r="D706" s="409" t="str">
        <f>IF('2 Current Year'!$X206&gt;0,IF('2 Current Year'!E206&lt;&gt;"",'2 Current Year'!E206,'2 Current Year'!D206),"")</f>
        <v/>
      </c>
      <c r="E706" s="409" t="str">
        <f>IF('2 Current Year'!$X206&gt;0,IF('2 Current Year'!E206&lt;&gt;"",'2 Current Year'!E206,""),"")</f>
        <v/>
      </c>
      <c r="F706" s="409" t="str">
        <f>IF('2 Current Year'!$X206&gt;0,IF('2 Current Year'!E206&lt;&gt;"",'2 Current Year'!F206,""),"")</f>
        <v/>
      </c>
      <c r="G706" s="236" t="str">
        <f>IF('2 Current Year'!$X206&gt;0,IF('2 Current Year'!H206&lt;&gt;"",IF('3 CY Interim'!$AE305&lt;&gt;"",'3 CY Interim'!$AE305,'2 Current Year'!$H206),'2 Current Year'!G206),"")</f>
        <v/>
      </c>
      <c r="H706" s="236" t="str">
        <f>IF('2 Current Year'!$X206&gt;0,IF('2 Current Year'!$H206&lt;&gt;"",IF('3 CY Interim'!$AE206&lt;&gt;"",'3 CY Interim'!$AE206,'2 Current Year'!$H206),""),"")</f>
        <v/>
      </c>
      <c r="I706" s="223"/>
      <c r="J706" s="92"/>
      <c r="K706" s="1"/>
      <c r="L706" s="1"/>
      <c r="M706" s="1"/>
      <c r="N706" s="1"/>
      <c r="O706" s="1"/>
      <c r="P706" s="1"/>
      <c r="Q706" s="1"/>
      <c r="R706" s="1"/>
      <c r="S706" s="1"/>
      <c r="T706" s="92"/>
      <c r="U706" s="1"/>
      <c r="V706" s="1"/>
      <c r="W706" s="1"/>
      <c r="X706" s="1"/>
      <c r="Y706" s="1"/>
      <c r="Z706" s="1"/>
    </row>
    <row r="707" spans="1:26" ht="12.75" customHeight="1">
      <c r="A707" s="217" t="str">
        <f>IF('2 Current Year'!$X207&gt;0,IF('2 Current Year'!A207&lt;&gt;"",'2 Current Year'!A207,""),"")</f>
        <v/>
      </c>
      <c r="B707" s="217" t="str">
        <f>IF('2 Current Year'!$X207&gt;0,'2 Current Year'!B207,"")</f>
        <v/>
      </c>
      <c r="C707" s="217" t="str">
        <f>IF('2 Current Year'!$X207&gt;0,'2 Current Year'!C207,"")</f>
        <v/>
      </c>
      <c r="D707" s="409" t="str">
        <f>IF('2 Current Year'!$X207&gt;0,IF('2 Current Year'!E207&lt;&gt;"",'2 Current Year'!E207,'2 Current Year'!D207),"")</f>
        <v/>
      </c>
      <c r="E707" s="409" t="str">
        <f>IF('2 Current Year'!$X207&gt;0,IF('2 Current Year'!E207&lt;&gt;"",'2 Current Year'!E207,""),"")</f>
        <v/>
      </c>
      <c r="F707" s="409" t="str">
        <f>IF('2 Current Year'!$X207&gt;0,IF('2 Current Year'!E207&lt;&gt;"",'2 Current Year'!F207,""),"")</f>
        <v/>
      </c>
      <c r="G707" s="236" t="str">
        <f>IF('2 Current Year'!$X207&gt;0,IF('2 Current Year'!H207&lt;&gt;"",IF('3 CY Interim'!$AE306&lt;&gt;"",'3 CY Interim'!$AE306,'2 Current Year'!$H207),'2 Current Year'!G207),"")</f>
        <v/>
      </c>
      <c r="H707" s="236" t="str">
        <f>IF('2 Current Year'!$X207&gt;0,IF('2 Current Year'!$H207&lt;&gt;"",IF('3 CY Interim'!$AE207&lt;&gt;"",'3 CY Interim'!$AE207,'2 Current Year'!$H207),""),"")</f>
        <v/>
      </c>
      <c r="I707" s="223"/>
      <c r="J707" s="92"/>
      <c r="K707" s="1"/>
      <c r="L707" s="1"/>
      <c r="M707" s="1"/>
      <c r="N707" s="1"/>
      <c r="O707" s="1"/>
      <c r="P707" s="1"/>
      <c r="Q707" s="1"/>
      <c r="R707" s="1"/>
      <c r="S707" s="1"/>
      <c r="T707" s="92"/>
      <c r="U707" s="1"/>
      <c r="V707" s="1"/>
      <c r="W707" s="1"/>
      <c r="X707" s="1"/>
      <c r="Y707" s="1"/>
      <c r="Z707" s="1"/>
    </row>
    <row r="708" spans="1:26" ht="12.75" customHeight="1">
      <c r="A708" s="217" t="str">
        <f>IF('2 Current Year'!$X208&gt;0,IF('2 Current Year'!A208&lt;&gt;"",'2 Current Year'!A208,""),"")</f>
        <v/>
      </c>
      <c r="B708" s="217" t="str">
        <f>IF('2 Current Year'!$X208&gt;0,'2 Current Year'!B208,"")</f>
        <v/>
      </c>
      <c r="C708" s="217" t="str">
        <f>IF('2 Current Year'!$X208&gt;0,'2 Current Year'!C208,"")</f>
        <v/>
      </c>
      <c r="D708" s="409" t="str">
        <f>IF('2 Current Year'!$X208&gt;0,IF('2 Current Year'!E208&lt;&gt;"",'2 Current Year'!E208,'2 Current Year'!D208),"")</f>
        <v/>
      </c>
      <c r="E708" s="409" t="str">
        <f>IF('2 Current Year'!$X208&gt;0,IF('2 Current Year'!E208&lt;&gt;"",'2 Current Year'!E208,""),"")</f>
        <v/>
      </c>
      <c r="F708" s="409" t="str">
        <f>IF('2 Current Year'!$X208&gt;0,IF('2 Current Year'!E208&lt;&gt;"",'2 Current Year'!F208,""),"")</f>
        <v/>
      </c>
      <c r="G708" s="236" t="str">
        <f>IF('2 Current Year'!$X208&gt;0,IF('2 Current Year'!H208&lt;&gt;"",IF('3 CY Interim'!$AE307&lt;&gt;"",'3 CY Interim'!$AE307,'2 Current Year'!$H208),'2 Current Year'!G208),"")</f>
        <v/>
      </c>
      <c r="H708" s="236" t="str">
        <f>IF('2 Current Year'!$X208&gt;0,IF('2 Current Year'!$H208&lt;&gt;"",IF('3 CY Interim'!$AE208&lt;&gt;"",'3 CY Interim'!$AE208,'2 Current Year'!$H208),""),"")</f>
        <v/>
      </c>
      <c r="I708" s="223"/>
      <c r="J708" s="92"/>
      <c r="K708" s="1"/>
      <c r="L708" s="1"/>
      <c r="M708" s="1"/>
      <c r="N708" s="1"/>
      <c r="O708" s="1"/>
      <c r="P708" s="1"/>
      <c r="Q708" s="1"/>
      <c r="R708" s="1"/>
      <c r="S708" s="1"/>
      <c r="T708" s="92"/>
      <c r="U708" s="1"/>
      <c r="V708" s="1"/>
      <c r="W708" s="1"/>
      <c r="X708" s="1"/>
      <c r="Y708" s="1"/>
      <c r="Z708" s="1"/>
    </row>
    <row r="709" spans="1:26" ht="12.75" customHeight="1">
      <c r="A709" s="217" t="str">
        <f>IF('2 Current Year'!$X209&gt;0,IF('2 Current Year'!A209&lt;&gt;"",'2 Current Year'!A209,""),"")</f>
        <v/>
      </c>
      <c r="B709" s="217" t="str">
        <f>IF('2 Current Year'!$X209&gt;0,'2 Current Year'!B209,"")</f>
        <v/>
      </c>
      <c r="C709" s="217" t="str">
        <f>IF('2 Current Year'!$X209&gt;0,'2 Current Year'!C209,"")</f>
        <v/>
      </c>
      <c r="D709" s="409" t="str">
        <f>IF('2 Current Year'!$X209&gt;0,IF('2 Current Year'!E209&lt;&gt;"",'2 Current Year'!E209,'2 Current Year'!D209),"")</f>
        <v/>
      </c>
      <c r="E709" s="409" t="str">
        <f>IF('2 Current Year'!$X209&gt;0,IF('2 Current Year'!E209&lt;&gt;"",'2 Current Year'!E209,""),"")</f>
        <v/>
      </c>
      <c r="F709" s="409" t="str">
        <f>IF('2 Current Year'!$X209&gt;0,IF('2 Current Year'!E209&lt;&gt;"",'2 Current Year'!F209,""),"")</f>
        <v/>
      </c>
      <c r="G709" s="236" t="str">
        <f>IF('2 Current Year'!$X209&gt;0,IF('2 Current Year'!H209&lt;&gt;"",IF('3 CY Interim'!$AE308&lt;&gt;"",'3 CY Interim'!$AE308,'2 Current Year'!$H209),'2 Current Year'!G209),"")</f>
        <v/>
      </c>
      <c r="H709" s="236" t="str">
        <f>IF('2 Current Year'!$X209&gt;0,IF('2 Current Year'!$H209&lt;&gt;"",IF('3 CY Interim'!$AE209&lt;&gt;"",'3 CY Interim'!$AE209,'2 Current Year'!$H209),""),"")</f>
        <v/>
      </c>
      <c r="I709" s="223"/>
      <c r="J709" s="92"/>
      <c r="K709" s="1"/>
      <c r="L709" s="1"/>
      <c r="M709" s="1"/>
      <c r="N709" s="1"/>
      <c r="O709" s="1"/>
      <c r="P709" s="1"/>
      <c r="Q709" s="1"/>
      <c r="R709" s="1"/>
      <c r="S709" s="1"/>
      <c r="T709" s="92"/>
      <c r="U709" s="1"/>
      <c r="V709" s="1"/>
      <c r="W709" s="1"/>
      <c r="X709" s="1"/>
      <c r="Y709" s="1"/>
      <c r="Z709" s="1"/>
    </row>
    <row r="710" spans="1:26" ht="12.75" customHeight="1">
      <c r="A710" s="217" t="str">
        <f>IF('2 Current Year'!$X210&gt;0,IF('2 Current Year'!A210&lt;&gt;"",'2 Current Year'!A210,""),"")</f>
        <v/>
      </c>
      <c r="B710" s="217" t="str">
        <f>IF('2 Current Year'!$X210&gt;0,'2 Current Year'!B210,"")</f>
        <v/>
      </c>
      <c r="C710" s="217" t="str">
        <f>IF('2 Current Year'!$X210&gt;0,'2 Current Year'!C210,"")</f>
        <v/>
      </c>
      <c r="D710" s="409" t="str">
        <f>IF('2 Current Year'!$X210&gt;0,IF('2 Current Year'!E210&lt;&gt;"",'2 Current Year'!E210,'2 Current Year'!D210),"")</f>
        <v/>
      </c>
      <c r="E710" s="409" t="str">
        <f>IF('2 Current Year'!$X210&gt;0,IF('2 Current Year'!E210&lt;&gt;"",'2 Current Year'!E210,""),"")</f>
        <v/>
      </c>
      <c r="F710" s="409" t="str">
        <f>IF('2 Current Year'!$X210&gt;0,IF('2 Current Year'!E210&lt;&gt;"",'2 Current Year'!F210,""),"")</f>
        <v/>
      </c>
      <c r="G710" s="236" t="str">
        <f>IF('2 Current Year'!$X210&gt;0,IF('2 Current Year'!H210&lt;&gt;"",IF('3 CY Interim'!$AE309&lt;&gt;"",'3 CY Interim'!$AE309,'2 Current Year'!$H210),'2 Current Year'!G210),"")</f>
        <v/>
      </c>
      <c r="H710" s="236" t="str">
        <f>IF('2 Current Year'!$X210&gt;0,IF('2 Current Year'!$H210&lt;&gt;"",IF('3 CY Interim'!$AE210&lt;&gt;"",'3 CY Interim'!$AE210,'2 Current Year'!$H210),""),"")</f>
        <v/>
      </c>
      <c r="I710" s="223"/>
      <c r="J710" s="92"/>
      <c r="K710" s="1"/>
      <c r="L710" s="1"/>
      <c r="M710" s="1"/>
      <c r="N710" s="1"/>
      <c r="O710" s="1"/>
      <c r="P710" s="1"/>
      <c r="Q710" s="1"/>
      <c r="R710" s="1"/>
      <c r="S710" s="1"/>
      <c r="T710" s="92"/>
      <c r="U710" s="1"/>
      <c r="V710" s="1"/>
      <c r="W710" s="1"/>
      <c r="X710" s="1"/>
      <c r="Y710" s="1"/>
      <c r="Z710" s="1"/>
    </row>
    <row r="711" spans="1:26" ht="12.75" customHeight="1">
      <c r="A711" s="217" t="str">
        <f>IF('2 Current Year'!$X211&gt;0,IF('2 Current Year'!A211&lt;&gt;"",'2 Current Year'!A211,""),"")</f>
        <v/>
      </c>
      <c r="B711" s="217" t="str">
        <f>IF('2 Current Year'!$X211&gt;0,'2 Current Year'!B211,"")</f>
        <v/>
      </c>
      <c r="C711" s="217" t="str">
        <f>IF('2 Current Year'!$X211&gt;0,'2 Current Year'!C211,"")</f>
        <v/>
      </c>
      <c r="D711" s="409" t="str">
        <f>IF('2 Current Year'!$X211&gt;0,IF('2 Current Year'!E211&lt;&gt;"",'2 Current Year'!E211,'2 Current Year'!D211),"")</f>
        <v/>
      </c>
      <c r="E711" s="409" t="str">
        <f>IF('2 Current Year'!$X211&gt;0,IF('2 Current Year'!E211&lt;&gt;"",'2 Current Year'!E211,""),"")</f>
        <v/>
      </c>
      <c r="F711" s="409" t="str">
        <f>IF('2 Current Year'!$X211&gt;0,IF('2 Current Year'!E211&lt;&gt;"",'2 Current Year'!F211,""),"")</f>
        <v/>
      </c>
      <c r="G711" s="236" t="str">
        <f>IF('2 Current Year'!$X211&gt;0,IF('2 Current Year'!H211&lt;&gt;"",IF('3 CY Interim'!$AE310&lt;&gt;"",'3 CY Interim'!$AE310,'2 Current Year'!$H211),'2 Current Year'!G211),"")</f>
        <v/>
      </c>
      <c r="H711" s="236" t="str">
        <f>IF('2 Current Year'!$X211&gt;0,IF('2 Current Year'!$H211&lt;&gt;"",IF('3 CY Interim'!$AE211&lt;&gt;"",'3 CY Interim'!$AE211,'2 Current Year'!$H211),""),"")</f>
        <v/>
      </c>
      <c r="I711" s="223"/>
      <c r="J711" s="92"/>
      <c r="K711" s="1"/>
      <c r="L711" s="1"/>
      <c r="M711" s="1"/>
      <c r="N711" s="1"/>
      <c r="O711" s="1"/>
      <c r="P711" s="1"/>
      <c r="Q711" s="1"/>
      <c r="R711" s="1"/>
      <c r="S711" s="1"/>
      <c r="T711" s="92"/>
      <c r="U711" s="1"/>
      <c r="V711" s="1"/>
      <c r="W711" s="1"/>
      <c r="X711" s="1"/>
      <c r="Y711" s="1"/>
      <c r="Z711" s="1"/>
    </row>
    <row r="712" spans="1:26" ht="12.75" customHeight="1">
      <c r="A712" s="217" t="str">
        <f>IF('2 Current Year'!$X212&gt;0,IF('2 Current Year'!A212&lt;&gt;"",'2 Current Year'!A212,""),"")</f>
        <v/>
      </c>
      <c r="B712" s="217" t="str">
        <f>IF('2 Current Year'!$X212&gt;0,'2 Current Year'!B212,"")</f>
        <v/>
      </c>
      <c r="C712" s="217" t="str">
        <f>IF('2 Current Year'!$X212&gt;0,'2 Current Year'!C212,"")</f>
        <v/>
      </c>
      <c r="D712" s="409" t="str">
        <f>IF('2 Current Year'!$X212&gt;0,IF('2 Current Year'!E212&lt;&gt;"",'2 Current Year'!E212,'2 Current Year'!D212),"")</f>
        <v/>
      </c>
      <c r="E712" s="409" t="str">
        <f>IF('2 Current Year'!$X212&gt;0,IF('2 Current Year'!E212&lt;&gt;"",'2 Current Year'!E212,""),"")</f>
        <v/>
      </c>
      <c r="F712" s="409" t="str">
        <f>IF('2 Current Year'!$X212&gt;0,IF('2 Current Year'!E212&lt;&gt;"",'2 Current Year'!F212,""),"")</f>
        <v/>
      </c>
      <c r="G712" s="236" t="str">
        <f>IF('2 Current Year'!$X212&gt;0,IF('2 Current Year'!H212&lt;&gt;"",IF('3 CY Interim'!$AE311&lt;&gt;"",'3 CY Interim'!$AE311,'2 Current Year'!$H212),'2 Current Year'!G212),"")</f>
        <v/>
      </c>
      <c r="H712" s="236" t="str">
        <f>IF('2 Current Year'!$X212&gt;0,IF('2 Current Year'!$H212&lt;&gt;"",IF('3 CY Interim'!$AE212&lt;&gt;"",'3 CY Interim'!$AE212,'2 Current Year'!$H212),""),"")</f>
        <v/>
      </c>
      <c r="I712" s="223"/>
      <c r="J712" s="92"/>
      <c r="K712" s="1"/>
      <c r="L712" s="1"/>
      <c r="M712" s="1"/>
      <c r="N712" s="1"/>
      <c r="O712" s="1"/>
      <c r="P712" s="1"/>
      <c r="Q712" s="1"/>
      <c r="R712" s="1"/>
      <c r="S712" s="1"/>
      <c r="T712" s="92"/>
      <c r="U712" s="1"/>
      <c r="V712" s="1"/>
      <c r="W712" s="1"/>
      <c r="X712" s="1"/>
      <c r="Y712" s="1"/>
      <c r="Z712" s="1"/>
    </row>
    <row r="713" spans="1:26" ht="12.75" customHeight="1">
      <c r="A713" s="217" t="str">
        <f>IF('2 Current Year'!$X213&gt;0,IF('2 Current Year'!A213&lt;&gt;"",'2 Current Year'!A213,""),"")</f>
        <v/>
      </c>
      <c r="B713" s="217" t="str">
        <f>IF('2 Current Year'!$X213&gt;0,'2 Current Year'!B213,"")</f>
        <v/>
      </c>
      <c r="C713" s="217" t="str">
        <f>IF('2 Current Year'!$X213&gt;0,'2 Current Year'!C213,"")</f>
        <v/>
      </c>
      <c r="D713" s="409" t="str">
        <f>IF('2 Current Year'!$X213&gt;0,IF('2 Current Year'!E213&lt;&gt;"",'2 Current Year'!E213,'2 Current Year'!D213),"")</f>
        <v/>
      </c>
      <c r="E713" s="409" t="str">
        <f>IF('2 Current Year'!$X213&gt;0,IF('2 Current Year'!E213&lt;&gt;"",'2 Current Year'!E213,""),"")</f>
        <v/>
      </c>
      <c r="F713" s="409" t="str">
        <f>IF('2 Current Year'!$X213&gt;0,IF('2 Current Year'!E213&lt;&gt;"",'2 Current Year'!F213,""),"")</f>
        <v/>
      </c>
      <c r="G713" s="236" t="str">
        <f>IF('2 Current Year'!$X213&gt;0,IF('2 Current Year'!H213&lt;&gt;"",IF('3 CY Interim'!$AE312&lt;&gt;"",'3 CY Interim'!$AE312,'2 Current Year'!$H213),'2 Current Year'!G213),"")</f>
        <v/>
      </c>
      <c r="H713" s="236" t="str">
        <f>IF('2 Current Year'!$X213&gt;0,IF('2 Current Year'!$H213&lt;&gt;"",IF('3 CY Interim'!$AE213&lt;&gt;"",'3 CY Interim'!$AE213,'2 Current Year'!$H213),""),"")</f>
        <v/>
      </c>
      <c r="I713" s="223"/>
      <c r="J713" s="92"/>
      <c r="K713" s="1"/>
      <c r="L713" s="1"/>
      <c r="M713" s="1"/>
      <c r="N713" s="1"/>
      <c r="O713" s="1"/>
      <c r="P713" s="1"/>
      <c r="Q713" s="1"/>
      <c r="R713" s="1"/>
      <c r="S713" s="1"/>
      <c r="T713" s="92"/>
      <c r="U713" s="1"/>
      <c r="V713" s="1"/>
      <c r="W713" s="1"/>
      <c r="X713" s="1"/>
      <c r="Y713" s="1"/>
      <c r="Z713" s="1"/>
    </row>
    <row r="714" spans="1:26" ht="12.75" customHeight="1">
      <c r="A714" s="217" t="str">
        <f>IF('2 Current Year'!$X214&gt;0,IF('2 Current Year'!A214&lt;&gt;"",'2 Current Year'!A214,""),"")</f>
        <v/>
      </c>
      <c r="B714" s="217" t="str">
        <f>IF('2 Current Year'!$X214&gt;0,'2 Current Year'!B214,"")</f>
        <v/>
      </c>
      <c r="C714" s="217" t="str">
        <f>IF('2 Current Year'!$X214&gt;0,'2 Current Year'!C214,"")</f>
        <v/>
      </c>
      <c r="D714" s="409" t="str">
        <f>IF('2 Current Year'!$X214&gt;0,IF('2 Current Year'!E214&lt;&gt;"",'2 Current Year'!E214,'2 Current Year'!D214),"")</f>
        <v/>
      </c>
      <c r="E714" s="409" t="str">
        <f>IF('2 Current Year'!$X214&gt;0,IF('2 Current Year'!E214&lt;&gt;"",'2 Current Year'!E214,""),"")</f>
        <v/>
      </c>
      <c r="F714" s="409" t="str">
        <f>IF('2 Current Year'!$X214&gt;0,IF('2 Current Year'!E214&lt;&gt;"",'2 Current Year'!F214,""),"")</f>
        <v/>
      </c>
      <c r="G714" s="236" t="str">
        <f>IF('2 Current Year'!$X214&gt;0,IF('2 Current Year'!H214&lt;&gt;"",IF('3 CY Interim'!$AE313&lt;&gt;"",'3 CY Interim'!$AE313,'2 Current Year'!$H214),'2 Current Year'!G214),"")</f>
        <v/>
      </c>
      <c r="H714" s="236" t="str">
        <f>IF('2 Current Year'!$X214&gt;0,IF('2 Current Year'!$H214&lt;&gt;"",IF('3 CY Interim'!$AE214&lt;&gt;"",'3 CY Interim'!$AE214,'2 Current Year'!$H214),""),"")</f>
        <v/>
      </c>
      <c r="I714" s="223"/>
      <c r="J714" s="92"/>
      <c r="K714" s="1"/>
      <c r="L714" s="1"/>
      <c r="M714" s="1"/>
      <c r="N714" s="1"/>
      <c r="O714" s="1"/>
      <c r="P714" s="1"/>
      <c r="Q714" s="1"/>
      <c r="R714" s="1"/>
      <c r="S714" s="1"/>
      <c r="T714" s="92"/>
      <c r="U714" s="1"/>
      <c r="V714" s="1"/>
      <c r="W714" s="1"/>
      <c r="X714" s="1"/>
      <c r="Y714" s="1"/>
      <c r="Z714" s="1"/>
    </row>
    <row r="715" spans="1:26" ht="12.75" customHeight="1">
      <c r="A715" s="217" t="str">
        <f>IF('2 Current Year'!$X215&gt;0,IF('2 Current Year'!A215&lt;&gt;"",'2 Current Year'!A215,""),"")</f>
        <v/>
      </c>
      <c r="B715" s="217" t="str">
        <f>IF('2 Current Year'!$X215&gt;0,'2 Current Year'!B215,"")</f>
        <v/>
      </c>
      <c r="C715" s="217" t="str">
        <f>IF('2 Current Year'!$X215&gt;0,'2 Current Year'!C215,"")</f>
        <v/>
      </c>
      <c r="D715" s="409" t="str">
        <f>IF('2 Current Year'!$X215&gt;0,IF('2 Current Year'!E215&lt;&gt;"",'2 Current Year'!E215,'2 Current Year'!D215),"")</f>
        <v/>
      </c>
      <c r="E715" s="409" t="str">
        <f>IF('2 Current Year'!$X215&gt;0,IF('2 Current Year'!E215&lt;&gt;"",'2 Current Year'!E215,""),"")</f>
        <v/>
      </c>
      <c r="F715" s="409" t="str">
        <f>IF('2 Current Year'!$X215&gt;0,IF('2 Current Year'!E215&lt;&gt;"",'2 Current Year'!F215,""),"")</f>
        <v/>
      </c>
      <c r="G715" s="236" t="str">
        <f>IF('2 Current Year'!$X215&gt;0,IF('2 Current Year'!H215&lt;&gt;"",IF('3 CY Interim'!$AE314&lt;&gt;"",'3 CY Interim'!$AE314,'2 Current Year'!$H215),'2 Current Year'!G215),"")</f>
        <v/>
      </c>
      <c r="H715" s="236" t="str">
        <f>IF('2 Current Year'!$X215&gt;0,IF('2 Current Year'!$H215&lt;&gt;"",IF('3 CY Interim'!$AE215&lt;&gt;"",'3 CY Interim'!$AE215,'2 Current Year'!$H215),""),"")</f>
        <v/>
      </c>
      <c r="I715" s="223"/>
      <c r="J715" s="92"/>
      <c r="K715" s="1"/>
      <c r="L715" s="1"/>
      <c r="M715" s="1"/>
      <c r="N715" s="1"/>
      <c r="O715" s="1"/>
      <c r="P715" s="1"/>
      <c r="Q715" s="1"/>
      <c r="R715" s="1"/>
      <c r="S715" s="1"/>
      <c r="T715" s="92"/>
      <c r="U715" s="1"/>
      <c r="V715" s="1"/>
      <c r="W715" s="1"/>
      <c r="X715" s="1"/>
      <c r="Y715" s="1"/>
      <c r="Z715" s="1"/>
    </row>
    <row r="716" spans="1:26" ht="12.75" customHeight="1">
      <c r="A716" s="217" t="str">
        <f>IF('2 Current Year'!$X216&gt;0,IF('2 Current Year'!A216&lt;&gt;"",'2 Current Year'!A216,""),"")</f>
        <v/>
      </c>
      <c r="B716" s="217" t="str">
        <f>IF('2 Current Year'!$X216&gt;0,'2 Current Year'!B216,"")</f>
        <v/>
      </c>
      <c r="C716" s="217" t="str">
        <f>IF('2 Current Year'!$X216&gt;0,'2 Current Year'!C216,"")</f>
        <v/>
      </c>
      <c r="D716" s="409" t="str">
        <f>IF('2 Current Year'!$X216&gt;0,IF('2 Current Year'!E216&lt;&gt;"",'2 Current Year'!E216,'2 Current Year'!D216),"")</f>
        <v/>
      </c>
      <c r="E716" s="409" t="str">
        <f>IF('2 Current Year'!$X216&gt;0,IF('2 Current Year'!E216&lt;&gt;"",'2 Current Year'!E216,""),"")</f>
        <v/>
      </c>
      <c r="F716" s="409" t="str">
        <f>IF('2 Current Year'!$X216&gt;0,IF('2 Current Year'!E216&lt;&gt;"",'2 Current Year'!F216,""),"")</f>
        <v/>
      </c>
      <c r="G716" s="236" t="str">
        <f>IF('2 Current Year'!$X216&gt;0,IF('2 Current Year'!H216&lt;&gt;"",IF('3 CY Interim'!$AE315&lt;&gt;"",'3 CY Interim'!$AE315,'2 Current Year'!$H216),'2 Current Year'!G216),"")</f>
        <v/>
      </c>
      <c r="H716" s="236" t="str">
        <f>IF('2 Current Year'!$X216&gt;0,IF('2 Current Year'!$H216&lt;&gt;"",IF('3 CY Interim'!$AE216&lt;&gt;"",'3 CY Interim'!$AE216,'2 Current Year'!$H216),""),"")</f>
        <v/>
      </c>
      <c r="I716" s="223"/>
      <c r="J716" s="92"/>
      <c r="K716" s="1"/>
      <c r="L716" s="1"/>
      <c r="M716" s="1"/>
      <c r="N716" s="1"/>
      <c r="O716" s="1"/>
      <c r="P716" s="1"/>
      <c r="Q716" s="1"/>
      <c r="R716" s="1"/>
      <c r="S716" s="1"/>
      <c r="T716" s="92"/>
      <c r="U716" s="1"/>
      <c r="V716" s="1"/>
      <c r="W716" s="1"/>
      <c r="X716" s="1"/>
      <c r="Y716" s="1"/>
      <c r="Z716" s="1"/>
    </row>
    <row r="717" spans="1:26" ht="12.75" customHeight="1">
      <c r="A717" s="217" t="str">
        <f>IF('2 Current Year'!$X217&gt;0,IF('2 Current Year'!A217&lt;&gt;"",'2 Current Year'!A217,""),"")</f>
        <v/>
      </c>
      <c r="B717" s="217" t="str">
        <f>IF('2 Current Year'!$X217&gt;0,'2 Current Year'!B217,"")</f>
        <v/>
      </c>
      <c r="C717" s="217" t="str">
        <f>IF('2 Current Year'!$X217&gt;0,'2 Current Year'!C217,"")</f>
        <v/>
      </c>
      <c r="D717" s="409" t="str">
        <f>IF('2 Current Year'!$X217&gt;0,IF('2 Current Year'!E217&lt;&gt;"",'2 Current Year'!E217,'2 Current Year'!D217),"")</f>
        <v/>
      </c>
      <c r="E717" s="409" t="str">
        <f>IF('2 Current Year'!$X217&gt;0,IF('2 Current Year'!E217&lt;&gt;"",'2 Current Year'!E217,""),"")</f>
        <v/>
      </c>
      <c r="F717" s="409" t="str">
        <f>IF('2 Current Year'!$X217&gt;0,IF('2 Current Year'!E217&lt;&gt;"",'2 Current Year'!F217,""),"")</f>
        <v/>
      </c>
      <c r="G717" s="236" t="str">
        <f>IF('2 Current Year'!$X217&gt;0,IF('2 Current Year'!H217&lt;&gt;"",IF('3 CY Interim'!$AE316&lt;&gt;"",'3 CY Interim'!$AE316,'2 Current Year'!$H217),'2 Current Year'!G217),"")</f>
        <v/>
      </c>
      <c r="H717" s="236" t="str">
        <f>IF('2 Current Year'!$X217&gt;0,IF('2 Current Year'!$H217&lt;&gt;"",IF('3 CY Interim'!$AE217&lt;&gt;"",'3 CY Interim'!$AE217,'2 Current Year'!$H217),""),"")</f>
        <v/>
      </c>
      <c r="I717" s="223"/>
      <c r="J717" s="92"/>
      <c r="K717" s="1"/>
      <c r="L717" s="1"/>
      <c r="M717" s="1"/>
      <c r="N717" s="1"/>
      <c r="O717" s="1"/>
      <c r="P717" s="1"/>
      <c r="Q717" s="1"/>
      <c r="R717" s="1"/>
      <c r="S717" s="1"/>
      <c r="T717" s="92"/>
      <c r="U717" s="1"/>
      <c r="V717" s="1"/>
      <c r="W717" s="1"/>
      <c r="X717" s="1"/>
      <c r="Y717" s="1"/>
      <c r="Z717" s="1"/>
    </row>
    <row r="718" spans="1:26" ht="12.75" customHeight="1">
      <c r="A718" s="217" t="str">
        <f>IF('2 Current Year'!$X218&gt;0,IF('2 Current Year'!A218&lt;&gt;"",'2 Current Year'!A218,""),"")</f>
        <v/>
      </c>
      <c r="B718" s="217" t="str">
        <f>IF('2 Current Year'!$X218&gt;0,'2 Current Year'!B218,"")</f>
        <v/>
      </c>
      <c r="C718" s="217" t="str">
        <f>IF('2 Current Year'!$X218&gt;0,'2 Current Year'!C218,"")</f>
        <v/>
      </c>
      <c r="D718" s="409" t="str">
        <f>IF('2 Current Year'!$X218&gt;0,IF('2 Current Year'!E218&lt;&gt;"",'2 Current Year'!E218,'2 Current Year'!D218),"")</f>
        <v/>
      </c>
      <c r="E718" s="409" t="str">
        <f>IF('2 Current Year'!$X218&gt;0,IF('2 Current Year'!E218&lt;&gt;"",'2 Current Year'!E218,""),"")</f>
        <v/>
      </c>
      <c r="F718" s="409" t="str">
        <f>IF('2 Current Year'!$X218&gt;0,IF('2 Current Year'!E218&lt;&gt;"",'2 Current Year'!F218,""),"")</f>
        <v/>
      </c>
      <c r="G718" s="236" t="str">
        <f>IF('2 Current Year'!$X218&gt;0,IF('2 Current Year'!H218&lt;&gt;"",IF('3 CY Interim'!$AE317&lt;&gt;"",'3 CY Interim'!$AE317,'2 Current Year'!$H218),'2 Current Year'!G218),"")</f>
        <v/>
      </c>
      <c r="H718" s="236" t="str">
        <f>IF('2 Current Year'!$X218&gt;0,IF('2 Current Year'!$H218&lt;&gt;"",IF('3 CY Interim'!$AE218&lt;&gt;"",'3 CY Interim'!$AE218,'2 Current Year'!$H218),""),"")</f>
        <v/>
      </c>
      <c r="I718" s="223"/>
      <c r="J718" s="92"/>
      <c r="K718" s="1"/>
      <c r="L718" s="1"/>
      <c r="M718" s="1"/>
      <c r="N718" s="1"/>
      <c r="O718" s="1"/>
      <c r="P718" s="1"/>
      <c r="Q718" s="1"/>
      <c r="R718" s="1"/>
      <c r="S718" s="1"/>
      <c r="T718" s="92"/>
      <c r="U718" s="1"/>
      <c r="V718" s="1"/>
      <c r="W718" s="1"/>
      <c r="X718" s="1"/>
      <c r="Y718" s="1"/>
      <c r="Z718" s="1"/>
    </row>
    <row r="719" spans="1:26" ht="12.75" customHeight="1">
      <c r="A719" s="217" t="str">
        <f>IF('2 Current Year'!$X219&gt;0,IF('2 Current Year'!A219&lt;&gt;"",'2 Current Year'!A219,""),"")</f>
        <v/>
      </c>
      <c r="B719" s="217" t="str">
        <f>IF('2 Current Year'!$X219&gt;0,'2 Current Year'!B219,"")</f>
        <v/>
      </c>
      <c r="C719" s="217" t="str">
        <f>IF('2 Current Year'!$X219&gt;0,'2 Current Year'!C219,"")</f>
        <v/>
      </c>
      <c r="D719" s="409" t="str">
        <f>IF('2 Current Year'!$X219&gt;0,IF('2 Current Year'!E219&lt;&gt;"",'2 Current Year'!E219,'2 Current Year'!D219),"")</f>
        <v/>
      </c>
      <c r="E719" s="409" t="str">
        <f>IF('2 Current Year'!$X219&gt;0,IF('2 Current Year'!E219&lt;&gt;"",'2 Current Year'!E219,""),"")</f>
        <v/>
      </c>
      <c r="F719" s="409" t="str">
        <f>IF('2 Current Year'!$X219&gt;0,IF('2 Current Year'!E219&lt;&gt;"",'2 Current Year'!F219,""),"")</f>
        <v/>
      </c>
      <c r="G719" s="236" t="str">
        <f>IF('2 Current Year'!$X219&gt;0,IF('2 Current Year'!H219&lt;&gt;"",IF('3 CY Interim'!$AE318&lt;&gt;"",'3 CY Interim'!$AE318,'2 Current Year'!$H219),'2 Current Year'!G219),"")</f>
        <v/>
      </c>
      <c r="H719" s="236" t="str">
        <f>IF('2 Current Year'!$X219&gt;0,IF('2 Current Year'!$H219&lt;&gt;"",IF('3 CY Interim'!$AE219&lt;&gt;"",'3 CY Interim'!$AE219,'2 Current Year'!$H219),""),"")</f>
        <v/>
      </c>
      <c r="I719" s="223"/>
      <c r="J719" s="92"/>
      <c r="K719" s="1"/>
      <c r="L719" s="1"/>
      <c r="M719" s="1"/>
      <c r="N719" s="1"/>
      <c r="O719" s="1"/>
      <c r="P719" s="1"/>
      <c r="Q719" s="1"/>
      <c r="R719" s="1"/>
      <c r="S719" s="1"/>
      <c r="T719" s="92"/>
      <c r="U719" s="1"/>
      <c r="V719" s="1"/>
      <c r="W719" s="1"/>
      <c r="X719" s="1"/>
      <c r="Y719" s="1"/>
      <c r="Z719" s="1"/>
    </row>
    <row r="720" spans="1:26" ht="12.75" customHeight="1">
      <c r="A720" s="217" t="str">
        <f>IF('2 Current Year'!$X220&gt;0,IF('2 Current Year'!A220&lt;&gt;"",'2 Current Year'!A220,""),"")</f>
        <v/>
      </c>
      <c r="B720" s="217" t="str">
        <f>IF('2 Current Year'!$X220&gt;0,'2 Current Year'!B220,"")</f>
        <v/>
      </c>
      <c r="C720" s="217" t="str">
        <f>IF('2 Current Year'!$X220&gt;0,'2 Current Year'!C220,"")</f>
        <v/>
      </c>
      <c r="D720" s="409" t="str">
        <f>IF('2 Current Year'!$X220&gt;0,IF('2 Current Year'!E220&lt;&gt;"",'2 Current Year'!E220,'2 Current Year'!D220),"")</f>
        <v/>
      </c>
      <c r="E720" s="409" t="str">
        <f>IF('2 Current Year'!$X220&gt;0,IF('2 Current Year'!E220&lt;&gt;"",'2 Current Year'!E220,""),"")</f>
        <v/>
      </c>
      <c r="F720" s="409" t="str">
        <f>IF('2 Current Year'!$X220&gt;0,IF('2 Current Year'!E220&lt;&gt;"",'2 Current Year'!F220,""),"")</f>
        <v/>
      </c>
      <c r="G720" s="236" t="str">
        <f>IF('2 Current Year'!$X220&gt;0,IF('2 Current Year'!H220&lt;&gt;"",IF('3 CY Interim'!$AE319&lt;&gt;"",'3 CY Interim'!$AE319,'2 Current Year'!$H220),'2 Current Year'!G220),"")</f>
        <v/>
      </c>
      <c r="H720" s="236" t="str">
        <f>IF('2 Current Year'!$X220&gt;0,IF('2 Current Year'!$H220&lt;&gt;"",IF('3 CY Interim'!$AE220&lt;&gt;"",'3 CY Interim'!$AE220,'2 Current Year'!$H220),""),"")</f>
        <v/>
      </c>
      <c r="I720" s="223"/>
      <c r="J720" s="92"/>
      <c r="K720" s="1"/>
      <c r="L720" s="1"/>
      <c r="M720" s="1"/>
      <c r="N720" s="1"/>
      <c r="O720" s="1"/>
      <c r="P720" s="1"/>
      <c r="Q720" s="1"/>
      <c r="R720" s="1"/>
      <c r="S720" s="1"/>
      <c r="T720" s="92"/>
      <c r="U720" s="1"/>
      <c r="V720" s="1"/>
      <c r="W720" s="1"/>
      <c r="X720" s="1"/>
      <c r="Y720" s="1"/>
      <c r="Z720" s="1"/>
    </row>
    <row r="721" spans="1:26" ht="12.75" customHeight="1">
      <c r="A721" s="217" t="str">
        <f>IF('2 Current Year'!$X221&gt;0,IF('2 Current Year'!A221&lt;&gt;"",'2 Current Year'!A221,""),"")</f>
        <v/>
      </c>
      <c r="B721" s="217" t="str">
        <f>IF('2 Current Year'!$X221&gt;0,'2 Current Year'!B221,"")</f>
        <v/>
      </c>
      <c r="C721" s="217" t="str">
        <f>IF('2 Current Year'!$X221&gt;0,'2 Current Year'!C221,"")</f>
        <v/>
      </c>
      <c r="D721" s="409" t="str">
        <f>IF('2 Current Year'!$X221&gt;0,IF('2 Current Year'!E221&lt;&gt;"",'2 Current Year'!E221,'2 Current Year'!D221),"")</f>
        <v/>
      </c>
      <c r="E721" s="409" t="str">
        <f>IF('2 Current Year'!$X221&gt;0,IF('2 Current Year'!E221&lt;&gt;"",'2 Current Year'!E221,""),"")</f>
        <v/>
      </c>
      <c r="F721" s="409" t="str">
        <f>IF('2 Current Year'!$X221&gt;0,IF('2 Current Year'!E221&lt;&gt;"",'2 Current Year'!F221,""),"")</f>
        <v/>
      </c>
      <c r="G721" s="236" t="str">
        <f>IF('2 Current Year'!$X221&gt;0,IF('2 Current Year'!H221&lt;&gt;"",IF('3 CY Interim'!$AE320&lt;&gt;"",'3 CY Interim'!$AE320,'2 Current Year'!$H221),'2 Current Year'!G221),"")</f>
        <v/>
      </c>
      <c r="H721" s="236" t="str">
        <f>IF('2 Current Year'!$X221&gt;0,IF('2 Current Year'!$H221&lt;&gt;"",IF('3 CY Interim'!$AE221&lt;&gt;"",'3 CY Interim'!$AE221,'2 Current Year'!$H221),""),"")</f>
        <v/>
      </c>
      <c r="I721" s="223"/>
      <c r="J721" s="92"/>
      <c r="K721" s="1"/>
      <c r="L721" s="1"/>
      <c r="M721" s="1"/>
      <c r="N721" s="1"/>
      <c r="O721" s="1"/>
      <c r="P721" s="1"/>
      <c r="Q721" s="1"/>
      <c r="R721" s="1"/>
      <c r="S721" s="1"/>
      <c r="T721" s="92"/>
      <c r="U721" s="1"/>
      <c r="V721" s="1"/>
      <c r="W721" s="1"/>
      <c r="X721" s="1"/>
      <c r="Y721" s="1"/>
      <c r="Z721" s="1"/>
    </row>
    <row r="722" spans="1:26" ht="12.75" customHeight="1">
      <c r="A722" s="217" t="str">
        <f>IF('2 Current Year'!$X222&gt;0,IF('2 Current Year'!A222&lt;&gt;"",'2 Current Year'!A222,""),"")</f>
        <v/>
      </c>
      <c r="B722" s="217" t="str">
        <f>IF('2 Current Year'!$X222&gt;0,'2 Current Year'!B222,"")</f>
        <v/>
      </c>
      <c r="C722" s="217" t="str">
        <f>IF('2 Current Year'!$X222&gt;0,'2 Current Year'!C222,"")</f>
        <v/>
      </c>
      <c r="D722" s="409" t="str">
        <f>IF('2 Current Year'!$X222&gt;0,IF('2 Current Year'!E222&lt;&gt;"",'2 Current Year'!E222,'2 Current Year'!D222),"")</f>
        <v/>
      </c>
      <c r="E722" s="409" t="str">
        <f>IF('2 Current Year'!$X222&gt;0,IF('2 Current Year'!E222&lt;&gt;"",'2 Current Year'!E222,""),"")</f>
        <v/>
      </c>
      <c r="F722" s="409" t="str">
        <f>IF('2 Current Year'!$X222&gt;0,IF('2 Current Year'!E222&lt;&gt;"",'2 Current Year'!F222,""),"")</f>
        <v/>
      </c>
      <c r="G722" s="236" t="str">
        <f>IF('2 Current Year'!$X222&gt;0,IF('2 Current Year'!H222&lt;&gt;"",IF('3 CY Interim'!$AE321&lt;&gt;"",'3 CY Interim'!$AE321,'2 Current Year'!$H222),'2 Current Year'!G222),"")</f>
        <v/>
      </c>
      <c r="H722" s="236" t="str">
        <f>IF('2 Current Year'!$X222&gt;0,IF('2 Current Year'!$H222&lt;&gt;"",IF('3 CY Interim'!$AE222&lt;&gt;"",'3 CY Interim'!$AE222,'2 Current Year'!$H222),""),"")</f>
        <v/>
      </c>
      <c r="I722" s="223"/>
      <c r="J722" s="92"/>
      <c r="K722" s="1"/>
      <c r="L722" s="1"/>
      <c r="M722" s="1"/>
      <c r="N722" s="1"/>
      <c r="O722" s="1"/>
      <c r="P722" s="1"/>
      <c r="Q722" s="1"/>
      <c r="R722" s="1"/>
      <c r="S722" s="1"/>
      <c r="T722" s="92"/>
      <c r="U722" s="1"/>
      <c r="V722" s="1"/>
      <c r="W722" s="1"/>
      <c r="X722" s="1"/>
      <c r="Y722" s="1"/>
      <c r="Z722" s="1"/>
    </row>
    <row r="723" spans="1:26" ht="12.75" customHeight="1">
      <c r="A723" s="217" t="str">
        <f>IF('2 Current Year'!$X223&gt;0,IF('2 Current Year'!A223&lt;&gt;"",'2 Current Year'!A223,""),"")</f>
        <v/>
      </c>
      <c r="B723" s="217" t="str">
        <f>IF('2 Current Year'!$X223&gt;0,'2 Current Year'!B223,"")</f>
        <v/>
      </c>
      <c r="C723" s="217" t="str">
        <f>IF('2 Current Year'!$X223&gt;0,'2 Current Year'!C223,"")</f>
        <v/>
      </c>
      <c r="D723" s="409" t="str">
        <f>IF('2 Current Year'!$X223&gt;0,IF('2 Current Year'!E223&lt;&gt;"",'2 Current Year'!E223,'2 Current Year'!D223),"")</f>
        <v/>
      </c>
      <c r="E723" s="409" t="str">
        <f>IF('2 Current Year'!$X223&gt;0,IF('2 Current Year'!E223&lt;&gt;"",'2 Current Year'!E223,""),"")</f>
        <v/>
      </c>
      <c r="F723" s="409" t="str">
        <f>IF('2 Current Year'!$X223&gt;0,IF('2 Current Year'!E223&lt;&gt;"",'2 Current Year'!F223,""),"")</f>
        <v/>
      </c>
      <c r="G723" s="236" t="str">
        <f>IF('2 Current Year'!$X223&gt;0,IF('2 Current Year'!H223&lt;&gt;"",IF('3 CY Interim'!$AE322&lt;&gt;"",'3 CY Interim'!$AE322,'2 Current Year'!$H223),'2 Current Year'!G223),"")</f>
        <v/>
      </c>
      <c r="H723" s="236" t="str">
        <f>IF('2 Current Year'!$X223&gt;0,IF('2 Current Year'!$H223&lt;&gt;"",IF('3 CY Interim'!$AE223&lt;&gt;"",'3 CY Interim'!$AE223,'2 Current Year'!$H223),""),"")</f>
        <v/>
      </c>
      <c r="I723" s="223"/>
      <c r="J723" s="92"/>
      <c r="K723" s="1"/>
      <c r="L723" s="1"/>
      <c r="M723" s="1"/>
      <c r="N723" s="1"/>
      <c r="O723" s="1"/>
      <c r="P723" s="1"/>
      <c r="Q723" s="1"/>
      <c r="R723" s="1"/>
      <c r="S723" s="1"/>
      <c r="T723" s="92"/>
      <c r="U723" s="1"/>
      <c r="V723" s="1"/>
      <c r="W723" s="1"/>
      <c r="X723" s="1"/>
      <c r="Y723" s="1"/>
      <c r="Z723" s="1"/>
    </row>
    <row r="724" spans="1:26" ht="12.75" customHeight="1">
      <c r="A724" s="217" t="str">
        <f>IF('2 Current Year'!$X224&gt;0,IF('2 Current Year'!A224&lt;&gt;"",'2 Current Year'!A224,""),"")</f>
        <v/>
      </c>
      <c r="B724" s="217" t="str">
        <f>IF('2 Current Year'!$X224&gt;0,'2 Current Year'!B224,"")</f>
        <v/>
      </c>
      <c r="C724" s="217" t="str">
        <f>IF('2 Current Year'!$X224&gt;0,'2 Current Year'!C224,"")</f>
        <v/>
      </c>
      <c r="D724" s="409" t="str">
        <f>IF('2 Current Year'!$X224&gt;0,IF('2 Current Year'!E224&lt;&gt;"",'2 Current Year'!E224,'2 Current Year'!D224),"")</f>
        <v/>
      </c>
      <c r="E724" s="409" t="str">
        <f>IF('2 Current Year'!$X224&gt;0,IF('2 Current Year'!E224&lt;&gt;"",'2 Current Year'!E224,""),"")</f>
        <v/>
      </c>
      <c r="F724" s="409" t="str">
        <f>IF('2 Current Year'!$X224&gt;0,IF('2 Current Year'!E224&lt;&gt;"",'2 Current Year'!F224,""),"")</f>
        <v/>
      </c>
      <c r="G724" s="236" t="str">
        <f>IF('2 Current Year'!$X224&gt;0,IF('2 Current Year'!H224&lt;&gt;"",IF('3 CY Interim'!$AE323&lt;&gt;"",'3 CY Interim'!$AE323,'2 Current Year'!$H224),'2 Current Year'!G224),"")</f>
        <v/>
      </c>
      <c r="H724" s="236" t="str">
        <f>IF('2 Current Year'!$X224&gt;0,IF('2 Current Year'!$H224&lt;&gt;"",IF('3 CY Interim'!$AE224&lt;&gt;"",'3 CY Interim'!$AE224,'2 Current Year'!$H224),""),"")</f>
        <v/>
      </c>
      <c r="I724" s="223"/>
      <c r="J724" s="92"/>
      <c r="K724" s="1"/>
      <c r="L724" s="1"/>
      <c r="M724" s="1"/>
      <c r="N724" s="1"/>
      <c r="O724" s="1"/>
      <c r="P724" s="1"/>
      <c r="Q724" s="1"/>
      <c r="R724" s="1"/>
      <c r="S724" s="1"/>
      <c r="T724" s="92"/>
      <c r="U724" s="1"/>
      <c r="V724" s="1"/>
      <c r="W724" s="1"/>
      <c r="X724" s="1"/>
      <c r="Y724" s="1"/>
      <c r="Z724" s="1"/>
    </row>
    <row r="725" spans="1:26" ht="12.75" customHeight="1">
      <c r="A725" s="217" t="str">
        <f>IF('2 Current Year'!$X225&gt;0,IF('2 Current Year'!A225&lt;&gt;"",'2 Current Year'!A225,""),"")</f>
        <v/>
      </c>
      <c r="B725" s="217" t="str">
        <f>IF('2 Current Year'!$X225&gt;0,'2 Current Year'!B225,"")</f>
        <v/>
      </c>
      <c r="C725" s="217" t="str">
        <f>IF('2 Current Year'!$X225&gt;0,'2 Current Year'!C225,"")</f>
        <v/>
      </c>
      <c r="D725" s="409" t="str">
        <f>IF('2 Current Year'!$X225&gt;0,IF('2 Current Year'!E225&lt;&gt;"",'2 Current Year'!E225,'2 Current Year'!D225),"")</f>
        <v/>
      </c>
      <c r="E725" s="409" t="str">
        <f>IF('2 Current Year'!$X225&gt;0,IF('2 Current Year'!E225&lt;&gt;"",'2 Current Year'!E225,""),"")</f>
        <v/>
      </c>
      <c r="F725" s="409" t="str">
        <f>IF('2 Current Year'!$X225&gt;0,IF('2 Current Year'!E225&lt;&gt;"",'2 Current Year'!F225,""),"")</f>
        <v/>
      </c>
      <c r="G725" s="236" t="str">
        <f>IF('2 Current Year'!$X225&gt;0,IF('2 Current Year'!H225&lt;&gt;"",IF('3 CY Interim'!$AE324&lt;&gt;"",'3 CY Interim'!$AE324,'2 Current Year'!$H225),'2 Current Year'!G225),"")</f>
        <v/>
      </c>
      <c r="H725" s="236" t="str">
        <f>IF('2 Current Year'!$X225&gt;0,IF('2 Current Year'!$H225&lt;&gt;"",IF('3 CY Interim'!$AE225&lt;&gt;"",'3 CY Interim'!$AE225,'2 Current Year'!$H225),""),"")</f>
        <v/>
      </c>
      <c r="I725" s="223"/>
      <c r="J725" s="92"/>
      <c r="K725" s="1"/>
      <c r="L725" s="1"/>
      <c r="M725" s="1"/>
      <c r="N725" s="1"/>
      <c r="O725" s="1"/>
      <c r="P725" s="1"/>
      <c r="Q725" s="1"/>
      <c r="R725" s="1"/>
      <c r="S725" s="1"/>
      <c r="T725" s="92"/>
      <c r="U725" s="1"/>
      <c r="V725" s="1"/>
      <c r="W725" s="1"/>
      <c r="X725" s="1"/>
      <c r="Y725" s="1"/>
      <c r="Z725" s="1"/>
    </row>
    <row r="726" spans="1:26" ht="12.75" customHeight="1">
      <c r="A726" s="217" t="str">
        <f>IF('2 Current Year'!$X226&gt;0,IF('2 Current Year'!A226&lt;&gt;"",'2 Current Year'!A226,""),"")</f>
        <v/>
      </c>
      <c r="B726" s="217" t="str">
        <f>IF('2 Current Year'!$X226&gt;0,'2 Current Year'!B226,"")</f>
        <v/>
      </c>
      <c r="C726" s="217" t="str">
        <f>IF('2 Current Year'!$X226&gt;0,'2 Current Year'!C226,"")</f>
        <v/>
      </c>
      <c r="D726" s="409" t="str">
        <f>IF('2 Current Year'!$X226&gt;0,IF('2 Current Year'!E226&lt;&gt;"",'2 Current Year'!E226,'2 Current Year'!D226),"")</f>
        <v/>
      </c>
      <c r="E726" s="409" t="str">
        <f>IF('2 Current Year'!$X226&gt;0,IF('2 Current Year'!E226&lt;&gt;"",'2 Current Year'!E226,""),"")</f>
        <v/>
      </c>
      <c r="F726" s="409" t="str">
        <f>IF('2 Current Year'!$X226&gt;0,IF('2 Current Year'!E226&lt;&gt;"",'2 Current Year'!F226,""),"")</f>
        <v/>
      </c>
      <c r="G726" s="236" t="str">
        <f>IF('2 Current Year'!$X226&gt;0,IF('2 Current Year'!H226&lt;&gt;"",IF('3 CY Interim'!$AE325&lt;&gt;"",'3 CY Interim'!$AE325,'2 Current Year'!$H226),'2 Current Year'!G226),"")</f>
        <v/>
      </c>
      <c r="H726" s="236" t="str">
        <f>IF('2 Current Year'!$X226&gt;0,IF('2 Current Year'!$H226&lt;&gt;"",IF('3 CY Interim'!$AE226&lt;&gt;"",'3 CY Interim'!$AE226,'2 Current Year'!$H226),""),"")</f>
        <v/>
      </c>
      <c r="I726" s="223"/>
      <c r="J726" s="92"/>
      <c r="K726" s="1"/>
      <c r="L726" s="1"/>
      <c r="M726" s="1"/>
      <c r="N726" s="1"/>
      <c r="O726" s="1"/>
      <c r="P726" s="1"/>
      <c r="Q726" s="1"/>
      <c r="R726" s="1"/>
      <c r="S726" s="1"/>
      <c r="T726" s="92"/>
      <c r="U726" s="1"/>
      <c r="V726" s="1"/>
      <c r="W726" s="1"/>
      <c r="X726" s="1"/>
      <c r="Y726" s="1"/>
      <c r="Z726" s="1"/>
    </row>
    <row r="727" spans="1:26" ht="12.75" customHeight="1">
      <c r="A727" s="217" t="str">
        <f>IF('2 Current Year'!$X227&gt;0,IF('2 Current Year'!A227&lt;&gt;"",'2 Current Year'!A227,""),"")</f>
        <v/>
      </c>
      <c r="B727" s="217" t="str">
        <f>IF('2 Current Year'!$X227&gt;0,'2 Current Year'!B227,"")</f>
        <v/>
      </c>
      <c r="C727" s="217" t="str">
        <f>IF('2 Current Year'!$X227&gt;0,'2 Current Year'!C227,"")</f>
        <v/>
      </c>
      <c r="D727" s="409" t="str">
        <f>IF('2 Current Year'!$X227&gt;0,IF('2 Current Year'!E227&lt;&gt;"",'2 Current Year'!E227,'2 Current Year'!D227),"")</f>
        <v/>
      </c>
      <c r="E727" s="409" t="str">
        <f>IF('2 Current Year'!$X227&gt;0,IF('2 Current Year'!E227&lt;&gt;"",'2 Current Year'!E227,""),"")</f>
        <v/>
      </c>
      <c r="F727" s="409" t="str">
        <f>IF('2 Current Year'!$X227&gt;0,IF('2 Current Year'!E227&lt;&gt;"",'2 Current Year'!F227,""),"")</f>
        <v/>
      </c>
      <c r="G727" s="236" t="str">
        <f>IF('2 Current Year'!$X227&gt;0,IF('2 Current Year'!H227&lt;&gt;"",IF('3 CY Interim'!$AE326&lt;&gt;"",'3 CY Interim'!$AE326,'2 Current Year'!$H227),'2 Current Year'!G227),"")</f>
        <v/>
      </c>
      <c r="H727" s="236" t="str">
        <f>IF('2 Current Year'!$X227&gt;0,IF('2 Current Year'!$H227&lt;&gt;"",IF('3 CY Interim'!$AE227&lt;&gt;"",'3 CY Interim'!$AE227,'2 Current Year'!$H227),""),"")</f>
        <v/>
      </c>
      <c r="I727" s="223"/>
      <c r="J727" s="92"/>
      <c r="K727" s="1"/>
      <c r="L727" s="1"/>
      <c r="M727" s="1"/>
      <c r="N727" s="1"/>
      <c r="O727" s="1"/>
      <c r="P727" s="1"/>
      <c r="Q727" s="1"/>
      <c r="R727" s="1"/>
      <c r="S727" s="1"/>
      <c r="T727" s="92"/>
      <c r="U727" s="1"/>
      <c r="V727" s="1"/>
      <c r="W727" s="1"/>
      <c r="X727" s="1"/>
      <c r="Y727" s="1"/>
      <c r="Z727" s="1"/>
    </row>
    <row r="728" spans="1:26" ht="12.75" customHeight="1">
      <c r="A728" s="217" t="str">
        <f>IF('2 Current Year'!$X228&gt;0,IF('2 Current Year'!A228&lt;&gt;"",'2 Current Year'!A228,""),"")</f>
        <v/>
      </c>
      <c r="B728" s="217" t="str">
        <f>IF('2 Current Year'!$X228&gt;0,'2 Current Year'!B228,"")</f>
        <v/>
      </c>
      <c r="C728" s="217" t="str">
        <f>IF('2 Current Year'!$X228&gt;0,'2 Current Year'!C228,"")</f>
        <v/>
      </c>
      <c r="D728" s="409" t="str">
        <f>IF('2 Current Year'!$X228&gt;0,IF('2 Current Year'!E228&lt;&gt;"",'2 Current Year'!E228,'2 Current Year'!D228),"")</f>
        <v/>
      </c>
      <c r="E728" s="409" t="str">
        <f>IF('2 Current Year'!$X228&gt;0,IF('2 Current Year'!E228&lt;&gt;"",'2 Current Year'!E228,""),"")</f>
        <v/>
      </c>
      <c r="F728" s="409" t="str">
        <f>IF('2 Current Year'!$X228&gt;0,IF('2 Current Year'!E228&lt;&gt;"",'2 Current Year'!F228,""),"")</f>
        <v/>
      </c>
      <c r="G728" s="236" t="str">
        <f>IF('2 Current Year'!$X228&gt;0,IF('2 Current Year'!H228&lt;&gt;"",IF('3 CY Interim'!$AE327&lt;&gt;"",'3 CY Interim'!$AE327,'2 Current Year'!$H228),'2 Current Year'!G228),"")</f>
        <v/>
      </c>
      <c r="H728" s="236" t="str">
        <f>IF('2 Current Year'!$X228&gt;0,IF('2 Current Year'!$H228&lt;&gt;"",IF('3 CY Interim'!$AE228&lt;&gt;"",'3 CY Interim'!$AE228,'2 Current Year'!$H228),""),"")</f>
        <v/>
      </c>
      <c r="I728" s="223"/>
      <c r="J728" s="92"/>
      <c r="K728" s="1"/>
      <c r="L728" s="1"/>
      <c r="M728" s="1"/>
      <c r="N728" s="1"/>
      <c r="O728" s="1"/>
      <c r="P728" s="1"/>
      <c r="Q728" s="1"/>
      <c r="R728" s="1"/>
      <c r="S728" s="1"/>
      <c r="T728" s="92"/>
      <c r="U728" s="1"/>
      <c r="V728" s="1"/>
      <c r="W728" s="1"/>
      <c r="X728" s="1"/>
      <c r="Y728" s="1"/>
      <c r="Z728" s="1"/>
    </row>
    <row r="729" spans="1:26" ht="12.75" customHeight="1">
      <c r="A729" s="217" t="str">
        <f>IF('2 Current Year'!$X229&gt;0,IF('2 Current Year'!A229&lt;&gt;"",'2 Current Year'!A229,""),"")</f>
        <v/>
      </c>
      <c r="B729" s="217" t="str">
        <f>IF('2 Current Year'!$X229&gt;0,'2 Current Year'!B229,"")</f>
        <v/>
      </c>
      <c r="C729" s="217" t="str">
        <f>IF('2 Current Year'!$X229&gt;0,'2 Current Year'!C229,"")</f>
        <v/>
      </c>
      <c r="D729" s="409" t="str">
        <f>IF('2 Current Year'!$X229&gt;0,IF('2 Current Year'!E229&lt;&gt;"",'2 Current Year'!E229,'2 Current Year'!D229),"")</f>
        <v/>
      </c>
      <c r="E729" s="409" t="str">
        <f>IF('2 Current Year'!$X229&gt;0,IF('2 Current Year'!E229&lt;&gt;"",'2 Current Year'!E229,""),"")</f>
        <v/>
      </c>
      <c r="F729" s="409" t="str">
        <f>IF('2 Current Year'!$X229&gt;0,IF('2 Current Year'!E229&lt;&gt;"",'2 Current Year'!F229,""),"")</f>
        <v/>
      </c>
      <c r="G729" s="236" t="str">
        <f>IF('2 Current Year'!$X229&gt;0,IF('2 Current Year'!H229&lt;&gt;"",IF('3 CY Interim'!$AE328&lt;&gt;"",'3 CY Interim'!$AE328,'2 Current Year'!$H229),'2 Current Year'!G229),"")</f>
        <v/>
      </c>
      <c r="H729" s="236" t="str">
        <f>IF('2 Current Year'!$X229&gt;0,IF('2 Current Year'!$H229&lt;&gt;"",IF('3 CY Interim'!$AE229&lt;&gt;"",'3 CY Interim'!$AE229,'2 Current Year'!$H229),""),"")</f>
        <v/>
      </c>
      <c r="I729" s="223"/>
      <c r="J729" s="92"/>
      <c r="K729" s="1"/>
      <c r="L729" s="1"/>
      <c r="M729" s="1"/>
      <c r="N729" s="1"/>
      <c r="O729" s="1"/>
      <c r="P729" s="1"/>
      <c r="Q729" s="1"/>
      <c r="R729" s="1"/>
      <c r="S729" s="1"/>
      <c r="T729" s="92"/>
      <c r="U729" s="1"/>
      <c r="V729" s="1"/>
      <c r="W729" s="1"/>
      <c r="X729" s="1"/>
      <c r="Y729" s="1"/>
      <c r="Z729" s="1"/>
    </row>
    <row r="730" spans="1:26" ht="12.75" customHeight="1">
      <c r="A730" s="217" t="str">
        <f>IF('2 Current Year'!$X230&gt;0,IF('2 Current Year'!A230&lt;&gt;"",'2 Current Year'!A230,""),"")</f>
        <v/>
      </c>
      <c r="B730" s="217" t="str">
        <f>IF('2 Current Year'!$X230&gt;0,'2 Current Year'!B230,"")</f>
        <v/>
      </c>
      <c r="C730" s="217" t="str">
        <f>IF('2 Current Year'!$X230&gt;0,'2 Current Year'!C230,"")</f>
        <v/>
      </c>
      <c r="D730" s="409" t="str">
        <f>IF('2 Current Year'!$X230&gt;0,IF('2 Current Year'!E230&lt;&gt;"",'2 Current Year'!E230,'2 Current Year'!D230),"")</f>
        <v/>
      </c>
      <c r="E730" s="409" t="str">
        <f>IF('2 Current Year'!$X230&gt;0,IF('2 Current Year'!E230&lt;&gt;"",'2 Current Year'!E230,""),"")</f>
        <v/>
      </c>
      <c r="F730" s="409" t="str">
        <f>IF('2 Current Year'!$X230&gt;0,IF('2 Current Year'!E230&lt;&gt;"",'2 Current Year'!F230,""),"")</f>
        <v/>
      </c>
      <c r="G730" s="236" t="str">
        <f>IF('2 Current Year'!$X230&gt;0,IF('2 Current Year'!H230&lt;&gt;"",IF('3 CY Interim'!$AE329&lt;&gt;"",'3 CY Interim'!$AE329,'2 Current Year'!$H230),'2 Current Year'!G230),"")</f>
        <v/>
      </c>
      <c r="H730" s="236" t="str">
        <f>IF('2 Current Year'!$X230&gt;0,IF('2 Current Year'!$H230&lt;&gt;"",IF('3 CY Interim'!$AE230&lt;&gt;"",'3 CY Interim'!$AE230,'2 Current Year'!$H230),""),"")</f>
        <v/>
      </c>
      <c r="I730" s="223"/>
      <c r="J730" s="92"/>
      <c r="K730" s="1"/>
      <c r="L730" s="1"/>
      <c r="M730" s="1"/>
      <c r="N730" s="1"/>
      <c r="O730" s="1"/>
      <c r="P730" s="1"/>
      <c r="Q730" s="1"/>
      <c r="R730" s="1"/>
      <c r="S730" s="1"/>
      <c r="T730" s="92"/>
      <c r="U730" s="1"/>
      <c r="V730" s="1"/>
      <c r="W730" s="1"/>
      <c r="X730" s="1"/>
      <c r="Y730" s="1"/>
      <c r="Z730" s="1"/>
    </row>
    <row r="731" spans="1:26" ht="12.75" customHeight="1">
      <c r="A731" s="217" t="str">
        <f>IF('2 Current Year'!$X231&gt;0,IF('2 Current Year'!A231&lt;&gt;"",'2 Current Year'!A231,""),"")</f>
        <v/>
      </c>
      <c r="B731" s="217" t="str">
        <f>IF('2 Current Year'!$X231&gt;0,'2 Current Year'!B231,"")</f>
        <v/>
      </c>
      <c r="C731" s="217" t="str">
        <f>IF('2 Current Year'!$X231&gt;0,'2 Current Year'!C231,"")</f>
        <v/>
      </c>
      <c r="D731" s="409" t="str">
        <f>IF('2 Current Year'!$X231&gt;0,IF('2 Current Year'!E231&lt;&gt;"",'2 Current Year'!E231,'2 Current Year'!D231),"")</f>
        <v/>
      </c>
      <c r="E731" s="409" t="str">
        <f>IF('2 Current Year'!$X231&gt;0,IF('2 Current Year'!E231&lt;&gt;"",'2 Current Year'!E231,""),"")</f>
        <v/>
      </c>
      <c r="F731" s="409" t="str">
        <f>IF('2 Current Year'!$X231&gt;0,IF('2 Current Year'!E231&lt;&gt;"",'2 Current Year'!F231,""),"")</f>
        <v/>
      </c>
      <c r="G731" s="236" t="str">
        <f>IF('2 Current Year'!$X231&gt;0,IF('2 Current Year'!H231&lt;&gt;"",IF('3 CY Interim'!$AE330&lt;&gt;"",'3 CY Interim'!$AE330,'2 Current Year'!$H231),'2 Current Year'!G231),"")</f>
        <v/>
      </c>
      <c r="H731" s="236" t="str">
        <f>IF('2 Current Year'!$X231&gt;0,IF('2 Current Year'!$H231&lt;&gt;"",IF('3 CY Interim'!$AE231&lt;&gt;"",'3 CY Interim'!$AE231,'2 Current Year'!$H231),""),"")</f>
        <v/>
      </c>
      <c r="I731" s="223"/>
      <c r="J731" s="92"/>
      <c r="K731" s="1"/>
      <c r="L731" s="1"/>
      <c r="M731" s="1"/>
      <c r="N731" s="1"/>
      <c r="O731" s="1"/>
      <c r="P731" s="1"/>
      <c r="Q731" s="1"/>
      <c r="R731" s="1"/>
      <c r="S731" s="1"/>
      <c r="T731" s="92"/>
      <c r="U731" s="1"/>
      <c r="V731" s="1"/>
      <c r="W731" s="1"/>
      <c r="X731" s="1"/>
      <c r="Y731" s="1"/>
      <c r="Z731" s="1"/>
    </row>
    <row r="732" spans="1:26" ht="12.75" customHeight="1">
      <c r="A732" s="217" t="str">
        <f>IF('2 Current Year'!$X232&gt;0,IF('2 Current Year'!A232&lt;&gt;"",'2 Current Year'!A232,""),"")</f>
        <v/>
      </c>
      <c r="B732" s="217" t="str">
        <f>IF('2 Current Year'!$X232&gt;0,'2 Current Year'!B232,"")</f>
        <v/>
      </c>
      <c r="C732" s="217" t="str">
        <f>IF('2 Current Year'!$X232&gt;0,'2 Current Year'!C232,"")</f>
        <v/>
      </c>
      <c r="D732" s="409" t="str">
        <f>IF('2 Current Year'!$X232&gt;0,IF('2 Current Year'!E232&lt;&gt;"",'2 Current Year'!E232,'2 Current Year'!D232),"")</f>
        <v/>
      </c>
      <c r="E732" s="409" t="str">
        <f>IF('2 Current Year'!$X232&gt;0,IF('2 Current Year'!E232&lt;&gt;"",'2 Current Year'!E232,""),"")</f>
        <v/>
      </c>
      <c r="F732" s="409" t="str">
        <f>IF('2 Current Year'!$X232&gt;0,IF('2 Current Year'!E232&lt;&gt;"",'2 Current Year'!F232,""),"")</f>
        <v/>
      </c>
      <c r="G732" s="236" t="str">
        <f>IF('2 Current Year'!$X232&gt;0,IF('2 Current Year'!H232&lt;&gt;"",IF('3 CY Interim'!$AE331&lt;&gt;"",'3 CY Interim'!$AE331,'2 Current Year'!$H232),'2 Current Year'!G232),"")</f>
        <v/>
      </c>
      <c r="H732" s="236" t="str">
        <f>IF('2 Current Year'!$X232&gt;0,IF('2 Current Year'!$H232&lt;&gt;"",IF('3 CY Interim'!$AE232&lt;&gt;"",'3 CY Interim'!$AE232,'2 Current Year'!$H232),""),"")</f>
        <v/>
      </c>
      <c r="I732" s="223"/>
      <c r="J732" s="92"/>
      <c r="K732" s="1"/>
      <c r="L732" s="1"/>
      <c r="M732" s="1"/>
      <c r="N732" s="1"/>
      <c r="O732" s="1"/>
      <c r="P732" s="1"/>
      <c r="Q732" s="1"/>
      <c r="R732" s="1"/>
      <c r="S732" s="1"/>
      <c r="T732" s="92"/>
      <c r="U732" s="1"/>
      <c r="V732" s="1"/>
      <c r="W732" s="1"/>
      <c r="X732" s="1"/>
      <c r="Y732" s="1"/>
      <c r="Z732" s="1"/>
    </row>
    <row r="733" spans="1:26" ht="12.75" customHeight="1">
      <c r="A733" s="217" t="str">
        <f>IF('2 Current Year'!$X233&gt;0,IF('2 Current Year'!A233&lt;&gt;"",'2 Current Year'!A233,""),"")</f>
        <v/>
      </c>
      <c r="B733" s="217" t="str">
        <f>IF('2 Current Year'!$X233&gt;0,'2 Current Year'!B233,"")</f>
        <v/>
      </c>
      <c r="C733" s="217" t="str">
        <f>IF('2 Current Year'!$X233&gt;0,'2 Current Year'!C233,"")</f>
        <v/>
      </c>
      <c r="D733" s="409" t="str">
        <f>IF('2 Current Year'!$X233&gt;0,IF('2 Current Year'!E233&lt;&gt;"",'2 Current Year'!E233,'2 Current Year'!D233),"")</f>
        <v/>
      </c>
      <c r="E733" s="409" t="str">
        <f>IF('2 Current Year'!$X233&gt;0,IF('2 Current Year'!E233&lt;&gt;"",'2 Current Year'!E233,""),"")</f>
        <v/>
      </c>
      <c r="F733" s="409" t="str">
        <f>IF('2 Current Year'!$X233&gt;0,IF('2 Current Year'!E233&lt;&gt;"",'2 Current Year'!F233,""),"")</f>
        <v/>
      </c>
      <c r="G733" s="236" t="str">
        <f>IF('2 Current Year'!$X233&gt;0,IF('2 Current Year'!H233&lt;&gt;"",IF('3 CY Interim'!$AE332&lt;&gt;"",'3 CY Interim'!$AE332,'2 Current Year'!$H233),'2 Current Year'!G233),"")</f>
        <v/>
      </c>
      <c r="H733" s="236" t="str">
        <f>IF('2 Current Year'!$X233&gt;0,IF('2 Current Year'!$H233&lt;&gt;"",IF('3 CY Interim'!$AE233&lt;&gt;"",'3 CY Interim'!$AE233,'2 Current Year'!$H233),""),"")</f>
        <v/>
      </c>
      <c r="I733" s="223"/>
      <c r="J733" s="92"/>
      <c r="K733" s="1"/>
      <c r="L733" s="1"/>
      <c r="M733" s="1"/>
      <c r="N733" s="1"/>
      <c r="O733" s="1"/>
      <c r="P733" s="1"/>
      <c r="Q733" s="1"/>
      <c r="R733" s="1"/>
      <c r="S733" s="1"/>
      <c r="T733" s="92"/>
      <c r="U733" s="1"/>
      <c r="V733" s="1"/>
      <c r="W733" s="1"/>
      <c r="X733" s="1"/>
      <c r="Y733" s="1"/>
      <c r="Z733" s="1"/>
    </row>
    <row r="734" spans="1:26" ht="12.75" customHeight="1">
      <c r="A734" s="217" t="str">
        <f>IF('2 Current Year'!$X234&gt;0,IF('2 Current Year'!A234&lt;&gt;"",'2 Current Year'!A234,""),"")</f>
        <v/>
      </c>
      <c r="B734" s="217" t="str">
        <f>IF('2 Current Year'!$X234&gt;0,'2 Current Year'!B234,"")</f>
        <v/>
      </c>
      <c r="C734" s="217" t="str">
        <f>IF('2 Current Year'!$X234&gt;0,'2 Current Year'!C234,"")</f>
        <v/>
      </c>
      <c r="D734" s="409" t="str">
        <f>IF('2 Current Year'!$X234&gt;0,IF('2 Current Year'!E234&lt;&gt;"",'2 Current Year'!E234,'2 Current Year'!D234),"")</f>
        <v/>
      </c>
      <c r="E734" s="409" t="str">
        <f>IF('2 Current Year'!$X234&gt;0,IF('2 Current Year'!E234&lt;&gt;"",'2 Current Year'!E234,""),"")</f>
        <v/>
      </c>
      <c r="F734" s="409" t="str">
        <f>IF('2 Current Year'!$X234&gt;0,IF('2 Current Year'!E234&lt;&gt;"",'2 Current Year'!F234,""),"")</f>
        <v/>
      </c>
      <c r="G734" s="236" t="str">
        <f>IF('2 Current Year'!$X234&gt;0,IF('2 Current Year'!H234&lt;&gt;"",IF('3 CY Interim'!$AE333&lt;&gt;"",'3 CY Interim'!$AE333,'2 Current Year'!$H234),'2 Current Year'!G234),"")</f>
        <v/>
      </c>
      <c r="H734" s="236" t="str">
        <f>IF('2 Current Year'!$X234&gt;0,IF('2 Current Year'!$H234&lt;&gt;"",IF('3 CY Interim'!$AE234&lt;&gt;"",'3 CY Interim'!$AE234,'2 Current Year'!$H234),""),"")</f>
        <v/>
      </c>
      <c r="I734" s="223"/>
      <c r="J734" s="92"/>
      <c r="K734" s="1"/>
      <c r="L734" s="1"/>
      <c r="M734" s="1"/>
      <c r="N734" s="1"/>
      <c r="O734" s="1"/>
      <c r="P734" s="1"/>
      <c r="Q734" s="1"/>
      <c r="R734" s="1"/>
      <c r="S734" s="1"/>
      <c r="T734" s="92"/>
      <c r="U734" s="1"/>
      <c r="V734" s="1"/>
      <c r="W734" s="1"/>
      <c r="X734" s="1"/>
      <c r="Y734" s="1"/>
      <c r="Z734" s="1"/>
    </row>
    <row r="735" spans="1:26" ht="12.75" customHeight="1">
      <c r="A735" s="217" t="str">
        <f>IF('2 Current Year'!$X235&gt;0,IF('2 Current Year'!A235&lt;&gt;"",'2 Current Year'!A235,""),"")</f>
        <v/>
      </c>
      <c r="B735" s="217" t="str">
        <f>IF('2 Current Year'!$X235&gt;0,'2 Current Year'!B235,"")</f>
        <v/>
      </c>
      <c r="C735" s="217" t="str">
        <f>IF('2 Current Year'!$X235&gt;0,'2 Current Year'!C235,"")</f>
        <v/>
      </c>
      <c r="D735" s="409" t="str">
        <f>IF('2 Current Year'!$X235&gt;0,IF('2 Current Year'!E235&lt;&gt;"",'2 Current Year'!E235,'2 Current Year'!D235),"")</f>
        <v/>
      </c>
      <c r="E735" s="409" t="str">
        <f>IF('2 Current Year'!$X235&gt;0,IF('2 Current Year'!E235&lt;&gt;"",'2 Current Year'!E235,""),"")</f>
        <v/>
      </c>
      <c r="F735" s="409" t="str">
        <f>IF('2 Current Year'!$X235&gt;0,IF('2 Current Year'!E235&lt;&gt;"",'2 Current Year'!F235,""),"")</f>
        <v/>
      </c>
      <c r="G735" s="236" t="str">
        <f>IF('2 Current Year'!$X235&gt;0,IF('2 Current Year'!H235&lt;&gt;"",IF('3 CY Interim'!$AE334&lt;&gt;"",'3 CY Interim'!$AE334,'2 Current Year'!$H235),'2 Current Year'!G235),"")</f>
        <v/>
      </c>
      <c r="H735" s="236" t="str">
        <f>IF('2 Current Year'!$X235&gt;0,IF('2 Current Year'!$H235&lt;&gt;"",IF('3 CY Interim'!$AE235&lt;&gt;"",'3 CY Interim'!$AE235,'2 Current Year'!$H235),""),"")</f>
        <v/>
      </c>
      <c r="I735" s="223"/>
      <c r="J735" s="92"/>
      <c r="K735" s="1"/>
      <c r="L735" s="1"/>
      <c r="M735" s="1"/>
      <c r="N735" s="1"/>
      <c r="O735" s="1"/>
      <c r="P735" s="1"/>
      <c r="Q735" s="1"/>
      <c r="R735" s="1"/>
      <c r="S735" s="1"/>
      <c r="T735" s="92"/>
      <c r="U735" s="1"/>
      <c r="V735" s="1"/>
      <c r="W735" s="1"/>
      <c r="X735" s="1"/>
      <c r="Y735" s="1"/>
      <c r="Z735" s="1"/>
    </row>
    <row r="736" spans="1:26" ht="12.75" customHeight="1">
      <c r="A736" s="217" t="str">
        <f>IF('2 Current Year'!$X236&gt;0,IF('2 Current Year'!A236&lt;&gt;"",'2 Current Year'!A236,""),"")</f>
        <v/>
      </c>
      <c r="B736" s="217" t="str">
        <f>IF('2 Current Year'!$X236&gt;0,'2 Current Year'!B236,"")</f>
        <v/>
      </c>
      <c r="C736" s="217" t="str">
        <f>IF('2 Current Year'!$X236&gt;0,'2 Current Year'!C236,"")</f>
        <v/>
      </c>
      <c r="D736" s="409" t="str">
        <f>IF('2 Current Year'!$X236&gt;0,IF('2 Current Year'!E236&lt;&gt;"",'2 Current Year'!E236,'2 Current Year'!D236),"")</f>
        <v/>
      </c>
      <c r="E736" s="409" t="str">
        <f>IF('2 Current Year'!$X236&gt;0,IF('2 Current Year'!E236&lt;&gt;"",'2 Current Year'!E236,""),"")</f>
        <v/>
      </c>
      <c r="F736" s="409" t="str">
        <f>IF('2 Current Year'!$X236&gt;0,IF('2 Current Year'!E236&lt;&gt;"",'2 Current Year'!F236,""),"")</f>
        <v/>
      </c>
      <c r="G736" s="236" t="str">
        <f>IF('2 Current Year'!$X236&gt;0,IF('2 Current Year'!H236&lt;&gt;"",IF('3 CY Interim'!$AE335&lt;&gt;"",'3 CY Interim'!$AE335,'2 Current Year'!$H236),'2 Current Year'!G236),"")</f>
        <v/>
      </c>
      <c r="H736" s="236" t="str">
        <f>IF('2 Current Year'!$X236&gt;0,IF('2 Current Year'!$H236&lt;&gt;"",IF('3 CY Interim'!$AE236&lt;&gt;"",'3 CY Interim'!$AE236,'2 Current Year'!$H236),""),"")</f>
        <v/>
      </c>
      <c r="I736" s="223"/>
      <c r="J736" s="92"/>
      <c r="K736" s="1"/>
      <c r="L736" s="1"/>
      <c r="M736" s="1"/>
      <c r="N736" s="1"/>
      <c r="O736" s="1"/>
      <c r="P736" s="1"/>
      <c r="Q736" s="1"/>
      <c r="R736" s="1"/>
      <c r="S736" s="1"/>
      <c r="T736" s="92"/>
      <c r="U736" s="1"/>
      <c r="V736" s="1"/>
      <c r="W736" s="1"/>
      <c r="X736" s="1"/>
      <c r="Y736" s="1"/>
      <c r="Z736" s="1"/>
    </row>
    <row r="737" spans="1:26" ht="12.75" customHeight="1">
      <c r="A737" s="217" t="str">
        <f>IF('2 Current Year'!$X237&gt;0,IF('2 Current Year'!A237&lt;&gt;"",'2 Current Year'!A237,""),"")</f>
        <v/>
      </c>
      <c r="B737" s="217" t="str">
        <f>IF('2 Current Year'!$X237&gt;0,'2 Current Year'!B237,"")</f>
        <v/>
      </c>
      <c r="C737" s="217" t="str">
        <f>IF('2 Current Year'!$X237&gt;0,'2 Current Year'!C237,"")</f>
        <v/>
      </c>
      <c r="D737" s="409" t="str">
        <f>IF('2 Current Year'!$X237&gt;0,IF('2 Current Year'!E237&lt;&gt;"",'2 Current Year'!E237,'2 Current Year'!D237),"")</f>
        <v/>
      </c>
      <c r="E737" s="409" t="str">
        <f>IF('2 Current Year'!$X237&gt;0,IF('2 Current Year'!E237&lt;&gt;"",'2 Current Year'!E237,""),"")</f>
        <v/>
      </c>
      <c r="F737" s="409" t="str">
        <f>IF('2 Current Year'!$X237&gt;0,IF('2 Current Year'!E237&lt;&gt;"",'2 Current Year'!F237,""),"")</f>
        <v/>
      </c>
      <c r="G737" s="236" t="str">
        <f>IF('2 Current Year'!$X237&gt;0,IF('2 Current Year'!H237&lt;&gt;"",IF('3 CY Interim'!$AE336&lt;&gt;"",'3 CY Interim'!$AE336,'2 Current Year'!$H237),'2 Current Year'!G237),"")</f>
        <v/>
      </c>
      <c r="H737" s="236" t="str">
        <f>IF('2 Current Year'!$X237&gt;0,IF('2 Current Year'!$H237&lt;&gt;"",IF('3 CY Interim'!$AE237&lt;&gt;"",'3 CY Interim'!$AE237,'2 Current Year'!$H237),""),"")</f>
        <v/>
      </c>
      <c r="I737" s="223"/>
      <c r="J737" s="92"/>
      <c r="K737" s="1"/>
      <c r="L737" s="1"/>
      <c r="M737" s="1"/>
      <c r="N737" s="1"/>
      <c r="O737" s="1"/>
      <c r="P737" s="1"/>
      <c r="Q737" s="1"/>
      <c r="R737" s="1"/>
      <c r="S737" s="1"/>
      <c r="T737" s="92"/>
      <c r="U737" s="1"/>
      <c r="V737" s="1"/>
      <c r="W737" s="1"/>
      <c r="X737" s="1"/>
      <c r="Y737" s="1"/>
      <c r="Z737" s="1"/>
    </row>
    <row r="738" spans="1:26" ht="12.75" customHeight="1">
      <c r="A738" s="217" t="str">
        <f>IF('2 Current Year'!$X238&gt;0,IF('2 Current Year'!A238&lt;&gt;"",'2 Current Year'!A238,""),"")</f>
        <v/>
      </c>
      <c r="B738" s="217" t="str">
        <f>IF('2 Current Year'!$X238&gt;0,'2 Current Year'!B238,"")</f>
        <v/>
      </c>
      <c r="C738" s="217" t="str">
        <f>IF('2 Current Year'!$X238&gt;0,'2 Current Year'!C238,"")</f>
        <v/>
      </c>
      <c r="D738" s="409" t="str">
        <f>IF('2 Current Year'!$X238&gt;0,IF('2 Current Year'!E238&lt;&gt;"",'2 Current Year'!E238,'2 Current Year'!D238),"")</f>
        <v/>
      </c>
      <c r="E738" s="409" t="str">
        <f>IF('2 Current Year'!$X238&gt;0,IF('2 Current Year'!E238&lt;&gt;"",'2 Current Year'!E238,""),"")</f>
        <v/>
      </c>
      <c r="F738" s="409" t="str">
        <f>IF('2 Current Year'!$X238&gt;0,IF('2 Current Year'!E238&lt;&gt;"",'2 Current Year'!F238,""),"")</f>
        <v/>
      </c>
      <c r="G738" s="236" t="str">
        <f>IF('2 Current Year'!$X238&gt;0,IF('2 Current Year'!H238&lt;&gt;"",IF('3 CY Interim'!$AE337&lt;&gt;"",'3 CY Interim'!$AE337,'2 Current Year'!$H238),'2 Current Year'!G238),"")</f>
        <v/>
      </c>
      <c r="H738" s="236" t="str">
        <f>IF('2 Current Year'!$X238&gt;0,IF('2 Current Year'!$H238&lt;&gt;"",IF('3 CY Interim'!$AE238&lt;&gt;"",'3 CY Interim'!$AE238,'2 Current Year'!$H238),""),"")</f>
        <v/>
      </c>
      <c r="I738" s="223"/>
      <c r="J738" s="92"/>
      <c r="K738" s="1"/>
      <c r="L738" s="1"/>
      <c r="M738" s="1"/>
      <c r="N738" s="1"/>
      <c r="O738" s="1"/>
      <c r="P738" s="1"/>
      <c r="Q738" s="1"/>
      <c r="R738" s="1"/>
      <c r="S738" s="1"/>
      <c r="T738" s="92"/>
      <c r="U738" s="1"/>
      <c r="V738" s="1"/>
      <c r="W738" s="1"/>
      <c r="X738" s="1"/>
      <c r="Y738" s="1"/>
      <c r="Z738" s="1"/>
    </row>
    <row r="739" spans="1:26" ht="12.75" customHeight="1">
      <c r="A739" s="217" t="str">
        <f>IF('2 Current Year'!$X239&gt;0,IF('2 Current Year'!A239&lt;&gt;"",'2 Current Year'!A239,""),"")</f>
        <v/>
      </c>
      <c r="B739" s="217" t="str">
        <f>IF('2 Current Year'!$X239&gt;0,'2 Current Year'!B239,"")</f>
        <v/>
      </c>
      <c r="C739" s="217" t="str">
        <f>IF('2 Current Year'!$X239&gt;0,'2 Current Year'!C239,"")</f>
        <v/>
      </c>
      <c r="D739" s="409" t="str">
        <f>IF('2 Current Year'!$X239&gt;0,IF('2 Current Year'!E239&lt;&gt;"",'2 Current Year'!E239,'2 Current Year'!D239),"")</f>
        <v/>
      </c>
      <c r="E739" s="409" t="str">
        <f>IF('2 Current Year'!$X239&gt;0,IF('2 Current Year'!E239&lt;&gt;"",'2 Current Year'!E239,""),"")</f>
        <v/>
      </c>
      <c r="F739" s="409" t="str">
        <f>IF('2 Current Year'!$X239&gt;0,IF('2 Current Year'!E239&lt;&gt;"",'2 Current Year'!F239,""),"")</f>
        <v/>
      </c>
      <c r="G739" s="236" t="str">
        <f>IF('2 Current Year'!$X239&gt;0,IF('2 Current Year'!H239&lt;&gt;"",IF('3 CY Interim'!$AE338&lt;&gt;"",'3 CY Interim'!$AE338,'2 Current Year'!$H239),'2 Current Year'!G239),"")</f>
        <v/>
      </c>
      <c r="H739" s="236" t="str">
        <f>IF('2 Current Year'!$X239&gt;0,IF('2 Current Year'!$H239&lt;&gt;"",IF('3 CY Interim'!$AE239&lt;&gt;"",'3 CY Interim'!$AE239,'2 Current Year'!$H239),""),"")</f>
        <v/>
      </c>
      <c r="I739" s="223"/>
      <c r="J739" s="92"/>
      <c r="K739" s="1"/>
      <c r="L739" s="1"/>
      <c r="M739" s="1"/>
      <c r="N739" s="1"/>
      <c r="O739" s="1"/>
      <c r="P739" s="1"/>
      <c r="Q739" s="1"/>
      <c r="R739" s="1"/>
      <c r="S739" s="1"/>
      <c r="T739" s="92"/>
      <c r="U739" s="1"/>
      <c r="V739" s="1"/>
      <c r="W739" s="1"/>
      <c r="X739" s="1"/>
      <c r="Y739" s="1"/>
      <c r="Z739" s="1"/>
    </row>
    <row r="740" spans="1:26" ht="12.75" customHeight="1">
      <c r="A740" s="217" t="str">
        <f>IF('2 Current Year'!$X240&gt;0,IF('2 Current Year'!A240&lt;&gt;"",'2 Current Year'!A240,""),"")</f>
        <v/>
      </c>
      <c r="B740" s="217" t="str">
        <f>IF('2 Current Year'!$X240&gt;0,'2 Current Year'!B240,"")</f>
        <v/>
      </c>
      <c r="C740" s="217" t="str">
        <f>IF('2 Current Year'!$X240&gt;0,'2 Current Year'!C240,"")</f>
        <v/>
      </c>
      <c r="D740" s="409" t="str">
        <f>IF('2 Current Year'!$X240&gt;0,IF('2 Current Year'!E240&lt;&gt;"",'2 Current Year'!E240,'2 Current Year'!D240),"")</f>
        <v/>
      </c>
      <c r="E740" s="409" t="str">
        <f>IF('2 Current Year'!$X240&gt;0,IF('2 Current Year'!E240&lt;&gt;"",'2 Current Year'!E240,""),"")</f>
        <v/>
      </c>
      <c r="F740" s="409" t="str">
        <f>IF('2 Current Year'!$X240&gt;0,IF('2 Current Year'!E240&lt;&gt;"",'2 Current Year'!F240,""),"")</f>
        <v/>
      </c>
      <c r="G740" s="236" t="str">
        <f>IF('2 Current Year'!$X240&gt;0,IF('2 Current Year'!H240&lt;&gt;"",IF('3 CY Interim'!$AE339&lt;&gt;"",'3 CY Interim'!$AE339,'2 Current Year'!$H240),'2 Current Year'!G240),"")</f>
        <v/>
      </c>
      <c r="H740" s="236" t="str">
        <f>IF('2 Current Year'!$X240&gt;0,IF('2 Current Year'!$H240&lt;&gt;"",IF('3 CY Interim'!$AE240&lt;&gt;"",'3 CY Interim'!$AE240,'2 Current Year'!$H240),""),"")</f>
        <v/>
      </c>
      <c r="I740" s="223"/>
      <c r="J740" s="92"/>
      <c r="K740" s="1"/>
      <c r="L740" s="1"/>
      <c r="M740" s="1"/>
      <c r="N740" s="1"/>
      <c r="O740" s="1"/>
      <c r="P740" s="1"/>
      <c r="Q740" s="1"/>
      <c r="R740" s="1"/>
      <c r="S740" s="1"/>
      <c r="T740" s="92"/>
      <c r="U740" s="1"/>
      <c r="V740" s="1"/>
      <c r="W740" s="1"/>
      <c r="X740" s="1"/>
      <c r="Y740" s="1"/>
      <c r="Z740" s="1"/>
    </row>
    <row r="741" spans="1:26" ht="12.75" customHeight="1">
      <c r="A741" s="217" t="str">
        <f>IF('2 Current Year'!$X241&gt;0,IF('2 Current Year'!A241&lt;&gt;"",'2 Current Year'!A241,""),"")</f>
        <v/>
      </c>
      <c r="B741" s="217" t="str">
        <f>IF('2 Current Year'!$X241&gt;0,'2 Current Year'!B241,"")</f>
        <v/>
      </c>
      <c r="C741" s="217" t="str">
        <f>IF('2 Current Year'!$X241&gt;0,'2 Current Year'!C241,"")</f>
        <v/>
      </c>
      <c r="D741" s="409" t="str">
        <f>IF('2 Current Year'!$X241&gt;0,IF('2 Current Year'!E241&lt;&gt;"",'2 Current Year'!E241,'2 Current Year'!D241),"")</f>
        <v/>
      </c>
      <c r="E741" s="409" t="str">
        <f>IF('2 Current Year'!$X241&gt;0,IF('2 Current Year'!E241&lt;&gt;"",'2 Current Year'!E241,""),"")</f>
        <v/>
      </c>
      <c r="F741" s="409" t="str">
        <f>IF('2 Current Year'!$X241&gt;0,IF('2 Current Year'!E241&lt;&gt;"",'2 Current Year'!F241,""),"")</f>
        <v/>
      </c>
      <c r="G741" s="236" t="str">
        <f>IF('2 Current Year'!$X241&gt;0,IF('2 Current Year'!H241&lt;&gt;"",IF('3 CY Interim'!$AE340&lt;&gt;"",'3 CY Interim'!$AE340,'2 Current Year'!$H241),'2 Current Year'!G241),"")</f>
        <v/>
      </c>
      <c r="H741" s="236" t="str">
        <f>IF('2 Current Year'!$X241&gt;0,IF('2 Current Year'!$H241&lt;&gt;"",IF('3 CY Interim'!$AE241&lt;&gt;"",'3 CY Interim'!$AE241,'2 Current Year'!$H241),""),"")</f>
        <v/>
      </c>
      <c r="I741" s="223"/>
      <c r="J741" s="92"/>
      <c r="K741" s="1"/>
      <c r="L741" s="1"/>
      <c r="M741" s="1"/>
      <c r="N741" s="1"/>
      <c r="O741" s="1"/>
      <c r="P741" s="1"/>
      <c r="Q741" s="1"/>
      <c r="R741" s="1"/>
      <c r="S741" s="1"/>
      <c r="T741" s="92"/>
      <c r="U741" s="1"/>
      <c r="V741" s="1"/>
      <c r="W741" s="1"/>
      <c r="X741" s="1"/>
      <c r="Y741" s="1"/>
      <c r="Z741" s="1"/>
    </row>
    <row r="742" spans="1:26" ht="12.75" customHeight="1">
      <c r="A742" s="217" t="str">
        <f>IF('2 Current Year'!$X242&gt;0,IF('2 Current Year'!A242&lt;&gt;"",'2 Current Year'!A242,""),"")</f>
        <v/>
      </c>
      <c r="B742" s="217" t="str">
        <f>IF('2 Current Year'!$X242&gt;0,'2 Current Year'!B242,"")</f>
        <v/>
      </c>
      <c r="C742" s="217" t="str">
        <f>IF('2 Current Year'!$X242&gt;0,'2 Current Year'!C242,"")</f>
        <v/>
      </c>
      <c r="D742" s="409" t="str">
        <f>IF('2 Current Year'!$X242&gt;0,IF('2 Current Year'!E242&lt;&gt;"",'2 Current Year'!E242,'2 Current Year'!D242),"")</f>
        <v/>
      </c>
      <c r="E742" s="409" t="str">
        <f>IF('2 Current Year'!$X242&gt;0,IF('2 Current Year'!E242&lt;&gt;"",'2 Current Year'!E242,""),"")</f>
        <v/>
      </c>
      <c r="F742" s="409" t="str">
        <f>IF('2 Current Year'!$X242&gt;0,IF('2 Current Year'!E242&lt;&gt;"",'2 Current Year'!F242,""),"")</f>
        <v/>
      </c>
      <c r="G742" s="236" t="str">
        <f>IF('2 Current Year'!$X242&gt;0,IF('2 Current Year'!H242&lt;&gt;"",IF('3 CY Interim'!$AE341&lt;&gt;"",'3 CY Interim'!$AE341,'2 Current Year'!$H242),'2 Current Year'!G242),"")</f>
        <v/>
      </c>
      <c r="H742" s="236" t="str">
        <f>IF('2 Current Year'!$X242&gt;0,IF('2 Current Year'!$H242&lt;&gt;"",IF('3 CY Interim'!$AE242&lt;&gt;"",'3 CY Interim'!$AE242,'2 Current Year'!$H242),""),"")</f>
        <v/>
      </c>
      <c r="I742" s="223"/>
      <c r="J742" s="92"/>
      <c r="K742" s="1"/>
      <c r="L742" s="1"/>
      <c r="M742" s="1"/>
      <c r="N742" s="1"/>
      <c r="O742" s="1"/>
      <c r="P742" s="1"/>
      <c r="Q742" s="1"/>
      <c r="R742" s="1"/>
      <c r="S742" s="1"/>
      <c r="T742" s="92"/>
      <c r="U742" s="1"/>
      <c r="V742" s="1"/>
      <c r="W742" s="1"/>
      <c r="X742" s="1"/>
      <c r="Y742" s="1"/>
      <c r="Z742" s="1"/>
    </row>
    <row r="743" spans="1:26" ht="12.75" customHeight="1">
      <c r="A743" s="217" t="str">
        <f>IF('2 Current Year'!$X243&gt;0,IF('2 Current Year'!A243&lt;&gt;"",'2 Current Year'!A243,""),"")</f>
        <v/>
      </c>
      <c r="B743" s="217" t="str">
        <f>IF('2 Current Year'!$X243&gt;0,'2 Current Year'!B243,"")</f>
        <v/>
      </c>
      <c r="C743" s="217" t="str">
        <f>IF('2 Current Year'!$X243&gt;0,'2 Current Year'!C243,"")</f>
        <v/>
      </c>
      <c r="D743" s="409" t="str">
        <f>IF('2 Current Year'!$X243&gt;0,IF('2 Current Year'!E243&lt;&gt;"",'2 Current Year'!E243,'2 Current Year'!D243),"")</f>
        <v/>
      </c>
      <c r="E743" s="409" t="str">
        <f>IF('2 Current Year'!$X243&gt;0,IF('2 Current Year'!E243&lt;&gt;"",'2 Current Year'!E243,""),"")</f>
        <v/>
      </c>
      <c r="F743" s="409" t="str">
        <f>IF('2 Current Year'!$X243&gt;0,IF('2 Current Year'!E243&lt;&gt;"",'2 Current Year'!F243,""),"")</f>
        <v/>
      </c>
      <c r="G743" s="236" t="str">
        <f>IF('2 Current Year'!$X243&gt;0,IF('2 Current Year'!H243&lt;&gt;"",IF('3 CY Interim'!$AE342&lt;&gt;"",'3 CY Interim'!$AE342,'2 Current Year'!$H243),'2 Current Year'!G243),"")</f>
        <v/>
      </c>
      <c r="H743" s="236" t="str">
        <f>IF('2 Current Year'!$X243&gt;0,IF('2 Current Year'!$H243&lt;&gt;"",IF('3 CY Interim'!$AE243&lt;&gt;"",'3 CY Interim'!$AE243,'2 Current Year'!$H243),""),"")</f>
        <v/>
      </c>
      <c r="I743" s="223"/>
      <c r="J743" s="92"/>
      <c r="K743" s="1"/>
      <c r="L743" s="1"/>
      <c r="M743" s="1"/>
      <c r="N743" s="1"/>
      <c r="O743" s="1"/>
      <c r="P743" s="1"/>
      <c r="Q743" s="1"/>
      <c r="R743" s="1"/>
      <c r="S743" s="1"/>
      <c r="T743" s="92"/>
      <c r="U743" s="1"/>
      <c r="V743" s="1"/>
      <c r="W743" s="1"/>
      <c r="X743" s="1"/>
      <c r="Y743" s="1"/>
      <c r="Z743" s="1"/>
    </row>
    <row r="744" spans="1:26" ht="12.75" customHeight="1">
      <c r="A744" s="217" t="str">
        <f>IF('2 Current Year'!$X244&gt;0,IF('2 Current Year'!A244&lt;&gt;"",'2 Current Year'!A244,""),"")</f>
        <v/>
      </c>
      <c r="B744" s="217" t="str">
        <f>IF('2 Current Year'!$X244&gt;0,'2 Current Year'!B244,"")</f>
        <v/>
      </c>
      <c r="C744" s="217" t="str">
        <f>IF('2 Current Year'!$X244&gt;0,'2 Current Year'!C244,"")</f>
        <v/>
      </c>
      <c r="D744" s="409" t="str">
        <f>IF('2 Current Year'!$X244&gt;0,IF('2 Current Year'!E244&lt;&gt;"",'2 Current Year'!E244,'2 Current Year'!D244),"")</f>
        <v/>
      </c>
      <c r="E744" s="409" t="str">
        <f>IF('2 Current Year'!$X244&gt;0,IF('2 Current Year'!E244&lt;&gt;"",'2 Current Year'!E244,""),"")</f>
        <v/>
      </c>
      <c r="F744" s="409" t="str">
        <f>IF('2 Current Year'!$X244&gt;0,IF('2 Current Year'!E244&lt;&gt;"",'2 Current Year'!F244,""),"")</f>
        <v/>
      </c>
      <c r="G744" s="236" t="str">
        <f>IF('2 Current Year'!$X244&gt;0,IF('2 Current Year'!H244&lt;&gt;"",IF('3 CY Interim'!$AE343&lt;&gt;"",'3 CY Interim'!$AE343,'2 Current Year'!$H244),'2 Current Year'!G244),"")</f>
        <v/>
      </c>
      <c r="H744" s="236" t="str">
        <f>IF('2 Current Year'!$X244&gt;0,IF('2 Current Year'!$H244&lt;&gt;"",IF('3 CY Interim'!$AE244&lt;&gt;"",'3 CY Interim'!$AE244,'2 Current Year'!$H244),""),"")</f>
        <v/>
      </c>
      <c r="I744" s="223"/>
      <c r="J744" s="92"/>
      <c r="K744" s="1"/>
      <c r="L744" s="1"/>
      <c r="M744" s="1"/>
      <c r="N744" s="1"/>
      <c r="O744" s="1"/>
      <c r="P744" s="1"/>
      <c r="Q744" s="1"/>
      <c r="R744" s="1"/>
      <c r="S744" s="1"/>
      <c r="T744" s="92"/>
      <c r="U744" s="1"/>
      <c r="V744" s="1"/>
      <c r="W744" s="1"/>
      <c r="X744" s="1"/>
      <c r="Y744" s="1"/>
      <c r="Z744" s="1"/>
    </row>
    <row r="745" spans="1:26" ht="12.75" customHeight="1">
      <c r="A745" s="217" t="str">
        <f>IF('2 Current Year'!$X245&gt;0,IF('2 Current Year'!A245&lt;&gt;"",'2 Current Year'!A245,""),"")</f>
        <v/>
      </c>
      <c r="B745" s="217" t="str">
        <f>IF('2 Current Year'!$X245&gt;0,'2 Current Year'!B245,"")</f>
        <v/>
      </c>
      <c r="C745" s="217" t="str">
        <f>IF('2 Current Year'!$X245&gt;0,'2 Current Year'!C245,"")</f>
        <v/>
      </c>
      <c r="D745" s="409" t="str">
        <f>IF('2 Current Year'!$X245&gt;0,IF('2 Current Year'!E245&lt;&gt;"",'2 Current Year'!E245,'2 Current Year'!D245),"")</f>
        <v/>
      </c>
      <c r="E745" s="409" t="str">
        <f>IF('2 Current Year'!$X245&gt;0,IF('2 Current Year'!E245&lt;&gt;"",'2 Current Year'!E245,""),"")</f>
        <v/>
      </c>
      <c r="F745" s="409" t="str">
        <f>IF('2 Current Year'!$X245&gt;0,IF('2 Current Year'!E245&lt;&gt;"",'2 Current Year'!F245,""),"")</f>
        <v/>
      </c>
      <c r="G745" s="236" t="str">
        <f>IF('2 Current Year'!$X245&gt;0,IF('2 Current Year'!H245&lt;&gt;"",IF('3 CY Interim'!$AE344&lt;&gt;"",'3 CY Interim'!$AE344,'2 Current Year'!$H245),'2 Current Year'!G245),"")</f>
        <v/>
      </c>
      <c r="H745" s="236" t="str">
        <f>IF('2 Current Year'!$X245&gt;0,IF('2 Current Year'!$H245&lt;&gt;"",IF('3 CY Interim'!$AE245&lt;&gt;"",'3 CY Interim'!$AE245,'2 Current Year'!$H245),""),"")</f>
        <v/>
      </c>
      <c r="I745" s="223"/>
      <c r="J745" s="92"/>
      <c r="K745" s="1"/>
      <c r="L745" s="1"/>
      <c r="M745" s="1"/>
      <c r="N745" s="1"/>
      <c r="O745" s="1"/>
      <c r="P745" s="1"/>
      <c r="Q745" s="1"/>
      <c r="R745" s="1"/>
      <c r="S745" s="1"/>
      <c r="T745" s="92"/>
      <c r="U745" s="1"/>
      <c r="V745" s="1"/>
      <c r="W745" s="1"/>
      <c r="X745" s="1"/>
      <c r="Y745" s="1"/>
      <c r="Z745" s="1"/>
    </row>
    <row r="746" spans="1:26" ht="12.75" customHeight="1">
      <c r="A746" s="217" t="str">
        <f>IF('2 Current Year'!$X246&gt;0,IF('2 Current Year'!A246&lt;&gt;"",'2 Current Year'!A246,""),"")</f>
        <v/>
      </c>
      <c r="B746" s="217" t="str">
        <f>IF('2 Current Year'!$X246&gt;0,'2 Current Year'!B246,"")</f>
        <v/>
      </c>
      <c r="C746" s="217" t="str">
        <f>IF('2 Current Year'!$X246&gt;0,'2 Current Year'!C246,"")</f>
        <v/>
      </c>
      <c r="D746" s="409" t="str">
        <f>IF('2 Current Year'!$X246&gt;0,IF('2 Current Year'!E246&lt;&gt;"",'2 Current Year'!E246,'2 Current Year'!D246),"")</f>
        <v/>
      </c>
      <c r="E746" s="409" t="str">
        <f>IF('2 Current Year'!$X246&gt;0,IF('2 Current Year'!E246&lt;&gt;"",'2 Current Year'!E246,""),"")</f>
        <v/>
      </c>
      <c r="F746" s="409" t="str">
        <f>IF('2 Current Year'!$X246&gt;0,IF('2 Current Year'!E246&lt;&gt;"",'2 Current Year'!F246,""),"")</f>
        <v/>
      </c>
      <c r="G746" s="236" t="str">
        <f>IF('2 Current Year'!$X246&gt;0,IF('2 Current Year'!H246&lt;&gt;"",IF('3 CY Interim'!$AE345&lt;&gt;"",'3 CY Interim'!$AE345,'2 Current Year'!$H246),'2 Current Year'!G246),"")</f>
        <v/>
      </c>
      <c r="H746" s="236" t="str">
        <f>IF('2 Current Year'!$X246&gt;0,IF('2 Current Year'!$H246&lt;&gt;"",IF('3 CY Interim'!$AE246&lt;&gt;"",'3 CY Interim'!$AE246,'2 Current Year'!$H246),""),"")</f>
        <v/>
      </c>
      <c r="I746" s="223"/>
      <c r="J746" s="92"/>
      <c r="K746" s="1"/>
      <c r="L746" s="1"/>
      <c r="M746" s="1"/>
      <c r="N746" s="1"/>
      <c r="O746" s="1"/>
      <c r="P746" s="1"/>
      <c r="Q746" s="1"/>
      <c r="R746" s="1"/>
      <c r="S746" s="1"/>
      <c r="T746" s="92"/>
      <c r="U746" s="1"/>
      <c r="V746" s="1"/>
      <c r="W746" s="1"/>
      <c r="X746" s="1"/>
      <c r="Y746" s="1"/>
      <c r="Z746" s="1"/>
    </row>
    <row r="747" spans="1:26" ht="12.75" customHeight="1">
      <c r="A747" s="217" t="str">
        <f>IF('2 Current Year'!$X247&gt;0,IF('2 Current Year'!A247&lt;&gt;"",'2 Current Year'!A247,""),"")</f>
        <v/>
      </c>
      <c r="B747" s="217" t="str">
        <f>IF('2 Current Year'!$X247&gt;0,'2 Current Year'!B247,"")</f>
        <v/>
      </c>
      <c r="C747" s="217" t="str">
        <f>IF('2 Current Year'!$X247&gt;0,'2 Current Year'!C247,"")</f>
        <v/>
      </c>
      <c r="D747" s="409" t="str">
        <f>IF('2 Current Year'!$X247&gt;0,IF('2 Current Year'!E247&lt;&gt;"",'2 Current Year'!E247,'2 Current Year'!D247),"")</f>
        <v/>
      </c>
      <c r="E747" s="409" t="str">
        <f>IF('2 Current Year'!$X247&gt;0,IF('2 Current Year'!E247&lt;&gt;"",'2 Current Year'!E247,""),"")</f>
        <v/>
      </c>
      <c r="F747" s="409" t="str">
        <f>IF('2 Current Year'!$X247&gt;0,IF('2 Current Year'!E247&lt;&gt;"",'2 Current Year'!F247,""),"")</f>
        <v/>
      </c>
      <c r="G747" s="236" t="str">
        <f>IF('2 Current Year'!$X247&gt;0,IF('2 Current Year'!H247&lt;&gt;"",IF('3 CY Interim'!$AE346&lt;&gt;"",'3 CY Interim'!$AE346,'2 Current Year'!$H247),'2 Current Year'!G247),"")</f>
        <v/>
      </c>
      <c r="H747" s="236" t="str">
        <f>IF('2 Current Year'!$X247&gt;0,IF('2 Current Year'!$H247&lt;&gt;"",IF('3 CY Interim'!$AE247&lt;&gt;"",'3 CY Interim'!$AE247,'2 Current Year'!$H247),""),"")</f>
        <v/>
      </c>
      <c r="I747" s="223"/>
      <c r="J747" s="92"/>
      <c r="K747" s="1"/>
      <c r="L747" s="1"/>
      <c r="M747" s="1"/>
      <c r="N747" s="1"/>
      <c r="O747" s="1"/>
      <c r="P747" s="1"/>
      <c r="Q747" s="1"/>
      <c r="R747" s="1"/>
      <c r="S747" s="1"/>
      <c r="T747" s="92"/>
      <c r="U747" s="1"/>
      <c r="V747" s="1"/>
      <c r="W747" s="1"/>
      <c r="X747" s="1"/>
      <c r="Y747" s="1"/>
      <c r="Z747" s="1"/>
    </row>
    <row r="748" spans="1:26" ht="12.75" customHeight="1">
      <c r="A748" s="217" t="str">
        <f>IF('2 Current Year'!$X248&gt;0,IF('2 Current Year'!A248&lt;&gt;"",'2 Current Year'!A248,""),"")</f>
        <v/>
      </c>
      <c r="B748" s="217" t="str">
        <f>IF('2 Current Year'!$X248&gt;0,'2 Current Year'!B248,"")</f>
        <v/>
      </c>
      <c r="C748" s="217" t="str">
        <f>IF('2 Current Year'!$X248&gt;0,'2 Current Year'!C248,"")</f>
        <v/>
      </c>
      <c r="D748" s="409" t="str">
        <f>IF('2 Current Year'!$X248&gt;0,IF('2 Current Year'!E248&lt;&gt;"",'2 Current Year'!E248,'2 Current Year'!D248),"")</f>
        <v/>
      </c>
      <c r="E748" s="409" t="str">
        <f>IF('2 Current Year'!$X248&gt;0,IF('2 Current Year'!E248&lt;&gt;"",'2 Current Year'!E248,""),"")</f>
        <v/>
      </c>
      <c r="F748" s="409" t="str">
        <f>IF('2 Current Year'!$X248&gt;0,IF('2 Current Year'!E248&lt;&gt;"",'2 Current Year'!F248,""),"")</f>
        <v/>
      </c>
      <c r="G748" s="236" t="str">
        <f>IF('2 Current Year'!$X248&gt;0,IF('2 Current Year'!H248&lt;&gt;"",IF('3 CY Interim'!$AE347&lt;&gt;"",'3 CY Interim'!$AE347,'2 Current Year'!$H248),'2 Current Year'!G248),"")</f>
        <v/>
      </c>
      <c r="H748" s="236" t="str">
        <f>IF('2 Current Year'!$X248&gt;0,IF('2 Current Year'!$H248&lt;&gt;"",IF('3 CY Interim'!$AE248&lt;&gt;"",'3 CY Interim'!$AE248,'2 Current Year'!$H248),""),"")</f>
        <v/>
      </c>
      <c r="I748" s="223"/>
      <c r="J748" s="92"/>
      <c r="K748" s="1"/>
      <c r="L748" s="1"/>
      <c r="M748" s="1"/>
      <c r="N748" s="1"/>
      <c r="O748" s="1"/>
      <c r="P748" s="1"/>
      <c r="Q748" s="1"/>
      <c r="R748" s="1"/>
      <c r="S748" s="1"/>
      <c r="T748" s="92"/>
      <c r="U748" s="1"/>
      <c r="V748" s="1"/>
      <c r="W748" s="1"/>
      <c r="X748" s="1"/>
      <c r="Y748" s="1"/>
      <c r="Z748" s="1"/>
    </row>
    <row r="749" spans="1:26" ht="12.75" customHeight="1">
      <c r="A749" s="217" t="str">
        <f>IF('2 Current Year'!$X249&gt;0,IF('2 Current Year'!A249&lt;&gt;"",'2 Current Year'!A249,""),"")</f>
        <v/>
      </c>
      <c r="B749" s="217" t="str">
        <f>IF('2 Current Year'!$X249&gt;0,'2 Current Year'!B249,"")</f>
        <v/>
      </c>
      <c r="C749" s="217" t="str">
        <f>IF('2 Current Year'!$X249&gt;0,'2 Current Year'!C249,"")</f>
        <v/>
      </c>
      <c r="D749" s="409" t="str">
        <f>IF('2 Current Year'!$X249&gt;0,IF('2 Current Year'!E249&lt;&gt;"",'2 Current Year'!E249,'2 Current Year'!D249),"")</f>
        <v/>
      </c>
      <c r="E749" s="409" t="str">
        <f>IF('2 Current Year'!$X249&gt;0,IF('2 Current Year'!E249&lt;&gt;"",'2 Current Year'!E249,""),"")</f>
        <v/>
      </c>
      <c r="F749" s="409" t="str">
        <f>IF('2 Current Year'!$X249&gt;0,IF('2 Current Year'!E249&lt;&gt;"",'2 Current Year'!F249,""),"")</f>
        <v/>
      </c>
      <c r="G749" s="236" t="str">
        <f>IF('2 Current Year'!$X249&gt;0,IF('2 Current Year'!H249&lt;&gt;"",IF('3 CY Interim'!$AE348&lt;&gt;"",'3 CY Interim'!$AE348,'2 Current Year'!$H249),'2 Current Year'!G249),"")</f>
        <v/>
      </c>
      <c r="H749" s="236" t="str">
        <f>IF('2 Current Year'!$X249&gt;0,IF('2 Current Year'!$H249&lt;&gt;"",IF('3 CY Interim'!$AE249&lt;&gt;"",'3 CY Interim'!$AE249,'2 Current Year'!$H249),""),"")</f>
        <v/>
      </c>
      <c r="I749" s="223"/>
      <c r="J749" s="92"/>
      <c r="K749" s="1"/>
      <c r="L749" s="1"/>
      <c r="M749" s="1"/>
      <c r="N749" s="1"/>
      <c r="O749" s="1"/>
      <c r="P749" s="1"/>
      <c r="Q749" s="1"/>
      <c r="R749" s="1"/>
      <c r="S749" s="1"/>
      <c r="T749" s="92"/>
      <c r="U749" s="1"/>
      <c r="V749" s="1"/>
      <c r="W749" s="1"/>
      <c r="X749" s="1"/>
      <c r="Y749" s="1"/>
      <c r="Z749" s="1"/>
    </row>
    <row r="750" spans="1:26" ht="12.75" customHeight="1">
      <c r="A750" s="217" t="str">
        <f>IF('2 Current Year'!$X250&gt;0,IF('2 Current Year'!A250&lt;&gt;"",'2 Current Year'!A250,""),"")</f>
        <v/>
      </c>
      <c r="B750" s="217" t="str">
        <f>IF('2 Current Year'!$X250&gt;0,'2 Current Year'!B250,"")</f>
        <v/>
      </c>
      <c r="C750" s="217" t="str">
        <f>IF('2 Current Year'!$X250&gt;0,'2 Current Year'!C250,"")</f>
        <v/>
      </c>
      <c r="D750" s="409" t="str">
        <f>IF('2 Current Year'!$X250&gt;0,IF('2 Current Year'!E250&lt;&gt;"",'2 Current Year'!E250,'2 Current Year'!D250),"")</f>
        <v/>
      </c>
      <c r="E750" s="409" t="str">
        <f>IF('2 Current Year'!$X250&gt;0,IF('2 Current Year'!E250&lt;&gt;"",'2 Current Year'!E250,""),"")</f>
        <v/>
      </c>
      <c r="F750" s="409" t="str">
        <f>IF('2 Current Year'!$X250&gt;0,IF('2 Current Year'!E250&lt;&gt;"",'2 Current Year'!F250,""),"")</f>
        <v/>
      </c>
      <c r="G750" s="236" t="str">
        <f>IF('2 Current Year'!$X250&gt;0,IF('2 Current Year'!H250&lt;&gt;"",IF('3 CY Interim'!$AE349&lt;&gt;"",'3 CY Interim'!$AE349,'2 Current Year'!$H250),'2 Current Year'!G250),"")</f>
        <v/>
      </c>
      <c r="H750" s="236" t="str">
        <f>IF('2 Current Year'!$X250&gt;0,IF('2 Current Year'!$H250&lt;&gt;"",IF('3 CY Interim'!$AE250&lt;&gt;"",'3 CY Interim'!$AE250,'2 Current Year'!$H250),""),"")</f>
        <v/>
      </c>
      <c r="I750" s="223"/>
      <c r="J750" s="92"/>
      <c r="K750" s="1"/>
      <c r="L750" s="1"/>
      <c r="M750" s="1"/>
      <c r="N750" s="1"/>
      <c r="O750" s="1"/>
      <c r="P750" s="1"/>
      <c r="Q750" s="1"/>
      <c r="R750" s="1"/>
      <c r="S750" s="1"/>
      <c r="T750" s="92"/>
      <c r="U750" s="1"/>
      <c r="V750" s="1"/>
      <c r="W750" s="1"/>
      <c r="X750" s="1"/>
      <c r="Y750" s="1"/>
      <c r="Z750" s="1"/>
    </row>
    <row r="751" spans="1:26" ht="12.75" customHeight="1">
      <c r="A751" s="217"/>
      <c r="B751" s="217"/>
      <c r="C751" s="217"/>
      <c r="D751" s="409"/>
      <c r="E751" s="409"/>
      <c r="F751" s="409"/>
      <c r="G751" s="236"/>
      <c r="H751" s="236"/>
      <c r="I751" s="223"/>
      <c r="J751" s="92"/>
      <c r="K751" s="1"/>
      <c r="L751" s="1"/>
      <c r="M751" s="1"/>
      <c r="N751" s="1"/>
      <c r="O751" s="1"/>
      <c r="P751" s="1"/>
      <c r="Q751" s="1"/>
      <c r="R751" s="1"/>
      <c r="S751" s="1"/>
      <c r="T751" s="92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6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92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6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92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6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92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6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92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6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92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6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92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6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92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6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92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6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92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6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92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6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92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6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92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6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92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6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92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6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92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6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92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6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92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6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92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6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92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6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92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6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92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6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92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6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92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6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92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6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92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6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92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6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92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6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92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6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92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6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92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6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92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6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92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6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92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6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92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6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92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6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92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6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92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6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92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6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92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6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92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6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92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6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92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6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92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6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92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6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92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6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92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6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92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6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92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6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92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6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92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6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92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6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92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6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92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6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92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6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92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6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92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6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92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6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92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6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92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6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92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6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92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6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92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6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92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6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92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6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92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6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92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6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92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6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92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6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92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6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92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6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92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6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92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6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92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6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92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6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92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6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92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6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92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6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92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6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92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6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92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6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92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6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92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6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92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6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92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6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92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6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92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6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92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6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92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6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92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6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92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6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92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6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92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6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92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6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92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6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92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6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92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6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92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6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92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6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92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6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92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6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92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6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92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6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92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6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92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6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92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6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92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6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92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6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92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6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92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6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92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6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92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6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92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6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92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6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92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6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92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6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92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6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92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6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92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6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92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6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92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6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92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6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92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6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92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6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92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6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92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6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92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6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92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6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92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6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92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6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92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6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92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6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92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6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92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6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92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6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92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6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92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6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92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6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92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6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92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6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92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6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92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6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92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6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92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6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92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6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92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6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92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6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92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6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92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6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92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6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92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6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92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6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92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6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92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6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92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6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92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6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92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6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92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6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92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6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92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6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92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6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92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6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92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6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92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6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92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6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92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6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92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6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92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6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92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6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92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6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92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6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92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6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92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6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92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6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92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6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92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6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92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6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92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6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92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6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92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6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92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6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92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6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92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6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92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6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92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6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92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6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92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6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92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6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92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6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92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6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92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6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92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6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92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6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92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6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92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6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92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6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92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6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92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6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92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6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92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6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92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6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92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6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92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6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92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6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92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6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92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6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92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6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92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6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92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6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92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6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92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6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92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6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92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6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92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6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92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6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92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6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92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6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92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6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92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6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92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6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92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6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92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6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92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6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92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6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92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6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92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6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92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6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92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6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92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6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92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6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92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6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92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6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92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6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92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6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92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6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92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6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92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6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92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6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92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6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92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6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92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6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92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6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92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6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92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6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92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6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92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6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92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6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92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6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92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6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92"/>
      <c r="U1000" s="1"/>
      <c r="V1000" s="1"/>
      <c r="W1000" s="1"/>
      <c r="X1000" s="1"/>
      <c r="Y1000" s="1"/>
      <c r="Z1000" s="1"/>
    </row>
  </sheetData>
  <mergeCells count="9">
    <mergeCell ref="B2:H2"/>
    <mergeCell ref="B3:H3"/>
    <mergeCell ref="B4:H4"/>
    <mergeCell ref="B5:H5"/>
    <mergeCell ref="A7:A8"/>
    <mergeCell ref="B7:B8"/>
    <mergeCell ref="C7:C8"/>
    <mergeCell ref="D7:E7"/>
    <mergeCell ref="G7:K7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1 Pricing Length</vt:lpstr>
      <vt:lpstr>2 Current Year</vt:lpstr>
      <vt:lpstr>3 CY Interim</vt:lpstr>
      <vt:lpstr>4 CY Summ</vt:lpstr>
      <vt:lpstr>5 Next Year</vt:lpstr>
      <vt:lpstr>6 NY Interim</vt:lpstr>
      <vt:lpstr>7 NY Summ</vt:lpstr>
      <vt:lpstr>8 NY 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CFO Colleague</dc:creator>
  <cp:lastModifiedBy>Catherine Buga</cp:lastModifiedBy>
  <dcterms:created xsi:type="dcterms:W3CDTF">2007-11-27T02:28:12Z</dcterms:created>
  <dcterms:modified xsi:type="dcterms:W3CDTF">2026-10-06T14:05:01Z</dcterms:modified>
</cp:coreProperties>
</file>